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autoCompressPictures="0"/>
  <bookViews>
    <workbookView xWindow="-15" yWindow="5985" windowWidth="19260" windowHeight="6030" tabRatio="847" firstSheet="11" activeTab="17"/>
  </bookViews>
  <sheets>
    <sheet name="Country Codes_ISO alpha-3" sheetId="43" r:id="rId1"/>
    <sheet name="I_A_1" sheetId="44" r:id="rId2"/>
    <sheet name="I_A_2" sheetId="45" r:id="rId3"/>
    <sheet name="II_B_1" sheetId="46" r:id="rId4"/>
    <sheet name="II_B_2" sheetId="32" r:id="rId5"/>
    <sheet name="III_A_1" sheetId="2" r:id="rId6"/>
    <sheet name="III_B_1" sheetId="33" r:id="rId7"/>
    <sheet name="III_B_2" sheetId="34" r:id="rId8"/>
    <sheet name="III_B_3" sheetId="35" r:id="rId9"/>
    <sheet name="III_C_1" sheetId="6" r:id="rId10"/>
    <sheet name="III_C_4" sheetId="31" r:id="rId11"/>
    <sheet name="III_C_3" sheetId="8" r:id="rId12"/>
    <sheet name="III_C_6" sheetId="11" r:id="rId13"/>
    <sheet name="III_D_1" sheetId="30" r:id="rId14"/>
    <sheet name="III_E_1" sheetId="12" r:id="rId15"/>
    <sheet name="III_E_2" sheetId="13" r:id="rId16"/>
    <sheet name="III_E_3" sheetId="14" r:id="rId17"/>
    <sheet name="III_F_1 " sheetId="36" r:id="rId18"/>
    <sheet name="III_F_2" sheetId="16" r:id="rId19"/>
    <sheet name="III_G_1" sheetId="17" r:id="rId20"/>
    <sheet name="IV_A_1" sheetId="41" r:id="rId21"/>
    <sheet name="IV_A_2" sheetId="37" r:id="rId22"/>
    <sheet name="IV_A_3 " sheetId="38" r:id="rId23"/>
    <sheet name="IV_B_1" sheetId="39" r:id="rId24"/>
    <sheet name="IV_B_2" sheetId="40" r:id="rId25"/>
    <sheet name="V_1" sheetId="23" r:id="rId26"/>
    <sheet name="VI_1" sheetId="24" r:id="rId27"/>
  </sheets>
  <externalReferences>
    <externalReference r:id="rId28"/>
  </externalReferences>
  <definedNames>
    <definedName name="_1Excel_BuiltIn_Print_Area_10_1_1" localSheetId="6">#REF!</definedName>
    <definedName name="_1Excel_BuiltIn_Print_Area_10_1_1" localSheetId="7">#REF!</definedName>
    <definedName name="_1Excel_BuiltIn_Print_Area_10_1_1" localSheetId="8">#REF!</definedName>
    <definedName name="_1Excel_BuiltIn_Print_Area_10_1_1" localSheetId="13">#REF!</definedName>
    <definedName name="_1Excel_BuiltIn_Print_Area_10_1_1" localSheetId="17">#REF!</definedName>
    <definedName name="_1Excel_BuiltIn_Print_Area_10_1_1" localSheetId="20">#REF!</definedName>
    <definedName name="_1Excel_BuiltIn_Print_Area_10_1_1">#REF!</definedName>
    <definedName name="_xlnm._FilterDatabase" localSheetId="9" hidden="1">III_C_1!$A$3:$U$115</definedName>
    <definedName name="_xlnm._FilterDatabase" localSheetId="11" hidden="1">III_C_3!$A$3:$O$105</definedName>
    <definedName name="_xlnm._FilterDatabase" localSheetId="10" hidden="1">III_C_4!$A$3:$R$92</definedName>
    <definedName name="_xlnm._FilterDatabase" localSheetId="12" hidden="1">III_C_6!$A$4:$IV$1788</definedName>
    <definedName name="_xlnm._FilterDatabase" localSheetId="14" hidden="1">III_E_1!$A$3:$IU$341</definedName>
    <definedName name="_xlnm._FilterDatabase" localSheetId="15" hidden="1">III_E_2!$A$4:$AK$97</definedName>
    <definedName name="_xlnm._FilterDatabase" localSheetId="16" hidden="1">III_E_3!$A$3:$W$410</definedName>
    <definedName name="_xlnm._FilterDatabase" localSheetId="18" hidden="1">III_F_2!$A$3:$D$3</definedName>
    <definedName name="_Toc306885473" localSheetId="1">I_A_1!$D$4</definedName>
    <definedName name="Excel_BuiltIn_Print_Area_1_1" localSheetId="6">#REF!</definedName>
    <definedName name="Excel_BuiltIn_Print_Area_1_1" localSheetId="7">#REF!</definedName>
    <definedName name="Excel_BuiltIn_Print_Area_1_1" localSheetId="8">#REF!</definedName>
    <definedName name="Excel_BuiltIn_Print_Area_1_1" localSheetId="17">#REF!</definedName>
    <definedName name="Excel_BuiltIn_Print_Area_1_1">#REF!</definedName>
    <definedName name="Excel_BuiltIn_Print_Area_1_1_1" localSheetId="6">#REF!</definedName>
    <definedName name="Excel_BuiltIn_Print_Area_1_1_1" localSheetId="7">#REF!</definedName>
    <definedName name="Excel_BuiltIn_Print_Area_1_1_1" localSheetId="8">#REF!</definedName>
    <definedName name="Excel_BuiltIn_Print_Area_1_1_1" localSheetId="17">#REF!</definedName>
    <definedName name="Excel_BuiltIn_Print_Area_1_1_1">#REF!</definedName>
    <definedName name="Excel_BuiltIn_Print_Area_10_1" localSheetId="6">#REF!</definedName>
    <definedName name="Excel_BuiltIn_Print_Area_10_1" localSheetId="7">#REF!</definedName>
    <definedName name="Excel_BuiltIn_Print_Area_10_1" localSheetId="8">#REF!</definedName>
    <definedName name="Excel_BuiltIn_Print_Area_10_1" localSheetId="17">#REF!</definedName>
    <definedName name="Excel_BuiltIn_Print_Area_10_1">#REF!</definedName>
    <definedName name="Excel_BuiltIn_Print_Area_10_1_1" localSheetId="6">#REF!</definedName>
    <definedName name="Excel_BuiltIn_Print_Area_10_1_1" localSheetId="7">#REF!</definedName>
    <definedName name="Excel_BuiltIn_Print_Area_10_1_1" localSheetId="8">#REF!</definedName>
    <definedName name="Excel_BuiltIn_Print_Area_10_1_1" localSheetId="13">#REF!</definedName>
    <definedName name="Excel_BuiltIn_Print_Area_10_1_1" localSheetId="17">#REF!</definedName>
    <definedName name="Excel_BuiltIn_Print_Area_10_1_1">#REF!</definedName>
    <definedName name="Excel_BuiltIn_Print_Area_11_1" localSheetId="6">#REF!</definedName>
    <definedName name="Excel_BuiltIn_Print_Area_11_1" localSheetId="7">#REF!</definedName>
    <definedName name="Excel_BuiltIn_Print_Area_11_1" localSheetId="8">#REF!</definedName>
    <definedName name="Excel_BuiltIn_Print_Area_11_1" localSheetId="17">#REF!</definedName>
    <definedName name="Excel_BuiltIn_Print_Area_11_1">III_C_6!$A$1:$S$1054</definedName>
    <definedName name="Excel_BuiltIn_Print_Area_12_1" localSheetId="6">#REF!</definedName>
    <definedName name="Excel_BuiltIn_Print_Area_12_1" localSheetId="7">#REF!</definedName>
    <definedName name="Excel_BuiltIn_Print_Area_12_1" localSheetId="8">#REF!</definedName>
    <definedName name="Excel_BuiltIn_Print_Area_12_1" localSheetId="17">#REF!</definedName>
    <definedName name="Excel_BuiltIn_Print_Area_12_1">III_E_1!$A$1:$L$253</definedName>
    <definedName name="Excel_BuiltIn_Print_Area_12_1_1" localSheetId="6">#REF!</definedName>
    <definedName name="Excel_BuiltIn_Print_Area_12_1_1" localSheetId="7">#REF!</definedName>
    <definedName name="Excel_BuiltIn_Print_Area_12_1_1" localSheetId="8">#REF!</definedName>
    <definedName name="Excel_BuiltIn_Print_Area_12_1_1" localSheetId="17">#REF!</definedName>
    <definedName name="Excel_BuiltIn_Print_Area_12_1_1">III_E_1!$A$1:$K$253</definedName>
    <definedName name="Excel_BuiltIn_Print_Area_14_1" localSheetId="6">#REF!</definedName>
    <definedName name="Excel_BuiltIn_Print_Area_14_1" localSheetId="7">#REF!</definedName>
    <definedName name="Excel_BuiltIn_Print_Area_14_1" localSheetId="8">#REF!</definedName>
    <definedName name="Excel_BuiltIn_Print_Area_14_1" localSheetId="17">#REF!</definedName>
    <definedName name="Excel_BuiltIn_Print_Area_14_1">III_E_3!$A$1:$N$429</definedName>
    <definedName name="Excel_BuiltIn_Print_Area_15_1" localSheetId="6">#REF!</definedName>
    <definedName name="Excel_BuiltIn_Print_Area_15_1" localSheetId="7">#REF!</definedName>
    <definedName name="Excel_BuiltIn_Print_Area_15_1" localSheetId="8">#REF!</definedName>
    <definedName name="Excel_BuiltIn_Print_Area_15_1" localSheetId="13">III_D_1!$C$1:$H$78</definedName>
    <definedName name="Excel_BuiltIn_Print_Area_15_1" localSheetId="17">'III_F_1 '!$A$1:$J$3</definedName>
    <definedName name="Excel_BuiltIn_Print_Area_15_1">#REF!</definedName>
    <definedName name="Excel_BuiltIn_Print_Area_24_1" localSheetId="6">#REF!</definedName>
    <definedName name="Excel_BuiltIn_Print_Area_24_1" localSheetId="8">#REF!</definedName>
    <definedName name="Excel_BuiltIn_Print_Area_24_1" localSheetId="13">#REF!</definedName>
    <definedName name="Excel_BuiltIn_Print_Area_24_1" localSheetId="17">#REF!</definedName>
    <definedName name="Excel_BuiltIn_Print_Area_24_1" localSheetId="22">#REF!</definedName>
    <definedName name="Excel_BuiltIn_Print_Area_24_1" localSheetId="24">#REF!</definedName>
    <definedName name="Excel_BuiltIn_Print_Area_24_1">#REF!</definedName>
    <definedName name="Excel_BuiltIn_Print_Area_4_1" localSheetId="7">III_B_2!$A$1:$F$77</definedName>
    <definedName name="Excel_BuiltIn_Print_Area_4_1">#REF!</definedName>
    <definedName name="Excel_BuiltIn_Print_Area_5_1" localSheetId="6">#REF!</definedName>
    <definedName name="Excel_BuiltIn_Print_Area_5_1" localSheetId="7">#REF!</definedName>
    <definedName name="Excel_BuiltIn_Print_Area_5_1" localSheetId="8">III_B_3!$A$1:$I$1124</definedName>
    <definedName name="Excel_BuiltIn_Print_Area_5_1" localSheetId="13">#REF!</definedName>
    <definedName name="Excel_BuiltIn_Print_Area_5_1" localSheetId="17">#REF!</definedName>
    <definedName name="Excel_BuiltIn_Print_Area_5_1">#REF!</definedName>
    <definedName name="Excel_BuiltIn_Print_Area_7_1" localSheetId="6">#REF!</definedName>
    <definedName name="Excel_BuiltIn_Print_Area_7_1" localSheetId="7">#REF!</definedName>
    <definedName name="Excel_BuiltIn_Print_Area_7_1" localSheetId="8">#REF!</definedName>
    <definedName name="Excel_BuiltIn_Print_Area_7_1" localSheetId="17">#REF!</definedName>
    <definedName name="Excel_BuiltIn_Print_Area_7_1">#REF!</definedName>
    <definedName name="Excel_BuiltIn_Print_Area_8_1" localSheetId="6">#REF!</definedName>
    <definedName name="Excel_BuiltIn_Print_Area_8_1" localSheetId="7">#REF!</definedName>
    <definedName name="Excel_BuiltIn_Print_Area_8_1" localSheetId="8">#REF!</definedName>
    <definedName name="Excel_BuiltIn_Print_Area_8_1" localSheetId="13">#REF!</definedName>
    <definedName name="Excel_BuiltIn_Print_Area_8_1" localSheetId="17">#REF!</definedName>
    <definedName name="Excel_BuiltIn_Print_Area_8_1" localSheetId="22">#REF!</definedName>
    <definedName name="Excel_BuiltIn_Print_Area_8_1" localSheetId="24">#REF!</definedName>
    <definedName name="Excel_BuiltIn_Print_Area_8_1">III_C_3!$A$1:$N$120</definedName>
    <definedName name="Excel_BuiltIn_Print_Area_9_1" localSheetId="6">#REF!</definedName>
    <definedName name="Excel_BuiltIn_Print_Area_9_1" localSheetId="7">#REF!</definedName>
    <definedName name="Excel_BuiltIn_Print_Area_9_1" localSheetId="8">#REF!</definedName>
    <definedName name="Excel_BuiltIn_Print_Area_9_1" localSheetId="17">#REF!</definedName>
    <definedName name="Excel_BuiltIn_Print_Area_9_1">#REF!</definedName>
    <definedName name="Fleet_segments_vessels">'[1]drop down'!$B$4:$B$16</definedName>
    <definedName name="Fleet_segments_vessels_lenght_classes">'[1]drop down'!$G$4:$G$11</definedName>
    <definedName name="_xlnm.Print_Area" localSheetId="5">III_A_1!$A$1:$I$16</definedName>
    <definedName name="_xlnm.Print_Area" localSheetId="6">III_B_1!$A$1:$N$75</definedName>
    <definedName name="_xlnm.Print_Area" localSheetId="7">III_B_2!$A$1:$G$77</definedName>
    <definedName name="_xlnm.Print_Area" localSheetId="8">III_B_3!$A$1:$K$1089</definedName>
    <definedName name="_xlnm.Print_Area" localSheetId="9">III_C_1!$A$1:$N$174</definedName>
    <definedName name="_xlnm.Print_Area" localSheetId="11">III_C_3!$A$1:$K$120</definedName>
    <definedName name="_xlnm.Print_Area" localSheetId="12">III_C_6!$A$1:$N$1054</definedName>
    <definedName name="_xlnm.Print_Area" localSheetId="13">III_D_1!$C$1:$H$28</definedName>
    <definedName name="_xlnm.Print_Area" localSheetId="14">III_E_1!$A$1:$I$253</definedName>
    <definedName name="_xlnm.Print_Area" localSheetId="15">III_E_2!$A$1:$AJ$130</definedName>
    <definedName name="_xlnm.Print_Area" localSheetId="16">III_E_3!$A$1:$O$429</definedName>
    <definedName name="_xlnm.Print_Area" localSheetId="17">'III_F_1 '!$A$1:$J$3</definedName>
    <definedName name="_xlnm.Print_Area" localSheetId="18">III_F_2!$A$1:$D$167</definedName>
    <definedName name="_xlnm.Print_Area" localSheetId="19">III_G_1!$A$1:$T$72</definedName>
    <definedName name="_xlnm.Print_Area" localSheetId="20">IV_A_1!$A$1:$J$67</definedName>
    <definedName name="_xlnm.Print_Area" localSheetId="21">IV_A_2!$A$1:$K$36</definedName>
    <definedName name="_xlnm.Print_Area" localSheetId="22">'IV_A_3 '!$A$1:$H$491</definedName>
    <definedName name="_xlnm.Print_Area" localSheetId="23">IV_B_1!$A$1:$K$12</definedName>
    <definedName name="_xlnm.Print_Area" localSheetId="24">IV_B_2!$A$1:$H$75</definedName>
    <definedName name="_xlnm.Print_Area" localSheetId="25">V_1!$A$1:$J$61</definedName>
    <definedName name="_xlnm.Print_Area" localSheetId="26">VI_1!$A$1:$V$104</definedName>
  </definedNames>
  <calcPr calcId="145621"/>
  <extLst>
    <ext xmlns:mx="http://schemas.microsoft.com/office/mac/excel/2008/main" uri="{7523E5D3-25F3-A5E0-1632-64F254C22452}">
      <mx:ArchID Flags="2"/>
    </ext>
  </extLst>
</workbook>
</file>

<file path=xl/calcChain.xml><?xml version="1.0" encoding="utf-8"?>
<calcChain xmlns="http://schemas.openxmlformats.org/spreadsheetml/2006/main">
  <c r="K7" i="39" l="1"/>
  <c r="J7" i="39"/>
  <c r="G7" i="39"/>
  <c r="K6" i="39"/>
  <c r="J6" i="39"/>
  <c r="G6" i="39"/>
  <c r="K5" i="39"/>
  <c r="J5" i="39"/>
  <c r="G5" i="39"/>
  <c r="K4" i="39"/>
  <c r="J4" i="39"/>
  <c r="G4" i="39"/>
  <c r="K33" i="37"/>
  <c r="J33" i="37"/>
  <c r="G33" i="37"/>
  <c r="K32" i="37"/>
  <c r="J32" i="37"/>
  <c r="G32" i="37"/>
  <c r="K31" i="37"/>
  <c r="J31" i="37"/>
  <c r="G31" i="37"/>
  <c r="K30" i="37"/>
  <c r="J30" i="37"/>
  <c r="G30" i="37"/>
  <c r="K29" i="37"/>
  <c r="J29" i="37"/>
  <c r="G29" i="37"/>
  <c r="K28" i="37"/>
  <c r="J28" i="37"/>
  <c r="G28" i="37"/>
  <c r="K27" i="37"/>
  <c r="J27" i="37"/>
  <c r="G27" i="37"/>
  <c r="K26" i="37"/>
  <c r="J26" i="37"/>
  <c r="G26" i="37"/>
  <c r="K25" i="37"/>
  <c r="J25" i="37"/>
  <c r="G25" i="37"/>
  <c r="K24" i="37"/>
  <c r="J24" i="37"/>
  <c r="G24" i="37"/>
  <c r="K23" i="37"/>
  <c r="J23" i="37"/>
  <c r="G23" i="37"/>
  <c r="K22" i="37"/>
  <c r="J22" i="37"/>
  <c r="G22" i="37"/>
  <c r="K21" i="37"/>
  <c r="J21" i="37"/>
  <c r="G21" i="37"/>
  <c r="K20" i="37"/>
  <c r="J20" i="37"/>
  <c r="G20" i="37"/>
  <c r="K19" i="37"/>
  <c r="J19" i="37"/>
  <c r="G19" i="37"/>
  <c r="K18" i="37"/>
  <c r="J18" i="37"/>
  <c r="G18" i="37"/>
  <c r="K17" i="37"/>
  <c r="J17" i="37"/>
  <c r="G17" i="37"/>
  <c r="K16" i="37"/>
  <c r="J16" i="37"/>
  <c r="G16" i="37"/>
  <c r="K15" i="37"/>
  <c r="J15" i="37"/>
  <c r="G15" i="37"/>
  <c r="K14" i="37"/>
  <c r="J14" i="37"/>
  <c r="G14" i="37"/>
  <c r="K13" i="37"/>
  <c r="J13" i="37"/>
  <c r="G13" i="37"/>
  <c r="K12" i="37"/>
  <c r="J12" i="37"/>
  <c r="G12" i="37"/>
  <c r="K11" i="37"/>
  <c r="J11" i="37"/>
  <c r="G11" i="37"/>
  <c r="K10" i="37"/>
  <c r="J10" i="37"/>
  <c r="G10" i="37"/>
  <c r="K9" i="37"/>
  <c r="J9" i="37"/>
  <c r="G9" i="37"/>
  <c r="K8" i="37"/>
  <c r="J8" i="37"/>
  <c r="G8" i="37"/>
  <c r="K7" i="37"/>
  <c r="J7" i="37"/>
  <c r="G7" i="37"/>
  <c r="K6" i="37"/>
  <c r="J6" i="37"/>
  <c r="G6" i="37"/>
  <c r="K5" i="37"/>
  <c r="J5" i="37"/>
  <c r="G5" i="37"/>
  <c r="K4" i="37"/>
  <c r="J4" i="37"/>
  <c r="G4" i="37"/>
  <c r="M69" i="33"/>
  <c r="L69" i="33"/>
  <c r="I69" i="33"/>
  <c r="M68" i="33"/>
  <c r="L68" i="33"/>
  <c r="I68" i="33"/>
  <c r="M67" i="33"/>
  <c r="L67" i="33"/>
  <c r="I67" i="33"/>
  <c r="M66" i="33"/>
  <c r="L66" i="33"/>
  <c r="I66" i="33"/>
  <c r="M65" i="33"/>
  <c r="L65" i="33"/>
  <c r="I65" i="33"/>
  <c r="M64" i="33"/>
  <c r="L64" i="33"/>
  <c r="I64" i="33"/>
  <c r="M63" i="33"/>
  <c r="L63" i="33"/>
  <c r="I63" i="33"/>
  <c r="M62" i="33"/>
  <c r="L62" i="33"/>
  <c r="I62" i="33"/>
  <c r="M61" i="33"/>
  <c r="L61" i="33"/>
  <c r="I61" i="33"/>
  <c r="M60" i="33"/>
  <c r="L60" i="33"/>
  <c r="I60" i="33"/>
  <c r="M59" i="33"/>
  <c r="L59" i="33"/>
  <c r="I59" i="33"/>
  <c r="M58" i="33"/>
  <c r="L58" i="33"/>
  <c r="I58" i="33"/>
  <c r="M57" i="33"/>
  <c r="L57" i="33"/>
  <c r="I57" i="33"/>
  <c r="M56" i="33"/>
  <c r="L56" i="33"/>
  <c r="I56" i="33"/>
  <c r="M55" i="33"/>
  <c r="L55" i="33"/>
  <c r="I55" i="33"/>
  <c r="M54" i="33"/>
  <c r="L54" i="33"/>
  <c r="I54" i="33"/>
  <c r="M53" i="33"/>
  <c r="L53" i="33"/>
  <c r="I53" i="33"/>
  <c r="M52" i="33"/>
  <c r="L52" i="33"/>
  <c r="I52" i="33"/>
  <c r="M51" i="33"/>
  <c r="L51" i="33"/>
  <c r="I51" i="33"/>
  <c r="M50" i="33"/>
  <c r="L50" i="33"/>
  <c r="I50" i="33"/>
  <c r="M49" i="33"/>
  <c r="L49" i="33"/>
  <c r="I49" i="33"/>
  <c r="M48" i="33"/>
  <c r="L48" i="33"/>
  <c r="I48" i="33"/>
  <c r="M47" i="33"/>
  <c r="L47" i="33"/>
  <c r="I47" i="33"/>
  <c r="M46" i="33"/>
  <c r="L46" i="33"/>
  <c r="I46" i="33"/>
  <c r="M45" i="33"/>
  <c r="L45" i="33"/>
  <c r="I45" i="33"/>
  <c r="M44" i="33"/>
  <c r="L44" i="33"/>
  <c r="I44" i="33"/>
  <c r="M43" i="33"/>
  <c r="L43" i="33"/>
  <c r="I43" i="33"/>
  <c r="M42" i="33"/>
  <c r="L42" i="33"/>
  <c r="I42" i="33"/>
  <c r="M41" i="33"/>
  <c r="L41" i="33"/>
  <c r="I41" i="33"/>
  <c r="M40" i="33"/>
  <c r="L40" i="33"/>
  <c r="I40" i="33"/>
  <c r="M39" i="33"/>
  <c r="L39" i="33"/>
  <c r="I39" i="33"/>
  <c r="M38" i="33"/>
  <c r="L38" i="33"/>
  <c r="I38" i="33"/>
  <c r="M37" i="33"/>
  <c r="L37" i="33"/>
  <c r="I37" i="33"/>
  <c r="M36" i="33"/>
  <c r="L36" i="33"/>
  <c r="I36" i="33"/>
  <c r="M35" i="33"/>
  <c r="L35" i="33"/>
  <c r="I35" i="33"/>
  <c r="M34" i="33"/>
  <c r="L34" i="33"/>
  <c r="I34" i="33"/>
  <c r="M33" i="33"/>
  <c r="L33" i="33"/>
  <c r="I33" i="33"/>
  <c r="M32" i="33"/>
  <c r="L32" i="33"/>
  <c r="I32" i="33"/>
  <c r="M31" i="33"/>
  <c r="L31" i="33"/>
  <c r="I31" i="33"/>
  <c r="M30" i="33"/>
  <c r="L30" i="33"/>
  <c r="I30" i="33"/>
  <c r="M29" i="33"/>
  <c r="L29" i="33"/>
  <c r="I29" i="33"/>
  <c r="M28" i="33"/>
  <c r="L28" i="33"/>
  <c r="I28" i="33"/>
  <c r="M27" i="33"/>
  <c r="L27" i="33"/>
  <c r="I27" i="33"/>
  <c r="M26" i="33"/>
  <c r="L26" i="33"/>
  <c r="I26" i="33"/>
  <c r="M25" i="33"/>
  <c r="L25" i="33"/>
  <c r="I25" i="33"/>
  <c r="M24" i="33"/>
  <c r="L24" i="33"/>
  <c r="I24" i="33"/>
  <c r="M23" i="33"/>
  <c r="L23" i="33"/>
  <c r="I23" i="33"/>
  <c r="M22" i="33"/>
  <c r="L22" i="33"/>
  <c r="I22" i="33"/>
  <c r="M21" i="33"/>
  <c r="L21" i="33"/>
  <c r="I21" i="33"/>
  <c r="M20" i="33"/>
  <c r="L20" i="33"/>
  <c r="I20" i="33"/>
  <c r="M19" i="33"/>
  <c r="L19" i="33"/>
  <c r="I19" i="33"/>
  <c r="M18" i="33"/>
  <c r="L18" i="33"/>
  <c r="I18" i="33"/>
  <c r="M17" i="33"/>
  <c r="L17" i="33"/>
  <c r="I17" i="33"/>
  <c r="M16" i="33"/>
  <c r="L16" i="33"/>
  <c r="I16" i="33"/>
  <c r="M15" i="33"/>
  <c r="L15" i="33"/>
  <c r="I15" i="33"/>
  <c r="M14" i="33"/>
  <c r="L14" i="33"/>
  <c r="I14" i="33"/>
  <c r="M13" i="33"/>
  <c r="L13" i="33"/>
  <c r="I13" i="33"/>
  <c r="M12" i="33"/>
  <c r="L12" i="33"/>
  <c r="I12" i="33"/>
  <c r="M11" i="33"/>
  <c r="L11" i="33"/>
  <c r="I11" i="33"/>
  <c r="M10" i="33"/>
  <c r="L10" i="33"/>
  <c r="I10" i="33"/>
  <c r="M9" i="33"/>
  <c r="L9" i="33"/>
  <c r="I9" i="33"/>
  <c r="M8" i="33"/>
  <c r="L8" i="33"/>
  <c r="I8" i="33"/>
  <c r="M7" i="33"/>
  <c r="L7" i="33"/>
  <c r="I7" i="33"/>
  <c r="M6" i="33"/>
  <c r="L6" i="33"/>
  <c r="I6" i="33"/>
  <c r="M5" i="33"/>
  <c r="L5" i="33"/>
  <c r="I5" i="33"/>
  <c r="M4" i="33"/>
  <c r="L4" i="33"/>
  <c r="I4" i="33"/>
  <c r="N1632" i="11"/>
  <c r="N324" i="14"/>
  <c r="N323" i="14"/>
  <c r="N322" i="14"/>
  <c r="N321" i="14"/>
  <c r="N320" i="14"/>
  <c r="N319" i="14"/>
  <c r="N318" i="14"/>
  <c r="N317" i="14"/>
  <c r="N316" i="14"/>
  <c r="N315" i="14"/>
  <c r="N314" i="14"/>
  <c r="N313" i="14"/>
  <c r="N206" i="14" l="1"/>
  <c r="E81" i="46"/>
  <c r="E80" i="46"/>
  <c r="E76" i="46"/>
  <c r="E69" i="46"/>
  <c r="E12" i="46"/>
  <c r="E14" i="46"/>
  <c r="E86" i="46" l="1"/>
  <c r="E56" i="46"/>
  <c r="E58" i="46"/>
  <c r="E45" i="46"/>
  <c r="E40" i="46"/>
  <c r="E10" i="46"/>
  <c r="E26" i="46" l="1"/>
  <c r="E74" i="46"/>
  <c r="E67" i="46"/>
  <c r="E66" i="46"/>
  <c r="E65" i="46"/>
  <c r="E63" i="46"/>
  <c r="E11" i="46"/>
  <c r="E6" i="46"/>
  <c r="N205" i="14"/>
  <c r="N204" i="14"/>
  <c r="N203" i="14"/>
  <c r="N202" i="14"/>
  <c r="N201" i="14"/>
  <c r="N200" i="14"/>
  <c r="N199" i="14"/>
  <c r="N198" i="14"/>
  <c r="N197" i="14"/>
  <c r="N195" i="14"/>
  <c r="N194" i="14"/>
  <c r="N192" i="14"/>
  <c r="N191" i="14"/>
  <c r="N190" i="14"/>
  <c r="N189" i="14"/>
  <c r="N168" i="14"/>
  <c r="N167" i="14"/>
  <c r="N166" i="14"/>
  <c r="N165" i="14"/>
  <c r="N142" i="14"/>
  <c r="N141" i="14"/>
  <c r="N140" i="14"/>
  <c r="N139" i="14"/>
  <c r="N28" i="14"/>
  <c r="N27" i="14"/>
  <c r="N26" i="14"/>
  <c r="N25" i="14"/>
  <c r="N16" i="14"/>
  <c r="N15" i="14"/>
  <c r="N14" i="14"/>
  <c r="N13" i="14"/>
  <c r="N12" i="14"/>
  <c r="N11" i="14"/>
  <c r="N10" i="14"/>
  <c r="N9" i="14"/>
  <c r="N8" i="14"/>
  <c r="N7" i="14"/>
  <c r="M6" i="14"/>
  <c r="N6" i="14" s="1"/>
  <c r="N951" i="11"/>
  <c r="N950" i="11"/>
  <c r="N949" i="11"/>
  <c r="N948" i="11"/>
  <c r="N947" i="11"/>
  <c r="N946" i="11"/>
  <c r="N945" i="11"/>
  <c r="N944" i="11"/>
  <c r="N943" i="11"/>
  <c r="N942" i="11"/>
  <c r="N941" i="11"/>
  <c r="N940" i="11"/>
  <c r="N939" i="11"/>
  <c r="N938" i="11"/>
  <c r="N937" i="11"/>
  <c r="N936" i="11"/>
  <c r="N935" i="11"/>
  <c r="N934" i="11"/>
  <c r="N933" i="11"/>
  <c r="N932" i="11"/>
  <c r="N931" i="11"/>
  <c r="N930" i="11"/>
  <c r="N929" i="11"/>
  <c r="N928" i="11"/>
  <c r="N927" i="11"/>
  <c r="N926" i="11"/>
  <c r="N925" i="11"/>
  <c r="N924" i="11"/>
  <c r="N923" i="11"/>
  <c r="N922" i="11"/>
  <c r="N921" i="11"/>
  <c r="N23" i="11"/>
  <c r="N22" i="11"/>
  <c r="N21" i="11"/>
  <c r="N20" i="11"/>
  <c r="N19" i="11"/>
  <c r="N18" i="11"/>
  <c r="N17" i="11"/>
  <c r="N16" i="11"/>
  <c r="N15" i="11"/>
  <c r="N14" i="11"/>
  <c r="N13" i="11"/>
  <c r="N12" i="11"/>
  <c r="N11" i="11"/>
  <c r="N10" i="11"/>
  <c r="N9" i="11"/>
  <c r="N8" i="11"/>
  <c r="K7" i="11"/>
  <c r="N7" i="11" s="1"/>
  <c r="K6" i="11"/>
  <c r="N6" i="11" s="1"/>
  <c r="N5" i="11"/>
  <c r="N399" i="14"/>
  <c r="N398" i="14"/>
  <c r="N397" i="14"/>
  <c r="N380" i="14"/>
  <c r="N379" i="14"/>
  <c r="N378" i="14"/>
  <c r="N361" i="14"/>
  <c r="N360" i="14"/>
  <c r="N359" i="14"/>
  <c r="N355" i="14"/>
  <c r="N354" i="14"/>
  <c r="N344" i="14"/>
  <c r="N334" i="14"/>
  <c r="N333" i="14"/>
  <c r="N332" i="14"/>
  <c r="N331" i="14"/>
  <c r="N330" i="14"/>
  <c r="N329" i="14"/>
  <c r="N328" i="14"/>
  <c r="N327" i="14"/>
  <c r="N326" i="14"/>
  <c r="N325" i="14"/>
  <c r="N920" i="11" l="1"/>
  <c r="N919" i="11"/>
  <c r="N918" i="11"/>
  <c r="N917" i="11"/>
  <c r="N916" i="11"/>
  <c r="N915" i="11"/>
  <c r="N914" i="11"/>
  <c r="N913" i="11"/>
  <c r="N912" i="11"/>
  <c r="N911" i="11"/>
  <c r="N910" i="11"/>
  <c r="N909" i="11"/>
  <c r="N908" i="11"/>
  <c r="N907" i="11"/>
  <c r="N906" i="11"/>
  <c r="N905" i="11"/>
  <c r="N904" i="11"/>
  <c r="N903" i="11"/>
  <c r="N902" i="11"/>
  <c r="N901" i="11"/>
  <c r="N900" i="11"/>
  <c r="N899" i="11"/>
  <c r="N898" i="11"/>
  <c r="N897" i="11"/>
  <c r="N896" i="11"/>
  <c r="N895" i="11"/>
  <c r="N894" i="11"/>
  <c r="N893" i="11"/>
  <c r="N892" i="11"/>
  <c r="N891" i="11"/>
  <c r="N890" i="11"/>
  <c r="N889" i="11"/>
  <c r="N888" i="11"/>
  <c r="N887" i="11"/>
  <c r="N886" i="11"/>
  <c r="N885" i="11"/>
  <c r="N884" i="11"/>
  <c r="N883" i="11"/>
  <c r="N882" i="11"/>
  <c r="N881" i="11"/>
  <c r="N880" i="11"/>
  <c r="N879" i="11"/>
  <c r="N878" i="11"/>
  <c r="N877" i="11"/>
  <c r="N876" i="11"/>
  <c r="N875" i="11"/>
  <c r="N874" i="11"/>
  <c r="N873" i="11"/>
  <c r="N872" i="11"/>
  <c r="N871" i="11"/>
  <c r="N870" i="11"/>
  <c r="N869" i="11"/>
  <c r="N868" i="11"/>
  <c r="N867" i="11"/>
  <c r="N866" i="11"/>
  <c r="N865" i="11"/>
  <c r="N864" i="11"/>
  <c r="N863" i="11"/>
  <c r="N862" i="11"/>
  <c r="N861" i="11"/>
  <c r="N860" i="11"/>
  <c r="N859" i="11"/>
  <c r="N858" i="11"/>
  <c r="N857" i="11"/>
  <c r="N856" i="11"/>
  <c r="N855" i="11"/>
  <c r="N854" i="11"/>
  <c r="N853" i="11"/>
  <c r="N852" i="11"/>
  <c r="N851" i="11"/>
  <c r="N850" i="11"/>
  <c r="N849" i="11"/>
  <c r="N848" i="11"/>
  <c r="N847" i="11"/>
  <c r="N846" i="11"/>
  <c r="N845" i="11"/>
  <c r="N844" i="11"/>
  <c r="N843" i="11"/>
  <c r="N842" i="11"/>
  <c r="N841" i="11"/>
  <c r="N840" i="11"/>
  <c r="N839" i="11"/>
  <c r="N838" i="11"/>
  <c r="N837" i="11"/>
  <c r="N836" i="11"/>
  <c r="N835" i="11"/>
  <c r="N834" i="11"/>
  <c r="N833" i="11"/>
  <c r="N832" i="11"/>
  <c r="N831" i="11"/>
  <c r="N830" i="11"/>
  <c r="N829" i="11"/>
  <c r="N828" i="11"/>
  <c r="N827" i="11"/>
  <c r="N826" i="11"/>
  <c r="N825" i="11"/>
  <c r="N824" i="11"/>
  <c r="N823" i="11"/>
  <c r="N822" i="11"/>
  <c r="N821" i="11"/>
  <c r="N820" i="11"/>
  <c r="N819" i="11"/>
  <c r="N818" i="11"/>
  <c r="N817" i="11"/>
  <c r="N816" i="11"/>
  <c r="N815" i="11"/>
  <c r="N814" i="11"/>
  <c r="N813" i="11"/>
  <c r="N812" i="11"/>
  <c r="N811" i="11"/>
  <c r="N810" i="11"/>
  <c r="N809" i="11"/>
  <c r="N808" i="11"/>
  <c r="N807" i="11"/>
  <c r="N806" i="11"/>
  <c r="N805" i="11"/>
  <c r="N804" i="11"/>
  <c r="N803" i="11"/>
  <c r="N802" i="11"/>
  <c r="N801" i="11"/>
  <c r="N800" i="11"/>
  <c r="N799" i="11"/>
  <c r="N798" i="11"/>
  <c r="N797" i="11"/>
  <c r="N796" i="11"/>
  <c r="N795" i="11"/>
  <c r="N794" i="11"/>
  <c r="N793" i="11"/>
  <c r="N792" i="11"/>
  <c r="N791" i="11"/>
  <c r="N790" i="11"/>
  <c r="N789" i="11"/>
  <c r="N788" i="11"/>
  <c r="N787" i="11"/>
  <c r="N786" i="11"/>
  <c r="N785" i="11"/>
  <c r="N784" i="11"/>
  <c r="N783" i="11"/>
  <c r="N782" i="11"/>
  <c r="N781" i="11"/>
  <c r="N780" i="11"/>
  <c r="N779" i="11"/>
  <c r="N778" i="11"/>
  <c r="N777" i="11"/>
  <c r="N776" i="11"/>
  <c r="N775" i="11"/>
  <c r="N774" i="11"/>
  <c r="N773" i="11"/>
  <c r="N772" i="11"/>
  <c r="N771" i="11"/>
  <c r="N770" i="11"/>
  <c r="N769" i="11"/>
  <c r="N768" i="11"/>
  <c r="N767" i="11"/>
  <c r="N766" i="11"/>
  <c r="N765" i="11"/>
  <c r="N764" i="11"/>
  <c r="N763" i="11"/>
  <c r="N762" i="11"/>
  <c r="N761" i="11"/>
  <c r="N760" i="11"/>
  <c r="N759" i="11"/>
  <c r="N758" i="11"/>
  <c r="N757" i="11"/>
  <c r="N756" i="11"/>
  <c r="N755" i="11"/>
  <c r="N754" i="11"/>
  <c r="N753" i="11"/>
  <c r="N752" i="11"/>
  <c r="N751" i="11"/>
  <c r="N750" i="11"/>
  <c r="N749" i="11"/>
  <c r="N748" i="11"/>
  <c r="N747" i="11"/>
  <c r="N746" i="11"/>
  <c r="N745" i="11"/>
  <c r="N744" i="11"/>
  <c r="N743" i="11"/>
  <c r="N742" i="11"/>
  <c r="N741" i="11"/>
  <c r="N740" i="11"/>
  <c r="N739" i="11"/>
  <c r="N738" i="11"/>
  <c r="N737" i="11"/>
  <c r="N736" i="11"/>
  <c r="N735" i="11"/>
  <c r="N734" i="11"/>
  <c r="N733" i="11"/>
  <c r="N732" i="11"/>
  <c r="N731" i="11"/>
  <c r="N730" i="11"/>
  <c r="N729" i="11"/>
  <c r="N728" i="11"/>
  <c r="N727" i="11"/>
  <c r="N726" i="11"/>
  <c r="N725" i="11"/>
  <c r="N724" i="11"/>
  <c r="N723" i="11"/>
  <c r="N722" i="11"/>
  <c r="N721" i="11"/>
  <c r="N720" i="11"/>
  <c r="N719" i="11"/>
  <c r="N718" i="11"/>
  <c r="N717" i="11"/>
  <c r="N716" i="11"/>
  <c r="N715" i="11"/>
  <c r="N714" i="11"/>
  <c r="N713" i="11"/>
  <c r="N712" i="11"/>
  <c r="N711" i="11"/>
  <c r="N710" i="11"/>
  <c r="N709" i="11"/>
  <c r="N708" i="11"/>
  <c r="N707" i="11"/>
  <c r="N706" i="11"/>
  <c r="N705" i="11"/>
  <c r="N704" i="11"/>
  <c r="N703" i="11"/>
  <c r="N702" i="11"/>
  <c r="N701" i="11"/>
  <c r="N700" i="11"/>
  <c r="N699" i="11"/>
  <c r="N698" i="11"/>
  <c r="N697" i="11"/>
  <c r="N696" i="11"/>
  <c r="N695" i="11"/>
  <c r="N694" i="11"/>
  <c r="N693" i="11"/>
  <c r="N692" i="11"/>
  <c r="N691" i="11"/>
  <c r="N690" i="11"/>
  <c r="N689" i="11"/>
  <c r="N688" i="11"/>
  <c r="N687" i="11"/>
  <c r="N686" i="11"/>
  <c r="N685" i="11"/>
  <c r="N684" i="11"/>
  <c r="N683" i="11"/>
  <c r="N682" i="11"/>
  <c r="N681" i="11"/>
  <c r="N680" i="11"/>
  <c r="N679" i="11"/>
  <c r="N678" i="11"/>
  <c r="N677" i="11"/>
  <c r="N676" i="11"/>
  <c r="N675" i="11"/>
  <c r="N674" i="11"/>
  <c r="N673" i="11"/>
  <c r="N672" i="11"/>
  <c r="N671" i="11"/>
  <c r="N670" i="11"/>
  <c r="N669" i="11"/>
  <c r="N668" i="11"/>
  <c r="N667" i="11"/>
  <c r="N666" i="11"/>
  <c r="N665" i="11"/>
  <c r="N664" i="11"/>
  <c r="N663" i="11"/>
  <c r="N662" i="11"/>
  <c r="N661" i="11"/>
  <c r="N660" i="11"/>
  <c r="N659" i="11"/>
  <c r="N658" i="11"/>
  <c r="N657" i="11"/>
  <c r="N656" i="11"/>
  <c r="N655" i="11"/>
  <c r="N654" i="11"/>
  <c r="N653" i="11"/>
  <c r="N652" i="11"/>
  <c r="N651" i="11"/>
  <c r="N650" i="11"/>
  <c r="N649" i="11"/>
  <c r="N648" i="11"/>
  <c r="N647" i="11"/>
  <c r="N646" i="11"/>
  <c r="N645" i="11"/>
  <c r="N644" i="11"/>
  <c r="N643" i="11"/>
  <c r="N642" i="11"/>
  <c r="N641" i="11"/>
  <c r="N640" i="11"/>
  <c r="N639" i="11"/>
  <c r="N638" i="11"/>
  <c r="N637" i="11"/>
  <c r="N636" i="11"/>
  <c r="N635" i="11"/>
  <c r="N634" i="11"/>
  <c r="N633" i="11"/>
  <c r="N632" i="11"/>
  <c r="N631" i="11"/>
  <c r="N630" i="11"/>
  <c r="N629" i="11"/>
  <c r="N628" i="11"/>
  <c r="N627" i="11"/>
  <c r="N626" i="11"/>
  <c r="N625" i="11"/>
  <c r="N624" i="11"/>
  <c r="N623" i="11"/>
  <c r="N622" i="11"/>
  <c r="N621" i="11"/>
  <c r="N620" i="11"/>
  <c r="N619" i="11"/>
  <c r="N618" i="11"/>
  <c r="N617" i="11"/>
  <c r="N616" i="11"/>
  <c r="N615" i="11"/>
  <c r="N614" i="11"/>
  <c r="N613" i="11"/>
  <c r="N612" i="11"/>
  <c r="N611" i="11"/>
  <c r="N610" i="11"/>
  <c r="N609" i="11"/>
  <c r="N608" i="11"/>
  <c r="N607" i="11"/>
  <c r="N606" i="11"/>
  <c r="N605" i="11"/>
  <c r="N604" i="11"/>
  <c r="N603" i="11"/>
  <c r="N602" i="11"/>
  <c r="N601" i="11"/>
  <c r="N600" i="11"/>
  <c r="N599" i="11"/>
  <c r="N598" i="11"/>
  <c r="N597" i="11"/>
  <c r="N596" i="11"/>
  <c r="N595" i="11"/>
  <c r="N594" i="11"/>
  <c r="N593" i="11"/>
  <c r="N592" i="11"/>
  <c r="N591" i="11"/>
  <c r="N590" i="11"/>
  <c r="N589" i="11"/>
  <c r="N588" i="11"/>
  <c r="N587" i="11"/>
  <c r="N586" i="11"/>
  <c r="N585" i="11"/>
  <c r="N584" i="11"/>
  <c r="N583" i="11"/>
  <c r="N582" i="11"/>
  <c r="N581" i="11"/>
  <c r="N580" i="11"/>
  <c r="N579" i="11"/>
  <c r="N578" i="11"/>
  <c r="N577" i="11"/>
  <c r="N576" i="11"/>
  <c r="N575" i="11"/>
  <c r="N574" i="11"/>
  <c r="N573" i="11"/>
  <c r="N572" i="11"/>
  <c r="N571" i="11"/>
  <c r="N570" i="11"/>
  <c r="N569" i="11"/>
  <c r="N568" i="11"/>
  <c r="N567" i="11"/>
  <c r="N566" i="11"/>
  <c r="N565" i="11"/>
  <c r="N564" i="11"/>
  <c r="N563" i="11"/>
  <c r="N562" i="11"/>
  <c r="N561" i="11"/>
  <c r="N560" i="11"/>
  <c r="N559" i="11"/>
  <c r="N558" i="11"/>
  <c r="N557" i="11"/>
  <c r="N556" i="11"/>
  <c r="N555" i="11"/>
  <c r="N554" i="11"/>
  <c r="N553" i="11"/>
  <c r="N552" i="11"/>
  <c r="N551" i="11"/>
  <c r="N550" i="11"/>
  <c r="N549" i="11"/>
  <c r="N548" i="11"/>
  <c r="N547" i="11"/>
  <c r="N546" i="11"/>
  <c r="N545" i="11"/>
  <c r="N544" i="11"/>
  <c r="N543" i="11"/>
  <c r="N542" i="11"/>
  <c r="N541" i="11"/>
  <c r="N540" i="11"/>
  <c r="N539" i="11"/>
  <c r="N538" i="11"/>
  <c r="N537" i="11"/>
  <c r="N536" i="11"/>
  <c r="N535" i="11"/>
  <c r="N534" i="11"/>
  <c r="N533" i="11"/>
  <c r="N532" i="11"/>
  <c r="N531" i="11"/>
  <c r="N530" i="11"/>
  <c r="N529" i="11"/>
  <c r="N528" i="11"/>
  <c r="N527" i="11"/>
  <c r="N526" i="11"/>
  <c r="N525" i="11"/>
  <c r="N524" i="11"/>
  <c r="N523" i="11"/>
  <c r="N522" i="11"/>
  <c r="N521" i="11"/>
  <c r="N520" i="11"/>
  <c r="N519" i="11"/>
  <c r="N518" i="11"/>
  <c r="N517" i="11"/>
  <c r="N516" i="11"/>
  <c r="N515" i="11"/>
  <c r="N514" i="11"/>
  <c r="N513" i="11"/>
  <c r="N512" i="11"/>
  <c r="N511" i="11"/>
  <c r="N510" i="11"/>
  <c r="N509" i="11"/>
  <c r="N508" i="11"/>
  <c r="N507" i="11"/>
  <c r="N506" i="11"/>
  <c r="N505" i="11"/>
  <c r="N504" i="11"/>
  <c r="N503" i="11"/>
  <c r="N502" i="11"/>
  <c r="N501" i="11"/>
  <c r="N500" i="11"/>
  <c r="N499" i="11"/>
  <c r="N498" i="11"/>
  <c r="N497" i="11"/>
  <c r="N496" i="11"/>
  <c r="N495" i="11"/>
  <c r="N494" i="11"/>
  <c r="N493" i="11"/>
  <c r="N492" i="11"/>
  <c r="N491" i="11"/>
  <c r="N490" i="11"/>
  <c r="N489" i="11"/>
  <c r="N488" i="11"/>
  <c r="N487" i="11"/>
  <c r="N486" i="11"/>
  <c r="N485" i="11"/>
  <c r="N484" i="11"/>
  <c r="N483" i="11"/>
  <c r="N482" i="11"/>
  <c r="N481" i="11"/>
  <c r="N480" i="11"/>
  <c r="N479" i="11"/>
  <c r="N478" i="11"/>
  <c r="N477" i="11"/>
  <c r="N476" i="11"/>
  <c r="N475" i="11"/>
  <c r="N474" i="11"/>
  <c r="N473" i="11"/>
  <c r="N472" i="11"/>
  <c r="N471" i="11"/>
  <c r="N470" i="11"/>
  <c r="N469" i="11"/>
  <c r="N468" i="11"/>
  <c r="N467" i="11"/>
  <c r="N466" i="11"/>
  <c r="N465" i="11"/>
  <c r="N464" i="11"/>
  <c r="N463" i="11"/>
  <c r="N462" i="11"/>
  <c r="N461" i="11"/>
  <c r="N460" i="11"/>
  <c r="N459" i="11"/>
  <c r="N458" i="11"/>
  <c r="N457" i="11"/>
  <c r="N456" i="11"/>
  <c r="N455" i="11"/>
  <c r="N454" i="11"/>
  <c r="N453" i="11"/>
  <c r="N452" i="11"/>
  <c r="N451" i="11"/>
  <c r="N450" i="11"/>
  <c r="N449" i="11"/>
  <c r="N448" i="11"/>
  <c r="N447" i="11"/>
  <c r="N446" i="11"/>
  <c r="N445" i="11"/>
  <c r="N444" i="11"/>
  <c r="N443" i="11"/>
  <c r="N442" i="11"/>
  <c r="N441" i="11"/>
  <c r="N440" i="11"/>
  <c r="N439" i="11"/>
  <c r="N438" i="11"/>
  <c r="N437" i="11"/>
  <c r="N436" i="11"/>
  <c r="N435" i="11"/>
  <c r="N434" i="11"/>
  <c r="N433" i="11"/>
  <c r="N432" i="11"/>
  <c r="N431" i="11"/>
  <c r="N430" i="11"/>
  <c r="N429" i="11"/>
  <c r="N428" i="11"/>
  <c r="N427" i="11"/>
  <c r="N426" i="11"/>
  <c r="N425" i="11"/>
  <c r="N424" i="11"/>
  <c r="N423" i="11"/>
  <c r="N422" i="11"/>
  <c r="N421" i="11"/>
  <c r="N420" i="11"/>
  <c r="N419" i="11"/>
  <c r="N418" i="11"/>
  <c r="N417" i="11"/>
  <c r="N416" i="11"/>
  <c r="N415" i="11"/>
  <c r="N414" i="11"/>
  <c r="N413" i="11"/>
  <c r="N412" i="11"/>
  <c r="N411" i="11"/>
  <c r="N410" i="11"/>
  <c r="N409" i="11"/>
  <c r="N408" i="11"/>
  <c r="N407" i="11"/>
  <c r="N406" i="11"/>
  <c r="N405" i="11"/>
  <c r="N404" i="11"/>
  <c r="N403" i="11"/>
  <c r="N402" i="11"/>
  <c r="N401" i="11"/>
  <c r="N400" i="11"/>
  <c r="N399" i="11"/>
  <c r="N398" i="11"/>
  <c r="N397" i="11"/>
  <c r="N396" i="11"/>
  <c r="N395" i="11"/>
  <c r="N394" i="11"/>
  <c r="N393" i="11"/>
  <c r="N392" i="11"/>
  <c r="N391" i="11"/>
  <c r="N390" i="11"/>
  <c r="N389" i="11"/>
  <c r="N388" i="11"/>
  <c r="N387" i="11"/>
  <c r="N386" i="11"/>
  <c r="N385" i="11"/>
  <c r="N384" i="11"/>
  <c r="N383" i="11"/>
  <c r="N382" i="11"/>
  <c r="N381" i="11"/>
  <c r="N380" i="11"/>
  <c r="N379" i="11"/>
  <c r="N378" i="11"/>
  <c r="N377" i="11"/>
  <c r="N376" i="11"/>
  <c r="N375" i="11"/>
  <c r="N374" i="11"/>
  <c r="N373" i="11"/>
  <c r="N372" i="11"/>
  <c r="N371" i="11"/>
  <c r="N370" i="11"/>
  <c r="N369" i="11"/>
  <c r="N368" i="11"/>
  <c r="N367" i="11"/>
  <c r="N366" i="11"/>
  <c r="N365" i="11"/>
  <c r="N364" i="11"/>
  <c r="N363" i="11"/>
  <c r="N362" i="11"/>
  <c r="N361" i="11"/>
  <c r="N360" i="11"/>
  <c r="N359" i="11"/>
  <c r="N358" i="11"/>
  <c r="N357" i="11"/>
  <c r="N356" i="11"/>
  <c r="N355" i="11"/>
  <c r="N354" i="11"/>
  <c r="N353" i="11"/>
  <c r="N352" i="11"/>
  <c r="N351" i="11"/>
  <c r="N350" i="11"/>
  <c r="N349" i="11"/>
  <c r="N348" i="11"/>
  <c r="N347" i="11"/>
  <c r="N346" i="11"/>
  <c r="N345" i="11"/>
  <c r="N344" i="11"/>
  <c r="N343" i="11"/>
  <c r="N342" i="11"/>
  <c r="N341" i="11"/>
  <c r="N340" i="11"/>
  <c r="N339" i="11"/>
  <c r="N338" i="11"/>
  <c r="N337" i="11"/>
  <c r="N336" i="11"/>
  <c r="N335" i="11"/>
  <c r="N334" i="11"/>
  <c r="N333" i="11"/>
  <c r="N332" i="11"/>
  <c r="N331" i="11"/>
  <c r="N330" i="11"/>
  <c r="N329" i="11"/>
  <c r="N328" i="11"/>
  <c r="N327" i="11"/>
  <c r="N326" i="11"/>
  <c r="N325" i="11"/>
  <c r="N324" i="11"/>
  <c r="N323" i="11"/>
  <c r="N322" i="11"/>
  <c r="N321" i="11"/>
  <c r="N320" i="11"/>
  <c r="N319" i="11"/>
  <c r="N318" i="11"/>
  <c r="N317" i="11"/>
  <c r="N316" i="11"/>
  <c r="N315" i="11"/>
  <c r="N314" i="11"/>
  <c r="N313" i="11"/>
  <c r="N312" i="11"/>
  <c r="N311" i="11"/>
  <c r="N310" i="11"/>
  <c r="N309" i="11"/>
  <c r="N308" i="11"/>
  <c r="N307" i="11"/>
  <c r="N306" i="11"/>
  <c r="N305" i="11"/>
  <c r="N304" i="11"/>
  <c r="N303" i="11"/>
  <c r="N302" i="11"/>
  <c r="N301" i="11"/>
  <c r="N300" i="11"/>
  <c r="N299" i="11"/>
  <c r="N298" i="11"/>
  <c r="N297" i="11"/>
  <c r="N296" i="11"/>
  <c r="N295" i="11"/>
  <c r="N294" i="11"/>
  <c r="N293" i="11"/>
  <c r="N292" i="11"/>
  <c r="N291" i="11"/>
  <c r="N290" i="11"/>
  <c r="N289" i="11"/>
  <c r="N288" i="11"/>
  <c r="N287" i="11"/>
  <c r="N286" i="11"/>
  <c r="N285" i="11"/>
  <c r="N284" i="11"/>
  <c r="N283" i="11"/>
  <c r="N282" i="11"/>
  <c r="N281" i="11"/>
  <c r="N280" i="11"/>
  <c r="N279" i="11"/>
  <c r="N278" i="11"/>
  <c r="N277" i="11"/>
  <c r="N276" i="11"/>
  <c r="N275" i="11"/>
  <c r="N274" i="11"/>
  <c r="N273" i="11"/>
  <c r="N272" i="11"/>
  <c r="N271" i="11"/>
  <c r="N270" i="11"/>
  <c r="N269" i="11"/>
  <c r="N268" i="11"/>
  <c r="N267" i="11"/>
  <c r="N266" i="11"/>
  <c r="N265" i="11"/>
  <c r="N264" i="11"/>
  <c r="N263" i="11"/>
  <c r="N262" i="11"/>
  <c r="N261" i="11"/>
  <c r="N260" i="11"/>
  <c r="N259" i="11"/>
  <c r="N258" i="11"/>
  <c r="N257" i="11"/>
  <c r="N256" i="11"/>
  <c r="N255" i="11"/>
  <c r="N254" i="11"/>
  <c r="N253" i="11"/>
  <c r="N252" i="11"/>
  <c r="N251" i="11"/>
  <c r="N250" i="11"/>
  <c r="N249" i="11"/>
  <c r="N248" i="11"/>
  <c r="N247" i="11"/>
  <c r="N246" i="11"/>
  <c r="N245" i="11"/>
  <c r="N244" i="11"/>
  <c r="N243" i="11"/>
  <c r="N242" i="11"/>
  <c r="N241" i="11"/>
  <c r="N240" i="11"/>
  <c r="N239" i="11"/>
  <c r="N238" i="11"/>
  <c r="N237" i="11"/>
  <c r="N236" i="11"/>
  <c r="N235" i="11"/>
  <c r="N234" i="11"/>
  <c r="N233" i="11"/>
  <c r="N232" i="11"/>
  <c r="N231" i="11"/>
  <c r="N230" i="11"/>
  <c r="N229" i="11"/>
  <c r="N228" i="11"/>
  <c r="N227" i="11"/>
  <c r="N226" i="11"/>
  <c r="N225" i="11"/>
  <c r="N224" i="11"/>
  <c r="N223" i="11"/>
  <c r="N222" i="11"/>
  <c r="N221" i="11"/>
  <c r="N220" i="11"/>
  <c r="N219" i="11"/>
  <c r="N218" i="11"/>
  <c r="N217" i="11"/>
  <c r="N216" i="11"/>
  <c r="N215" i="11"/>
  <c r="N214" i="11"/>
  <c r="N213" i="11"/>
  <c r="N212" i="11"/>
  <c r="N211" i="11"/>
  <c r="N210" i="11"/>
  <c r="N209" i="11"/>
  <c r="N208" i="11"/>
  <c r="N207" i="11"/>
  <c r="N206" i="11"/>
  <c r="N205" i="11"/>
  <c r="N204" i="11"/>
  <c r="N203" i="11"/>
  <c r="N202" i="11"/>
  <c r="N201" i="11"/>
  <c r="N200" i="11"/>
  <c r="N199" i="11"/>
  <c r="N198" i="11"/>
  <c r="N197" i="11"/>
  <c r="N196" i="11"/>
  <c r="N195" i="11"/>
  <c r="N194" i="11"/>
  <c r="N193" i="11"/>
  <c r="N192" i="11"/>
  <c r="N191" i="11"/>
  <c r="N190" i="11"/>
  <c r="N189" i="11"/>
  <c r="N188" i="11"/>
  <c r="N187" i="11"/>
  <c r="N186" i="11"/>
  <c r="N185" i="11"/>
  <c r="N184" i="11"/>
  <c r="N183" i="11"/>
  <c r="N182" i="11"/>
  <c r="N181" i="11"/>
  <c r="N180" i="11"/>
  <c r="N179" i="11"/>
  <c r="N178" i="11"/>
  <c r="N177" i="11"/>
  <c r="N176" i="11"/>
  <c r="N175" i="11"/>
  <c r="N174" i="11"/>
  <c r="N173" i="11"/>
  <c r="N172" i="11"/>
  <c r="N171" i="11"/>
  <c r="N170" i="11"/>
  <c r="N169" i="11"/>
  <c r="N168" i="11"/>
  <c r="N167" i="11"/>
  <c r="N166" i="11"/>
  <c r="N165" i="11"/>
  <c r="N164" i="11"/>
  <c r="N163" i="11"/>
  <c r="N162" i="11"/>
  <c r="N161" i="11"/>
  <c r="N160" i="11"/>
  <c r="N159" i="11"/>
  <c r="N158" i="11"/>
  <c r="N157" i="11"/>
  <c r="N156" i="11"/>
  <c r="N155" i="11"/>
  <c r="N154" i="11"/>
  <c r="N153" i="11"/>
  <c r="N152" i="11"/>
  <c r="N151" i="11"/>
  <c r="N150" i="11"/>
  <c r="N149" i="11"/>
  <c r="N148" i="11"/>
  <c r="N147" i="11"/>
  <c r="N146" i="11"/>
  <c r="N145" i="11"/>
  <c r="N144" i="11"/>
  <c r="N143" i="11"/>
  <c r="N142" i="11"/>
  <c r="N141" i="11"/>
  <c r="N140" i="11"/>
  <c r="N139" i="11"/>
  <c r="N138" i="11"/>
  <c r="N137" i="11"/>
  <c r="N136" i="11"/>
  <c r="N135" i="11"/>
  <c r="N134" i="11"/>
  <c r="N133" i="11"/>
  <c r="N132" i="11"/>
  <c r="N131" i="11"/>
  <c r="N130" i="11"/>
  <c r="N129" i="11"/>
  <c r="N128" i="11"/>
  <c r="N127" i="11"/>
  <c r="N126" i="11"/>
  <c r="N125" i="11"/>
  <c r="N124" i="11"/>
  <c r="N123" i="11"/>
  <c r="N122" i="11"/>
  <c r="N121" i="11"/>
  <c r="N120" i="11"/>
  <c r="N119" i="11"/>
  <c r="N118" i="11"/>
  <c r="N117" i="11"/>
  <c r="N116" i="11"/>
  <c r="N115" i="11"/>
  <c r="N114" i="11"/>
  <c r="N113" i="11"/>
  <c r="N112" i="11"/>
  <c r="N111" i="11"/>
  <c r="N110" i="11"/>
  <c r="N109" i="11"/>
  <c r="N108" i="11"/>
  <c r="N107" i="11"/>
  <c r="N106" i="11"/>
  <c r="N105" i="11"/>
  <c r="N104" i="11"/>
  <c r="N103" i="11"/>
  <c r="N102" i="11"/>
  <c r="N101" i="11"/>
  <c r="N100" i="11"/>
  <c r="N99" i="11"/>
  <c r="N98" i="11"/>
  <c r="N97" i="11"/>
  <c r="N96" i="11"/>
  <c r="N95" i="11"/>
  <c r="N94" i="11"/>
  <c r="N93" i="11"/>
  <c r="N92" i="11"/>
  <c r="N91" i="11"/>
  <c r="N90" i="11"/>
  <c r="N89" i="11"/>
  <c r="N88" i="11"/>
  <c r="N87" i="11"/>
  <c r="N86" i="11"/>
  <c r="N85" i="11"/>
  <c r="N84" i="11"/>
  <c r="N83" i="11"/>
  <c r="N82" i="11"/>
  <c r="N81" i="11"/>
  <c r="N80" i="11"/>
  <c r="N79" i="11"/>
  <c r="N78" i="11"/>
  <c r="N77" i="11"/>
  <c r="N76" i="11"/>
  <c r="N75" i="11"/>
  <c r="N74" i="11"/>
  <c r="N73" i="11"/>
  <c r="N72" i="11"/>
  <c r="N71" i="11"/>
  <c r="N70" i="11"/>
  <c r="N69" i="11"/>
  <c r="N68" i="11"/>
  <c r="N67" i="11"/>
  <c r="N66" i="11"/>
  <c r="N65" i="11"/>
  <c r="N64" i="11"/>
  <c r="N63" i="11"/>
  <c r="N62" i="11"/>
  <c r="N61" i="11"/>
  <c r="N60" i="11"/>
  <c r="N59" i="11"/>
  <c r="N58" i="11"/>
  <c r="N57" i="11"/>
  <c r="N56" i="11"/>
  <c r="N55" i="11"/>
  <c r="N54" i="11"/>
  <c r="N53" i="11"/>
  <c r="N52" i="11"/>
  <c r="N51" i="11"/>
  <c r="N50" i="11"/>
  <c r="N49" i="11"/>
  <c r="N48" i="11"/>
  <c r="N47" i="11"/>
  <c r="N46" i="11"/>
  <c r="N45" i="11"/>
  <c r="N44" i="11"/>
  <c r="N43" i="11"/>
  <c r="N42" i="11"/>
  <c r="N41" i="11"/>
  <c r="N40" i="11"/>
  <c r="N39" i="11"/>
  <c r="N38" i="11"/>
  <c r="N37" i="11"/>
  <c r="N36" i="11"/>
  <c r="N35" i="11"/>
  <c r="N34" i="11"/>
  <c r="N33" i="11"/>
  <c r="N32" i="11"/>
  <c r="N31" i="11"/>
  <c r="N30" i="11"/>
  <c r="N29" i="11"/>
  <c r="N28" i="11"/>
  <c r="N27" i="11"/>
  <c r="N26" i="11"/>
  <c r="N25" i="11"/>
  <c r="N24" i="11"/>
  <c r="N1788" i="11"/>
  <c r="N1787" i="11"/>
  <c r="N1786" i="11"/>
  <c r="N1785" i="11"/>
  <c r="N1784" i="11"/>
  <c r="N1783" i="11"/>
  <c r="N1782" i="11"/>
  <c r="N1781" i="11"/>
  <c r="N1780" i="11"/>
  <c r="N1779" i="11"/>
  <c r="N1778" i="11"/>
  <c r="N1777" i="11"/>
  <c r="N1776" i="11"/>
  <c r="N1775" i="11"/>
  <c r="N1774" i="11"/>
  <c r="N1773" i="11"/>
  <c r="N1772" i="11"/>
  <c r="N1771" i="11"/>
  <c r="N1770" i="11"/>
  <c r="N1769" i="11"/>
  <c r="N1768" i="11"/>
  <c r="N1767" i="11"/>
  <c r="N1766" i="11"/>
  <c r="N1765" i="11"/>
  <c r="N1764" i="11"/>
  <c r="N1763" i="11"/>
  <c r="N1762" i="11"/>
  <c r="N1761" i="11"/>
  <c r="N1760" i="11"/>
  <c r="N1759" i="11"/>
  <c r="N1758" i="11"/>
  <c r="N1757" i="11"/>
  <c r="N1756" i="11"/>
  <c r="N1755" i="11"/>
  <c r="N1754" i="11"/>
  <c r="N1753" i="11"/>
  <c r="N1752" i="11"/>
  <c r="N1751" i="11"/>
  <c r="N1750" i="11"/>
  <c r="N1749" i="11"/>
  <c r="N1748" i="11"/>
  <c r="N1747" i="11"/>
  <c r="N1746" i="11"/>
  <c r="N1745" i="11"/>
  <c r="N1744" i="11"/>
  <c r="N1743" i="11"/>
  <c r="N1742" i="11"/>
  <c r="N1741" i="11"/>
  <c r="N1740" i="11"/>
  <c r="N1739" i="11"/>
  <c r="N1738" i="11"/>
  <c r="N1737" i="11"/>
  <c r="N1736" i="11"/>
  <c r="N1735" i="11"/>
  <c r="N1734" i="11"/>
  <c r="N1733" i="11"/>
  <c r="N1732" i="11"/>
  <c r="N1731" i="11"/>
  <c r="N1730" i="11"/>
  <c r="N1729" i="11"/>
  <c r="N1728" i="11"/>
  <c r="N1727" i="11"/>
  <c r="N1726" i="11"/>
  <c r="N1725" i="11"/>
  <c r="N1724" i="11"/>
  <c r="N1723" i="11"/>
  <c r="N1722" i="11"/>
  <c r="N1721" i="11"/>
  <c r="N1720" i="11"/>
  <c r="N1719" i="11"/>
  <c r="N1718" i="11"/>
  <c r="N1717" i="11"/>
  <c r="N1716" i="11"/>
  <c r="N1715" i="11"/>
  <c r="N1714" i="11"/>
  <c r="N1713" i="11"/>
  <c r="N1712" i="11"/>
  <c r="N1711" i="11"/>
  <c r="N1710" i="11"/>
  <c r="N1709" i="11"/>
  <c r="N1708" i="11"/>
  <c r="N1707" i="11"/>
  <c r="N1706" i="11"/>
  <c r="N1705" i="11"/>
  <c r="N1704" i="11"/>
  <c r="N1703" i="11"/>
  <c r="N1702" i="11"/>
  <c r="N1701" i="11"/>
  <c r="N1700" i="11"/>
  <c r="N1699" i="11"/>
  <c r="N1698" i="11"/>
  <c r="N1697" i="11"/>
  <c r="N1696" i="11"/>
  <c r="N1695" i="11"/>
  <c r="N1694" i="11"/>
  <c r="N1693" i="11"/>
  <c r="N1692" i="11"/>
  <c r="N1691" i="11"/>
  <c r="N1690" i="11"/>
  <c r="N1689" i="11"/>
  <c r="N1688" i="11"/>
  <c r="N1687" i="11"/>
  <c r="N1686" i="11"/>
  <c r="N1685" i="11"/>
  <c r="N1684" i="11"/>
  <c r="N1683" i="11"/>
  <c r="N1682" i="11"/>
  <c r="N1681" i="11"/>
  <c r="N1680" i="11"/>
  <c r="N1679" i="11"/>
  <c r="N1678" i="11"/>
  <c r="N1677" i="11"/>
  <c r="N1676" i="11"/>
  <c r="N1675" i="11"/>
  <c r="N1674" i="11"/>
  <c r="N1673" i="11"/>
  <c r="N1672" i="11"/>
  <c r="N1671" i="11"/>
  <c r="N1670" i="11"/>
  <c r="N1669" i="11"/>
  <c r="N1668" i="11"/>
  <c r="N1667" i="11"/>
  <c r="N1666" i="11"/>
  <c r="N1665" i="11"/>
  <c r="N1664" i="11"/>
  <c r="N1663" i="11"/>
  <c r="N1662" i="11"/>
  <c r="N1661" i="11"/>
  <c r="N1660" i="11"/>
  <c r="N1659" i="11"/>
  <c r="N1658" i="11"/>
  <c r="N1657" i="11"/>
  <c r="N1656" i="11"/>
  <c r="N1655" i="11"/>
  <c r="N1654" i="11"/>
  <c r="N1653" i="11"/>
  <c r="N1652" i="11"/>
  <c r="N1651" i="11"/>
  <c r="N1650" i="11"/>
  <c r="N1649" i="11"/>
  <c r="N1648" i="11"/>
  <c r="N1647" i="11"/>
  <c r="N1646" i="11"/>
  <c r="N1645" i="11"/>
  <c r="N1644" i="11"/>
  <c r="N1643" i="11"/>
  <c r="N1642" i="11"/>
  <c r="N1641" i="11"/>
  <c r="N1640" i="11"/>
  <c r="N1639" i="11"/>
  <c r="N1638" i="11"/>
  <c r="N1637" i="11"/>
  <c r="N1636" i="11"/>
  <c r="N1635" i="11"/>
  <c r="N1634" i="11"/>
  <c r="N1633" i="11"/>
  <c r="N1631" i="11"/>
  <c r="N1630" i="11"/>
  <c r="N1629" i="11"/>
  <c r="N1628" i="11"/>
  <c r="N1627" i="11"/>
  <c r="N1626" i="11"/>
  <c r="N1625" i="11"/>
  <c r="N1624" i="11"/>
  <c r="N1623" i="11"/>
  <c r="N1622" i="11"/>
  <c r="N1621" i="11"/>
  <c r="N1620" i="11"/>
  <c r="N1619" i="11"/>
  <c r="N1618" i="11"/>
  <c r="N1617" i="11"/>
  <c r="N1616" i="11"/>
  <c r="N1615" i="11"/>
  <c r="N1614" i="11"/>
  <c r="N1613" i="11"/>
  <c r="N1612" i="11"/>
  <c r="N1611" i="11"/>
  <c r="N1610" i="11"/>
  <c r="N1609" i="11"/>
  <c r="N1608" i="11"/>
  <c r="N1607" i="11"/>
  <c r="N1606" i="11"/>
  <c r="N1605" i="11"/>
  <c r="N1604" i="11"/>
  <c r="N1603" i="11"/>
  <c r="N1602" i="11"/>
  <c r="N1601" i="11"/>
  <c r="N1600" i="11"/>
  <c r="N1599" i="11"/>
  <c r="N1598" i="11"/>
  <c r="N1597" i="11"/>
  <c r="N1596" i="11"/>
  <c r="N1595" i="11"/>
  <c r="N1594" i="11"/>
  <c r="N1593" i="11"/>
  <c r="N1592" i="11"/>
  <c r="N1591" i="11"/>
  <c r="N1590" i="11"/>
  <c r="N1589" i="11"/>
  <c r="N1588" i="11"/>
  <c r="N1587" i="11"/>
  <c r="N1586" i="11"/>
  <c r="N1585" i="11"/>
  <c r="N1584" i="11"/>
  <c r="N1583" i="11"/>
  <c r="N1582" i="11"/>
  <c r="N1581" i="11"/>
  <c r="N1580" i="11"/>
  <c r="N1579" i="11"/>
  <c r="N1578" i="11"/>
  <c r="N1577" i="11"/>
  <c r="N1576" i="11"/>
  <c r="L105" i="8"/>
  <c r="L104" i="8"/>
  <c r="L103" i="8"/>
  <c r="L102" i="8"/>
  <c r="L101" i="8"/>
  <c r="L100" i="8"/>
  <c r="L99" i="8"/>
  <c r="L98" i="8"/>
  <c r="L97" i="8"/>
  <c r="L96" i="8"/>
  <c r="L95" i="8"/>
  <c r="L94" i="8"/>
  <c r="L93" i="8"/>
  <c r="L92" i="8"/>
  <c r="L91" i="8"/>
  <c r="L90" i="8"/>
  <c r="L89" i="8"/>
  <c r="L88" i="8"/>
  <c r="L87" i="8"/>
  <c r="L86" i="8"/>
  <c r="L85" i="8"/>
  <c r="L84" i="8"/>
  <c r="L83" i="8"/>
  <c r="L82" i="8"/>
  <c r="L81" i="8"/>
  <c r="P92" i="31"/>
  <c r="P91" i="31"/>
  <c r="P90" i="31"/>
  <c r="P89" i="31"/>
  <c r="P88" i="31"/>
  <c r="P87" i="31"/>
  <c r="P86" i="31"/>
  <c r="P85" i="31"/>
  <c r="P84" i="31"/>
  <c r="P83" i="31"/>
  <c r="P82" i="31"/>
  <c r="P81" i="31"/>
  <c r="P79" i="31"/>
  <c r="P78" i="31"/>
  <c r="P77" i="31"/>
  <c r="P76" i="31"/>
  <c r="P75" i="31"/>
  <c r="R19" i="17"/>
  <c r="T19" i="17" s="1"/>
  <c r="Q19" i="17"/>
  <c r="S19" i="17" s="1"/>
  <c r="R18" i="17"/>
  <c r="T18" i="17" s="1"/>
  <c r="Q18" i="17"/>
  <c r="S18" i="17" s="1"/>
  <c r="T17" i="17"/>
  <c r="S17" i="17"/>
  <c r="T16" i="17"/>
  <c r="S16" i="17"/>
  <c r="AA25" i="8"/>
  <c r="AA32" i="8"/>
  <c r="AA15" i="8"/>
  <c r="AA41" i="8"/>
  <c r="AA36" i="8"/>
  <c r="AA28" i="8"/>
  <c r="AA27" i="8"/>
  <c r="AB42" i="8"/>
  <c r="AB43" i="8"/>
  <c r="AB41" i="8"/>
  <c r="AB39" i="8"/>
  <c r="AB37" i="8"/>
  <c r="AB36" i="8"/>
  <c r="AB31" i="8"/>
  <c r="AB20" i="8"/>
  <c r="AB25" i="8"/>
  <c r="AB22" i="8"/>
  <c r="AB23" i="8"/>
  <c r="AB16" i="8"/>
  <c r="AB17" i="8"/>
  <c r="AB15" i="8"/>
  <c r="AB13" i="8"/>
  <c r="K35" i="8"/>
  <c r="AB35" i="8" s="1"/>
  <c r="K32" i="8"/>
  <c r="AB32" i="8" s="1"/>
  <c r="K28" i="8"/>
  <c r="AB28" i="8" s="1"/>
  <c r="K27" i="8"/>
  <c r="AB27" i="8" s="1"/>
  <c r="J24" i="8"/>
  <c r="AA24" i="8" s="1"/>
  <c r="K21" i="8"/>
  <c r="AB21" i="8" s="1"/>
  <c r="T27" i="17"/>
  <c r="S27" i="17"/>
  <c r="T26" i="17"/>
  <c r="S26" i="17"/>
  <c r="T25" i="17"/>
  <c r="S25" i="17"/>
  <c r="T12" i="17"/>
  <c r="S12" i="17"/>
  <c r="T11" i="17"/>
  <c r="S11" i="17"/>
  <c r="T10" i="17"/>
  <c r="S10" i="17"/>
  <c r="N212" i="14" l="1"/>
  <c r="N240" i="14"/>
  <c r="N251" i="14"/>
  <c r="N250" i="14"/>
  <c r="N249" i="14"/>
  <c r="N248" i="14"/>
  <c r="N247" i="14"/>
  <c r="N246" i="14"/>
  <c r="N215" i="14"/>
  <c r="N214" i="14"/>
  <c r="N213" i="14"/>
  <c r="N221" i="14"/>
  <c r="N220" i="14"/>
  <c r="N219" i="14"/>
  <c r="N244" i="14"/>
  <c r="N242" i="14"/>
  <c r="N235" i="14"/>
  <c r="N233" i="14"/>
  <c r="N231" i="14"/>
  <c r="N229" i="14"/>
  <c r="N227" i="14"/>
  <c r="N225" i="14"/>
  <c r="N218" i="14"/>
  <c r="N217" i="14"/>
  <c r="N216" i="14"/>
  <c r="N224" i="14"/>
  <c r="N998" i="11" l="1"/>
  <c r="N997" i="11"/>
  <c r="N996" i="11"/>
  <c r="L995" i="11"/>
  <c r="N995" i="11" s="1"/>
  <c r="L994" i="11"/>
  <c r="N994" i="11" s="1"/>
  <c r="L993" i="11"/>
  <c r="N993" i="11" s="1"/>
  <c r="L992" i="11"/>
  <c r="N992" i="11" s="1"/>
  <c r="N991" i="11"/>
  <c r="N990" i="11"/>
  <c r="N989" i="11"/>
  <c r="N988" i="11"/>
  <c r="N987" i="11"/>
  <c r="N986" i="11"/>
  <c r="N985" i="11"/>
  <c r="N984" i="11"/>
  <c r="N983" i="11"/>
  <c r="N982" i="11"/>
  <c r="N981" i="11"/>
  <c r="N980" i="11"/>
  <c r="N979" i="11"/>
  <c r="N978" i="11"/>
  <c r="N977" i="11"/>
  <c r="N976" i="11"/>
  <c r="N975" i="11"/>
  <c r="N974" i="11"/>
  <c r="N973" i="11"/>
  <c r="N972" i="11"/>
  <c r="N971" i="11"/>
  <c r="N970" i="11"/>
  <c r="N969" i="11"/>
  <c r="N968" i="11"/>
  <c r="N967" i="11"/>
  <c r="N966" i="11"/>
  <c r="N965" i="11"/>
  <c r="N964" i="11"/>
  <c r="N963" i="11"/>
  <c r="N962" i="11"/>
  <c r="N961" i="11"/>
  <c r="N960" i="11"/>
  <c r="N959" i="11"/>
  <c r="N958" i="11"/>
  <c r="N957" i="11"/>
  <c r="N956" i="11"/>
  <c r="N955" i="11"/>
  <c r="N954" i="11"/>
  <c r="N953" i="11"/>
  <c r="N952" i="11"/>
  <c r="L51" i="8"/>
  <c r="L49" i="8"/>
  <c r="L48" i="8"/>
  <c r="L47" i="8"/>
  <c r="L46" i="8"/>
  <c r="L44" i="8"/>
  <c r="P45" i="31"/>
  <c r="P44" i="31"/>
  <c r="P43" i="31"/>
  <c r="P42" i="31"/>
  <c r="P41" i="31"/>
  <c r="P40" i="31"/>
  <c r="P38" i="31"/>
  <c r="G114" i="12" l="1"/>
  <c r="T23" i="17" l="1"/>
  <c r="S23" i="17"/>
  <c r="T22" i="17"/>
  <c r="S22" i="17"/>
  <c r="T21" i="17"/>
  <c r="S21" i="17"/>
  <c r="T20" i="17"/>
  <c r="S20" i="17"/>
  <c r="N309" i="14"/>
  <c r="N308" i="14"/>
  <c r="N307" i="14"/>
  <c r="N306" i="14"/>
  <c r="N305" i="14"/>
  <c r="N304" i="14"/>
  <c r="N303" i="14"/>
  <c r="N302" i="14"/>
  <c r="N301" i="14"/>
  <c r="N300" i="14"/>
  <c r="N299" i="14"/>
  <c r="N298" i="14"/>
  <c r="N297" i="14"/>
  <c r="N296" i="14"/>
  <c r="N295" i="14"/>
  <c r="N294" i="14"/>
  <c r="N293" i="14"/>
  <c r="N292" i="14"/>
  <c r="N291" i="14"/>
  <c r="N290" i="14"/>
  <c r="N289" i="14"/>
  <c r="N288" i="14"/>
  <c r="N287" i="14"/>
  <c r="N286" i="14"/>
  <c r="N285" i="14"/>
  <c r="N284" i="14"/>
  <c r="N283" i="14"/>
  <c r="N282" i="14"/>
  <c r="N281" i="14"/>
  <c r="N280" i="14"/>
  <c r="N279" i="14"/>
  <c r="N278" i="14"/>
  <c r="N277" i="14"/>
  <c r="N276" i="14"/>
  <c r="N275" i="14"/>
  <c r="N274" i="14"/>
  <c r="N273" i="14"/>
  <c r="N272" i="14"/>
  <c r="N271" i="14"/>
  <c r="N270" i="14"/>
  <c r="N269" i="14"/>
  <c r="N268" i="14"/>
  <c r="N267" i="14"/>
  <c r="N266" i="14"/>
  <c r="N265" i="14"/>
  <c r="N264" i="14"/>
  <c r="N263" i="14"/>
  <c r="N262" i="14"/>
  <c r="N261" i="14"/>
  <c r="N260" i="14"/>
  <c r="N259" i="14"/>
  <c r="N258" i="14"/>
  <c r="P70" i="31"/>
  <c r="P69" i="31"/>
  <c r="P68" i="31"/>
  <c r="P67" i="31"/>
  <c r="P66" i="31"/>
  <c r="P65" i="31"/>
  <c r="P64" i="31"/>
  <c r="P63" i="31"/>
  <c r="P62" i="31"/>
  <c r="P61" i="31"/>
  <c r="P60" i="31"/>
  <c r="P59" i="31"/>
  <c r="P58" i="31"/>
  <c r="P57" i="31"/>
  <c r="P56" i="31"/>
  <c r="P55" i="31"/>
  <c r="P53" i="31"/>
  <c r="P52" i="31"/>
  <c r="P51" i="31"/>
  <c r="P50" i="31"/>
  <c r="P49" i="31"/>
  <c r="P48" i="31"/>
  <c r="P46" i="31"/>
  <c r="N1575" i="11" l="1"/>
  <c r="N1574" i="11"/>
  <c r="N1573" i="11"/>
  <c r="N1572" i="11"/>
  <c r="N1571" i="11"/>
  <c r="N1570" i="11"/>
  <c r="N1569" i="11"/>
  <c r="N1568" i="11"/>
  <c r="N1567" i="11"/>
  <c r="N1566" i="11"/>
  <c r="N1565" i="11"/>
  <c r="N1564" i="11"/>
  <c r="N1563" i="11"/>
  <c r="N1562" i="11"/>
  <c r="N1561" i="11"/>
  <c r="N1560" i="11"/>
  <c r="N1559" i="11"/>
  <c r="N1558" i="11"/>
  <c r="N1557" i="11"/>
  <c r="N1556" i="11"/>
  <c r="N1555" i="11"/>
  <c r="N1554" i="11"/>
  <c r="N1553" i="11"/>
  <c r="N1552" i="11"/>
  <c r="N1551" i="11"/>
  <c r="N1550" i="11"/>
  <c r="N1549" i="11"/>
  <c r="N1548" i="11"/>
  <c r="N1547" i="11"/>
  <c r="N1546" i="11"/>
  <c r="N1545" i="11"/>
  <c r="N1544" i="11"/>
  <c r="N1543" i="11"/>
  <c r="N1542" i="11"/>
  <c r="N1541" i="11"/>
  <c r="N1540" i="11"/>
  <c r="N1539" i="11"/>
  <c r="N1538" i="11"/>
  <c r="N1537" i="11"/>
  <c r="N1536" i="11"/>
  <c r="N1535" i="11"/>
  <c r="N1534" i="11"/>
  <c r="N1533" i="11"/>
  <c r="N1532" i="11"/>
  <c r="N1531" i="11"/>
  <c r="N1530" i="11"/>
  <c r="N1529" i="11"/>
  <c r="N1528" i="11"/>
  <c r="N1527" i="11"/>
  <c r="N1526" i="11"/>
  <c r="N1525" i="11"/>
  <c r="N1524" i="11"/>
  <c r="N1523" i="11"/>
  <c r="N1522" i="11"/>
  <c r="N1521" i="11"/>
  <c r="N1520" i="11"/>
  <c r="N1519" i="11"/>
  <c r="N1518" i="11"/>
  <c r="N1517" i="11"/>
  <c r="N1516" i="11"/>
  <c r="N1515" i="11"/>
  <c r="N1514" i="11"/>
  <c r="N1513" i="11"/>
  <c r="N1512" i="11"/>
  <c r="N1511" i="11"/>
  <c r="N1510" i="11"/>
  <c r="N1509" i="11"/>
  <c r="N1508" i="11"/>
  <c r="N1507" i="11"/>
  <c r="N1506" i="11"/>
  <c r="N1505" i="11"/>
  <c r="N1504" i="11"/>
  <c r="N1503" i="11"/>
  <c r="N1502" i="11"/>
  <c r="N1501" i="11"/>
  <c r="N1500" i="11"/>
  <c r="N1499" i="11"/>
  <c r="N1498" i="11"/>
  <c r="N1497" i="11"/>
  <c r="N1496" i="11"/>
  <c r="N1495" i="11"/>
  <c r="N1494" i="11"/>
  <c r="N1493" i="11"/>
  <c r="N1492" i="11"/>
  <c r="N1491" i="11"/>
  <c r="N1490" i="11"/>
  <c r="N1489" i="11"/>
  <c r="N1488" i="11"/>
  <c r="N1487" i="11"/>
  <c r="N1486" i="11"/>
  <c r="N1485" i="11"/>
  <c r="N1484" i="11"/>
  <c r="N1483" i="11"/>
  <c r="N1482" i="11"/>
  <c r="N1481" i="11"/>
  <c r="N1480" i="11"/>
  <c r="N1479" i="11"/>
  <c r="N1478" i="11"/>
  <c r="N1477" i="11"/>
  <c r="N1476" i="11"/>
  <c r="N1475" i="11"/>
  <c r="N1474" i="11"/>
  <c r="N1473" i="11"/>
  <c r="N1472" i="11"/>
  <c r="N1471" i="11"/>
  <c r="N1470" i="11"/>
  <c r="N1469" i="11"/>
  <c r="N1468" i="11"/>
  <c r="N1467" i="11"/>
  <c r="N1466" i="11"/>
  <c r="N1465" i="11"/>
  <c r="N1464" i="11"/>
  <c r="N1463" i="11"/>
  <c r="N1462" i="11"/>
  <c r="N1461" i="11"/>
  <c r="N1460" i="11"/>
  <c r="N1459" i="11"/>
  <c r="N1458" i="11"/>
  <c r="N1457" i="11"/>
  <c r="N1456" i="11"/>
  <c r="N1455" i="11"/>
  <c r="N1454" i="11"/>
  <c r="N1453" i="11"/>
  <c r="N1452" i="11"/>
  <c r="N1451" i="11"/>
  <c r="N1450" i="11"/>
  <c r="N1449" i="11"/>
  <c r="N1448" i="11"/>
  <c r="N1447" i="11"/>
  <c r="N1446" i="11"/>
  <c r="N1445" i="11"/>
  <c r="N1444" i="11"/>
  <c r="N1443" i="11"/>
  <c r="N1442" i="11"/>
  <c r="N1441" i="11"/>
  <c r="N1440" i="11"/>
  <c r="N1439" i="11"/>
  <c r="N1438" i="11"/>
  <c r="N1437" i="11"/>
  <c r="N1436" i="11"/>
  <c r="N1435" i="11"/>
  <c r="N1434" i="11"/>
  <c r="N1433" i="11"/>
  <c r="N1432" i="11"/>
  <c r="N1431" i="11"/>
  <c r="N1430" i="11"/>
  <c r="N1429" i="11"/>
  <c r="N1428" i="11"/>
  <c r="N1427" i="11"/>
  <c r="N1426" i="11"/>
  <c r="N1425" i="11"/>
  <c r="N1424" i="11"/>
  <c r="N1423" i="11"/>
  <c r="N1422" i="11"/>
  <c r="N1421" i="11"/>
  <c r="N1420" i="11"/>
  <c r="N1419" i="11"/>
  <c r="N1418" i="11"/>
  <c r="N1417" i="11"/>
  <c r="N1416" i="11"/>
  <c r="N1415" i="11"/>
  <c r="N1414" i="11"/>
  <c r="N1413" i="11"/>
  <c r="N1412" i="11"/>
  <c r="N1411" i="11"/>
  <c r="N1410" i="11"/>
  <c r="N1409" i="11"/>
  <c r="N1408" i="11"/>
  <c r="N1407" i="11"/>
  <c r="N1406" i="11"/>
  <c r="N1405" i="11"/>
  <c r="N1404" i="11"/>
  <c r="N1403" i="11"/>
  <c r="N1402" i="11"/>
  <c r="N1401" i="11"/>
  <c r="N1400" i="11"/>
  <c r="N1399" i="11"/>
  <c r="N1398" i="11"/>
  <c r="N1397" i="11"/>
  <c r="N1396" i="11"/>
  <c r="N1395" i="11"/>
  <c r="N1394" i="11"/>
  <c r="N1393" i="11"/>
  <c r="N1392" i="11"/>
  <c r="N1391" i="11"/>
  <c r="N1390" i="11"/>
  <c r="N1389" i="11"/>
  <c r="N1388" i="11"/>
  <c r="N1387" i="11"/>
  <c r="N1386" i="11"/>
  <c r="N1385" i="11"/>
  <c r="N1384" i="11"/>
  <c r="N1383" i="11"/>
  <c r="N1382" i="11"/>
  <c r="N1381" i="11"/>
  <c r="N1380" i="11"/>
  <c r="N1379" i="11"/>
  <c r="N1378" i="11"/>
  <c r="N1377" i="11"/>
  <c r="N1376" i="11"/>
  <c r="N1375" i="11"/>
  <c r="N1374" i="11"/>
  <c r="N1373" i="11"/>
  <c r="N1372" i="11"/>
  <c r="N1371" i="11"/>
  <c r="N1370" i="11"/>
  <c r="N1369" i="11"/>
  <c r="N1368" i="11"/>
  <c r="N1367" i="11"/>
  <c r="N1366" i="11"/>
  <c r="N1365" i="11"/>
  <c r="N1364" i="11"/>
  <c r="N1363" i="11"/>
  <c r="N1362" i="11"/>
  <c r="N1361" i="11"/>
  <c r="N1360" i="11"/>
  <c r="N1359" i="11"/>
  <c r="N1358" i="11"/>
  <c r="N1357" i="11"/>
  <c r="N1356" i="11"/>
  <c r="N1355" i="11"/>
  <c r="N1354" i="11"/>
  <c r="N1353" i="11"/>
  <c r="N1352" i="11"/>
  <c r="N1351" i="11"/>
  <c r="N1350" i="11"/>
  <c r="N1349" i="11"/>
  <c r="N1348" i="11"/>
  <c r="N1347" i="11"/>
  <c r="N1346" i="11"/>
  <c r="N1345" i="11"/>
  <c r="N1344" i="11"/>
  <c r="N1343" i="11"/>
  <c r="N1342" i="11"/>
  <c r="N1341" i="11"/>
  <c r="N1340" i="11"/>
  <c r="N1339" i="11"/>
  <c r="N1338" i="11"/>
  <c r="N1337" i="11"/>
  <c r="N1336" i="11"/>
  <c r="N1335" i="11"/>
  <c r="N1334" i="11"/>
  <c r="N1333" i="11"/>
  <c r="N1332" i="11"/>
  <c r="N1331" i="11"/>
  <c r="N1330" i="11"/>
  <c r="N1329" i="11"/>
  <c r="N1328" i="11"/>
  <c r="N1327" i="11"/>
  <c r="N1326" i="11"/>
  <c r="N1325" i="11"/>
  <c r="N1324" i="11"/>
  <c r="N1323" i="11"/>
  <c r="N1322" i="11"/>
  <c r="N1321" i="11"/>
  <c r="N1320" i="11"/>
  <c r="N1319" i="11"/>
  <c r="N1318" i="11"/>
  <c r="N1317" i="11"/>
  <c r="N1316" i="11"/>
  <c r="N1315" i="11"/>
  <c r="N1314" i="11"/>
  <c r="N1313" i="11"/>
  <c r="N1312" i="11"/>
  <c r="N1311" i="11"/>
  <c r="N1310" i="11"/>
  <c r="N1309" i="11"/>
  <c r="N1308" i="11"/>
  <c r="N1307" i="11"/>
  <c r="N1306" i="11"/>
  <c r="N1305" i="11"/>
  <c r="N1304" i="11"/>
  <c r="N1303" i="11"/>
  <c r="N1302" i="11"/>
  <c r="N1301" i="11"/>
  <c r="N1300" i="11"/>
  <c r="N1299" i="11"/>
  <c r="N1298" i="11"/>
  <c r="N1297" i="11"/>
  <c r="N1296" i="11"/>
  <c r="N1295" i="11"/>
  <c r="N1294" i="11"/>
  <c r="N1293" i="11"/>
  <c r="N1292" i="11"/>
  <c r="N1291" i="11"/>
  <c r="N1290" i="11"/>
  <c r="N1289" i="11"/>
  <c r="N1288" i="11"/>
  <c r="N1287" i="11"/>
  <c r="N1286" i="11"/>
  <c r="N1285" i="11"/>
  <c r="N1284" i="11"/>
  <c r="N1283" i="11"/>
  <c r="N1282" i="11"/>
  <c r="N1281" i="11"/>
  <c r="N1280" i="11"/>
  <c r="N1279" i="11"/>
  <c r="N1278" i="11"/>
  <c r="N1277" i="11"/>
  <c r="N1276" i="11"/>
  <c r="N1275" i="11"/>
  <c r="N1274" i="11"/>
  <c r="N1273" i="11"/>
  <c r="N1272" i="11"/>
  <c r="N1271" i="11"/>
  <c r="N1270" i="11"/>
  <c r="N1269" i="11"/>
  <c r="N1268" i="11"/>
  <c r="N1267" i="11"/>
  <c r="N1266" i="11"/>
  <c r="N1265" i="11"/>
  <c r="N1264" i="11"/>
  <c r="N1263" i="11"/>
  <c r="N1262" i="11"/>
  <c r="N1261" i="11"/>
  <c r="N1260" i="11"/>
  <c r="N1259" i="11"/>
  <c r="N1258" i="11"/>
  <c r="N1257" i="11"/>
  <c r="N1256" i="11"/>
  <c r="N1255" i="11"/>
  <c r="N1254" i="11"/>
  <c r="N1253" i="11"/>
  <c r="N1252" i="11"/>
  <c r="N1251" i="11"/>
  <c r="N1250" i="11"/>
  <c r="N1249" i="11"/>
  <c r="N1248" i="11"/>
  <c r="N1247" i="11"/>
  <c r="N1246" i="11"/>
  <c r="N1245" i="11"/>
  <c r="N1244" i="11"/>
  <c r="N1243" i="11"/>
  <c r="N1242" i="11"/>
  <c r="N1241" i="11"/>
  <c r="N1240" i="11"/>
  <c r="N1239" i="11"/>
  <c r="N1238" i="11"/>
  <c r="N1237" i="11"/>
  <c r="N1236" i="11"/>
  <c r="N1235" i="11"/>
  <c r="N1234" i="11"/>
  <c r="N1233" i="11"/>
  <c r="N1232" i="11"/>
  <c r="N1231" i="11"/>
  <c r="N1230" i="11"/>
  <c r="N1229" i="11"/>
  <c r="N1228" i="11"/>
  <c r="N1227" i="11"/>
  <c r="N1226" i="11"/>
  <c r="N1225" i="11"/>
  <c r="N1224" i="11"/>
  <c r="N1223" i="11"/>
  <c r="N1222" i="11"/>
  <c r="N1221" i="11"/>
  <c r="N1220" i="11"/>
  <c r="N1219" i="11"/>
  <c r="N1218" i="11"/>
  <c r="N1217" i="11"/>
  <c r="N1216" i="11"/>
  <c r="N1215" i="11"/>
  <c r="N1214" i="11"/>
  <c r="N1213" i="11"/>
  <c r="N1212" i="11"/>
  <c r="N1211" i="11"/>
  <c r="N1210" i="11"/>
  <c r="N1209" i="11"/>
  <c r="N1208" i="11"/>
  <c r="N1207" i="11"/>
  <c r="N1206" i="11"/>
  <c r="N1205" i="11"/>
  <c r="N1204" i="11"/>
  <c r="N1203" i="11"/>
  <c r="N1202" i="11"/>
  <c r="N1201" i="11"/>
  <c r="N1200" i="11"/>
  <c r="N1199" i="11"/>
  <c r="N1198" i="11"/>
  <c r="N1197" i="11"/>
  <c r="N1196" i="11"/>
  <c r="N1195" i="11"/>
  <c r="N1194" i="11"/>
  <c r="N1193" i="11"/>
  <c r="N1192" i="11"/>
  <c r="N1191" i="11"/>
  <c r="N1190" i="11"/>
  <c r="N1189" i="11"/>
  <c r="N1188" i="11"/>
  <c r="N1187" i="11"/>
  <c r="N1186" i="11"/>
  <c r="N1185" i="11"/>
  <c r="N1184" i="11"/>
  <c r="N1183" i="11"/>
  <c r="N1182" i="11"/>
  <c r="N1181" i="11"/>
  <c r="N1180" i="11"/>
  <c r="N1179" i="11"/>
  <c r="N1178" i="11"/>
  <c r="N1177" i="11"/>
  <c r="N1176" i="11"/>
  <c r="N1175" i="11"/>
  <c r="N1174" i="11"/>
  <c r="N1173" i="11"/>
  <c r="N1172" i="11"/>
  <c r="N1171" i="11"/>
  <c r="N1170" i="11"/>
  <c r="N1169" i="11"/>
  <c r="N1168" i="11"/>
  <c r="N1167" i="11"/>
  <c r="N1166" i="11"/>
  <c r="N1165" i="11"/>
  <c r="N1164" i="11"/>
  <c r="N1163" i="11"/>
  <c r="N1162" i="11"/>
  <c r="N1161" i="11"/>
  <c r="N1160" i="11"/>
  <c r="N1159" i="11"/>
  <c r="N1158" i="11"/>
  <c r="N1157" i="11"/>
  <c r="N1156" i="11"/>
  <c r="N1155" i="11"/>
  <c r="N1154" i="11"/>
  <c r="N1153" i="11"/>
  <c r="N1152" i="11"/>
  <c r="N1151" i="11"/>
  <c r="N1150" i="11"/>
  <c r="N1149" i="11"/>
  <c r="N1148" i="11"/>
  <c r="N1147" i="11"/>
  <c r="N1146" i="11"/>
  <c r="N1145" i="11"/>
  <c r="N1144" i="11"/>
  <c r="N1143" i="11"/>
  <c r="N1142" i="11"/>
  <c r="N1141" i="11"/>
  <c r="N1140" i="11"/>
  <c r="N1139" i="11"/>
  <c r="N1138" i="11"/>
  <c r="N1137" i="11"/>
  <c r="N1136" i="11"/>
  <c r="N1135" i="11"/>
  <c r="N1134" i="11"/>
  <c r="N1133" i="11"/>
  <c r="N1132" i="11"/>
  <c r="N1131" i="11"/>
  <c r="N1130" i="11"/>
  <c r="N1129" i="11"/>
  <c r="N1128" i="11"/>
  <c r="N1127" i="11"/>
  <c r="N1126" i="11"/>
  <c r="N1125" i="11"/>
  <c r="N1124" i="11"/>
  <c r="N1123" i="11"/>
  <c r="N1122" i="11"/>
  <c r="N1121" i="11"/>
  <c r="N1120" i="11"/>
  <c r="N1119" i="11"/>
  <c r="N1118" i="11"/>
  <c r="N1117" i="11"/>
  <c r="N1116" i="11"/>
  <c r="N1115" i="11"/>
  <c r="N1114" i="11"/>
  <c r="N1113" i="11"/>
  <c r="N1112" i="11"/>
  <c r="N1111" i="11"/>
  <c r="N1110" i="11"/>
  <c r="N1109" i="11"/>
  <c r="N1108" i="11"/>
  <c r="N1107" i="11"/>
  <c r="N1106" i="11"/>
  <c r="N1105" i="11"/>
  <c r="N1104" i="11"/>
  <c r="N1103" i="11"/>
  <c r="N1102" i="11"/>
  <c r="N1101" i="11"/>
  <c r="N1100" i="11"/>
  <c r="N1099" i="11"/>
  <c r="N1098" i="11"/>
  <c r="N1097" i="11"/>
  <c r="N1096" i="11"/>
  <c r="N1095" i="11"/>
  <c r="N1094" i="11"/>
  <c r="N1093" i="11"/>
  <c r="N1092" i="11"/>
  <c r="N1091" i="11"/>
  <c r="N1090" i="11"/>
  <c r="N1089" i="11"/>
  <c r="N1088" i="11"/>
  <c r="N1087" i="11"/>
  <c r="N1086" i="11"/>
  <c r="N1085" i="11"/>
  <c r="N1084" i="11"/>
  <c r="N1083" i="11"/>
  <c r="N1082" i="11"/>
  <c r="N1081" i="11"/>
  <c r="N1080" i="11"/>
  <c r="N1079" i="11"/>
  <c r="N1078" i="11"/>
  <c r="N1077" i="11"/>
  <c r="N1076" i="11"/>
  <c r="N1075" i="11"/>
  <c r="N1074" i="11"/>
  <c r="N1073" i="11"/>
  <c r="N1072" i="11"/>
  <c r="N1071" i="11"/>
  <c r="N1070" i="11"/>
  <c r="N1069" i="11"/>
  <c r="N1068" i="11"/>
  <c r="N1067" i="11"/>
  <c r="N1066" i="11"/>
  <c r="N1065" i="11"/>
  <c r="N1064" i="11"/>
  <c r="N1063" i="11"/>
  <c r="N1062" i="11"/>
  <c r="N1061" i="11"/>
  <c r="N1060" i="11"/>
  <c r="N1059" i="11"/>
  <c r="N1058" i="11"/>
  <c r="N1057" i="11"/>
  <c r="N1056" i="11"/>
  <c r="N1055" i="11"/>
  <c r="N1054" i="11"/>
  <c r="N1053" i="11"/>
  <c r="N1052" i="11"/>
  <c r="N1051" i="11"/>
  <c r="N1050" i="11"/>
  <c r="N1049" i="11"/>
  <c r="N1048" i="11"/>
  <c r="N1047" i="11"/>
  <c r="N1046" i="11"/>
  <c r="N1045" i="11"/>
  <c r="N1044" i="11"/>
  <c r="N1043" i="11"/>
  <c r="N1042" i="11"/>
  <c r="N1041" i="11"/>
  <c r="N1040" i="11"/>
  <c r="N1039" i="11"/>
  <c r="N1038" i="11"/>
  <c r="N1037" i="11"/>
  <c r="N1036" i="11"/>
  <c r="N1035" i="11"/>
  <c r="N1034" i="11"/>
  <c r="N1033" i="11"/>
  <c r="N1032" i="11"/>
  <c r="N1031" i="11"/>
  <c r="N1030" i="11"/>
  <c r="N1029" i="11"/>
  <c r="N1028" i="11"/>
  <c r="N1027" i="11"/>
  <c r="N1026" i="11"/>
  <c r="N1025" i="11"/>
  <c r="N1024" i="11"/>
  <c r="N1023" i="11"/>
  <c r="N1022" i="11"/>
  <c r="N1021" i="11"/>
  <c r="N1020" i="11"/>
  <c r="N1019" i="11"/>
  <c r="N1018" i="11"/>
  <c r="N1017" i="11"/>
  <c r="N1016" i="11"/>
  <c r="N1015" i="11"/>
  <c r="N1014" i="11"/>
  <c r="N1013" i="11"/>
  <c r="N1012" i="11"/>
  <c r="N1011" i="11"/>
  <c r="N1010" i="11"/>
  <c r="N1009" i="11"/>
  <c r="N1008" i="11"/>
  <c r="N1007" i="11"/>
  <c r="N1006" i="11"/>
  <c r="N1005" i="11"/>
  <c r="N1004" i="11"/>
  <c r="N1003" i="11"/>
  <c r="N1002" i="11"/>
  <c r="N1001" i="11"/>
  <c r="N1000" i="11"/>
  <c r="N999" i="11"/>
  <c r="T33" i="17" l="1"/>
  <c r="T15" i="17"/>
  <c r="S15" i="17"/>
  <c r="T14" i="17"/>
  <c r="S14" i="17"/>
  <c r="T13" i="17"/>
  <c r="S13" i="17"/>
  <c r="T31" i="17"/>
  <c r="S31" i="17"/>
  <c r="T30" i="17"/>
  <c r="S30" i="17"/>
  <c r="T29" i="17"/>
  <c r="S29" i="17"/>
  <c r="T35" i="17"/>
  <c r="S35" i="17"/>
  <c r="T34" i="17"/>
  <c r="S34" i="17"/>
  <c r="S33" i="17"/>
  <c r="T32" i="17"/>
  <c r="S32" i="17"/>
  <c r="T36" i="17"/>
  <c r="S36" i="17"/>
  <c r="T39" i="17"/>
  <c r="S39" i="17"/>
  <c r="T38" i="17"/>
  <c r="S38" i="17"/>
  <c r="T37" i="17"/>
  <c r="S37" i="17"/>
  <c r="T9" i="17"/>
  <c r="S9" i="17"/>
  <c r="T8" i="17"/>
  <c r="S8" i="17"/>
  <c r="T7" i="17"/>
  <c r="S7" i="17"/>
  <c r="T28" i="17"/>
  <c r="S28" i="17"/>
  <c r="T6" i="17"/>
  <c r="S6" i="17"/>
  <c r="T5" i="17"/>
  <c r="S5" i="17"/>
  <c r="S40" i="17"/>
  <c r="T40" i="17"/>
  <c r="S41" i="17"/>
  <c r="T41" i="17"/>
  <c r="S42" i="17"/>
  <c r="T42" i="17"/>
  <c r="S43" i="17"/>
  <c r="T43" i="17"/>
  <c r="S44" i="17"/>
  <c r="T44" i="17"/>
  <c r="S45" i="17"/>
  <c r="T45" i="17"/>
  <c r="S46" i="17"/>
  <c r="T46" i="17"/>
  <c r="S47" i="17"/>
  <c r="T47" i="17"/>
  <c r="S48" i="17"/>
  <c r="T48" i="17"/>
  <c r="S49" i="17"/>
  <c r="T49" i="17"/>
  <c r="S50" i="17"/>
  <c r="T50" i="17"/>
  <c r="S51" i="17"/>
  <c r="T51" i="17"/>
  <c r="S52" i="17"/>
  <c r="T52" i="17"/>
  <c r="S53" i="17"/>
  <c r="T53" i="17"/>
  <c r="S54" i="17"/>
  <c r="T54" i="17"/>
</calcChain>
</file>

<file path=xl/comments1.xml><?xml version="1.0" encoding="utf-8"?>
<comments xmlns="http://schemas.openxmlformats.org/spreadsheetml/2006/main">
  <authors>
    <author xml:space="preserve"> </author>
  </authors>
  <commentList>
    <comment ref="F56" authorId="0">
      <text>
        <r>
          <rPr>
            <b/>
            <sz val="8"/>
            <color indexed="81"/>
            <rFont val="Tahoma"/>
            <family val="2"/>
          </rPr>
          <t xml:space="preserve"> :</t>
        </r>
        <r>
          <rPr>
            <sz val="8"/>
            <color indexed="81"/>
            <rFont val="Tahoma"/>
            <family val="2"/>
          </rPr>
          <t xml:space="preserve">
from 2013 onwards</t>
        </r>
      </text>
    </comment>
    <comment ref="P56" authorId="0">
      <text>
        <r>
          <rPr>
            <b/>
            <sz val="8"/>
            <color indexed="81"/>
            <rFont val="Tahoma"/>
            <family val="2"/>
          </rPr>
          <t xml:space="preserve"> :</t>
        </r>
        <r>
          <rPr>
            <sz val="8"/>
            <color indexed="81"/>
            <rFont val="Tahoma"/>
            <family val="2"/>
          </rPr>
          <t xml:space="preserve">
from 2013 onwards</t>
        </r>
      </text>
    </comment>
    <comment ref="F60" authorId="0">
      <text>
        <r>
          <rPr>
            <b/>
            <sz val="8"/>
            <color indexed="81"/>
            <rFont val="Tahoma"/>
            <family val="2"/>
          </rPr>
          <t xml:space="preserve"> :</t>
        </r>
        <r>
          <rPr>
            <sz val="8"/>
            <color indexed="81"/>
            <rFont val="Tahoma"/>
            <family val="2"/>
          </rPr>
          <t xml:space="preserve">
From 2015 onwards</t>
        </r>
      </text>
    </comment>
    <comment ref="P60" authorId="0">
      <text>
        <r>
          <rPr>
            <b/>
            <sz val="8"/>
            <color indexed="81"/>
            <rFont val="Tahoma"/>
            <family val="2"/>
          </rPr>
          <t xml:space="preserve"> :</t>
        </r>
        <r>
          <rPr>
            <sz val="8"/>
            <color indexed="81"/>
            <rFont val="Tahoma"/>
            <family val="2"/>
          </rPr>
          <t xml:space="preserve">
From 2015 onwards</t>
        </r>
      </text>
    </comment>
  </commentList>
</comments>
</file>

<file path=xl/comments2.xml><?xml version="1.0" encoding="utf-8"?>
<comments xmlns="http://schemas.openxmlformats.org/spreadsheetml/2006/main">
  <authors>
    <author>zeneida</author>
    <author xml:space="preserve"> </author>
  </authors>
  <commentList>
    <comment ref="H41" authorId="0">
      <text>
        <r>
          <rPr>
            <b/>
            <sz val="9"/>
            <color indexed="81"/>
            <rFont val="Tahoma"/>
            <family val="2"/>
          </rPr>
          <t>zeneida:</t>
        </r>
        <r>
          <rPr>
            <sz val="9"/>
            <color indexed="81"/>
            <rFont val="Tahoma"/>
            <family val="2"/>
          </rPr>
          <t xml:space="preserve">
Hemos separado por caladero porque las observaciones se alternan de forma anual en cada uno de ellos.</t>
        </r>
      </text>
    </comment>
    <comment ref="J43" authorId="1">
      <text>
        <r>
          <rPr>
            <b/>
            <sz val="8"/>
            <color indexed="81"/>
            <rFont val="Tahoma"/>
            <family val="2"/>
          </rPr>
          <t xml:space="preserve"> :</t>
        </r>
        <r>
          <rPr>
            <sz val="8"/>
            <color indexed="81"/>
            <rFont val="Tahoma"/>
            <family val="2"/>
          </rPr>
          <t xml:space="preserve">
Preferably at sea when possible</t>
        </r>
      </text>
    </comment>
  </commentList>
</comments>
</file>

<file path=xl/comments3.xml><?xml version="1.0" encoding="utf-8"?>
<comments xmlns="http://schemas.openxmlformats.org/spreadsheetml/2006/main">
  <authors>
    <author>zeneida</author>
  </authors>
  <commentList>
    <comment ref="H222" authorId="0">
      <text>
        <r>
          <rPr>
            <b/>
            <sz val="9"/>
            <color indexed="81"/>
            <rFont val="Tahoma"/>
            <family val="2"/>
          </rPr>
          <t>zeneida:</t>
        </r>
        <r>
          <rPr>
            <sz val="9"/>
            <color indexed="81"/>
            <rFont val="Tahoma"/>
            <family val="2"/>
          </rPr>
          <t xml:space="preserve">
Hemos separado por caladero (Mauritania y Guinea Bissau) porque las observaciones se alternan de forma anual en cada uno de ellos y no podemos dar los parámetros biológicos mezclados, porque son dos stocks distintos.</t>
        </r>
      </text>
    </comment>
  </commentList>
</comments>
</file>

<file path=xl/comments4.xml><?xml version="1.0" encoding="utf-8"?>
<comments xmlns="http://schemas.openxmlformats.org/spreadsheetml/2006/main">
  <authors>
    <author>carmen.hernandez</author>
  </authors>
  <commentList>
    <comment ref="C103" authorId="0">
      <text>
        <r>
          <rPr>
            <sz val="9"/>
            <color indexed="81"/>
            <rFont val="Tahoma"/>
            <family val="2"/>
          </rPr>
          <t>Se presentaron los resultados del WKMATCH
y  el cuestionario sobre las relaciones talla-peso  y claves  talla-edad</t>
        </r>
      </text>
    </comment>
  </commentList>
</comments>
</file>

<file path=xl/sharedStrings.xml><?xml version="1.0" encoding="utf-8"?>
<sst xmlns="http://schemas.openxmlformats.org/spreadsheetml/2006/main" count="47779" uniqueCount="2352">
  <si>
    <t xml:space="preserve">  NP years</t>
  </si>
  <si>
    <t>MS</t>
  </si>
  <si>
    <t>RFMO</t>
  </si>
  <si>
    <t>Attendance</t>
  </si>
  <si>
    <t>SWE</t>
  </si>
  <si>
    <t>X</t>
  </si>
  <si>
    <t>Table III.A.1 – General description of the fishing sector</t>
  </si>
  <si>
    <t>Region</t>
  </si>
  <si>
    <t>Sub-area</t>
  </si>
  <si>
    <t>Target assemblages or species assemblages</t>
  </si>
  <si>
    <t>Demersal (a)</t>
  </si>
  <si>
    <t>Pelagic
(a)</t>
  </si>
  <si>
    <t>Industrial 
(b)</t>
  </si>
  <si>
    <t>Deep-water 
(a)</t>
  </si>
  <si>
    <t>Tuna and 
tuna-like</t>
  </si>
  <si>
    <t>Other highly
migratory</t>
  </si>
  <si>
    <t>Baltic Sea</t>
  </si>
  <si>
    <t>ICES areas III b-d</t>
  </si>
  <si>
    <t>North Sea and Eastern Arctic</t>
  </si>
  <si>
    <t>ICES Sub-areas I, II, IIIa, IV and VIId</t>
  </si>
  <si>
    <t>North Atlantic</t>
  </si>
  <si>
    <t>ICES Sub-areas V, XIV (excl. VIId), and NAFO area</t>
  </si>
  <si>
    <t>Mediterranean Sea and Black Sea</t>
  </si>
  <si>
    <t>All geographical sub-areas</t>
  </si>
  <si>
    <t>Other regions where fisheries are operated by EU vessels and managed by RFMOs</t>
  </si>
  <si>
    <t>Central East Atlantic</t>
  </si>
  <si>
    <t>Antarctic</t>
  </si>
  <si>
    <t>Central West Atlantic</t>
  </si>
  <si>
    <t>Indian Ocean</t>
  </si>
  <si>
    <t>Pacific Ocean</t>
  </si>
  <si>
    <t xml:space="preserve">  (a) Including fish, crustaceans and molluscs</t>
  </si>
  <si>
    <t xml:space="preserve">  (b) Fisheries targeting species for the production of fish meal, fish oil, etc. </t>
  </si>
  <si>
    <t>Table III.B.1 - Population segments for collection of economic data</t>
  </si>
  <si>
    <t>Supra region</t>
  </si>
  <si>
    <t>Achieved Sample  no.</t>
  </si>
  <si>
    <t>Achieved Sample rate</t>
  </si>
  <si>
    <t>Achieved Sample no. / Planned sampled no.</t>
  </si>
  <si>
    <t>ESP</t>
  </si>
  <si>
    <t>A</t>
  </si>
  <si>
    <t>(b) planned sample can be modified based on updated information on the total population (fleet register)</t>
  </si>
  <si>
    <t>Table III.B.2 - Economic Clustering of fleet segments</t>
  </si>
  <si>
    <t>Name of the clustered fleet segments</t>
  </si>
  <si>
    <r>
      <t>Total number of vessels in the cluster by the 1</t>
    </r>
    <r>
      <rPr>
        <b/>
        <vertAlign val="superscript"/>
        <sz val="10"/>
        <rFont val="Arial"/>
        <family val="2"/>
      </rPr>
      <t>st</t>
    </r>
    <r>
      <rPr>
        <b/>
        <sz val="10"/>
        <rFont val="Arial"/>
        <family val="2"/>
      </rPr>
      <t xml:space="preserve"> of January of the sampling year</t>
    </r>
  </si>
  <si>
    <t>Fleet segments which have been clustered</t>
  </si>
  <si>
    <r>
      <t>Number of vessels in the segment by the 1</t>
    </r>
    <r>
      <rPr>
        <b/>
        <vertAlign val="superscript"/>
        <sz val="10"/>
        <rFont val="Arial"/>
        <family val="2"/>
      </rPr>
      <t>st</t>
    </r>
    <r>
      <rPr>
        <b/>
        <sz val="10"/>
        <rFont val="Arial"/>
        <family val="2"/>
      </rPr>
      <t xml:space="preserve"> of January of the sampling year</t>
    </r>
  </si>
  <si>
    <t>FRA</t>
  </si>
  <si>
    <t>Table III.B.3 - Economic Data collection strategy</t>
  </si>
  <si>
    <t>Variable group</t>
  </si>
  <si>
    <t>Variables</t>
  </si>
  <si>
    <t>Data sources</t>
  </si>
  <si>
    <t>Table III.C.1 - List of identified metiers</t>
  </si>
  <si>
    <t>Fishing ground</t>
  </si>
  <si>
    <t>Metier LVL6</t>
  </si>
  <si>
    <t>Effort Days</t>
  </si>
  <si>
    <t>Total Landings (tonnes)</t>
  </si>
  <si>
    <t>Total Value (euros)</t>
  </si>
  <si>
    <t>Y</t>
  </si>
  <si>
    <t>Sampling year</t>
  </si>
  <si>
    <t>MS participating in sampling</t>
  </si>
  <si>
    <t>Sampling Year</t>
  </si>
  <si>
    <t>Sampling frame codes</t>
  </si>
  <si>
    <t>Sampling strategy</t>
  </si>
  <si>
    <t>Sampling scheme</t>
  </si>
  <si>
    <t>Time stratification</t>
  </si>
  <si>
    <t>MS partcipating in sampling</t>
  </si>
  <si>
    <t>Species</t>
  </si>
  <si>
    <t>Species Group</t>
  </si>
  <si>
    <t>From the unsorted
catches</t>
  </si>
  <si>
    <t>From the retained
catches and/or landings</t>
  </si>
  <si>
    <t>From the discards</t>
  </si>
  <si>
    <t>Age</t>
  </si>
  <si>
    <t>Metier level 6</t>
  </si>
  <si>
    <t>Achieved length sampling</t>
  </si>
  <si>
    <t>Table III.E.1 – List of required stocks (Appendix VII)</t>
  </si>
  <si>
    <t>Area / Stock</t>
  </si>
  <si>
    <t>Average
landings
---
tons</t>
  </si>
  <si>
    <t>Share in
EU landings
---
%</t>
  </si>
  <si>
    <t>Selected for sampling</t>
  </si>
  <si>
    <t>Gadus morhua</t>
  </si>
  <si>
    <t>Nephrops norvegicus</t>
  </si>
  <si>
    <t>ITA</t>
  </si>
  <si>
    <t>Mediterranean and Black Sea</t>
  </si>
  <si>
    <t>Merluccius merluccius</t>
  </si>
  <si>
    <t>Table III.E.2 - Long-term planning of sampling for stock-based variables</t>
  </si>
  <si>
    <t>Weight</t>
  </si>
  <si>
    <t>Sex ratio</t>
  </si>
  <si>
    <t>Sexual maturity</t>
  </si>
  <si>
    <t>Fecundity</t>
  </si>
  <si>
    <t>Table III.E.3 - Sampling intensity for stock-based variables</t>
  </si>
  <si>
    <t>Variable (*)</t>
  </si>
  <si>
    <t>Required precision target (CV)</t>
  </si>
  <si>
    <t>Weight @age</t>
  </si>
  <si>
    <t>Sex-ratio @age</t>
  </si>
  <si>
    <t>Maturity @age</t>
  </si>
  <si>
    <t>Weight @length</t>
  </si>
  <si>
    <t>Maturity @length</t>
  </si>
  <si>
    <t>Sex-ratio @length</t>
  </si>
  <si>
    <t>Fecundity @length</t>
  </si>
  <si>
    <t>Fecundity @age</t>
  </si>
  <si>
    <t>Abundance of smolt</t>
  </si>
  <si>
    <t>Abundance of parr</t>
  </si>
  <si>
    <t>Number of ascending individuals</t>
  </si>
  <si>
    <t>Table III.F.1 – Transversal Variables Data collection strategy</t>
  </si>
  <si>
    <t>Effort</t>
  </si>
  <si>
    <t>Table III.F.2 - Conversion factors</t>
  </si>
  <si>
    <t>Presentation</t>
  </si>
  <si>
    <t>Conversion factor</t>
  </si>
  <si>
    <t>FIN</t>
  </si>
  <si>
    <t>Table III.G.1-  List of surveys</t>
  </si>
  <si>
    <t>Name of survey</t>
  </si>
  <si>
    <t>Aim of survey</t>
  </si>
  <si>
    <t>Area(s)
covered</t>
  </si>
  <si>
    <t>Period (Month)</t>
  </si>
  <si>
    <t>Max. days eligible</t>
  </si>
  <si>
    <t>Type of Sampling activities</t>
  </si>
  <si>
    <t>Ecosystem indicators collected</t>
  </si>
  <si>
    <t>Map</t>
  </si>
  <si>
    <t>Relevant international planning group</t>
  </si>
  <si>
    <t>Upload in international database</t>
  </si>
  <si>
    <t>Achieved Days at sea</t>
  </si>
  <si>
    <t>Achieved Target</t>
  </si>
  <si>
    <t>% achievement no days ----- A/P %</t>
  </si>
  <si>
    <t>% achievement target ----- A/P %</t>
  </si>
  <si>
    <t>14</t>
  </si>
  <si>
    <t>Table IV.A.1 - General overview of aquaculture activities</t>
  </si>
  <si>
    <t xml:space="preserve">Fish farming techniques </t>
  </si>
  <si>
    <t>Shellfish farming techniques</t>
  </si>
  <si>
    <t>Land based farms</t>
  </si>
  <si>
    <t>Cages</t>
  </si>
  <si>
    <t>Hatcheries and Nurseries</t>
  </si>
  <si>
    <t>On growing</t>
  </si>
  <si>
    <t>Combined</t>
  </si>
  <si>
    <t>Rafts</t>
  </si>
  <si>
    <t>Long line</t>
  </si>
  <si>
    <t>Bottom</t>
  </si>
  <si>
    <t>Other</t>
  </si>
  <si>
    <t>Salmon (a)</t>
  </si>
  <si>
    <t>Eel (b)</t>
  </si>
  <si>
    <t>Sea bass and Sea Bream (c)</t>
  </si>
  <si>
    <t>Other marine fish (d)</t>
  </si>
  <si>
    <t xml:space="preserve">  Tuna (e)</t>
  </si>
  <si>
    <t xml:space="preserve">       Haddock (f)</t>
  </si>
  <si>
    <t xml:space="preserve">    Turbot (g)</t>
  </si>
  <si>
    <t xml:space="preserve"> Cod (h)</t>
  </si>
  <si>
    <t>Mussel (i)</t>
  </si>
  <si>
    <t>Oyster (j)</t>
  </si>
  <si>
    <t>Clam (k)</t>
  </si>
  <si>
    <t>Other shellfish (l)</t>
  </si>
  <si>
    <t>Fresh water fish (m)</t>
  </si>
  <si>
    <t xml:space="preserve"> Trout (n)</t>
  </si>
  <si>
    <t>Carp (o)</t>
  </si>
  <si>
    <t>Table IV.A.2 - Population segments for collection of aquaculture data</t>
  </si>
  <si>
    <t>Segment</t>
  </si>
  <si>
    <t xml:space="preserve">Frame population no. F </t>
  </si>
  <si>
    <t>Achieved no.sample</t>
  </si>
  <si>
    <t>Achieved Sample rate / Planned sampled rate</t>
  </si>
  <si>
    <t>Table IV.A.3 – Sampling strategy  - Aquaculture sector</t>
  </si>
  <si>
    <t>Variables (as listed in Appendix X)</t>
  </si>
  <si>
    <t>Table IV.B.1 - Processing industry: Population segments for collection of economic data</t>
  </si>
  <si>
    <t>Total 
population no.
-----
N</t>
  </si>
  <si>
    <t>Planned
sample no. (a)
-----
P</t>
  </si>
  <si>
    <t>Achieved no. sample</t>
  </si>
  <si>
    <t>(c) A - Census; B - Probability Sample Survey; C - Non-Probability Sample Survey</t>
  </si>
  <si>
    <t>Table IV.B.2 – Sampling strategy - Processing industry</t>
  </si>
  <si>
    <t>Variables (as listed in Appendix XII)</t>
  </si>
  <si>
    <t xml:space="preserve">Table V.1 - Indicators to measure the effects of fisheries on the marine ecosystem </t>
  </si>
  <si>
    <t>Code specification</t>
  </si>
  <si>
    <t xml:space="preserve"> Indicator</t>
  </si>
  <si>
    <t>Data required</t>
  </si>
  <si>
    <t>Data collection</t>
  </si>
  <si>
    <t>Effective time lag for availability</t>
  </si>
  <si>
    <t>Time interval for position reports</t>
  </si>
  <si>
    <t xml:space="preserve">Distribution of fishing activities </t>
  </si>
  <si>
    <t xml:space="preserve">Position and vessel registration </t>
  </si>
  <si>
    <t xml:space="preserve">Aggregation of fishing activities </t>
  </si>
  <si>
    <t>Areas not impacted by mobile</t>
  </si>
  <si>
    <t>Discarding rates of commercially exploited species</t>
  </si>
  <si>
    <t xml:space="preserve">Species of catches and discards </t>
  </si>
  <si>
    <t>length of catches and discards</t>
  </si>
  <si>
    <t>abundance of catches and discards</t>
  </si>
  <si>
    <t>Fuel efficiency of fish capture</t>
  </si>
  <si>
    <t>Value of landings and cost of fuel.</t>
  </si>
  <si>
    <t>Types of data transmitted</t>
  </si>
  <si>
    <t>Expert group
or
Project</t>
  </si>
  <si>
    <t>Species
or
Fleet segment</t>
  </si>
  <si>
    <t>Species specific effort</t>
  </si>
  <si>
    <t>Quantities landed</t>
  </si>
  <si>
    <t>Quantities discarded</t>
  </si>
  <si>
    <t>CPUE data</t>
  </si>
  <si>
    <t>Survey data</t>
  </si>
  <si>
    <t>Length comp landings</t>
  </si>
  <si>
    <t>Age comp landings</t>
  </si>
  <si>
    <t>Length comp discards</t>
  </si>
  <si>
    <t>Age comp discards</t>
  </si>
  <si>
    <t>Growth</t>
  </si>
  <si>
    <t>Sex ratios</t>
  </si>
  <si>
    <t>Economic data fleets</t>
  </si>
  <si>
    <t>Fish processing industry</t>
  </si>
  <si>
    <t>Achieved no of fish measured at a national level by metier 
(= J + K + L)</t>
  </si>
  <si>
    <t>VI.1 – Achieved Data transmission</t>
  </si>
  <si>
    <t>Target 
population no. (b)
-----
N</t>
  </si>
  <si>
    <t xml:space="preserve">Frame population no. 
----
F </t>
  </si>
  <si>
    <t>Reference year</t>
  </si>
  <si>
    <t>Type of data collection scheme  (a)</t>
  </si>
  <si>
    <t>Response rate</t>
  </si>
  <si>
    <t>18-&lt; 24 m</t>
  </si>
  <si>
    <t>40 m or larger</t>
  </si>
  <si>
    <t>12-&lt; 18 m</t>
  </si>
  <si>
    <t>INFO dropdown list</t>
  </si>
  <si>
    <t>Table III.B.3</t>
  </si>
  <si>
    <t>Variable group (a)</t>
  </si>
  <si>
    <t>Type of data collection scheme (c)</t>
  </si>
  <si>
    <t>Achieved sample rate</t>
  </si>
  <si>
    <t>Fleet segments vessels</t>
  </si>
  <si>
    <t>Fleet segments vessels lenght classes</t>
  </si>
  <si>
    <t>Purse seiners</t>
  </si>
  <si>
    <t>6-&lt; 12 m</t>
  </si>
  <si>
    <t>Dredgers</t>
  </si>
  <si>
    <t>Vessel using other active gears</t>
  </si>
  <si>
    <t>Vessels using Polyvalent ‘active’ gears only</t>
  </si>
  <si>
    <t>24-&lt; 40 m</t>
  </si>
  <si>
    <t>Vessels using hooks</t>
  </si>
  <si>
    <t>Drift and/or fixed netters</t>
  </si>
  <si>
    <t>Vessels using Pots and/or traps</t>
  </si>
  <si>
    <t>Vessels using other Passive gears</t>
  </si>
  <si>
    <t>Vessels using Polyvalent ‘passive’ gears only</t>
  </si>
  <si>
    <t>Vessels using active and passive gears</t>
  </si>
  <si>
    <t>Fleet segments (a)</t>
  </si>
  <si>
    <t>Type of data collection scheme (b)</t>
  </si>
  <si>
    <t>Achieved sample rate (c )</t>
  </si>
  <si>
    <t>Response rate (c )</t>
  </si>
  <si>
    <t>(b) A - Census; B - Probability Sample Survey; C - Non-Probability Sample Survey</t>
  </si>
  <si>
    <t>Segments (b)</t>
  </si>
  <si>
    <t>(a) A - Census; B - Probability Sample Survey; C - Non-Probability Sample Survey</t>
  </si>
  <si>
    <t>(c ) DCF data quality requirements have not to be addressed for data which is mandatory to be collected under a different EU legislation. This applies in particular to all capacity data, which are regulated under Commission Regulation No 26/2004, and to the data that are derived from logbooks and sales notes, which are regulated under Council Regulation (EC) No 1224/2009.</t>
  </si>
  <si>
    <t>Frame population no. 
----
F</t>
  </si>
  <si>
    <t>National name of the survey (d)</t>
  </si>
  <si>
    <t xml:space="preserve">Achieved sample rate </t>
  </si>
  <si>
    <t xml:space="preserve">Response rate </t>
  </si>
  <si>
    <t>(b)  segments can be reported as "all segments" in the case the sampling strategy is the same for all segments, otherwise MS should specify the segments for which a specific sampling strategy has been used</t>
  </si>
  <si>
    <t>(d) name of the survey as reported in the NP if applicable. Not mandatory</t>
  </si>
  <si>
    <t xml:space="preserve">  AR year</t>
  </si>
  <si>
    <t>National name of the survey (c)</t>
  </si>
  <si>
    <t>Planned
sample no. (b)
-----
P</t>
  </si>
  <si>
    <t xml:space="preserve"> Planned 
sample rate (b)
-----
(P/F)*100 (%)</t>
  </si>
  <si>
    <t>(a) put an asterisk in the case the segment has been clustered with other segment(s)</t>
  </si>
  <si>
    <t xml:space="preserve">(a) planned sample can be modified based on updated information on the total population </t>
  </si>
  <si>
    <t>Total 
population no. (a)
----
N</t>
  </si>
  <si>
    <t xml:space="preserve"> Planned 
sample rate
-----
P/F*100 (%)</t>
  </si>
  <si>
    <t>Type of data collection scheme  (b)</t>
  </si>
  <si>
    <t>(c) name of the survey as reported in the NP if applicable. Not mandatory</t>
  </si>
  <si>
    <t>Planned
sample no. 
-----
P</t>
  </si>
  <si>
    <t xml:space="preserve"> Planned 
sample rate 
-----
P/F*100 (%)</t>
  </si>
  <si>
    <t>Segment (a)</t>
  </si>
  <si>
    <t>(a) in case of no stratification, put all the population</t>
  </si>
  <si>
    <t>Table III.C.6 - Achieved length sampling of catches, landings and discards by metier and species</t>
  </si>
  <si>
    <t>Conservation status of fish species</t>
  </si>
  <si>
    <t>Proportion of large fish</t>
  </si>
  <si>
    <t>Mean maximum length of fishes</t>
  </si>
  <si>
    <t>Size at maturation of exploited fish species</t>
  </si>
  <si>
    <t>Species, length and abundance from surveys</t>
  </si>
  <si>
    <t>Individual measurements of age, length, sex and maturity from surveys</t>
  </si>
  <si>
    <t>(a) capital value (apart from the value of quota and other fishing rights), capital costs and transversal variables should not be reported in this table.  Transversal variables have to be reported only in table III.F.1.</t>
  </si>
  <si>
    <t>Achieved Sampled rate
-----
A/F</t>
  </si>
  <si>
    <t>Table III.D.1 – Recreational Fisheries</t>
  </si>
  <si>
    <t>Applicable</t>
  </si>
  <si>
    <t>Approved Derrogation?</t>
  </si>
  <si>
    <t>Type of Survey</t>
  </si>
  <si>
    <t>Note: Please ensure data for active and inactive vessels are presented seperately.</t>
  </si>
  <si>
    <t>RFMO/RFO</t>
  </si>
  <si>
    <t>Sampling frame code</t>
  </si>
  <si>
    <t>Sampling frame (fishing activities)</t>
  </si>
  <si>
    <t>Sampling frame (geographical location)</t>
  </si>
  <si>
    <t>Sampling frame (seasonality)</t>
  </si>
  <si>
    <t>Type of data collection scheme</t>
  </si>
  <si>
    <t>Planned no. trips to be sampled at sea by MS</t>
  </si>
  <si>
    <t>.</t>
  </si>
  <si>
    <t>Table III.C.3 - Sampled trips by metier</t>
  </si>
  <si>
    <t>Table III.C.4 - sampling strategy</t>
  </si>
  <si>
    <t>year</t>
  </si>
  <si>
    <t xml:space="preserve">Achieved No of individuals at a national level </t>
  </si>
  <si>
    <t>Days at sea planned according to NP</t>
  </si>
  <si>
    <t>Acronym</t>
  </si>
  <si>
    <t>Name of the meeting</t>
  </si>
  <si>
    <t>Identified Effort</t>
  </si>
  <si>
    <t>Identified Landings</t>
  </si>
  <si>
    <t>Identified Value</t>
  </si>
  <si>
    <t>Identified Other (1)</t>
  </si>
  <si>
    <t>Identified Discards</t>
  </si>
  <si>
    <t>RFMO/RFO/IO</t>
  </si>
  <si>
    <t>Is metier merged with other metiers for sampling?</t>
  </si>
  <si>
    <t>Total No. of fishing trips during the Sampling year</t>
  </si>
  <si>
    <t>Comments</t>
  </si>
  <si>
    <t>Multi-lateral agreement</t>
  </si>
  <si>
    <t>Source</t>
  </si>
  <si>
    <t>Follow-up action</t>
  </si>
  <si>
    <t>Topic</t>
  </si>
  <si>
    <t>Table II.B.2 - Follow-up of recommendations</t>
  </si>
  <si>
    <t>Recommendation/Agreement</t>
  </si>
  <si>
    <t>Section</t>
  </si>
  <si>
    <t>Recommendation number</t>
  </si>
  <si>
    <t>Reference period</t>
  </si>
  <si>
    <t>Fishing technique ( a)</t>
  </si>
  <si>
    <t>Length class</t>
  </si>
  <si>
    <t>Fishing technique (b)</t>
  </si>
  <si>
    <t>Length class (b)</t>
  </si>
  <si>
    <t>No. of attendees by MS</t>
  </si>
  <si>
    <t>Planned target according to NP</t>
  </si>
  <si>
    <r>
      <t xml:space="preserve">(f) </t>
    </r>
    <r>
      <rPr>
        <i/>
        <sz val="10"/>
        <rFont val="Arial"/>
        <family val="2"/>
      </rPr>
      <t>Melanogrammus aeglefinus</t>
    </r>
  </si>
  <si>
    <r>
      <t xml:space="preserve">(g) </t>
    </r>
    <r>
      <rPr>
        <i/>
        <sz val="10"/>
        <rFont val="Arial"/>
        <family val="2"/>
      </rPr>
      <t>Psetta maxima</t>
    </r>
  </si>
  <si>
    <r>
      <t xml:space="preserve">(h) </t>
    </r>
    <r>
      <rPr>
        <i/>
        <sz val="10"/>
        <rFont val="Arial"/>
        <family val="2"/>
      </rPr>
      <t>Gadus morhua</t>
    </r>
  </si>
  <si>
    <t>LVA</t>
  </si>
  <si>
    <t>DNK</t>
  </si>
  <si>
    <t>GBR</t>
  </si>
  <si>
    <t>NLD</t>
  </si>
  <si>
    <t>LTU</t>
  </si>
  <si>
    <t>DEU</t>
  </si>
  <si>
    <t>   Country or area name</t>
  </si>
  <si>
    <t>ISO ALPHA-3 code</t>
  </si>
  <si>
    <t>Source: http://unstats.un.org/unsd/methods/m49/m49alphaf.htm</t>
  </si>
  <si>
    <t>Austria</t>
  </si>
  <si>
    <t>AUT</t>
  </si>
  <si>
    <t>Belgium</t>
  </si>
  <si>
    <t>BEL</t>
  </si>
  <si>
    <t>Bulgaria</t>
  </si>
  <si>
    <t>BGR</t>
  </si>
  <si>
    <t>Croatia</t>
  </si>
  <si>
    <t>HRV</t>
  </si>
  <si>
    <t>Cyprus</t>
  </si>
  <si>
    <t>CYP</t>
  </si>
  <si>
    <t>Czech Republic</t>
  </si>
  <si>
    <t>CZE</t>
  </si>
  <si>
    <t>Denmark</t>
  </si>
  <si>
    <t>Estonia</t>
  </si>
  <si>
    <t>EST</t>
  </si>
  <si>
    <t>Finland</t>
  </si>
  <si>
    <t>France</t>
  </si>
  <si>
    <t>Germany</t>
  </si>
  <si>
    <t>Greece</t>
  </si>
  <si>
    <t>GRC</t>
  </si>
  <si>
    <t>Hungary</t>
  </si>
  <si>
    <t>HUN</t>
  </si>
  <si>
    <t>Ireland</t>
  </si>
  <si>
    <t>IRL</t>
  </si>
  <si>
    <t>Italy</t>
  </si>
  <si>
    <t>Latvia</t>
  </si>
  <si>
    <t>Lithuania</t>
  </si>
  <si>
    <t>Luxembourg</t>
  </si>
  <si>
    <t>LUX</t>
  </si>
  <si>
    <t>Malta</t>
  </si>
  <si>
    <t>MLT</t>
  </si>
  <si>
    <t>Netherlands</t>
  </si>
  <si>
    <t>Poland</t>
  </si>
  <si>
    <t>POL</t>
  </si>
  <si>
    <t>Portugal</t>
  </si>
  <si>
    <t>PRT</t>
  </si>
  <si>
    <t>Romania</t>
  </si>
  <si>
    <t>ROU</t>
  </si>
  <si>
    <t>Slovakia</t>
  </si>
  <si>
    <t>SVK</t>
  </si>
  <si>
    <t>Slovenia</t>
  </si>
  <si>
    <t>SVN</t>
  </si>
  <si>
    <t>Spain</t>
  </si>
  <si>
    <t>Sweden</t>
  </si>
  <si>
    <t>United Kingdom of Great Britain and Northern Ireland</t>
  </si>
  <si>
    <t>Year of the Survey</t>
  </si>
  <si>
    <t>Name of metier to sample (Table III_C_3 column G)</t>
  </si>
  <si>
    <t xml:space="preserve">(b) MS should specify the segments for which a specific sampling strategy has been used. </t>
  </si>
  <si>
    <t>Note:</t>
  </si>
  <si>
    <t xml:space="preserve">(a) MS should specify the segments for which a specific sampling strategy has been used. </t>
  </si>
  <si>
    <t>(b ) segments can be reported as "all segments" in the case the sampling strategy is the same for all segments, otherwise MS should specify the segments for which a specific sampling strategy has been used</t>
  </si>
  <si>
    <t>Table I.A.1 - Derogations</t>
  </si>
  <si>
    <t>Short title of derogation</t>
  </si>
  <si>
    <t>NP proposal section</t>
  </si>
  <si>
    <t>Type of data - Variables</t>
  </si>
  <si>
    <t>Derogation approved or rejected</t>
  </si>
  <si>
    <t>Year of approval or rejection</t>
  </si>
  <si>
    <t>Reason / Justification for derogation</t>
  </si>
  <si>
    <t>MSs</t>
  </si>
  <si>
    <t>content</t>
  </si>
  <si>
    <t>coordination</t>
  </si>
  <si>
    <t>description of sampling / sampling protocol / sampling intensity</t>
  </si>
  <si>
    <t>data transmission</t>
  </si>
  <si>
    <t>costs</t>
  </si>
  <si>
    <t>access to vessels</t>
  </si>
  <si>
    <t>validity</t>
  </si>
  <si>
    <t>approved</t>
  </si>
  <si>
    <t>Member States should update the grey cells only (the white cells should contain identical information to that in the National Programmes)</t>
  </si>
  <si>
    <t>Planned minimum No of individuals to be measured at the national level</t>
  </si>
  <si>
    <t>% achievement (100*L/M)</t>
  </si>
  <si>
    <t>Achieved no. of sampled fishing trips at sea</t>
  </si>
  <si>
    <t>Achieved no. of sampled fishing trips on shore</t>
  </si>
  <si>
    <t>Total achieved no. of sampled fishing trips (J+K)</t>
  </si>
  <si>
    <t>Planned no. trips to be sampled on shore by MS</t>
  </si>
  <si>
    <t>Planned total no. trips to be sampled by MS (N+O)</t>
  </si>
  <si>
    <t>Spanish flag tuna boats landing at the port of Victoria on Mahé island.</t>
  </si>
  <si>
    <t>Monitoring Committee specially designated</t>
  </si>
  <si>
    <t>.- Ensure the collection of data on tuna resources except socio-economic aspects.                                                   .- Monitoring the basic fisheries data (effort, catches, species composition and demografic structure of catches).                                                                                   .- Biological studies (growth and reproduction of Bigeye  and Skipjack).</t>
  </si>
  <si>
    <t>ES (trhough IEO) is responsible for submitting data from its own vessels to the respective RFMO (IOTC)</t>
  </si>
  <si>
    <t>The IEO assumes all costs related to the implementation of programs and actions resulting from this MoU.</t>
  </si>
  <si>
    <t>-</t>
  </si>
  <si>
    <t>Signed: 05/07/2011.
For 4 years extensible annually</t>
  </si>
  <si>
    <t>Spanish flag tuna boats landing at the port of Dakar.</t>
  </si>
  <si>
    <t>ES (trhough IEO) is responsible for submitting data from its own vessels to the respective RFMO (ICCAT)</t>
  </si>
  <si>
    <t>Each Institution assumes all costs related to the implementation of programs and actions resulting from this MoU.</t>
  </si>
  <si>
    <t>Signed: 01/06/2011.
For 4 years extensible annually</t>
  </si>
  <si>
    <t>Cooperation between the IEO and IRD in the context of Council Regulation (EC) 199/2008 of 25 February 2008,  related to tropical tunal fleets</t>
  </si>
  <si>
    <t>.- Monitoring the basic fisheries data (effort, catches, species composition and demografic structure of catches).                                                                                   .-Pilot Project to estimate of discards and by-catches through onboard observers,  to cover between 5 and 10% of the fleet.                                                  .- Biological studies (growth and reproduction of Bigeye  and Skipjack).</t>
  </si>
  <si>
    <t>Signed: 09/05/2011.
For 4 years extensible annually</t>
  </si>
  <si>
    <t>IEO: Instituto Español de Ocanografía</t>
  </si>
  <si>
    <t>SFA: Seychelles Fishing Authority</t>
  </si>
  <si>
    <t xml:space="preserve">CRODT: Centre de Recherches Océanographiques Dakar Thiaroye </t>
  </si>
  <si>
    <t>IRD: Institute pour le Recherche et le Developement</t>
  </si>
  <si>
    <t>Table I.A.1 - Bilateral and Multilateral Agreements</t>
  </si>
  <si>
    <t>III_C_6</t>
  </si>
  <si>
    <t>ICES VI, VII (excl. VIId), VII, IX</t>
  </si>
  <si>
    <t>Merlanguis merlangius</t>
  </si>
  <si>
    <t>III_E_6</t>
  </si>
  <si>
    <t>ICES VIII, IX y X</t>
  </si>
  <si>
    <t>Micromesistius poutassou</t>
  </si>
  <si>
    <t>ICES VIIIc y IXa</t>
  </si>
  <si>
    <t>PS_SPF_&gt;=14_0_0</t>
  </si>
  <si>
    <t>Mediterráneo GSA5</t>
  </si>
  <si>
    <t>Túnidos tropicales, rabil (Thunnus albacares), patudo (Thunnus obesus) y listado (Katsuwonus pelamis),</t>
  </si>
  <si>
    <t>Istiophoridae</t>
  </si>
  <si>
    <t>2014-2016</t>
  </si>
  <si>
    <t>N</t>
  </si>
  <si>
    <t>All the skates in the area ICES they are landed processed (wings and skinless) and they are not accessible  to the sampling for any type of study.</t>
  </si>
  <si>
    <t>The Spanish landings of whiting, according to the estimates, are very scarce in the  area, not exceeding 5 tons averages per year.</t>
  </si>
  <si>
    <t>All</t>
  </si>
  <si>
    <t>Maturity</t>
  </si>
  <si>
    <t>Sex ratio, Maturity</t>
  </si>
  <si>
    <t>Maturity (all spp.) and sex-ratio from Katsuwonus pelamis,</t>
  </si>
  <si>
    <t xml:space="preserve">Metier related Variables </t>
  </si>
  <si>
    <t xml:space="preserve">Stock related Variables </t>
  </si>
  <si>
    <t>Other Regions ICCAT</t>
  </si>
  <si>
    <t>Other Regions ICCAT, IOTC</t>
  </si>
  <si>
    <t>Other Regions IATTC+ WCPFC,</t>
  </si>
  <si>
    <t>The migration of the species to reproduce to a specific area in the west of Great Britain in February and March (spawning period). The  Spanish fleet does not have access to that fraction of the population  what prevents the obtaining of samples for the calculation of this varable</t>
  </si>
  <si>
    <t>The purse seine fleet is composed by 8 boats,  of which only 4 operate regularly. The presentation of these data might compromise the confidentiality of such a small fleet.</t>
  </si>
  <si>
    <t>Other Regions IOTC</t>
  </si>
  <si>
    <t>In the Atlantic, the Spanish fisheries affect the spawning fraction (over six years) and juvenile fraction of the species. This circumstance makes certain lenght classes are outside the geographical area where the Spanish fisheries act and can not be covered .</t>
  </si>
  <si>
    <t>The Spanish fleet fishing, in a high percentage, the immature fraction of the population (&lt;90 cm LH) and, in a lower percentage, adult fraction of albacore tuna (&gt; 90 cm LH). The adults are captured in the resting phase, because the spawning area is located in tropical waters of the western Atlantic. Thus, it is unlikely take samples from spawners in northeast Atlantic, to perform these studies.</t>
  </si>
  <si>
    <t>In the Indian Ocean, albacore catches are bycatch in other fisheries since there is no directed fishery for this species. The size of individuals (big weight) and the fact that catches are very distant in space and time (few individuals) involve difficulties in conducting biological sampling.</t>
  </si>
  <si>
    <t>IBTS 4º trimestre (VIIIc y IXa Norte) Cantábrico y Galicia</t>
  </si>
  <si>
    <t>Estimación de la abundancia de las principales especies demersales del la plataforma del Cantábrico y Galicia.
Obtención de parámetros biológicos. Obtención de la distribución geográfica y batimétrica. Obtención de parámetros oceanográficos.</t>
  </si>
  <si>
    <t xml:space="preserve">ICES VIIIc y IXa Norte (Cantábrico y Galicia)
</t>
  </si>
  <si>
    <t>Septiembre-Octubre</t>
  </si>
  <si>
    <t>Lances de pesca</t>
  </si>
  <si>
    <t>1,2,3,4</t>
  </si>
  <si>
    <t xml:space="preserve">Ver Texto </t>
  </si>
  <si>
    <t>ICES (IBTSWG)</t>
  </si>
  <si>
    <t>DATRAS</t>
  </si>
  <si>
    <t>36</t>
  </si>
  <si>
    <t>137</t>
  </si>
  <si>
    <t>IBTS 4º trimestre (IXa Sur) Golfo de Cádiz</t>
  </si>
  <si>
    <t>Estimación de la abundancia de las principales especies demersales del Golfo de Cádiz.
Obtención de parámetros biológicos.
Obtención de la distribución geográfica y batimétrica.
Obtención de parámetros oceanográficos.</t>
  </si>
  <si>
    <t xml:space="preserve">ICES IXa Sur
(Golfo de Cádiz)
</t>
  </si>
  <si>
    <t>Noviembre</t>
  </si>
  <si>
    <t>ICES (WGHMM)</t>
  </si>
  <si>
    <t>49</t>
  </si>
  <si>
    <t>IBTS 1º trimestre (IXa Sur) Golfo de Cádiz</t>
  </si>
  <si>
    <t>Marzo</t>
  </si>
  <si>
    <t>10</t>
  </si>
  <si>
    <t>42</t>
  </si>
  <si>
    <t>IBTS 4º trimestre Porcupine Groundfish Survey</t>
  </si>
  <si>
    <t xml:space="preserve"> Estimación de abundancias de las principales especies demersales en el Banco de Porcupine. Estimación por clase de edad de las principales especies comerciales. Obtención de distribución geográfica y batimétrica. Obtención de parámetros biológicos y oceanográficos en la zona</t>
  </si>
  <si>
    <t>ICES VIIck</t>
  </si>
  <si>
    <t>Septiembre</t>
  </si>
  <si>
    <t>29</t>
  </si>
  <si>
    <t>88</t>
  </si>
  <si>
    <t>Sardine, Anchovy, Horse Mackerel Acoustic survey (PELACUS)</t>
  </si>
  <si>
    <t>Estimación de la abundancia de las principales especies pelágicas de la plataforma continental del norte de la península ibérica, así como de los depredadores superiores. Determinación de la distribución y parámetros biológicos de las principales especies objetivo. Caracterización del ecosistema</t>
  </si>
  <si>
    <t>ICES VIIIc - IXa Norte</t>
  </si>
  <si>
    <t>Marzo-Abril</t>
  </si>
  <si>
    <t>95</t>
  </si>
  <si>
    <t>Transectos de acústica</t>
  </si>
  <si>
    <t>63</t>
  </si>
  <si>
    <t>ICES (WGACEGG; WGWIDE; WGANSA)</t>
  </si>
  <si>
    <t xml:space="preserve">- </t>
  </si>
  <si>
    <t>38</t>
  </si>
  <si>
    <t>65</t>
  </si>
  <si>
    <t>51</t>
  </si>
  <si>
    <t>1,2,3,5</t>
  </si>
  <si>
    <t>66</t>
  </si>
  <si>
    <t>BOCADEVA</t>
  </si>
  <si>
    <t>ICES Subdivisión IXa Sur (Golfo de Cádiz)</t>
  </si>
  <si>
    <t>Julio</t>
  </si>
  <si>
    <t>Muestras de plancton</t>
  </si>
  <si>
    <t>ICES (WGACEGG)</t>
  </si>
  <si>
    <t>9</t>
  </si>
  <si>
    <t>151</t>
  </si>
  <si>
    <t>CUFES</t>
  </si>
  <si>
    <t>153</t>
  </si>
  <si>
    <t>CTD</t>
  </si>
  <si>
    <t>0</t>
  </si>
  <si>
    <t>ECOCADIZ</t>
  </si>
  <si>
    <t xml:space="preserve">Estimación de la abundancia y biomasa de las principales especies pelágicas neríticas del Golfo de Cádiz y de sus predadores apicales. Caracterización biológica de las especies objetivo. Caracterización oceanográfica y biológica del ecosistema. </t>
  </si>
  <si>
    <t xml:space="preserve">ICES IXa Sur
(Aguas españolas y portuguesas del Golfo de Cádiz)
</t>
  </si>
  <si>
    <t>Julio-Agosto</t>
  </si>
  <si>
    <t>Ver Texto</t>
  </si>
  <si>
    <t>ICES (WGHANSA, WGWIDE, WGACEGG)</t>
  </si>
  <si>
    <t>21</t>
  </si>
  <si>
    <t>CTD-LADCP</t>
  </si>
  <si>
    <t>176</t>
  </si>
  <si>
    <t>ECOCADIZ-reclutas</t>
  </si>
  <si>
    <t>Octubre-Noviembre</t>
  </si>
  <si>
    <t>19</t>
  </si>
  <si>
    <t>17</t>
  </si>
  <si>
    <t>Sardine DEPM (SAREVA)</t>
  </si>
  <si>
    <t>Estimación de la biomasa reproductora del stock  de sardina (Sardina pilchardus) por el Método de Producción Diaria de Huevos (MPDH)
Estimación del área de puesta de sardina.
Caracterización de las condiciones ambientales del hábitat de puesta (T y S‰)</t>
  </si>
  <si>
    <t>Abril</t>
  </si>
  <si>
    <t>Muestras  de plancton</t>
  </si>
  <si>
    <t>ICES (WGACEGG; WGWIDE)</t>
  </si>
  <si>
    <t>25</t>
  </si>
  <si>
    <t>522</t>
  </si>
  <si>
    <t>289</t>
  </si>
  <si>
    <t>Lances Pescas</t>
  </si>
  <si>
    <t>18</t>
  </si>
  <si>
    <t>2014</t>
  </si>
  <si>
    <t xml:space="preserve">ICES VIIIb, c y IXa Norte, VIIIb to 45º
</t>
  </si>
  <si>
    <t>Se realizaron un total de 18 pescas de arrastre pelágico en lugar de los 10 previstos para llegar a obtener al menos 5 resultaron positivas para sardina.</t>
  </si>
  <si>
    <t>La desviación del muestreo hidrográfico (289 en lugar de 400) se complementó con el muestreo hidrográfico adicional de 522 perfiles más (uno por cada estación planctónica) con CTD Seabird 37 acoplado a la red CalVET</t>
  </si>
  <si>
    <t>Difficult access to catches by the remoteness of the landing ports, the freezing of the fish, the handling difficulties due to mechanization of manipulation because the fishes are not processed on board (whole freezes). The purchase of individuals for biological sampling requires a very high funding because of the big size and the high economic value of the species.</t>
  </si>
  <si>
    <t>In the Pacific Ocean the small number of vessels operating in the area (3-5) along with the variety of landing ports do not compensate financially keeping an office or staff in each port to perform biological sampling.</t>
  </si>
  <si>
    <t>Exemption is requested because "Istiophoridae" is a family, not a specific species, and while catches of the family exceed 200 tonnes, the catch of each species is lower.</t>
  </si>
  <si>
    <r>
      <t>Raja</t>
    </r>
    <r>
      <rPr>
        <sz val="10"/>
        <rFont val="Arial"/>
        <family val="2"/>
      </rPr>
      <t xml:space="preserve"> spp</t>
    </r>
  </si>
  <si>
    <r>
      <t>Atún rojo (</t>
    </r>
    <r>
      <rPr>
        <i/>
        <sz val="10"/>
        <rFont val="Arial"/>
        <family val="2"/>
      </rPr>
      <t>Thunnus Thynnus)</t>
    </r>
  </si>
  <si>
    <r>
      <t>Atún blanco (</t>
    </r>
    <r>
      <rPr>
        <i/>
        <sz val="10"/>
        <rFont val="Arial"/>
        <family val="2"/>
      </rPr>
      <t>Thunnus alalunga)</t>
    </r>
  </si>
  <si>
    <t>6 months</t>
  </si>
  <si>
    <t>2 hours</t>
  </si>
  <si>
    <t>2 hours (1 hour for vessels in NAFO area)</t>
  </si>
  <si>
    <t>Other Regions</t>
  </si>
  <si>
    <t>2 hours (1 hour for vessels under Mauritanian agreement)</t>
  </si>
  <si>
    <t>no scientific surveys in this area</t>
  </si>
  <si>
    <t>Alepocephalus bairdii</t>
  </si>
  <si>
    <t>Descabezado, eviscerado, sin cola, con piel</t>
  </si>
  <si>
    <t>Tronco con cola</t>
  </si>
  <si>
    <t>Filete a máquina sin piel</t>
  </si>
  <si>
    <t>Filete a mano sin piel</t>
  </si>
  <si>
    <t>Chorizo o embutido</t>
  </si>
  <si>
    <t>Amblyraja hyperborea</t>
  </si>
  <si>
    <t>Alas sin piel</t>
  </si>
  <si>
    <t>Amblyraja radiata</t>
  </si>
  <si>
    <t>Anarhichas sp</t>
  </si>
  <si>
    <t>Aphanopus carbo</t>
  </si>
  <si>
    <t>Argyrosomus hololepidotus</t>
  </si>
  <si>
    <t>Eviscerado</t>
  </si>
  <si>
    <t>1.12</t>
  </si>
  <si>
    <t>Aristaeomorpha foliacea</t>
  </si>
  <si>
    <t>Colas</t>
  </si>
  <si>
    <t>2.00</t>
  </si>
  <si>
    <t>Cataetyx laticeps</t>
  </si>
  <si>
    <t>1.50</t>
  </si>
  <si>
    <t>Centroscyllium fabricii</t>
  </si>
  <si>
    <t>Tronco (eviscerado, sin piel, sin cola, sin aletas, sin región ventral)</t>
  </si>
  <si>
    <t>Descabezado, eviscerado, sin cola, sin piel</t>
  </si>
  <si>
    <t xml:space="preserve">Filete mano sin piel </t>
  </si>
  <si>
    <t>4.4</t>
  </si>
  <si>
    <t>Centroscymnus coelolepis</t>
  </si>
  <si>
    <t>Aletas y Colas (Tiburones)</t>
  </si>
  <si>
    <t>28.99</t>
  </si>
  <si>
    <t>Hígados</t>
  </si>
  <si>
    <t>3.7</t>
  </si>
  <si>
    <t>Centroscymnus crepidater</t>
  </si>
  <si>
    <t>4.6</t>
  </si>
  <si>
    <t>Chimaera monstrosa</t>
  </si>
  <si>
    <t>3.4</t>
  </si>
  <si>
    <t>Coryphaenoides rupestris</t>
  </si>
  <si>
    <t>Descabezado, eviscerado, sin cola, con piel NAFO</t>
  </si>
  <si>
    <t>Descabezado, eviscerado, sin cola, con piel Hatton Bank</t>
  </si>
  <si>
    <t>Descabezado, eviscerado, sin cola, sin piel NAFO</t>
  </si>
  <si>
    <t>Descabezado, eviscerado, sin cola, sin piel Hatton Bank</t>
  </si>
  <si>
    <t>Filete a mano con piel</t>
  </si>
  <si>
    <t>Filete a mano sin piel NAFO</t>
  </si>
  <si>
    <t>Filete a mano sin piel Hatton Bank</t>
  </si>
  <si>
    <t>Chorizo o embutido NAFO</t>
  </si>
  <si>
    <t>Chorizo o embutido Hatton Bank</t>
  </si>
  <si>
    <t>Deania calceus</t>
  </si>
  <si>
    <t>Etmopterus spinax</t>
  </si>
  <si>
    <t>1.20</t>
  </si>
  <si>
    <t>Gadus macrocephalus</t>
  </si>
  <si>
    <t>Descabezado y eviscerado</t>
  </si>
  <si>
    <t>1.80</t>
  </si>
  <si>
    <t>Entero</t>
  </si>
  <si>
    <t>1.0</t>
  </si>
  <si>
    <t>Abierto, salado (Salado, descabezado y eviscerado)</t>
  </si>
  <si>
    <t>1.7</t>
  </si>
  <si>
    <t xml:space="preserve">Abierto </t>
  </si>
  <si>
    <t>Filete a máquina con piel</t>
  </si>
  <si>
    <t>Tronco descabezado, eviscerado, con piel, con cola equivalente a "D"</t>
  </si>
  <si>
    <t>Gaidropsarus ensis</t>
  </si>
  <si>
    <t>1.5</t>
  </si>
  <si>
    <t>Descabezado, eviscerado, con cola y con piel (Descabezado, eviscerado, congelado)</t>
  </si>
  <si>
    <t>Glyptocephalus cynoglossus</t>
  </si>
  <si>
    <t>1.4</t>
  </si>
  <si>
    <t>Hippoglossoides platessoides</t>
  </si>
  <si>
    <t>Descabezado, eviscerado, con cola, con piel</t>
  </si>
  <si>
    <t>Isurus oxyrinchus</t>
  </si>
  <si>
    <t>Descabezado, eviscerado, sin aletas</t>
  </si>
  <si>
    <t>1.15</t>
  </si>
  <si>
    <t>Lepidorhombus spp</t>
  </si>
  <si>
    <t>1.06</t>
  </si>
  <si>
    <t>Lepidorhombus whiffiagonis</t>
  </si>
  <si>
    <t>Limanda ferruginea</t>
  </si>
  <si>
    <t>Lophius budegassa</t>
  </si>
  <si>
    <t>1.18</t>
  </si>
  <si>
    <t>Lophius piscatorius</t>
  </si>
  <si>
    <t>Lophius americanus</t>
  </si>
  <si>
    <t>3.8</t>
  </si>
  <si>
    <t xml:space="preserve">Lophius spp. </t>
  </si>
  <si>
    <t>Lophidae</t>
  </si>
  <si>
    <t>COLAS</t>
  </si>
  <si>
    <t>4.3</t>
  </si>
  <si>
    <t>Lophius vaillanti</t>
  </si>
  <si>
    <t>Macrouridae</t>
  </si>
  <si>
    <t>Macrourus berglax</t>
  </si>
  <si>
    <t xml:space="preserve">Tronco con cola </t>
  </si>
  <si>
    <t>2.2</t>
  </si>
  <si>
    <t xml:space="preserve">Tronco sin cola </t>
  </si>
  <si>
    <t>2.7</t>
  </si>
  <si>
    <t>Melanogrammus aeglefinus</t>
  </si>
  <si>
    <t>Merluccius albidus</t>
  </si>
  <si>
    <t>1.34</t>
  </si>
  <si>
    <t>1.16</t>
  </si>
  <si>
    <t>Merluccius australis</t>
  </si>
  <si>
    <t>Merluccius bilinearis</t>
  </si>
  <si>
    <t>1.9</t>
  </si>
  <si>
    <t>Merluccius capensis</t>
  </si>
  <si>
    <t>Merluccius gayi gayi</t>
  </si>
  <si>
    <t>Merluccius hubbsi</t>
  </si>
  <si>
    <t>1.10</t>
  </si>
  <si>
    <t>2.90</t>
  </si>
  <si>
    <t>Merluccius paradoxus</t>
  </si>
  <si>
    <t>Merluccius polli</t>
  </si>
  <si>
    <t>1.13</t>
  </si>
  <si>
    <t>Merluccius productus</t>
  </si>
  <si>
    <t>Merluccius senegalensis</t>
  </si>
  <si>
    <t>Merluccius spp</t>
  </si>
  <si>
    <t>Molva dipterygia</t>
  </si>
  <si>
    <t>1.6</t>
  </si>
  <si>
    <t>Molva molva</t>
  </si>
  <si>
    <t>Notacanthus chemnitzi</t>
  </si>
  <si>
    <t>Octopus vulgaris</t>
  </si>
  <si>
    <t>1.14</t>
  </si>
  <si>
    <t>Pandalus borealis</t>
  </si>
  <si>
    <t>Perciformes</t>
  </si>
  <si>
    <t>2.26</t>
  </si>
  <si>
    <t>Phycis blennoides</t>
  </si>
  <si>
    <t>Prionace glauca</t>
  </si>
  <si>
    <t>Raja radiata</t>
  </si>
  <si>
    <t>Raja sp.</t>
  </si>
  <si>
    <t>4.5</t>
  </si>
  <si>
    <t>Reinhardtius hippoglossoides</t>
  </si>
  <si>
    <t>Cabezas</t>
  </si>
  <si>
    <t>Sardina pilchardus</t>
  </si>
  <si>
    <t>1,5</t>
  </si>
  <si>
    <t>Sebastes mentella</t>
  </si>
  <si>
    <t>Descabezado, eviscerado, con cola, sin piel</t>
  </si>
  <si>
    <t>Sebastes spp</t>
  </si>
  <si>
    <t>Sebastes spp.</t>
  </si>
  <si>
    <t>2.0</t>
  </si>
  <si>
    <t>Squaliformes</t>
  </si>
  <si>
    <t>TROZOS</t>
  </si>
  <si>
    <t>3.5</t>
  </si>
  <si>
    <t>Squalidae</t>
  </si>
  <si>
    <t>1.40</t>
  </si>
  <si>
    <t>Squalus acanthias</t>
  </si>
  <si>
    <t>Squatina squatina</t>
  </si>
  <si>
    <t>Thunnus alalunga</t>
  </si>
  <si>
    <t>1,3</t>
  </si>
  <si>
    <t>1.11</t>
  </si>
  <si>
    <t>Thunnus albacares</t>
  </si>
  <si>
    <t>Thunnus maccoyii</t>
  </si>
  <si>
    <t>Thunnus obesus</t>
  </si>
  <si>
    <t>Thunnus spp</t>
  </si>
  <si>
    <t>Thunnus thynnus</t>
  </si>
  <si>
    <t>1,16</t>
  </si>
  <si>
    <t xml:space="preserve">Urophycis tenuis </t>
  </si>
  <si>
    <t>Xiphias gladius</t>
  </si>
  <si>
    <t>1,31</t>
  </si>
  <si>
    <t>Approved by acceptance of National Program</t>
  </si>
  <si>
    <t>ESP(IEO)-Seychelles Republic (SFA)</t>
  </si>
  <si>
    <t>ESP(IEO)-Senegal (CRODT)</t>
  </si>
  <si>
    <t>ESP(IEO)-FRA (IRD)</t>
  </si>
  <si>
    <t>GFCM</t>
  </si>
  <si>
    <t>PGMed</t>
  </si>
  <si>
    <t>Mediterranean Planning Group for Methodological Development, Zagreb (Croatia), 1-2 september</t>
  </si>
  <si>
    <t>Stakeholder Meeting on the revision of the Data Collection Regulation, Brussels (Belgium), 16 january</t>
  </si>
  <si>
    <t>TCDESING</t>
  </si>
  <si>
    <t>Training Course on Desing and analysis of Statistically Sound Catch Sampling Programmes, Copenhague (Denmark), 23-27 June</t>
  </si>
  <si>
    <t>MEDITS</t>
  </si>
  <si>
    <t>Coordination meeting for MEDITS (Mediterranean Demersal Trawl Surveys) Working Group, Rome (Italy),  26-27 March</t>
  </si>
  <si>
    <t>MEDIAS</t>
  </si>
  <si>
    <t xml:space="preserve">Coordination meeting for MEDIAS (Pan Mediterranean Survey for Small Pelagics) </t>
  </si>
  <si>
    <t>SCSA</t>
  </si>
  <si>
    <t>GFCM Meeting of SAC Subcommittee on Stock Assessment (SCSA), Bar (Montenegro), 3-4 February</t>
  </si>
  <si>
    <t>WGSASP</t>
  </si>
  <si>
    <t>Working group on stock assessment of small pelagics in the Mediterranean, Rome (Italy),  November 24-27</t>
  </si>
  <si>
    <t>WGSADEM</t>
  </si>
  <si>
    <t>Working group on stock assessment of demersal species and elasmobranches in the Mediterranean, Rome (Italy), November 24-27</t>
  </si>
  <si>
    <t>Workshop on the implementation of the DCRF in the Mediterranean and the Black Sea, Madrid (Spain), 15-16 December</t>
  </si>
  <si>
    <t>Workshop on elasmobranchs conservation in the Mediterranean and Black Sea, Sète (France), 10-12 December</t>
  </si>
  <si>
    <t>MedSuit Regional Workshop, Rome (Italy), 6-7 November</t>
  </si>
  <si>
    <t>SAC</t>
  </si>
  <si>
    <t>Scientific Advidsory Committee - 16th Session, Rome (Italy), 17-21 March</t>
  </si>
  <si>
    <t>RCM Med&amp;BS 2013</t>
  </si>
  <si>
    <t>Regional Data Base</t>
  </si>
  <si>
    <t>The Group agreed that the MED&amp;BS RDB will include biological and transversal data</t>
  </si>
  <si>
    <t xml:space="preserve">The Mediterranean Regional Data Base is not working yet </t>
  </si>
  <si>
    <t>LM 2013 Report does not take any recommendation of the RCMMed&amp;BS</t>
  </si>
  <si>
    <t>The Group agreed that the MED&amp;BS RDB could be hosted by GFCM. Upon the clearance of the RCMMed&amp;BS, a formal procedure will be activated in order to contact GFCM officially and consequently evaluate the related feasibility and necessary funding.</t>
  </si>
  <si>
    <t>WGSASP 2013</t>
  </si>
  <si>
    <t>Incorporate environmental issues in the reference points framework</t>
  </si>
  <si>
    <t>In the assessments on small pelagics 2014 environmental issues have been incorporated</t>
  </si>
  <si>
    <t>GSA01</t>
  </si>
  <si>
    <t>DRB_MOL_0_0_0</t>
  </si>
  <si>
    <t>OTB_DEF_&gt;=40_0_0</t>
  </si>
  <si>
    <t>OTB_DWS_&gt;=40_0_0</t>
  </si>
  <si>
    <t>LHP-LHM_FIF_0_0_0</t>
  </si>
  <si>
    <t>LHP-LHM_CEP_0_0_0</t>
  </si>
  <si>
    <t>LLS_DEF_0_0_0</t>
  </si>
  <si>
    <t>FPO_DEF_0_0_0</t>
  </si>
  <si>
    <t>GTR_DEF_&gt;=16_0_0</t>
  </si>
  <si>
    <t>GNS_SLP_&gt;=16_0_0</t>
  </si>
  <si>
    <t>GNS_DEF_&gt;=16_0_0</t>
  </si>
  <si>
    <t>GSA02</t>
  </si>
  <si>
    <t>GSA05</t>
  </si>
  <si>
    <t>GSA06</t>
  </si>
  <si>
    <t>GSA07</t>
  </si>
  <si>
    <t>2012-2013</t>
  </si>
  <si>
    <t>Misc_LLS*</t>
  </si>
  <si>
    <t>* Deep water longline traditionally used in commercial fishing of the black spot seabream (Pagellus bogaraveo)</t>
  </si>
  <si>
    <t>OTB_MDD_&gt;=40_0_0</t>
  </si>
  <si>
    <t>SB-SV_DEF_0_0_0</t>
  </si>
  <si>
    <t>Misc_LHP**</t>
  </si>
  <si>
    <t>** Pole and line fishing is used to catch naturally schooling fish which can be attracted to the surface  throwning over the board live bait.</t>
  </si>
  <si>
    <t>LA_SLP_14_0_0</t>
  </si>
  <si>
    <t>All year</t>
  </si>
  <si>
    <t>Concurrent at sea</t>
  </si>
  <si>
    <t>B</t>
  </si>
  <si>
    <t>M</t>
  </si>
  <si>
    <t>Other [Market stock specific sampling]</t>
  </si>
  <si>
    <t>Some stock specific sampling of M. merluccius and O. vulgaris have been added to assessment purposes</t>
  </si>
  <si>
    <t>Concurrent</t>
  </si>
  <si>
    <t>Other [Market stock specific sampling] of E. encrasicholus and S. pilchardus</t>
  </si>
  <si>
    <t>May - Oct</t>
  </si>
  <si>
    <t>Some stock specific sampling of A. antennatus have been added to assessment purposes</t>
  </si>
  <si>
    <t>GSA05 - Ibiza</t>
  </si>
  <si>
    <t>Q</t>
  </si>
  <si>
    <t>GSA05 - Mallorca</t>
  </si>
  <si>
    <t>Other [Market stock specific sampling] of M. merluccius, M. barbatus and L. budegassa</t>
  </si>
  <si>
    <t>Other [Market stock specific sampling] of M. merluccius</t>
  </si>
  <si>
    <t>No</t>
  </si>
  <si>
    <t>Chelidonichthys lastoviza</t>
  </si>
  <si>
    <t>Chelidonichthys lucerna</t>
  </si>
  <si>
    <t>Citharus linguatula</t>
  </si>
  <si>
    <t>Dentex canariensis</t>
  </si>
  <si>
    <t>Dentex dentex</t>
  </si>
  <si>
    <t>Dentex gibbosus</t>
  </si>
  <si>
    <t>Diplodus annularis</t>
  </si>
  <si>
    <t>Diplodus cervinus cervinus</t>
  </si>
  <si>
    <t>Diplodus sargus sargus</t>
  </si>
  <si>
    <t>Diplodus vulgaris</t>
  </si>
  <si>
    <t>Eledone moschata</t>
  </si>
  <si>
    <t>Homarus gammarus</t>
  </si>
  <si>
    <t>Liza aurata</t>
  </si>
  <si>
    <t>Mullus barbatus</t>
  </si>
  <si>
    <t>Mullus surmuletus</t>
  </si>
  <si>
    <t>Pagellus acarne</t>
  </si>
  <si>
    <t>Pagellus erythrinus</t>
  </si>
  <si>
    <t>Pagrus auriga</t>
  </si>
  <si>
    <t>Pagrus pagrus</t>
  </si>
  <si>
    <t>Phycis phycis</t>
  </si>
  <si>
    <t>Plectorhinchus mediterraneus</t>
  </si>
  <si>
    <t>Raja asterias</t>
  </si>
  <si>
    <t>Raja brachyura</t>
  </si>
  <si>
    <t>Raja clavata</t>
  </si>
  <si>
    <t>Raja spp</t>
  </si>
  <si>
    <t>Raja undulata</t>
  </si>
  <si>
    <t>Sarda sarda</t>
  </si>
  <si>
    <t>Scomber colias</t>
  </si>
  <si>
    <t>Scomber scombrus</t>
  </si>
  <si>
    <t>Scorpaena spp</t>
  </si>
  <si>
    <t>Sepia officinalis</t>
  </si>
  <si>
    <t>Sepia orbignyana</t>
  </si>
  <si>
    <t>Serranus cabrilla</t>
  </si>
  <si>
    <t>Solea solea</t>
  </si>
  <si>
    <t>Solea spp</t>
  </si>
  <si>
    <t>Spondyliosoma cantharus</t>
  </si>
  <si>
    <t>Trachinus draco</t>
  </si>
  <si>
    <t>Trachurus mediterraneus</t>
  </si>
  <si>
    <t>Trachurus trachurus</t>
  </si>
  <si>
    <t>Uranoscopus scaber</t>
  </si>
  <si>
    <t>Zeus faber</t>
  </si>
  <si>
    <t>Centrolophus niger</t>
  </si>
  <si>
    <t>Chelidonichthys cuculus</t>
  </si>
  <si>
    <t>Conger conger</t>
  </si>
  <si>
    <t>Eledone cirrhosa</t>
  </si>
  <si>
    <t>Galeorhinus galeus</t>
  </si>
  <si>
    <t>Galeus melastomus</t>
  </si>
  <si>
    <t>Helicolenus dactylopterus</t>
  </si>
  <si>
    <t>Heptranchias perlo</t>
  </si>
  <si>
    <t>Illex coindetii</t>
  </si>
  <si>
    <t>Leucoraja circularis</t>
  </si>
  <si>
    <t>Leucoraja naevus</t>
  </si>
  <si>
    <t>Loligo vulgaris</t>
  </si>
  <si>
    <t>Pagellus bogaraveo</t>
  </si>
  <si>
    <t>Palinurus mauritanicus</t>
  </si>
  <si>
    <t>Palinurus spp</t>
  </si>
  <si>
    <t>Parapenaeus longirostris</t>
  </si>
  <si>
    <t>Plesionika edwardsi</t>
  </si>
  <si>
    <t>Raja miraletus</t>
  </si>
  <si>
    <t>Scorpaena elongata</t>
  </si>
  <si>
    <t>Scyliorhinus canicula</t>
  </si>
  <si>
    <t>Sepia elegans</t>
  </si>
  <si>
    <t>Sphyraena sphyraena</t>
  </si>
  <si>
    <t>Todarodes sagittatus</t>
  </si>
  <si>
    <t>Todaropsis eblanae</t>
  </si>
  <si>
    <t>Trachurus picturatus</t>
  </si>
  <si>
    <t>Aristeus antennatus</t>
  </si>
  <si>
    <t>Auxis rochei rochei</t>
  </si>
  <si>
    <t>Boops boops</t>
  </si>
  <si>
    <t>Engraulis encrasicolus</t>
  </si>
  <si>
    <t>Sardinella aurita</t>
  </si>
  <si>
    <t>Scomber spp</t>
  </si>
  <si>
    <t>Spicara flexuosa</t>
  </si>
  <si>
    <t>Palinurus elephas</t>
  </si>
  <si>
    <t>Trigla lyra</t>
  </si>
  <si>
    <t>Diplodus puntazzo</t>
  </si>
  <si>
    <t>Diplodus spp</t>
  </si>
  <si>
    <t>Lepidorhombus boscii</t>
  </si>
  <si>
    <t>Spicara smaris</t>
  </si>
  <si>
    <t>Trisopterus minutus</t>
  </si>
  <si>
    <t>Dicentrarchus labrax</t>
  </si>
  <si>
    <t>Mustelus mustelus</t>
  </si>
  <si>
    <t>Myliobatis aquila</t>
  </si>
  <si>
    <t>Sarpa salpa</t>
  </si>
  <si>
    <t>Sciaena umbra</t>
  </si>
  <si>
    <t>Scorpaena porcus</t>
  </si>
  <si>
    <t>Scorpaena scrofa</t>
  </si>
  <si>
    <t>Seriola dumerili</t>
  </si>
  <si>
    <t>Sparus aurata</t>
  </si>
  <si>
    <t>Coryphaena hippurus</t>
  </si>
  <si>
    <t>Euthynnus alletteratus</t>
  </si>
  <si>
    <t>Lichia amia</t>
  </si>
  <si>
    <t>Pomatomus saltatrix</t>
  </si>
  <si>
    <t>Apogon imberbis</t>
  </si>
  <si>
    <t>Blennius ocellaris</t>
  </si>
  <si>
    <t>Bothus podas</t>
  </si>
  <si>
    <t>Chromis chromis</t>
  </si>
  <si>
    <t>Coris julis</t>
  </si>
  <si>
    <t>Labrus merula</t>
  </si>
  <si>
    <t>Labrus spp</t>
  </si>
  <si>
    <t>Lithognathus mormyrus</t>
  </si>
  <si>
    <t>Mugil cephalus</t>
  </si>
  <si>
    <t>Muraena helena</t>
  </si>
  <si>
    <t>Oblada melanura</t>
  </si>
  <si>
    <t>Scorpaena notata</t>
  </si>
  <si>
    <t>Serranus hepatus</t>
  </si>
  <si>
    <t>Serranus scriba</t>
  </si>
  <si>
    <t>Spicara maena</t>
  </si>
  <si>
    <t>Symphodus cinereus</t>
  </si>
  <si>
    <t>Symphodus mediterraneus</t>
  </si>
  <si>
    <t>Symphodus melops</t>
  </si>
  <si>
    <t>Symphodus tinca</t>
  </si>
  <si>
    <t>Argentina sphyraena</t>
  </si>
  <si>
    <t>Cepola macrophthalma</t>
  </si>
  <si>
    <t>Eutrigla gurnardus</t>
  </si>
  <si>
    <t>Lophius spp</t>
  </si>
  <si>
    <t>Scophthalmus maximus</t>
  </si>
  <si>
    <t>Squilla mantis</t>
  </si>
  <si>
    <t>Trachurus spp</t>
  </si>
  <si>
    <t>Belone belone gracilis</t>
  </si>
  <si>
    <t>Caranx rhonchus</t>
  </si>
  <si>
    <t>Sprattus sprattus</t>
  </si>
  <si>
    <t>M1C</t>
  </si>
  <si>
    <t>M1S</t>
  </si>
  <si>
    <t>M2C</t>
  </si>
  <si>
    <t>M3C</t>
  </si>
  <si>
    <t>M4C</t>
  </si>
  <si>
    <t>M5C</t>
  </si>
  <si>
    <t>M5S</t>
  </si>
  <si>
    <t>M6C</t>
  </si>
  <si>
    <t>M6S</t>
  </si>
  <si>
    <t>M7C</t>
  </si>
  <si>
    <t>M8C</t>
  </si>
  <si>
    <t>M9C</t>
  </si>
  <si>
    <t>M10C</t>
  </si>
  <si>
    <t>M12C</t>
  </si>
  <si>
    <t>M12S</t>
  </si>
  <si>
    <t>M13C</t>
  </si>
  <si>
    <t>M14C</t>
  </si>
  <si>
    <t>M14S</t>
  </si>
  <si>
    <t>M15C</t>
  </si>
  <si>
    <t>M21S</t>
  </si>
  <si>
    <t>M16C</t>
  </si>
  <si>
    <t>M16S</t>
  </si>
  <si>
    <t>M17C</t>
  </si>
  <si>
    <t>M18C</t>
  </si>
  <si>
    <t>M19C</t>
  </si>
  <si>
    <t>M22C</t>
  </si>
  <si>
    <t>Metier selected in 2015 (revision of the NP 2015). It had not any plannification for the 2014 sampling</t>
  </si>
  <si>
    <t>M23C</t>
  </si>
  <si>
    <t>M24C</t>
  </si>
  <si>
    <t>Anguilla anguilla</t>
  </si>
  <si>
    <t>All areas</t>
  </si>
  <si>
    <t>Aristeomorpha foliacea</t>
  </si>
  <si>
    <t>1</t>
  </si>
  <si>
    <t>1.3, 2.1, 2.2, 3.1, 3.2</t>
  </si>
  <si>
    <t>2</t>
  </si>
  <si>
    <t>Centrophorus granulosus</t>
  </si>
  <si>
    <t>Cetorhinus maximus</t>
  </si>
  <si>
    <t>Coryphaena equiselis</t>
  </si>
  <si>
    <t>Dalatias licha</t>
  </si>
  <si>
    <t>Dipturus batis</t>
  </si>
  <si>
    <t>Dipturus oxyrinchus</t>
  </si>
  <si>
    <t>Eledone cirrosa</t>
  </si>
  <si>
    <t>1.1, 1.3, 2.1, 2.2, 3.1</t>
  </si>
  <si>
    <t>1.3, 2.1, 2.2, 3.1</t>
  </si>
  <si>
    <t xml:space="preserve"> 2.2, 3.1</t>
  </si>
  <si>
    <t>Gymnura altavela</t>
  </si>
  <si>
    <t>Hexanchus griseus</t>
  </si>
  <si>
    <t>Illex spp., Todarodes spp.</t>
  </si>
  <si>
    <t>Leucoraja melitensis</t>
  </si>
  <si>
    <t>1.1, 1.2, 1.3, 2.2, 3.1</t>
  </si>
  <si>
    <t>1.1, 3.1</t>
  </si>
  <si>
    <t>Mugilidae</t>
  </si>
  <si>
    <t>Mustelus asterias</t>
  </si>
  <si>
    <t>Mustelus punctulatus</t>
  </si>
  <si>
    <t>Odontaspis ferox</t>
  </si>
  <si>
    <t>Oxynotus centrina</t>
  </si>
  <si>
    <t>Penaeus kerathurus</t>
  </si>
  <si>
    <t>Pristis pectinata</t>
  </si>
  <si>
    <t>Pristis pristis</t>
  </si>
  <si>
    <t>Pteroplatytrygon violacea</t>
  </si>
  <si>
    <t>Rhinobatos cerniculus</t>
  </si>
  <si>
    <t>Rhinobatos rhinobatos</t>
  </si>
  <si>
    <t>Rostroraja alba</t>
  </si>
  <si>
    <t>Scomber spp.</t>
  </si>
  <si>
    <t>Scyliorhinus stellaris</t>
  </si>
  <si>
    <t>Shark-like Selachii</t>
  </si>
  <si>
    <t>Solea vulgaris</t>
  </si>
  <si>
    <t>1.2, 2.1, 3.1</t>
  </si>
  <si>
    <t>1.2, 3.1</t>
  </si>
  <si>
    <t xml:space="preserve"> 2.1, 3.1, 3.2</t>
  </si>
  <si>
    <t>Squalus blainvillei</t>
  </si>
  <si>
    <t>Squatina aculeata</t>
  </si>
  <si>
    <t>Squatina oculata</t>
  </si>
  <si>
    <t>1.3, 2.1, 2.2</t>
  </si>
  <si>
    <t>Torpedo marmorata</t>
  </si>
  <si>
    <t>Trigla lucerna</t>
  </si>
  <si>
    <t>1.3, 2.2, 3.1</t>
  </si>
  <si>
    <t>Veneridae</t>
  </si>
  <si>
    <t>2.1, 2.2</t>
  </si>
  <si>
    <t>NR</t>
  </si>
  <si>
    <t>Mediterranean Sea and Black Sea/1.1</t>
  </si>
  <si>
    <t>Commercial + surveys</t>
  </si>
  <si>
    <t>Length @age</t>
  </si>
  <si>
    <t>Indices de abundancia y tallas de demersales</t>
  </si>
  <si>
    <t>GSA 1, 2, 5, 6</t>
  </si>
  <si>
    <t>Mayo- Junio</t>
  </si>
  <si>
    <t>1, 2, 3, 4</t>
  </si>
  <si>
    <t>SCSA Demersal</t>
  </si>
  <si>
    <t>53</t>
  </si>
  <si>
    <t>224</t>
  </si>
  <si>
    <t>213</t>
  </si>
  <si>
    <t>Indices de abundancia y tallas de peq pelágicos</t>
  </si>
  <si>
    <t>GSA 1, 6</t>
  </si>
  <si>
    <t>Junio-Julio</t>
  </si>
  <si>
    <t xml:space="preserve">Muestreo acústico </t>
  </si>
  <si>
    <t>SCSA Pelágicos</t>
  </si>
  <si>
    <t>33</t>
  </si>
  <si>
    <t>128</t>
  </si>
  <si>
    <t>GFCM WGSADEM (SCSA-SAC)</t>
  </si>
  <si>
    <t>GSA 1</t>
  </si>
  <si>
    <t>GSA 6</t>
  </si>
  <si>
    <t>GSA 5</t>
  </si>
  <si>
    <t>GSA 7</t>
  </si>
  <si>
    <t>GFCM WGSASP (SCSA-SAC)</t>
  </si>
  <si>
    <t>Engraulis encrasicholus</t>
  </si>
  <si>
    <t>Commision (Call for data Mediterranean and BS)</t>
  </si>
  <si>
    <t>Aspitrigla cuculus</t>
  </si>
  <si>
    <t>Ilex coindetii</t>
  </si>
  <si>
    <t>Merlangius merlangius</t>
  </si>
  <si>
    <t>Psetta maxima</t>
  </si>
  <si>
    <t>Rapana venosa</t>
  </si>
  <si>
    <t>Trigloporus lastoviza</t>
  </si>
  <si>
    <t>GSA 2</t>
  </si>
  <si>
    <t>GFCM (Task1)</t>
  </si>
  <si>
    <t>All fisheries - 2012</t>
  </si>
  <si>
    <t>PGMed 2014</t>
  </si>
  <si>
    <t>All métier - 2013</t>
  </si>
  <si>
    <t>Alopias superciliosus</t>
  </si>
  <si>
    <t>Alopias vulpinus</t>
  </si>
  <si>
    <t>Carcharhinus plumbeus</t>
  </si>
  <si>
    <t>Carcharias taurus</t>
  </si>
  <si>
    <t xml:space="preserve">Coryphaena hippurus </t>
  </si>
  <si>
    <t>Dalathias licha</t>
  </si>
  <si>
    <t>Lamna nasus</t>
  </si>
  <si>
    <t>Odantaspis ferox</t>
  </si>
  <si>
    <t>Rhinobatos cemiculus</t>
  </si>
  <si>
    <t>Sphyrna lewini</t>
  </si>
  <si>
    <t>Sphyrna mokarran</t>
  </si>
  <si>
    <t>Sphyrna tudes</t>
  </si>
  <si>
    <t>Sphyrna zygaena</t>
  </si>
  <si>
    <t xml:space="preserve">Trigla lucerna </t>
  </si>
  <si>
    <t>OTB_DEF</t>
  </si>
  <si>
    <t>OTB_DWS</t>
  </si>
  <si>
    <t>PS_SPF</t>
  </si>
  <si>
    <t>GTR_DEF</t>
  </si>
  <si>
    <t>OTB_MDD</t>
  </si>
  <si>
    <t>LLS_DEF</t>
  </si>
  <si>
    <t>*</t>
  </si>
  <si>
    <t>ICES</t>
  </si>
  <si>
    <t>Eel</t>
  </si>
  <si>
    <t>Salmon</t>
  </si>
  <si>
    <t>census</t>
  </si>
  <si>
    <t>Seabass</t>
  </si>
  <si>
    <t>Shark</t>
  </si>
  <si>
    <t>Mediterranean</t>
  </si>
  <si>
    <t>ICCAT</t>
  </si>
  <si>
    <t>Bluefin tuna</t>
  </si>
  <si>
    <t>NR: Not Required</t>
  </si>
  <si>
    <t>NP: Not planned</t>
  </si>
  <si>
    <t>Not planned</t>
  </si>
  <si>
    <t>Not planned *</t>
  </si>
  <si>
    <t>* No Planificado en la propuesta de 2014</t>
  </si>
  <si>
    <t xml:space="preserve">Alepocephalus bairdii </t>
  </si>
  <si>
    <t>VI, XII</t>
  </si>
  <si>
    <t xml:space="preserve">Ammodytidae </t>
  </si>
  <si>
    <t>VIa</t>
  </si>
  <si>
    <t xml:space="preserve">Anguilla anguilla </t>
  </si>
  <si>
    <t>Aphanopus spp.</t>
  </si>
  <si>
    <t>Argentina spp.</t>
  </si>
  <si>
    <t xml:space="preserve">Argyrosomus regius </t>
  </si>
  <si>
    <t xml:space="preserve">Aspitrigla cuculus </t>
  </si>
  <si>
    <t>Beryx spp.</t>
  </si>
  <si>
    <t>All areas excluding IXa y X</t>
  </si>
  <si>
    <t>IXa y X</t>
  </si>
  <si>
    <t>Cancer pagurus</t>
  </si>
  <si>
    <t xml:space="preserve">Centrophorus granulosus </t>
  </si>
  <si>
    <t>Todas las zonas</t>
  </si>
  <si>
    <t xml:space="preserve">Centrophorus squamosus </t>
  </si>
  <si>
    <t>Centroscyllium  fabricii</t>
  </si>
  <si>
    <t>V, VI, VII, XII</t>
  </si>
  <si>
    <t xml:space="preserve">Centroscymnus coelolepis </t>
  </si>
  <si>
    <t xml:space="preserve">V, VI, VII, IX, X, XII </t>
  </si>
  <si>
    <t xml:space="preserve">Cetorhinus maximus </t>
  </si>
  <si>
    <t xml:space="preserve">Clupea harengus </t>
  </si>
  <si>
    <t>VIa/VIaN/Via S, VIIbc/VIIa/VIIj</t>
  </si>
  <si>
    <t xml:space="preserve">Conger conger </t>
  </si>
  <si>
    <t xml:space="preserve">Coryphaenoides rupestris </t>
  </si>
  <si>
    <t>Dasyatis pastinaca</t>
  </si>
  <si>
    <t>VII, VIII</t>
  </si>
  <si>
    <t>Deania calcea</t>
  </si>
  <si>
    <t>V, VI, VII, IX, X, XII</t>
  </si>
  <si>
    <t xml:space="preserve">Dicentrarchus labrax </t>
  </si>
  <si>
    <t>IX</t>
  </si>
  <si>
    <t>Dicologoglosa cuneata</t>
  </si>
  <si>
    <t>VIIIc, IX</t>
  </si>
  <si>
    <t>V, VI, VII, VIII</t>
  </si>
  <si>
    <t xml:space="preserve">Engraulis encrasicolus </t>
  </si>
  <si>
    <t>IXa (only Cádiz)</t>
  </si>
  <si>
    <t>VIII</t>
  </si>
  <si>
    <t>VI, VII, VIII</t>
  </si>
  <si>
    <t xml:space="preserve">Eutrigla gurnardus </t>
  </si>
  <si>
    <t>VIId,e</t>
  </si>
  <si>
    <t xml:space="preserve">Gadus morhua </t>
  </si>
  <si>
    <t>Va/Vb/VIa/VIb/VIIa/VIIe-k</t>
  </si>
  <si>
    <t>VI, VII, VIII, IX, X</t>
  </si>
  <si>
    <t xml:space="preserve">Glyptocephalus cynoglossus </t>
  </si>
  <si>
    <t>VI, VII</t>
  </si>
  <si>
    <t xml:space="preserve">Helicolenus dactylopterus </t>
  </si>
  <si>
    <t xml:space="preserve">Homarus gammarus </t>
  </si>
  <si>
    <t>Hoplostethus atlanticus</t>
  </si>
  <si>
    <t xml:space="preserve">Hoplostethus atlanticus </t>
  </si>
  <si>
    <t>Lepidopus caudatus</t>
  </si>
  <si>
    <t>IXa</t>
  </si>
  <si>
    <t xml:space="preserve">Lepidorhombus boscii </t>
  </si>
  <si>
    <t>VIIIc, IXa</t>
  </si>
  <si>
    <t xml:space="preserve">Lepidorhombus whiffiagonis </t>
  </si>
  <si>
    <t>VI</t>
  </si>
  <si>
    <t>VII, VIIIabd</t>
  </si>
  <si>
    <t>Leucoraja  fullonica</t>
  </si>
  <si>
    <t>Limanda limanda</t>
  </si>
  <si>
    <t>VIIe/VIIa,f-h</t>
  </si>
  <si>
    <t>All areas excluding VIIIc, Ixa</t>
  </si>
  <si>
    <t>IV, VI</t>
  </si>
  <si>
    <t>Lophius piscatorious</t>
  </si>
  <si>
    <t>VIIb-k, VIIIabd</t>
  </si>
  <si>
    <t xml:space="preserve">Mallotus villosus </t>
  </si>
  <si>
    <t>XIV</t>
  </si>
  <si>
    <t xml:space="preserve">Melanogrammus aeglefinus </t>
  </si>
  <si>
    <t>Va/Vb</t>
  </si>
  <si>
    <t>VIa/VIb/VIIa/VIIb-k</t>
  </si>
  <si>
    <t xml:space="preserve">Merlangius merlangus </t>
  </si>
  <si>
    <t>Vb/VIa/VIb/VIIa/VIIe-k</t>
  </si>
  <si>
    <t>VIII/IX, X</t>
  </si>
  <si>
    <t xml:space="preserve">IIIa, IV, VI, VII, VIIIab </t>
  </si>
  <si>
    <t xml:space="preserve"> VIIIc, IXa</t>
  </si>
  <si>
    <t xml:space="preserve">Microchirus variegatus </t>
  </si>
  <si>
    <t xml:space="preserve">Micromesistius poutassou </t>
  </si>
  <si>
    <t>I-IX, XII, XIV</t>
  </si>
  <si>
    <t xml:space="preserve">Microstomus kitt </t>
  </si>
  <si>
    <t xml:space="preserve">Molva dypterygia </t>
  </si>
  <si>
    <t xml:space="preserve">Molva molva </t>
  </si>
  <si>
    <t xml:space="preserve">Mullus surmuletus </t>
  </si>
  <si>
    <t>VI, VII, VIII, IX</t>
  </si>
  <si>
    <t>VI Funcional unit</t>
  </si>
  <si>
    <t xml:space="preserve">Nephrops norvegicus </t>
  </si>
  <si>
    <t>VII Funcional unit</t>
  </si>
  <si>
    <t>VIII, IX Funcional unit</t>
  </si>
  <si>
    <t xml:space="preserve">Octopus vulgaris </t>
  </si>
  <si>
    <t>IXa, X</t>
  </si>
  <si>
    <t>Pandalus spp.</t>
  </si>
  <si>
    <t xml:space="preserve">Parapenaeus longirostris </t>
  </si>
  <si>
    <t xml:space="preserve">Phycis blennoides </t>
  </si>
  <si>
    <t xml:space="preserve">Phycis phycis </t>
  </si>
  <si>
    <t xml:space="preserve">Pleuronectes platessa </t>
  </si>
  <si>
    <t>VIIbc/VIIh-k/VIII, IX, X</t>
  </si>
  <si>
    <t>VIIa/VIIe/VIIfg</t>
  </si>
  <si>
    <t xml:space="preserve">Pollachius pollachius </t>
  </si>
  <si>
    <t xml:space="preserve">IX, X </t>
  </si>
  <si>
    <t xml:space="preserve">Pollachius virens </t>
  </si>
  <si>
    <t>Va/Vb/IV, IIIa, VI</t>
  </si>
  <si>
    <t xml:space="preserve">Polyprion americanus </t>
  </si>
  <si>
    <t>see row 302</t>
  </si>
  <si>
    <t>Raja alba</t>
  </si>
  <si>
    <t>derogation</t>
  </si>
  <si>
    <t>VII, IX</t>
  </si>
  <si>
    <t>Raja microocellata</t>
  </si>
  <si>
    <t>Raja montagui</t>
  </si>
  <si>
    <t>Raja naevus</t>
  </si>
  <si>
    <t>V</t>
  </si>
  <si>
    <t>Rajidae</t>
  </si>
  <si>
    <t xml:space="preserve">Reinhardtius hippoglossoides </t>
  </si>
  <si>
    <t>V, XIV/VI</t>
  </si>
  <si>
    <t xml:space="preserve">Salmo salar </t>
  </si>
  <si>
    <t xml:space="preserve">Sardina pilchardus </t>
  </si>
  <si>
    <t>VIIIabd</t>
  </si>
  <si>
    <t xml:space="preserve">Scomber japonicus </t>
  </si>
  <si>
    <t>VIII, IX</t>
  </si>
  <si>
    <t>II, IIIa, IV, V, VI, VII, VIII, IX</t>
  </si>
  <si>
    <t xml:space="preserve">Scophthalmus rhombus </t>
  </si>
  <si>
    <t>Sebastes marinus</t>
  </si>
  <si>
    <t>Subzonas CIEM V, VI, XII, XIV &amp; NAFO SA 2 + (Div. 1F + 3K)</t>
  </si>
  <si>
    <t xml:space="preserve">Sepia officinalis </t>
  </si>
  <si>
    <t xml:space="preserve">Solea solea </t>
  </si>
  <si>
    <t>VIIa/VIIfg</t>
  </si>
  <si>
    <t>VIIbc / VIIhjk / Ixa / VIIIc</t>
  </si>
  <si>
    <t>VIIe</t>
  </si>
  <si>
    <t>VIIIab</t>
  </si>
  <si>
    <t xml:space="preserve">Sparidae </t>
  </si>
  <si>
    <t xml:space="preserve">Squalus acanthias </t>
  </si>
  <si>
    <t>Squantina squantina</t>
  </si>
  <si>
    <t xml:space="preserve">Trachurus mediterraneus </t>
  </si>
  <si>
    <t xml:space="preserve">Trachurus picturatus </t>
  </si>
  <si>
    <t xml:space="preserve">Trachurus trachurus </t>
  </si>
  <si>
    <t>IIa, IVa, Vb, VIa, VIIa-c, e-k, VIIIabde</t>
  </si>
  <si>
    <t>Trisopterus spp.</t>
  </si>
  <si>
    <t>pesquería en ICES XII y VIb1</t>
  </si>
  <si>
    <t>All Areas</t>
  </si>
  <si>
    <t>Dicologlossa cuneata</t>
  </si>
  <si>
    <t xml:space="preserve">Lophius piscatorious </t>
  </si>
  <si>
    <t xml:space="preserve">Lophius budegassa </t>
  </si>
  <si>
    <t>VIII, IX Functional Unit</t>
  </si>
  <si>
    <t>Scomber japonicus</t>
  </si>
  <si>
    <t xml:space="preserve">Scomber scombrus </t>
  </si>
  <si>
    <t>ICES V, VI, XII, XIV &amp; NAFO SA 2+(Div 1F+3K)</t>
  </si>
  <si>
    <t>Trisopterus spp</t>
  </si>
  <si>
    <t>* Son dos stocks diferentes. Ninguno de ellos llega a las 200 tons de media de descargas</t>
  </si>
  <si>
    <t>All areas, excluding X</t>
  </si>
  <si>
    <t>All areas excluding X</t>
  </si>
  <si>
    <t>length @age</t>
  </si>
  <si>
    <t>Commercial</t>
  </si>
  <si>
    <t>weight @length</t>
  </si>
  <si>
    <t>sex-ratio @length</t>
  </si>
  <si>
    <t>maturity @length</t>
  </si>
  <si>
    <t>VI/VII, VIIIabd</t>
  </si>
  <si>
    <t>IV, VI/VIIb-k, VIIIabd</t>
  </si>
  <si>
    <t>IIIa, IV, VI, VII, VIIIab</t>
  </si>
  <si>
    <t xml:space="preserve"> surveys</t>
  </si>
  <si>
    <t>IIa, IVa, Vb, VIa, VIIa-c, e-k, VIIIabde/X</t>
  </si>
  <si>
    <t>Trisopterus luscus</t>
  </si>
  <si>
    <t>surveys</t>
  </si>
  <si>
    <t>RCM for the North Atlantic - September</t>
  </si>
  <si>
    <t>Liason Meeting</t>
  </si>
  <si>
    <t>Meeting of the Steering Committee of the Regional Database - 1</t>
  </si>
  <si>
    <t xml:space="preserve">Benchmark Workshop on Pelagic Stocks (WKPELA) </t>
  </si>
  <si>
    <t>Benchmark Workshop on Southern megrim and hake stocks (WKSOUTH) (3-7 febrero).</t>
  </si>
  <si>
    <t>Workshop on practical implementation of statistical sound catch sampling programmes</t>
  </si>
  <si>
    <t>Workshop on Growth-increment Chronologies in Marine Fish: climate-ecosystem interactions in the North Atlantic (Hamburg)</t>
  </si>
  <si>
    <t xml:space="preserve">International Bottom Trawl Survey Working Group  (IBTSWG) (Hamburgo, 2014) </t>
  </si>
  <si>
    <t>The Working Group on Fisheries Acoustics Science and Technology (WGFAST)</t>
  </si>
  <si>
    <t>Study Group on Nephrops Surveys (SGNEPS)</t>
  </si>
  <si>
    <t>Working Group on Acoustic and Egg Surveys for Sardine and Anchovy in ICES areas VIII and IX (WGACEGG).</t>
  </si>
  <si>
    <t xml:space="preserve">Working Group on Atlantic Fish Larvae and Eggs Surveys (WGALES) </t>
  </si>
  <si>
    <t>Working Group on Mackerel and Horse Mackerel Egg Survey (WGMEGS)</t>
  </si>
  <si>
    <t xml:space="preserve">Working Group on the Assessment of Bay of Biscay and Iberian Ecosystem (WGBIE) </t>
  </si>
  <si>
    <t>Working Group on Widely Distributed Stocks (WGWIDE)</t>
  </si>
  <si>
    <t xml:space="preserve">Working Group on Southern Horse Mackerel, Anchovy and Sardine (WGHANSA) </t>
  </si>
  <si>
    <t xml:space="preserve">Working Group on the Biology and Assessment of Deep-Sea Fisheries Resources (WGDEEP) </t>
  </si>
  <si>
    <t>Working Group on Elasmobranch Fishes (WGEF)</t>
  </si>
  <si>
    <t>Working Group on Cephalopod Fisheries and Life History (WGCEPH)</t>
  </si>
  <si>
    <t>ICES ANNUAL SCIENCE CONFERENCE (Coruña)</t>
  </si>
  <si>
    <t>5HT INTERNATIONAL OTOLITH SYMPOSIUM (Mallorca)</t>
  </si>
  <si>
    <t>Workshop on the Regional Database WKRDB 2014 (Aberdeen, Escocia)</t>
  </si>
  <si>
    <t>RCMNA</t>
  </si>
  <si>
    <t>LM</t>
  </si>
  <si>
    <t>SC-RDB-1</t>
  </si>
  <si>
    <t>PGCCDBS</t>
  </si>
  <si>
    <t>WKPELA</t>
  </si>
  <si>
    <t>WKSOUTH</t>
  </si>
  <si>
    <t>WKPICS 3</t>
  </si>
  <si>
    <t>WKGIC</t>
  </si>
  <si>
    <t>IBTSWG</t>
  </si>
  <si>
    <t>WGFAST</t>
  </si>
  <si>
    <t>SGNEPS</t>
  </si>
  <si>
    <t>WGACCEGG</t>
  </si>
  <si>
    <t>WGALES</t>
  </si>
  <si>
    <t>WGMEGS</t>
  </si>
  <si>
    <t>WGBIE</t>
  </si>
  <si>
    <t>WGWIDE</t>
  </si>
  <si>
    <t>WGHANSA</t>
  </si>
  <si>
    <t>WGDEEP</t>
  </si>
  <si>
    <t>WGEF</t>
  </si>
  <si>
    <t>WGCEPH</t>
  </si>
  <si>
    <t>ICES IBTSWG</t>
  </si>
  <si>
    <t>Elasmobranquios</t>
  </si>
  <si>
    <t>VIIIc,IXa, VIIc-k</t>
  </si>
  <si>
    <t>VIIc-k</t>
  </si>
  <si>
    <t>Merlangius merlangus</t>
  </si>
  <si>
    <t>Clupea harengus</t>
  </si>
  <si>
    <t>Pleuronectes platessa</t>
  </si>
  <si>
    <t>Trisopterus smarkii</t>
  </si>
  <si>
    <t>ICES RCM NA</t>
  </si>
  <si>
    <t>Todas las especies desembarcadas</t>
  </si>
  <si>
    <t>Áreas de VI a IX</t>
  </si>
  <si>
    <t>ICES WGACEGG</t>
  </si>
  <si>
    <t>IXa North + VIIIc</t>
  </si>
  <si>
    <t xml:space="preserve">VIIIb </t>
  </si>
  <si>
    <t>IXa-South</t>
  </si>
  <si>
    <t>IXa + VIIIc</t>
  </si>
  <si>
    <t>Scomber scombrus, S. colias, Trachurus trachurus, T. mediterraneus, T. picturatus, Boops boops</t>
  </si>
  <si>
    <t>Ixa, VIIb, VIIIc</t>
  </si>
  <si>
    <t>x</t>
  </si>
  <si>
    <t>ICES WGCSE</t>
  </si>
  <si>
    <t>ICES WGCEPH</t>
  </si>
  <si>
    <t>Commercial and not commercial cephalopods caught in surveys</t>
  </si>
  <si>
    <t>ICES WGDEEP</t>
  </si>
  <si>
    <t>Deep water species</t>
  </si>
  <si>
    <t>VI,VIIc-k, VIII, IX</t>
  </si>
  <si>
    <t>IXaS</t>
  </si>
  <si>
    <t>ICES WKDEEP</t>
  </si>
  <si>
    <t>VII c-k</t>
  </si>
  <si>
    <t>Molva macrophthalma</t>
  </si>
  <si>
    <t>Argentina silus</t>
  </si>
  <si>
    <t>ICES WGEF</t>
  </si>
  <si>
    <t>Centrophorus squamosus</t>
  </si>
  <si>
    <t>VI, VII, VIIIc, IXa</t>
  </si>
  <si>
    <t>VI-VII</t>
  </si>
  <si>
    <t>VI, VII, VIII, IXa</t>
  </si>
  <si>
    <t>VIIIc,IXaN, IXaS</t>
  </si>
  <si>
    <t>Galeus atlanticus</t>
  </si>
  <si>
    <t>Galeus sp</t>
  </si>
  <si>
    <t>VIIIc, IXaS</t>
  </si>
  <si>
    <t>VIab, VIIbcg, VIIabd, VIIIc, IXa</t>
  </si>
  <si>
    <t>VIab, VIIbcg, VIIIc, IXaN, IXaS</t>
  </si>
  <si>
    <t>Squalus blainville</t>
  </si>
  <si>
    <t>VIIIc,IXa</t>
  </si>
  <si>
    <t>Mustelus spp</t>
  </si>
  <si>
    <t>Torpedo spp</t>
  </si>
  <si>
    <t>ICES WGHANSA</t>
  </si>
  <si>
    <t>Engraulis Encrasicholus</t>
  </si>
  <si>
    <t>VIIIb</t>
  </si>
  <si>
    <t>IXa-North</t>
  </si>
  <si>
    <t>ICES WGMEGS</t>
  </si>
  <si>
    <t>Scomber Scombrus</t>
  </si>
  <si>
    <t>VIIIc, IXa, VIIIb</t>
  </si>
  <si>
    <t>ICES WGWIDE</t>
  </si>
  <si>
    <t xml:space="preserve"> Scomber scombrus</t>
  </si>
  <si>
    <t>VIIIb, VIIIc, IXa</t>
  </si>
  <si>
    <t>VIIIabc, IXaN, VIIc-k</t>
  </si>
  <si>
    <t xml:space="preserve"> ICES WGWIDE</t>
  </si>
  <si>
    <t>VIIIc</t>
  </si>
  <si>
    <t>VIIIabcd, IXa, VIIc</t>
  </si>
  <si>
    <t xml:space="preserve">ICES WGNEPS </t>
  </si>
  <si>
    <t>IXa (UF30)</t>
  </si>
  <si>
    <t>IXa (UF26,27)</t>
  </si>
  <si>
    <t>VII-VIIIabd</t>
  </si>
  <si>
    <t>VIIc-IXa</t>
  </si>
  <si>
    <t>X (not transmited)</t>
  </si>
  <si>
    <t>IXa Sur</t>
  </si>
  <si>
    <t>VIIIc-IXa</t>
  </si>
  <si>
    <t>VIIb-k-VIIIabd</t>
  </si>
  <si>
    <t xml:space="preserve"> Lepidorhombus whiffiagonis</t>
  </si>
  <si>
    <t>VI,VII,VIIIab</t>
  </si>
  <si>
    <t xml:space="preserve"> Lepidorhombus boscii</t>
  </si>
  <si>
    <t>8c9a</t>
  </si>
  <si>
    <t>ICES PGCDBS</t>
  </si>
  <si>
    <t>Pelagic species</t>
  </si>
  <si>
    <t>ICES WKPELA (Benchmark Caballa VIII-IXa)</t>
  </si>
  <si>
    <t>2011-2013</t>
  </si>
  <si>
    <t>Other regions</t>
  </si>
  <si>
    <t>CECAF</t>
  </si>
  <si>
    <t>From Morocco to Guinea Bissau</t>
  </si>
  <si>
    <t>PS_SPF_0_0_0</t>
  </si>
  <si>
    <t>NA</t>
  </si>
  <si>
    <t>PS_SPF_10_0_0</t>
  </si>
  <si>
    <t>OTB_CRU_&gt;=40_0_0</t>
  </si>
  <si>
    <t>OTB_CEP_&gt;=70_0_0</t>
  </si>
  <si>
    <t>OTB_DEF_&gt;=70_0_0</t>
  </si>
  <si>
    <t>MIS_DES_0_0_0</t>
  </si>
  <si>
    <t>OTM_SPF_&gt;=40_0_0</t>
  </si>
  <si>
    <t xml:space="preserve">Other regions </t>
  </si>
  <si>
    <t>C1</t>
  </si>
  <si>
    <t>Purse seiners targeting anchovy</t>
  </si>
  <si>
    <t xml:space="preserve">Moroccan Coast (CECAF_ FAO 34.1.11) </t>
  </si>
  <si>
    <t xml:space="preserve">  All year (except closed seasons in February-March)</t>
  </si>
  <si>
    <t>Concurrent-at-sea / Concurrent at market</t>
  </si>
  <si>
    <t>C2</t>
  </si>
  <si>
    <t>Moroccan Coast (CECAF_ FAO 34.1.11) sampled in Port of Barbate</t>
  </si>
  <si>
    <t>C3</t>
  </si>
  <si>
    <t>Artisanal Purse seiners targeting small pelagiscs</t>
  </si>
  <si>
    <t xml:space="preserve">Canary Islands waters (CECAF_ FAO 34.1.2) </t>
  </si>
  <si>
    <t>Concurrent at market</t>
  </si>
  <si>
    <t>C4</t>
  </si>
  <si>
    <t>OTB targeting shrimps</t>
  </si>
  <si>
    <t>Mauritania (CECAF_ FAO 34.1.32 and FAO 34.3.11) and G. Bissau (FAO 34.3.13)</t>
  </si>
  <si>
    <t xml:space="preserve"> All year (except closed seasons in Mauritania)</t>
  </si>
  <si>
    <t>C5</t>
  </si>
  <si>
    <t>OTB targeting cephalops</t>
  </si>
  <si>
    <t>C6</t>
  </si>
  <si>
    <t>OTB targeting black hake</t>
  </si>
  <si>
    <t>Mauritania (CECAF_ FAO 34.1.32 and FAO 34.3.11) and Morocco-Sahara (FAO 34.1.31 and FAO 34.1.32)</t>
  </si>
  <si>
    <t>C7</t>
  </si>
  <si>
    <t>Artisanal fleet targeting demersal fish</t>
  </si>
  <si>
    <t>Canary Islands waters (CECAF_ FAO 34.1.2)</t>
  </si>
  <si>
    <t>Concurrent-at-sea</t>
  </si>
  <si>
    <t>C8</t>
  </si>
  <si>
    <t>OTM targeting small pelagics</t>
  </si>
  <si>
    <t xml:space="preserve">Mauritania (CECAF_ FAO 34.1.32 and FAO 34.3.11) </t>
  </si>
  <si>
    <t>Concurrent-at-market</t>
  </si>
  <si>
    <t xml:space="preserve">This meties is not in the ranking because is a UE non spanish fleet, but there is obligation of monitoring their landings in spanish ports. </t>
  </si>
  <si>
    <t>This metier was included in modification submmited at the end of 2014.  The monitoring is planned to start in 2015.</t>
  </si>
  <si>
    <t>The new fisheries agreement with Mauritania forces the European fleet to land the fish in Nouadhibou (Mauritania), with exception of the last trip before leaving the area.  During the previous agreements they routinely landed in Puerto de la Luz (in Las Palmas).</t>
  </si>
  <si>
    <t>Specific sampling of target species (anchovy) to complement the concurrent sampling</t>
  </si>
  <si>
    <t xml:space="preserve">two different fishing grounds because the sampling is carried out every other year alternatively </t>
  </si>
  <si>
    <t>Concurrent sampling+Stock specific sampling at fish market</t>
  </si>
  <si>
    <t>The fisheries agreement with Mauritania for this fleet expired in July 2014.</t>
  </si>
  <si>
    <t>No fishing possibilities for this fleet in the current fisheries agreement between the EU-Spain and Mauritania.</t>
  </si>
  <si>
    <t>The current protocol of the agreement signed in November 2013, finally came into force on July 15, 2014, after ratification by the King of Morocco, although fishing licenses were not issued until September 2014. After obtaining the license, only two boats were to fish in Morocco and not finding good fishing returned to the fishery of the Gulf of Cadiz.</t>
  </si>
  <si>
    <t>Farfantepenaeus notilais</t>
  </si>
  <si>
    <t>Aristeus varidens</t>
  </si>
  <si>
    <t>Chaceon maritae</t>
  </si>
  <si>
    <t>Glyphus marsupialis</t>
  </si>
  <si>
    <t>Pagellus belliti</t>
  </si>
  <si>
    <t xml:space="preserve">Deania calcea </t>
  </si>
  <si>
    <t>Deania profundorum</t>
  </si>
  <si>
    <t>Raja spinacidermis</t>
  </si>
  <si>
    <t>Lophius vallianti</t>
  </si>
  <si>
    <t>Chlorphthalmus agassizi</t>
  </si>
  <si>
    <t>Neomerinthe folgori</t>
  </si>
  <si>
    <t>Raja straelini</t>
  </si>
  <si>
    <t>Raja miratelus</t>
  </si>
  <si>
    <t>Bathyraja spp</t>
  </si>
  <si>
    <t>Trachurus spp.</t>
  </si>
  <si>
    <t>Solea senegalensis</t>
  </si>
  <si>
    <t>Pontinus accraensis</t>
  </si>
  <si>
    <t>Laemonema laurensi</t>
  </si>
  <si>
    <t>Brotula barbata</t>
  </si>
  <si>
    <t>Malacocephalus occidentalis</t>
  </si>
  <si>
    <t>Zenopsis conchifer</t>
  </si>
  <si>
    <t>Aristaeopsis edwardsiana</t>
  </si>
  <si>
    <t>Paromola cuvieri</t>
  </si>
  <si>
    <t>Etmopterus princeps</t>
  </si>
  <si>
    <t>Sardinella maderensis</t>
  </si>
  <si>
    <t>Concurrent at market+market stock specific sampling</t>
  </si>
  <si>
    <t>Concurrent at market+market stock specific sampling v(Trachurus picturatus)</t>
  </si>
  <si>
    <t>Trachinotus ovatus</t>
  </si>
  <si>
    <t>Morocco (FAO 34.1.11)</t>
  </si>
  <si>
    <t>Farfantepenaeus notialis</t>
  </si>
  <si>
    <t xml:space="preserve">Merluccius spp. </t>
  </si>
  <si>
    <t xml:space="preserve">Trachurus spp. </t>
  </si>
  <si>
    <t>Sepia hierredda</t>
  </si>
  <si>
    <t>Merluccius spp.</t>
  </si>
  <si>
    <t>Canarias</t>
  </si>
  <si>
    <t>Africa</t>
  </si>
  <si>
    <t>Market samples</t>
  </si>
  <si>
    <t>Mauritania (CECAF_ FAO 34.1.32 and FAO 34.3.11)</t>
  </si>
  <si>
    <t>Observers on board</t>
  </si>
  <si>
    <t>Not planned in 2014</t>
  </si>
  <si>
    <t>Pecho</t>
  </si>
  <si>
    <t>Bocas</t>
  </si>
  <si>
    <t>Regional Co-ordination Meeting for the Long Distance Fisheries-Holanda 2014</t>
  </si>
  <si>
    <t>All species and fisheries</t>
  </si>
  <si>
    <t>All species</t>
  </si>
  <si>
    <t>Comité Científico Seguimiento del Acuerdo de Pesca UE-Mauritania</t>
  </si>
  <si>
    <t>Data by sex were submmited but not sex-ratio as parameter</t>
  </si>
  <si>
    <t>No discards of Nephrops in 2013. Data by sex were submmited but not sex-ratio as parameter</t>
  </si>
  <si>
    <t>VIIIc (UF25,31)</t>
  </si>
  <si>
    <t>VIIIc (UF25, 31)</t>
  </si>
  <si>
    <t>No fishing possibilities for cephalopod fleet in the current fisheries agreement between the EU-Spain and Mauritania.</t>
  </si>
  <si>
    <t>No observers on board in 2014</t>
  </si>
  <si>
    <t>Anchovy DEPM survey (BIOMAN)</t>
  </si>
  <si>
    <t>Anchovy spawning stock biomass based on DEPM</t>
  </si>
  <si>
    <t>VIII a,b,c,d,</t>
  </si>
  <si>
    <t>May</t>
  </si>
  <si>
    <t>plankton hauls</t>
  </si>
  <si>
    <t>Ver Texto Anexo III Figura  8</t>
  </si>
  <si>
    <t>ICES WGHANSA ICES WGACEGG</t>
  </si>
  <si>
    <t>19,5</t>
  </si>
  <si>
    <t>Fish hauls</t>
  </si>
  <si>
    <t>JUVENA</t>
  </si>
  <si>
    <t>Campaña acústica de anchoa juvenil</t>
  </si>
  <si>
    <t>Sept</t>
  </si>
  <si>
    <t>1, 2, 3</t>
  </si>
  <si>
    <t>30</t>
  </si>
  <si>
    <t>360</t>
  </si>
  <si>
    <t>79</t>
  </si>
  <si>
    <t>Questionnaires</t>
  </si>
  <si>
    <t>National co-ordination</t>
  </si>
  <si>
    <t>DCF</t>
  </si>
  <si>
    <t>RCMMed&amp;BS&amp;Tunas</t>
  </si>
  <si>
    <t>RCM for the Mediterranean &amp; Black Sea &amp; Tunas- September-Croatia</t>
  </si>
  <si>
    <t>WKRDB</t>
  </si>
  <si>
    <t>IOTC</t>
  </si>
  <si>
    <t>Working Party on Data Collection and Statistics (WPDCS)</t>
  </si>
  <si>
    <t>WGCATCH</t>
  </si>
  <si>
    <t xml:space="preserve">Working Group on Commercial Catches (WGCATCH) </t>
  </si>
  <si>
    <t>WGEEL</t>
  </si>
  <si>
    <t>Joint EIFAC/ICES Working Group on Eels (WGEEL)</t>
  </si>
  <si>
    <t>WGECO</t>
  </si>
  <si>
    <t xml:space="preserve">Working Group on the Ecosystem Effects of Fishing Activities (WGECO) </t>
  </si>
  <si>
    <t>WGSAM</t>
  </si>
  <si>
    <t>WGAGFM</t>
  </si>
  <si>
    <t>Working Group on Application of Genetics in Fisheries and Mariculture</t>
  </si>
  <si>
    <t>WGEAWESS</t>
  </si>
  <si>
    <t>Working Group on Ecosystem Assessment of Western European Shelf Seas</t>
  </si>
  <si>
    <t>WGIPEM</t>
  </si>
  <si>
    <t>Working Group on Integrative, Physical-biological and Ecosystem Modelling</t>
  </si>
  <si>
    <t>PGCCDBS (Horta-Azores)</t>
  </si>
  <si>
    <t>Bay of Biscay</t>
  </si>
  <si>
    <t>GNS_DEF_&gt;=100_0_0</t>
  </si>
  <si>
    <t>GTR_DEF_60-79_0_0</t>
  </si>
  <si>
    <t>LHM_SPF_0_0_0</t>
  </si>
  <si>
    <t>OTB_MCF_&gt;=70_0_0</t>
  </si>
  <si>
    <t>OTB_MPD_&gt;=70_0_0</t>
  </si>
  <si>
    <t>PTB_DEF_&gt;=70_0_0</t>
  </si>
  <si>
    <t>Iberian</t>
  </si>
  <si>
    <t>FPO_CRU_0_0_0</t>
  </si>
  <si>
    <t>FPO_FIF_0_0_0</t>
  </si>
  <si>
    <t>FPO_MOL_0_0_0</t>
  </si>
  <si>
    <t>GNS_DEF_40-59_0_0</t>
  </si>
  <si>
    <t>GNS_DEF_60-79_0_0</t>
  </si>
  <si>
    <t>GNS_DEF_80-99_0_0</t>
  </si>
  <si>
    <t>GTR_DEF_40-59_0_0</t>
  </si>
  <si>
    <t>HMD_MOL_0_0_0</t>
  </si>
  <si>
    <t>LHM_CEP_0_0_0</t>
  </si>
  <si>
    <t>LHM_DEF_0_0_0</t>
  </si>
  <si>
    <t>LHM_DWS_0_0_0</t>
  </si>
  <si>
    <t>LLS_DWS_0_0_0</t>
  </si>
  <si>
    <t>OTB_DEF_&gt;=55_0_0</t>
  </si>
  <si>
    <t>OTB_MCD_&gt;=55_0_0</t>
  </si>
  <si>
    <t>OTB_MPD_&gt;=55_0_0</t>
  </si>
  <si>
    <t>PTB_MPD_&gt;=55_0_0</t>
  </si>
  <si>
    <t>SDN_MCF_&lt;55_0_0</t>
  </si>
  <si>
    <t>TBB_MOL_&lt;55_0_0</t>
  </si>
  <si>
    <t xml:space="preserve">Western Channel </t>
  </si>
  <si>
    <t>Celtic Sea</t>
  </si>
  <si>
    <t>OTB_DEF_70-99_0_0</t>
  </si>
  <si>
    <t>West of Ireland</t>
  </si>
  <si>
    <t>GNS_DEF_120-219_0_0</t>
  </si>
  <si>
    <t>OTB_DEF_100-119_0_0</t>
  </si>
  <si>
    <t>West of Scotland</t>
  </si>
  <si>
    <t>I30</t>
  </si>
  <si>
    <t>I31</t>
  </si>
  <si>
    <t>Finisterre, Ribeira, Muros</t>
  </si>
  <si>
    <t>Concurrent-at-the-market</t>
  </si>
  <si>
    <t>I53</t>
  </si>
  <si>
    <t>I32</t>
  </si>
  <si>
    <t xml:space="preserve">Avilés/Gijón, Coruña, Fisterra, Muros </t>
  </si>
  <si>
    <t>Concurrent-at-the-market and concurrent-at-sea</t>
  </si>
  <si>
    <t>I33</t>
  </si>
  <si>
    <t>Luarca, Cedeira, Finisterre</t>
  </si>
  <si>
    <t>I34</t>
  </si>
  <si>
    <t>Santoña, San Vicente, Cedeira</t>
  </si>
  <si>
    <t>I54</t>
  </si>
  <si>
    <t>I35</t>
  </si>
  <si>
    <t>I36</t>
  </si>
  <si>
    <t>Tarifa</t>
  </si>
  <si>
    <t>I37</t>
  </si>
  <si>
    <t>Santoña, Avilés/Gijón, Bermeo</t>
  </si>
  <si>
    <t>December-June</t>
  </si>
  <si>
    <t>I38</t>
  </si>
  <si>
    <t>Avilés, Coruña, Ribeira</t>
  </si>
  <si>
    <t>I39</t>
  </si>
  <si>
    <t>Barbate</t>
  </si>
  <si>
    <t>I40</t>
  </si>
  <si>
    <t>I41</t>
  </si>
  <si>
    <t>Avilés, Burela, Coruña, Ribeira, Marín</t>
  </si>
  <si>
    <t>I42</t>
  </si>
  <si>
    <t>Santoña, Avilés/Gijón, Coruña, Ribeira, Vigo. Golfo de Cádiz</t>
  </si>
  <si>
    <t>I43</t>
  </si>
  <si>
    <t>Avilés, Celeiro, Coruña, Ribeira</t>
  </si>
  <si>
    <t>I44</t>
  </si>
  <si>
    <t>Aviles, Celeiro, Burela, Coruña</t>
  </si>
  <si>
    <t>I45</t>
  </si>
  <si>
    <t>Ondarroa, Santander, Aviles</t>
  </si>
  <si>
    <t>Ondarroa</t>
  </si>
  <si>
    <t>I46</t>
  </si>
  <si>
    <t>Ondarroa, Bermeo, Hondarribia</t>
  </si>
  <si>
    <t>I47</t>
  </si>
  <si>
    <t>I48</t>
  </si>
  <si>
    <t>Celeiro</t>
  </si>
  <si>
    <t>I49</t>
  </si>
  <si>
    <t>Celeiro, Burela, Coruña</t>
  </si>
  <si>
    <t>I50</t>
  </si>
  <si>
    <t>Vigo</t>
  </si>
  <si>
    <t>I51</t>
  </si>
  <si>
    <t>Coruña</t>
  </si>
  <si>
    <t>I52</t>
  </si>
  <si>
    <t>FLEMISH CAP GROUNDFISH SURVEY</t>
  </si>
  <si>
    <t>Estimación de biomasa y de abundancia de diversas especies</t>
  </si>
  <si>
    <t>NAFO, Div. 3M</t>
  </si>
  <si>
    <t>175</t>
  </si>
  <si>
    <t>NAFO Scientific Council</t>
  </si>
  <si>
    <t>NO</t>
  </si>
  <si>
    <t>32</t>
  </si>
  <si>
    <t>183</t>
  </si>
  <si>
    <t>80</t>
  </si>
  <si>
    <t>Datos oceanográficos en IODE/SeaDataNet</t>
  </si>
  <si>
    <t>67</t>
  </si>
  <si>
    <t>3LNO GROUNDFISH SURVEY (PLATUXA)</t>
  </si>
  <si>
    <t>NAFO, Div. 3NO+3L</t>
  </si>
  <si>
    <t>Mayo/Junio + Julio/Agosto</t>
  </si>
  <si>
    <t>220</t>
  </si>
  <si>
    <t>200</t>
  </si>
  <si>
    <t>No DCF species. Derogation will be asked</t>
  </si>
  <si>
    <t>5th Scientific Adviosory Committee</t>
  </si>
  <si>
    <t>IATTC</t>
  </si>
  <si>
    <t>87th Inter-American Tropical Tuna Commission</t>
  </si>
  <si>
    <t>88th Inter-American Tropical Tuna Commission (Estraordinary)</t>
  </si>
  <si>
    <t>34th Permanent Working Group on Tuna Tracking</t>
  </si>
  <si>
    <t>Bluefin data preparatory meeting</t>
  </si>
  <si>
    <t>Bluefin Stock Assessment</t>
  </si>
  <si>
    <t>Mediterranean Swordfish Stock Assessment</t>
  </si>
  <si>
    <t>Meeting of the working group for the development of the SCRS Science Strategic Plan</t>
  </si>
  <si>
    <t>SCRS</t>
  </si>
  <si>
    <t>Meeting of the Standing Committee on Research and Statistics</t>
  </si>
  <si>
    <t>Meeting of the Working Group on Stock Assessment Methods</t>
  </si>
  <si>
    <t>SCRS Species Groups Meetings</t>
  </si>
  <si>
    <t>Sharks species group intersessional meeting</t>
  </si>
  <si>
    <t>Skipjack Stock Assessment meeting</t>
  </si>
  <si>
    <t>Sub-Committee on Ecosystems intersessional meeting</t>
  </si>
  <si>
    <t>IOTC-WPEB10</t>
  </si>
  <si>
    <t>IOTC-WPB12</t>
  </si>
  <si>
    <t>IOTC-WPTT16</t>
  </si>
  <si>
    <t>IOTC-SC</t>
  </si>
  <si>
    <t>IOTC-S18</t>
  </si>
  <si>
    <t>8th Session of the Commission</t>
  </si>
  <si>
    <t>IOTC-WPM05</t>
  </si>
  <si>
    <t>WCPFC-SC10</t>
  </si>
  <si>
    <t>WCPFC</t>
  </si>
  <si>
    <t>WCPFC11</t>
  </si>
  <si>
    <r>
      <t>11th</t>
    </r>
    <r>
      <rPr>
        <vertAlign val="superscript"/>
        <sz val="11"/>
        <rFont val="Arial"/>
        <family val="2"/>
      </rPr>
      <t xml:space="preserve"> </t>
    </r>
    <r>
      <rPr>
        <sz val="11"/>
        <rFont val="Arial"/>
        <family val="2"/>
      </rPr>
      <t>Regular Session of the Commission</t>
    </r>
  </si>
  <si>
    <t>ESP-FRA</t>
  </si>
  <si>
    <t>Reunión de coordinación IEO-IRD y reunión de observadores de coordinación IEO-IRD-AZTI</t>
  </si>
  <si>
    <t>ICCAT/IOTC</t>
  </si>
  <si>
    <t>LM 2013</t>
  </si>
  <si>
    <t>III.C</t>
  </si>
  <si>
    <t>Metier related variables</t>
  </si>
  <si>
    <t>MS to document Quality Control and Quality Approach procedures in summary for review at the next RCM. MS have a duty of care and are required under the current DCF to ensure that the data within their own MS databases are also checked for inaccuracies before uploading anything to the RDB.</t>
  </si>
  <si>
    <t>Ante la falta de unas directrices claras para elaborar este tipo de documentación, los esfuerzos se centraron en la mejora y refuerzo de los procesos de chequeo y calidad existentes siguiendo recomendaciones o propuestas del RCM NA. La base de datos nacional se amplió con nuevos campos y se mejoró la detección de outliers con analisis estadisticos del paquete COST. Tal y como el RCM NA 2014 refleja, ningún país aportó documentación de estos procesos, a la espera de que WGCATCH sea capaz de elaborar unas directrices especificas.</t>
  </si>
  <si>
    <t>RCM NA recommends that the non‐EU share of the research vessel cost for conducting the following surveys is shared among MS according to their EU‐TAC shares for the main species concerned: i) the International Ecosystem Survey in the Nordic (Atlanto‐Scandian herring), ii) the Blue Whiting Survey (blue whiting). Those MS having a EU‐TAC share &gt;= 5% (average TAC 2011‐2013) are to be included in the cost sharing. The share is based on the relative share in the total costs of all MS participating. The share will be reviewed mid‐term EMFF period.</t>
  </si>
  <si>
    <t>Other regions, Mediterranean and BS and North Atlantic</t>
  </si>
  <si>
    <t>RCM LDF 2013</t>
  </si>
  <si>
    <t>all</t>
  </si>
  <si>
    <t>Regional cordination on Large Pelagics</t>
  </si>
  <si>
    <t>Rec 2013-3</t>
  </si>
  <si>
    <t>The RCM LDF recommends the creation of a coordination group on Large Pelagics covering areas of competence of RCM LDF, NA, Med&amp;BS and dealing with all large pelagic species and fisheries. In order to avoid the risk of duplication of meetings for some scientists dealing with large pelagics in particular in the Mediterranean and in Other areas (for example swordfish, bluefin tuna), it is recommended to expand the RCM “Med&amp;BS” to a RCM “Med&amp;BS &amp; Large Pelagics”, which then would consist of two sub-groups (one dealing with the MD&amp;BS and other with LP issues).</t>
  </si>
  <si>
    <t>BF 59</t>
  </si>
  <si>
    <t>LLD_LPF_0_0_0 (BFT)</t>
  </si>
  <si>
    <t>AL 35</t>
  </si>
  <si>
    <t>LLD_LPF_0_0_0 (ALB)</t>
  </si>
  <si>
    <t>BIL 95</t>
  </si>
  <si>
    <t>LLD_LPF_0_0_0 (SWO)</t>
  </si>
  <si>
    <t>PS_LPF_14_0_0</t>
  </si>
  <si>
    <t>MED</t>
  </si>
  <si>
    <t>FPN_LPF_0_0_0</t>
  </si>
  <si>
    <t>BF 54</t>
  </si>
  <si>
    <t>LHP_LPF_0_0_0 (BFT)</t>
  </si>
  <si>
    <t>BF 58</t>
  </si>
  <si>
    <t>LHM_LPF_0_0_0 (BFT)</t>
  </si>
  <si>
    <t>FPN_LPF_0_0_0 (BFT)</t>
  </si>
  <si>
    <t>AL 31</t>
  </si>
  <si>
    <t>LHP_LPF_0_0_0 (ALB)</t>
  </si>
  <si>
    <t>LTL_LPF_0_0_0 (ALB)</t>
  </si>
  <si>
    <t>BIL 94 A+B, BIL 96, BIL 97</t>
  </si>
  <si>
    <t>ATL (CANA)</t>
  </si>
  <si>
    <t>LHP_LPF_0_0_0 (MSP)</t>
  </si>
  <si>
    <t>ATL (ETRO)</t>
  </si>
  <si>
    <t>LHP_LPF_0_0_0 (TROP)</t>
  </si>
  <si>
    <t>PS_LPF_0_0_0 (TROP)</t>
  </si>
  <si>
    <t>FAO 51+ 57</t>
  </si>
  <si>
    <t>IATTC+WCPFC</t>
  </si>
  <si>
    <t>T1</t>
  </si>
  <si>
    <t>Drifting longlines</t>
  </si>
  <si>
    <t>Mediterranean Sea</t>
  </si>
  <si>
    <t>T4</t>
  </si>
  <si>
    <t>Calpe, Cartagena, Moltril, Algeciras, Carboneras and Tarifa</t>
  </si>
  <si>
    <t>T2</t>
  </si>
  <si>
    <t>Stationary uncovered pound nets Mediterranean</t>
  </si>
  <si>
    <t>Azohia/Ceuta</t>
  </si>
  <si>
    <t>April-June / July -December</t>
  </si>
  <si>
    <t>T3</t>
  </si>
  <si>
    <t>Purse seine</t>
  </si>
  <si>
    <t>Cartagena and Carboneras</t>
  </si>
  <si>
    <t>ICCAT/IOTC/IATTC/WCPFC</t>
  </si>
  <si>
    <t>T5</t>
  </si>
  <si>
    <t>Drifting longlines targeting SWO</t>
  </si>
  <si>
    <t>All Oceans</t>
  </si>
  <si>
    <t>T14</t>
  </si>
  <si>
    <t>Algeciras, Tarifa, Coruña and Vigo</t>
  </si>
  <si>
    <t>(*)</t>
  </si>
  <si>
    <t>IATTC/WCPFC</t>
  </si>
  <si>
    <t>T7</t>
  </si>
  <si>
    <t>T8</t>
  </si>
  <si>
    <t>Stationary uncovered pound nets Atlantic</t>
  </si>
  <si>
    <t>Tarifa, Barbate and Zahara</t>
  </si>
  <si>
    <t>April-June</t>
  </si>
  <si>
    <t>T9</t>
  </si>
  <si>
    <t>Baitboat Cantabrian Sea targeting BFT</t>
  </si>
  <si>
    <t>Fuenterrabía and Guetaria</t>
  </si>
  <si>
    <t>Summer and Autumn</t>
  </si>
  <si>
    <t>No fishing activities last two years</t>
  </si>
  <si>
    <t>T10</t>
  </si>
  <si>
    <t>Baitboat Atlantic targeting BFT</t>
  </si>
  <si>
    <t>Strait of Gibraltar</t>
  </si>
  <si>
    <t>T11</t>
  </si>
  <si>
    <t>T12</t>
  </si>
  <si>
    <t>Baitboat targeting ALB</t>
  </si>
  <si>
    <t>País Vasco and Cantabria</t>
  </si>
  <si>
    <t>T13</t>
  </si>
  <si>
    <t>Troll targeting ALB</t>
  </si>
  <si>
    <t>País Vasco, Cantabria, Asturias and Galicia</t>
  </si>
  <si>
    <t>T15</t>
  </si>
  <si>
    <t>Baitboat Canarias</t>
  </si>
  <si>
    <t>S.C Tenerife, Tazacorte and Arrecife</t>
  </si>
  <si>
    <t>T16</t>
  </si>
  <si>
    <t>Baitboat Dakar</t>
  </si>
  <si>
    <t>Dakar</t>
  </si>
  <si>
    <t>T17</t>
  </si>
  <si>
    <t>Dakar and Abidjan</t>
  </si>
  <si>
    <t>T6</t>
  </si>
  <si>
    <t>Atlantic and Indian Oceans</t>
  </si>
  <si>
    <t>T18</t>
  </si>
  <si>
    <t>Victoria</t>
  </si>
  <si>
    <t>(*) difficult to plan the number of trips sampled in advance</t>
  </si>
  <si>
    <t>No fishing activities during 2014.</t>
  </si>
  <si>
    <t>BF54</t>
  </si>
  <si>
    <t>BF58</t>
  </si>
  <si>
    <t>AL31</t>
  </si>
  <si>
    <t>BIL94 A+B, BIL96, BIL97</t>
  </si>
  <si>
    <t>ATL(CANA)</t>
  </si>
  <si>
    <t>ATL(ETRO)</t>
  </si>
  <si>
    <t>Auxis rochei</t>
  </si>
  <si>
    <t>Balistes carolinensis</t>
  </si>
  <si>
    <t>G2</t>
  </si>
  <si>
    <t>Brama brama</t>
  </si>
  <si>
    <t>Cheilopogon heterurus</t>
  </si>
  <si>
    <t>Katsuwonus pelamis</t>
  </si>
  <si>
    <t>Pagellus erytrinus</t>
  </si>
  <si>
    <t>G1</t>
  </si>
  <si>
    <t>Makaira nigricans</t>
  </si>
  <si>
    <t>FPN_LPF_0_0_1</t>
  </si>
  <si>
    <t>Belone belone</t>
  </si>
  <si>
    <t>Eledone spp.</t>
  </si>
  <si>
    <t>Lagocephalus lagocephalus</t>
  </si>
  <si>
    <t>Pteroplatytrigon violacea</t>
  </si>
  <si>
    <t>Tetrapturus belone</t>
  </si>
  <si>
    <t>DalatIas licha</t>
  </si>
  <si>
    <t>Polyprion americanus</t>
  </si>
  <si>
    <t>Raja oxyrinchus</t>
  </si>
  <si>
    <t>Scorpaena sp.</t>
  </si>
  <si>
    <t>Zu cristatus</t>
  </si>
  <si>
    <t>Acanthocybium solandri</t>
  </si>
  <si>
    <t>Lampris guttatus</t>
  </si>
  <si>
    <t>Lepidocybium flavobrunneum</t>
  </si>
  <si>
    <t>Makaira mazara</t>
  </si>
  <si>
    <t>Tetrapturus angustirostris</t>
  </si>
  <si>
    <t>Carcharhinus falciformis</t>
  </si>
  <si>
    <t>Carcharhinus longimanus</t>
  </si>
  <si>
    <t>Carcharhinus spp.</t>
  </si>
  <si>
    <t>Istiompax indica</t>
  </si>
  <si>
    <t>Makaira, Tetrapturus spp.</t>
  </si>
  <si>
    <t>Rhincodon typus</t>
  </si>
  <si>
    <t>Selachii</t>
  </si>
  <si>
    <t>Sphyrna lewinii</t>
  </si>
  <si>
    <t>Sphyrna spp.</t>
  </si>
  <si>
    <t>Euthynnus alleteratus</t>
  </si>
  <si>
    <t>Istiophorus albicans</t>
  </si>
  <si>
    <t>Isurus paucus</t>
  </si>
  <si>
    <t>Ruvettus pretiosus</t>
  </si>
  <si>
    <t>Tetrapturus albidus</t>
  </si>
  <si>
    <t>Tetrapturus georgii</t>
  </si>
  <si>
    <t>Tetrapturus pfluegeri</t>
  </si>
  <si>
    <t>Ablennes hians</t>
  </si>
  <si>
    <t>Aluterus monoceros</t>
  </si>
  <si>
    <t>Auxis thazard</t>
  </si>
  <si>
    <t>Balistes punctatus</t>
  </si>
  <si>
    <t>Canthidermis maculata</t>
  </si>
  <si>
    <t>Carangidae</t>
  </si>
  <si>
    <t>Caranx crysos</t>
  </si>
  <si>
    <t>Caretta caretta</t>
  </si>
  <si>
    <t>Chelonia mydas</t>
  </si>
  <si>
    <t>Dermochelys coriacea</t>
  </si>
  <si>
    <t>Diodontidae</t>
  </si>
  <si>
    <t>Echeneidae</t>
  </si>
  <si>
    <t xml:space="preserve">Echeneis naucrates </t>
  </si>
  <si>
    <t>Elagatis bipinnulata</t>
  </si>
  <si>
    <t>Eretmochelys imbricata</t>
  </si>
  <si>
    <t>Exocoetidae</t>
  </si>
  <si>
    <t>Kyphosus sectatrix</t>
  </si>
  <si>
    <t>Kyphosus spp.</t>
  </si>
  <si>
    <t>Lepidochelys olivacea</t>
  </si>
  <si>
    <t>Lobotes surinamensis</t>
  </si>
  <si>
    <t>Masturus lanceolatus</t>
  </si>
  <si>
    <t>Mobula japanica (rancureli)</t>
  </si>
  <si>
    <t>Mobula mobular</t>
  </si>
  <si>
    <t>Mobula sp.</t>
  </si>
  <si>
    <t>Mobula tarapacana</t>
  </si>
  <si>
    <t>Mola mola</t>
  </si>
  <si>
    <t>Naucrates ductor</t>
  </si>
  <si>
    <t>Pomacentridae</t>
  </si>
  <si>
    <t>Psenes cyanophrys</t>
  </si>
  <si>
    <t>Ranzania laevis</t>
  </si>
  <si>
    <t>Remora remora</t>
  </si>
  <si>
    <t>Seriola rivoliana</t>
  </si>
  <si>
    <t>Sphyraena barracuda</t>
  </si>
  <si>
    <t>Sphyrnidae</t>
  </si>
  <si>
    <t>Uraspis secunda</t>
  </si>
  <si>
    <t>Istiophorus platypterus</t>
  </si>
  <si>
    <t xml:space="preserve">Ablennes hians </t>
  </si>
  <si>
    <t xml:space="preserve">Acanthocybium solandri </t>
  </si>
  <si>
    <t xml:space="preserve">Aluterus monoceros </t>
  </si>
  <si>
    <t xml:space="preserve">Aluterus scriptus </t>
  </si>
  <si>
    <t xml:space="preserve">Canthidermis maculata </t>
  </si>
  <si>
    <t xml:space="preserve">Carangidae </t>
  </si>
  <si>
    <t xml:space="preserve">Caranx sexfasciatus </t>
  </si>
  <si>
    <t xml:space="preserve">Carcharhinus falciformis </t>
  </si>
  <si>
    <t xml:space="preserve">Carcharhinus longimanus </t>
  </si>
  <si>
    <t xml:space="preserve">Coryphaena equiselis </t>
  </si>
  <si>
    <t xml:space="preserve">Decapterus macarellus </t>
  </si>
  <si>
    <t xml:space="preserve">Elagatis bipinnulata </t>
  </si>
  <si>
    <t>Euthynnus spp.</t>
  </si>
  <si>
    <t xml:space="preserve">Istiophorus platypterus </t>
  </si>
  <si>
    <t xml:space="preserve">Kyphosus cinerascens </t>
  </si>
  <si>
    <t>Kyphosus vaigiensis</t>
  </si>
  <si>
    <t xml:space="preserve">Lobotes surinamensis </t>
  </si>
  <si>
    <t xml:space="preserve">Makaira indica </t>
  </si>
  <si>
    <t xml:space="preserve">Makaira nigricans </t>
  </si>
  <si>
    <t xml:space="preserve">Naucrates ductor </t>
  </si>
  <si>
    <t xml:space="preserve">Platax teira </t>
  </si>
  <si>
    <t xml:space="preserve">Pteroplatytrygon violacea </t>
  </si>
  <si>
    <t xml:space="preserve">Seriola rivoliana  </t>
  </si>
  <si>
    <t xml:space="preserve">Sphyraena barracuda </t>
  </si>
  <si>
    <t xml:space="preserve">Tylosurus crocodilus </t>
  </si>
  <si>
    <t xml:space="preserve">Uraspis secunda </t>
  </si>
  <si>
    <t>Euthynnus affinis</t>
  </si>
  <si>
    <t>OTB_DEF_&gt;= 70_0_0</t>
  </si>
  <si>
    <t>Brosme brosme</t>
  </si>
  <si>
    <t>Chimaera monstruosa</t>
  </si>
  <si>
    <t xml:space="preserve">Coelorhynchus coelorhynchus </t>
  </si>
  <si>
    <t>Macrourus spp.</t>
  </si>
  <si>
    <t>Pollachius virens</t>
  </si>
  <si>
    <t>Beryx decadactylus</t>
  </si>
  <si>
    <t>Epinephelus marginatus</t>
  </si>
  <si>
    <t>Triglidae</t>
  </si>
  <si>
    <t>Beryx splendens</t>
  </si>
  <si>
    <t>Pollachius pollachius</t>
  </si>
  <si>
    <t>Coelorinchus caelorhincus</t>
  </si>
  <si>
    <t>Gadiculus argenteus argenteus</t>
  </si>
  <si>
    <t>Illex spp</t>
  </si>
  <si>
    <t>Malacocephalus laevis</t>
  </si>
  <si>
    <t>Microchirus variegatus</t>
  </si>
  <si>
    <t>Todaropsis spp</t>
  </si>
  <si>
    <t>Arnoglossus imperialis</t>
  </si>
  <si>
    <t>Arnoglossus laterna</t>
  </si>
  <si>
    <t>Callionymus lyra</t>
  </si>
  <si>
    <t>Callionymus reticulatus</t>
  </si>
  <si>
    <t>Capros aper</t>
  </si>
  <si>
    <t>Chelidonichthys obscurus</t>
  </si>
  <si>
    <t>Dipturus linteus</t>
  </si>
  <si>
    <t>Hoplostethus mediterraneus</t>
  </si>
  <si>
    <t>Leucoraja fullonica</t>
  </si>
  <si>
    <t>Microstomus kitt</t>
  </si>
  <si>
    <t>Platichthys flesus</t>
  </si>
  <si>
    <t>Scophthalmus rhombus</t>
  </si>
  <si>
    <t>Trachyrincus scabrus</t>
  </si>
  <si>
    <t>Xenodermichthys copei</t>
  </si>
  <si>
    <t>Alosa fallax</t>
  </si>
  <si>
    <t>Labrus bergylta</t>
  </si>
  <si>
    <t>Pegusa lascaris</t>
  </si>
  <si>
    <t>Scorpaeniformes</t>
  </si>
  <si>
    <t>Soleidae</t>
  </si>
  <si>
    <t>Alosa alosa</t>
  </si>
  <si>
    <t>Auxis thazard thazard</t>
  </si>
  <si>
    <t>Petromyzon marinus</t>
  </si>
  <si>
    <t>Labrus mixtus</t>
  </si>
  <si>
    <t>Mora moro</t>
  </si>
  <si>
    <t>Alloteuthis spp</t>
  </si>
  <si>
    <t>Atherina presbyter</t>
  </si>
  <si>
    <t>Epigonus telescopus</t>
  </si>
  <si>
    <t>Gaidropsarus mediterraneus</t>
  </si>
  <si>
    <t>Lepidion eques</t>
  </si>
  <si>
    <t>Lepidotrigla cavillone</t>
  </si>
  <si>
    <t>Loligo forbesi</t>
  </si>
  <si>
    <t>Loligo spp</t>
  </si>
  <si>
    <t>Macroramphosus scolopax</t>
  </si>
  <si>
    <t>Microchirus azevia</t>
  </si>
  <si>
    <t>Ommastrephidae</t>
  </si>
  <si>
    <t>Plesionika heterocarpus</t>
  </si>
  <si>
    <t>Sepia spp</t>
  </si>
  <si>
    <t>Trachyscorpia cristulata</t>
  </si>
  <si>
    <t>Argyrosomus regius</t>
  </si>
  <si>
    <t>Callionymus maculatus</t>
  </si>
  <si>
    <t>Chlorophthalmus agassizi</t>
  </si>
  <si>
    <t>Dicentrarchus punctatus</t>
  </si>
  <si>
    <t>Diplodus bellottii</t>
  </si>
  <si>
    <t>Eledone spp</t>
  </si>
  <si>
    <t>Gnathophis mystax</t>
  </si>
  <si>
    <t>Halobatrachus didactylus</t>
  </si>
  <si>
    <t>Melicertus kerathurus</t>
  </si>
  <si>
    <t>Microchirus boscanion</t>
  </si>
  <si>
    <t>Murex spp</t>
  </si>
  <si>
    <t>Myctophum punctatum</t>
  </si>
  <si>
    <t>Pagellus bellottii bellottii</t>
  </si>
  <si>
    <t>Peristedion cataphractum</t>
  </si>
  <si>
    <t>Phycis spp</t>
  </si>
  <si>
    <t>Pomadasys incisus</t>
  </si>
  <si>
    <t>Pteromylaeus bovinus</t>
  </si>
  <si>
    <t>Sphoeroides pachygaster</t>
  </si>
  <si>
    <t>Symphurus nigrescens</t>
  </si>
  <si>
    <t>Synaptura lusitanica</t>
  </si>
  <si>
    <t>Torpedo torpedo</t>
  </si>
  <si>
    <t>Umbrina canariensis</t>
  </si>
  <si>
    <t>Umbrina cirrosa</t>
  </si>
  <si>
    <t>Etmopterus pusillus</t>
  </si>
  <si>
    <t>Chelon labrosus</t>
  </si>
  <si>
    <t>Echiichthys vipera</t>
  </si>
  <si>
    <t>Pagellus spp</t>
  </si>
  <si>
    <t>Scomberesox saurus saurus</t>
  </si>
  <si>
    <t>Trichiurus lepturus</t>
  </si>
  <si>
    <t>Arnoglossus lanterna</t>
  </si>
  <si>
    <t>Cepola rubescens</t>
  </si>
  <si>
    <t>Chelidonichthys  lastoviza</t>
  </si>
  <si>
    <t>Coryphaenoides berglax</t>
  </si>
  <si>
    <t>Trachinus vipera</t>
  </si>
  <si>
    <t>Handline Atlantic targeting BFT</t>
  </si>
  <si>
    <t>None</t>
  </si>
  <si>
    <t>&lt;200</t>
  </si>
  <si>
    <t>Yes</t>
  </si>
  <si>
    <t xml:space="preserve">IOTC </t>
  </si>
  <si>
    <t>Katsuwomus pelamis</t>
  </si>
  <si>
    <t xml:space="preserve">Sarda sarda  </t>
  </si>
  <si>
    <t xml:space="preserve">Katsownus pelamis   </t>
  </si>
  <si>
    <t>derogation for sex ratio and maturity</t>
  </si>
  <si>
    <t>derogation for maturity</t>
  </si>
  <si>
    <t>deogation for sex ratio and maturity</t>
  </si>
  <si>
    <t>IATTC+ WCPFC</t>
  </si>
  <si>
    <t>Market samples + Observers on board</t>
  </si>
  <si>
    <t>CYP, ESP, FRA, GRC, ITA, MLT, SVN</t>
  </si>
  <si>
    <t>Stock BFT-E (East atlantic and Mediterranean Sea)</t>
  </si>
  <si>
    <t>(***)</t>
  </si>
  <si>
    <t>(***)  these species are bycatch, so the number of individuals sampled at national level can not be planned a priori.</t>
  </si>
  <si>
    <t>(*) the number of individuals is difficult to plan in advance. It will depend on access to the samples. See texts.</t>
  </si>
  <si>
    <t>(**)</t>
  </si>
  <si>
    <t>(**) in these species, only a part of the total stock is captured, so these studies are discarded. See text.</t>
  </si>
  <si>
    <t>Descabezado, eviscerado, con aletas naturalmente adheridas</t>
  </si>
  <si>
    <t>entero</t>
  </si>
  <si>
    <t>WG ALB ICCAT</t>
  </si>
  <si>
    <t>ALB NE ATLANTICO</t>
  </si>
  <si>
    <t>N ATLANTIC</t>
  </si>
  <si>
    <t>Several WG</t>
  </si>
  <si>
    <t>Palangre de superficie</t>
  </si>
  <si>
    <t>Atlantic ocean</t>
  </si>
  <si>
    <t>Indian ocean</t>
  </si>
  <si>
    <t>Pacific OCEAN</t>
  </si>
  <si>
    <t>Túnidos Tropicales</t>
  </si>
  <si>
    <t>PS Pacífico</t>
  </si>
  <si>
    <t>PS Atántico</t>
  </si>
  <si>
    <t>BB Dakar</t>
  </si>
  <si>
    <t>BB Canarias</t>
  </si>
  <si>
    <t>all fisheries - ICCAT Task 1</t>
  </si>
  <si>
    <t>all fisheries - ICCAT Task 2</t>
  </si>
  <si>
    <t>Thunnus Thynnus - ICCAT Task 1</t>
  </si>
  <si>
    <t>BF 54+58</t>
  </si>
  <si>
    <t>Thunnus Thynnus - ICCAT Task 2</t>
  </si>
  <si>
    <t>BF 54+59</t>
  </si>
  <si>
    <t>2013 - LLD_LPF_0_0_0 (BFT)</t>
  </si>
  <si>
    <t>2013 - LLD_LPF_0_0_0 (ALB)</t>
  </si>
  <si>
    <t>2013 - LLD_LPF_0_0_0 (SWO)</t>
  </si>
  <si>
    <t xml:space="preserve">2013 - FPN_LPF_0_0_0 </t>
  </si>
  <si>
    <t>2013 - LHP_LPF_0_0_0 (BFT)</t>
  </si>
  <si>
    <t>2013 - LHM_LPF_0_0_0 (BFT)</t>
  </si>
  <si>
    <t>2013 - FPN_LPF_0_0_0 (BFT)</t>
  </si>
  <si>
    <t>2012 Esfuerzo desembarques y descartes</t>
  </si>
  <si>
    <t>&lt;10%</t>
  </si>
  <si>
    <t>&gt;10%</t>
  </si>
  <si>
    <t>RCM NS&amp;EA</t>
  </si>
  <si>
    <t>Regional Coordination Meeting for North Sea &amp; Eastern Arctic</t>
  </si>
  <si>
    <t>ICES/NAFO</t>
  </si>
  <si>
    <t>NAFO Scientific Council June meeting and Standing Committees</t>
  </si>
  <si>
    <t>NAFO</t>
  </si>
  <si>
    <t>NAFO Scientific Council September meeting and Standing Committees</t>
  </si>
  <si>
    <t>WGESA</t>
  </si>
  <si>
    <t>NAFO WG on Ecosystems Approach to Fisheries Management</t>
  </si>
  <si>
    <t>NIPAG</t>
  </si>
  <si>
    <t>Joint NAFO/ICES Pandalus Assessment WG</t>
  </si>
  <si>
    <t>Portuguese-Spanish surveys in Flemish Cap - coordination meeting for the survey - Vigo, Spain</t>
  </si>
  <si>
    <t>AFWG</t>
  </si>
  <si>
    <t xml:space="preserve">Arctic Fisheries Working Group </t>
  </si>
  <si>
    <t>NWWG</t>
  </si>
  <si>
    <t xml:space="preserve">North-Western Working Group </t>
  </si>
  <si>
    <t>WGDEC</t>
  </si>
  <si>
    <t>ICES/NAFO Joint Working Group on Deep-water Ecology</t>
  </si>
  <si>
    <t>RCM NS&amp;EA 2013</t>
  </si>
  <si>
    <t>III.C, III.E</t>
  </si>
  <si>
    <t>Quality assurance-Managed repository for RDB upload successes and data status reports</t>
  </si>
  <si>
    <t>RCM NS &amp; EA 2013 Recommendation 6</t>
  </si>
  <si>
    <t>RCM “Med&amp;BS &amp; Large Pelagics” have been created.</t>
  </si>
  <si>
    <t>RCM recommends that MS document their interpretation of trips, samples and sampling events and describe what the TripID and Sam‐pleID represent in there uploaded data. MS to provide a summary document of their interpretation of these key fields in the upload data formats. RCG to collate these documents for storing in the RDB repository (see earlier recommendation).</t>
  </si>
  <si>
    <t>This task is in progress. Spain will provide document when upload data in next RCM</t>
  </si>
  <si>
    <t>ICES SA I, II</t>
  </si>
  <si>
    <t>OTB_DEF_&gt;=120_0_0</t>
  </si>
  <si>
    <t>OTM_DEF_100-119_0_0</t>
  </si>
  <si>
    <t>OTM_DEF_100-129_0_0</t>
  </si>
  <si>
    <t xml:space="preserve">ICES SA XII,XIV, Div. Va </t>
  </si>
  <si>
    <t>OTB_DWS_100-129_0_0</t>
  </si>
  <si>
    <t xml:space="preserve">NAFO </t>
  </si>
  <si>
    <t>OTB_MDD_130-219_0_0</t>
  </si>
  <si>
    <t>OTB_MDD_&gt;=220_0_0</t>
  </si>
  <si>
    <t>OTB_CRU_40-59_0_0</t>
  </si>
  <si>
    <t>OTM_DEF_130-135_0_0</t>
  </si>
  <si>
    <t>This fishery can derived ocasionally to the areas 1F and 2J of NAFO. Anyway the mayor part of catches are in ICES area</t>
  </si>
  <si>
    <t>North Sea &amp; Eastern Arctic</t>
  </si>
  <si>
    <t>L1</t>
  </si>
  <si>
    <t>Trawlers</t>
  </si>
  <si>
    <t>ICES I-II</t>
  </si>
  <si>
    <t xml:space="preserve">B </t>
  </si>
  <si>
    <t>H</t>
  </si>
  <si>
    <t>L2</t>
  </si>
  <si>
    <t>ICES XII-XIV, I-II</t>
  </si>
  <si>
    <t>ICES-NAFO</t>
  </si>
  <si>
    <t>L3</t>
  </si>
  <si>
    <t>NAFO, ICES XII-VIb</t>
  </si>
  <si>
    <t>Molva dypterygia</t>
  </si>
  <si>
    <t>Alepochepalus bairdii</t>
  </si>
  <si>
    <t>Hydrolagus mirabilis</t>
  </si>
  <si>
    <t>Trachyrinchus murrayi</t>
  </si>
  <si>
    <t>stock NAFO 3M</t>
  </si>
  <si>
    <t>stock NAFO SA 2+3</t>
  </si>
  <si>
    <t>stock NAFO 3KLMNO</t>
  </si>
  <si>
    <t>stock NAFO 3O</t>
  </si>
  <si>
    <t>stock NAFO 3LN</t>
  </si>
  <si>
    <t>Antimora rostrata</t>
  </si>
  <si>
    <t>Nezumia spp.</t>
  </si>
  <si>
    <t>Urophycis tenuis</t>
  </si>
  <si>
    <t>stock NAFO SA 3</t>
  </si>
  <si>
    <t>Myoxocephalus octodecemspinosus</t>
  </si>
  <si>
    <t>Malacoraja senta</t>
  </si>
  <si>
    <t>stock NAFO 3NO. TAC=0</t>
  </si>
  <si>
    <t>stock NAFO 3LNO.  TAC=0</t>
  </si>
  <si>
    <t>stock NAFO 3M.  TAC=0</t>
  </si>
  <si>
    <t xml:space="preserve">Brosme brosme </t>
  </si>
  <si>
    <t>I, II</t>
  </si>
  <si>
    <t>I, II,V</t>
  </si>
  <si>
    <t xml:space="preserve">Pandalus borealis </t>
  </si>
  <si>
    <t>Sebastes marinus.</t>
  </si>
  <si>
    <t>Sebastes mentella.</t>
  </si>
  <si>
    <t>see row 140</t>
  </si>
  <si>
    <t>see row 155</t>
  </si>
  <si>
    <t>2J 3KL</t>
  </si>
  <si>
    <t>3M</t>
  </si>
  <si>
    <t>3NO</t>
  </si>
  <si>
    <t>3Ps</t>
  </si>
  <si>
    <t>SA 1</t>
  </si>
  <si>
    <t xml:space="preserve">Hippoglossoides platessoides </t>
  </si>
  <si>
    <t>3LNO</t>
  </si>
  <si>
    <t xml:space="preserve">Limanda ferruginea </t>
  </si>
  <si>
    <t xml:space="preserve">Macrouridae </t>
  </si>
  <si>
    <t>SA 2+3</t>
  </si>
  <si>
    <t>3L</t>
  </si>
  <si>
    <t>Raja spp.</t>
  </si>
  <si>
    <t>SA 3</t>
  </si>
  <si>
    <t>3KLMNO</t>
  </si>
  <si>
    <t>ICES Sub-area XIV &amp;NAFO Sub-area 1</t>
  </si>
  <si>
    <t>3LN</t>
  </si>
  <si>
    <t>3O</t>
  </si>
  <si>
    <t>SA1</t>
  </si>
  <si>
    <t>This species has a TAC=0, so only data from scientific survey are used</t>
  </si>
  <si>
    <t>I,II</t>
  </si>
  <si>
    <t>2J, 3KL</t>
  </si>
  <si>
    <t xml:space="preserve">Macrouridae   </t>
  </si>
  <si>
    <t>SA 2 + 3</t>
  </si>
  <si>
    <t>fishery in ICES XII y VIb1</t>
  </si>
  <si>
    <t>This species has a TAC=0, so, the number of individuals to sample can not be planned in advance</t>
  </si>
  <si>
    <t>Data from FLEMISH CAP GROUNDFISH SURVEY only</t>
  </si>
  <si>
    <t>Sampling of this species has been separated by fishery area, Mauritania and Guinea Bissau, because these are two different stocks. Samplings alternate annually in each. In 2014 sampling was performed in Mauritania.</t>
  </si>
  <si>
    <t>This is a triennial species. Sampling will take place along the triennial period.</t>
  </si>
  <si>
    <t>Surveys</t>
  </si>
  <si>
    <t>Observers on board+surveys</t>
  </si>
  <si>
    <t>***</t>
  </si>
  <si>
    <t>****</t>
  </si>
  <si>
    <t>*This species has a TAC=0, so, the number of individuals to sample can not be planned in advance</t>
  </si>
  <si>
    <t>****Data from FLEMISH CAP GROUNDFISH SURVEY only</t>
  </si>
  <si>
    <t>***Data from 3LNO GROUNDFISH SURVEY (PLATUXA) only</t>
  </si>
  <si>
    <t>Not Required in EC 93/2010</t>
  </si>
  <si>
    <t>ICES AFWG</t>
  </si>
  <si>
    <t>Gadus morhua*</t>
  </si>
  <si>
    <t xml:space="preserve"> I, II</t>
  </si>
  <si>
    <t>* data of total catches . Not landings</t>
  </si>
  <si>
    <t>Melanogrammus aeglefinus*</t>
  </si>
  <si>
    <t>Hippoglossoides platessoides*</t>
  </si>
  <si>
    <t>Sebastes spp.*</t>
  </si>
  <si>
    <t>Reinhardtius hippoglossoides*</t>
  </si>
  <si>
    <t>Alepocephalus bairdii *</t>
  </si>
  <si>
    <t>Aphanopus carbo *</t>
  </si>
  <si>
    <t xml:space="preserve"> XII, VI b</t>
  </si>
  <si>
    <t>Coryphaenoides rupestris *</t>
  </si>
  <si>
    <t>Centroscymnus coelolepis *</t>
  </si>
  <si>
    <t>NAFO-ICES Joint meeting NIPAG</t>
  </si>
  <si>
    <t>Pandalus borealis*</t>
  </si>
  <si>
    <t xml:space="preserve"> I, II ICES</t>
  </si>
  <si>
    <t>No effort</t>
  </si>
  <si>
    <t>Fishery in moratorium</t>
  </si>
  <si>
    <t xml:space="preserve"> 3NO</t>
  </si>
  <si>
    <t>NAFO-SC</t>
  </si>
  <si>
    <t>Glyptocephalus cynoglossus*</t>
  </si>
  <si>
    <t>Limanda ferruginea*</t>
  </si>
  <si>
    <t>Macrourus berglax*</t>
  </si>
  <si>
    <t>Urophycis tenuis*</t>
  </si>
  <si>
    <t>3LMNO</t>
  </si>
  <si>
    <t>RCM NS &amp; EA</t>
  </si>
  <si>
    <t>All species and fisheries*</t>
  </si>
  <si>
    <t xml:space="preserve"> I, II, XII, XIVb, VIb and NAFO areas</t>
  </si>
  <si>
    <t>Various aggregated data</t>
  </si>
  <si>
    <t>stock NAFO 3L. TAC=0</t>
  </si>
  <si>
    <t>Not Required in EC 93/2012</t>
  </si>
  <si>
    <t>It had not any plannification for the 2014 sampling. Fishery in NAFO 6G</t>
  </si>
  <si>
    <t>WGPME</t>
  </si>
  <si>
    <t>Regional Coordination Meeting for Long Distant Fisheries</t>
  </si>
  <si>
    <t xml:space="preserve">RCM LDF </t>
  </si>
  <si>
    <t>10th Working Party on Ecosystems and Bycatch</t>
  </si>
  <si>
    <t>12th Working Party on Billfish</t>
  </si>
  <si>
    <t>16th Working Party on Tropical Tunas</t>
  </si>
  <si>
    <t>17th Scientific Committee</t>
  </si>
  <si>
    <t>7th Working Party on Methods</t>
  </si>
  <si>
    <t>10th Regular Session of the Scientific Committee</t>
  </si>
  <si>
    <t>Working Group on Phytoplankton and Microbial Ecology</t>
  </si>
  <si>
    <t>National Correspondants  Meeting</t>
  </si>
  <si>
    <t>NAFO/ICES</t>
  </si>
  <si>
    <t>WKSABCAL</t>
  </si>
  <si>
    <t xml:space="preserve">Workshop on Statistical Analysis of Biological Calibration Studies </t>
  </si>
  <si>
    <t xml:space="preserve">Working Group on Recreational Fisheries Surveys </t>
  </si>
  <si>
    <t>WGRFS</t>
  </si>
  <si>
    <t>WGMME</t>
  </si>
  <si>
    <t>by correspondence</t>
  </si>
  <si>
    <t>2 by correspondence</t>
  </si>
  <si>
    <t xml:space="preserve">Working Group on Marine Mammal Ecology </t>
  </si>
  <si>
    <t>WGOH</t>
  </si>
  <si>
    <t xml:space="preserve">Working Group on Oceanic Hydrography </t>
  </si>
  <si>
    <t>1 by correspondence</t>
  </si>
  <si>
    <t>Working Group on Multispecies Assessment Methods</t>
  </si>
  <si>
    <t>ICES VI</t>
  </si>
  <si>
    <t>ICES VII</t>
  </si>
  <si>
    <t xml:space="preserve"> ICES VIIIabde</t>
  </si>
  <si>
    <t>ICES VIIIc-IXa</t>
  </si>
  <si>
    <t>ICES I, II</t>
  </si>
  <si>
    <t xml:space="preserve">ICES XII,XIV, Div. Va </t>
  </si>
  <si>
    <t>In the first haul of the survey, the fishing gear suffered a serious fracture and had to be replaced. Then, a serious failure in the cooling system of the vessel's engine, forced to suspend the survey and return to port.</t>
  </si>
  <si>
    <t>Although it is a typical activity within the series of BOCADEVA survey, this time  fishing hauls has not been made because such sampling activity was performed synchronously along ECOCADIZ survey. The BOCADEVA and ECOCADIZ surveys were conducted simultaneously, coinciding in the entire sampling area.</t>
  </si>
  <si>
    <t>Although it is a typical activity within the series of ECOCADIZ survey, this time continuous sampling of eggs with CUFES has not been made because such sampling activity was performed synchronously along BOCADEVA survey. The BOCADEVA and ECOCADIZ surveys were conducted simultaneously, coinciding in the entire sampling area.</t>
  </si>
  <si>
    <t xml:space="preserve">Sebastes spp. </t>
  </si>
  <si>
    <t>Data from FLEMISH CAP GROUNDFISH SURVEY only. Data from 3 different species</t>
  </si>
  <si>
    <t>Ambliraja radiata</t>
  </si>
  <si>
    <t>Biological data transmitted. Not uploaded in database</t>
  </si>
  <si>
    <t>112 is the number of females used to calculate the fecundity. Only hidrated females were used although the total number of individuals were 1263.</t>
  </si>
  <si>
    <t>51 is the number of nydrated females used to calculate the fecundity. The total number of sampled females were 148</t>
  </si>
  <si>
    <t>189 is the number of nydrated females used to calculate the fecundity. The total number of sampled females were 706</t>
  </si>
  <si>
    <t>selected in 2015 (revision of the NP 2015). It had not any plannification for the 2014 sampling</t>
  </si>
  <si>
    <t>sampling was only possible in surveys. All individuals were sampled</t>
  </si>
  <si>
    <t>Sampling was possible only in surveys. Catches of this species were scarce to sampling in laboratory. The established distribution of quotas by boat in the area also complicated the collection of biological material.</t>
  </si>
  <si>
    <t xml:space="preserve">Auxis rochei   </t>
  </si>
  <si>
    <t>1.3</t>
  </si>
  <si>
    <t>Baltic Sea, North Sea and Eastern Arctic, and North Atlantic</t>
  </si>
  <si>
    <t>Demersal trawlers and/or demersal seiners</t>
  </si>
  <si>
    <t>12-&lt;18 m*</t>
  </si>
  <si>
    <t>Encuesta Económica Pesca Marítima</t>
  </si>
  <si>
    <t>18-&lt;24 m</t>
  </si>
  <si>
    <t>24-&lt;40 m</t>
  </si>
  <si>
    <t>10-&lt;12 m*</t>
  </si>
  <si>
    <t>12-&lt;18 m</t>
  </si>
  <si>
    <t>00-&lt;10 m</t>
  </si>
  <si>
    <t>10-&lt;12 m</t>
  </si>
  <si>
    <t>18-&lt;24 m*</t>
  </si>
  <si>
    <t>Vessels using polyvalent passive gears only</t>
  </si>
  <si>
    <t>Vessels using pots and/or traps</t>
  </si>
  <si>
    <t>6-&lt;12 m</t>
  </si>
  <si>
    <t>24-&lt;40 m*</t>
  </si>
  <si>
    <t>6-&lt;12 m*</t>
  </si>
  <si>
    <t>00-&lt;06 m</t>
  </si>
  <si>
    <t>Other fishing regions</t>
  </si>
  <si>
    <t>00-&lt;10 m*</t>
  </si>
  <si>
    <t>NONE</t>
  </si>
  <si>
    <t xml:space="preserve"> Inactive vessels</t>
  </si>
  <si>
    <t>Demersal trawlers and/or demersal seiners 12-&lt;18 m*</t>
  </si>
  <si>
    <t>AREA27 Demersal trawlers and/or demersal seiners 10-&lt;12 m</t>
  </si>
  <si>
    <t>Cluster based on threshold (&lt; 10 vessels)</t>
  </si>
  <si>
    <t>AREA27 Demersal trawlers and/or demersal seiners 12-&lt;18 m</t>
  </si>
  <si>
    <t>Main cluster</t>
  </si>
  <si>
    <t>Purse seiners 10-&lt;12 m*</t>
  </si>
  <si>
    <t>AREA27 Purse seiners 00-&lt;10 m</t>
  </si>
  <si>
    <t>AREA27 Purse seiners 10-&lt;12 m</t>
  </si>
  <si>
    <t>Vessels using hooks 10-&lt;12 m*</t>
  </si>
  <si>
    <t>AREA27 Vessels using hooks 00-&lt;10 m</t>
  </si>
  <si>
    <t>AREA27 Vessels using hooks 10-&lt;12 m</t>
  </si>
  <si>
    <t>Drift and/or fixed netters 10-&lt;12 m*</t>
  </si>
  <si>
    <t>AREA27 Drift and/or fixed netters 00-&lt;10 m</t>
  </si>
  <si>
    <t>AREA27 Drift and/or fixed netters 10-&lt;12 m</t>
  </si>
  <si>
    <t>Drift and/or fixed netters 18-&lt;24 m*</t>
  </si>
  <si>
    <t>AREA27 Drift and/or fixed netters 18-&lt;24 m</t>
  </si>
  <si>
    <t>AREA27 Drift and/or fixed netters 24-&lt;40 m</t>
  </si>
  <si>
    <t>Vessels using active and passive gears 12-&lt;18 m*</t>
  </si>
  <si>
    <t>AREA27 Vessels using active and passive gears 12-&lt;18 m</t>
  </si>
  <si>
    <t>AREA27 Vessels using active and passive gears 18-&lt;24 m</t>
  </si>
  <si>
    <t>AREA27 Vessels using active and passive gears 24-&lt;40 m</t>
  </si>
  <si>
    <t>Purse seiners 24-&lt;40 m*</t>
  </si>
  <si>
    <t>AREA37 Purse seiners 24-&lt;40 m</t>
  </si>
  <si>
    <t>AREA37 Purse seiners 40 m or larger</t>
  </si>
  <si>
    <t>Dredgers 06-&lt;12 m*</t>
  </si>
  <si>
    <t>AREA37 Dredgers 00-&lt;06 m</t>
  </si>
  <si>
    <t>AREA37 Dredgers 06-&lt;12 m</t>
  </si>
  <si>
    <t>Vessels using hooks 06-&lt;12 m*</t>
  </si>
  <si>
    <t>AREA37 Vessels using hooks 00-&lt;06 m</t>
  </si>
  <si>
    <t>AREA37 Vessels using hooks 06-&lt;12 m</t>
  </si>
  <si>
    <t>Vessels using hooks 18-&lt;24 m*</t>
  </si>
  <si>
    <t>AREA37 Vessels using hooks 18-&lt;24 m</t>
  </si>
  <si>
    <t>Vessels using pots and/or traps 12-&lt;18 m*</t>
  </si>
  <si>
    <t>AREA37 Vessels using pots and/or traps 06-&lt;12 m</t>
  </si>
  <si>
    <t>AREA37 Vessels using pots and/or traps 12-&lt;18 m</t>
  </si>
  <si>
    <t>AREA37 Vessels using pots and/or traps 24-&lt;40 m</t>
  </si>
  <si>
    <t>Vessels using polyvalent passive gears only 12-&lt;18 m*</t>
  </si>
  <si>
    <t>AREA37 Vessels using polyvalent passive gears only 12-&lt;18 m</t>
  </si>
  <si>
    <t>Purse seiners 12-&lt;18 m*</t>
  </si>
  <si>
    <t>OFR Purse seiners 00-&lt;10 m</t>
  </si>
  <si>
    <t>OFR Purse seiners 10-&lt;12 m</t>
  </si>
  <si>
    <t>OFR Purse seiners 12-&lt;18 m</t>
  </si>
  <si>
    <t>Vessels using hooks 24-&lt;40 m*</t>
  </si>
  <si>
    <t>OFR Vessels using hooks 18-&lt;24 m</t>
  </si>
  <si>
    <t>OFR Vessels using hooks 24-&lt;40 m</t>
  </si>
  <si>
    <t>Vessels using polyvalent passive gears only 00-&lt;10 m*</t>
  </si>
  <si>
    <t>OFR Vessels using pots and/or trap 00-&lt;10 m</t>
  </si>
  <si>
    <t>Cluster FPO to PGP due to there aren't threshold FPO in this SUPRA</t>
  </si>
  <si>
    <t>OFR Vessels using polyvalent passive gears only 00-&lt;10 m</t>
  </si>
  <si>
    <t>Vessels using polyvalent passive gears only 10-&lt;12 m*</t>
  </si>
  <si>
    <t>OFR Drift and/or fixed netters 10-&lt;12 m</t>
  </si>
  <si>
    <t>Cluster DFN to PGP due to there aren't more DFN in this SUPRA</t>
  </si>
  <si>
    <t>OFRVessels using pots and/or traps 10-&lt;12 m</t>
  </si>
  <si>
    <t>OFR Vessels using polyvalent passive gears only 10-&lt;12 m</t>
  </si>
  <si>
    <t>OFR Vessels using active and passive gears 10-&lt;12 m</t>
  </si>
  <si>
    <t>OFR Vessels using pots and/or traps 12-&lt;18 m</t>
  </si>
  <si>
    <t>OFR Vessels using polyvalent passive gears only 12-&lt;18 m</t>
  </si>
  <si>
    <t>OFR Vessels using active and passive gears 12-&lt;18 m</t>
  </si>
  <si>
    <t>Vessels using polyvalent passive gears only 24-&lt;40 m*</t>
  </si>
  <si>
    <t>OFR Vessels using polyvalent passive gears only 18-&lt;24 m</t>
  </si>
  <si>
    <t>OFR Vessels using polyvalent passive gears only 24-&lt;40 m</t>
  </si>
  <si>
    <t>Income</t>
  </si>
  <si>
    <t>Gross value of landings</t>
  </si>
  <si>
    <t>questionnaires</t>
  </si>
  <si>
    <t>Beam trawlers</t>
  </si>
  <si>
    <t>0-&lt; 10 m</t>
  </si>
  <si>
    <t>0-&lt; 6 m</t>
  </si>
  <si>
    <t>Pelagic trawlers</t>
  </si>
  <si>
    <t>10-&lt; 12 m</t>
  </si>
  <si>
    <t xml:space="preserve">Income from leasing out quota or other fishing rights </t>
  </si>
  <si>
    <t>Direct subsidies</t>
  </si>
  <si>
    <t xml:space="preserve">Other income </t>
  </si>
  <si>
    <t>Personnel costs</t>
  </si>
  <si>
    <t>Wages and salaries of crew</t>
  </si>
  <si>
    <t>mputed value of unpaid labour</t>
  </si>
  <si>
    <t>Energy costs</t>
  </si>
  <si>
    <t>Repair and maintenance costs</t>
  </si>
  <si>
    <t>Other operational costs</t>
  </si>
  <si>
    <t>Variable costs</t>
  </si>
  <si>
    <t>Non-variable costs</t>
  </si>
  <si>
    <t xml:space="preserve">Lease/rental payments for quota or other fishing rights </t>
  </si>
  <si>
    <t>Capital costs</t>
  </si>
  <si>
    <t>Annual depreciation</t>
  </si>
  <si>
    <t>Capital value</t>
  </si>
  <si>
    <t>Value of quota and other fishing rights</t>
  </si>
  <si>
    <t>Investments</t>
  </si>
  <si>
    <t>Investments in physical capital</t>
  </si>
  <si>
    <t>Financial position</t>
  </si>
  <si>
    <t>Debt/asset ratio</t>
  </si>
  <si>
    <t>Employment</t>
  </si>
  <si>
    <t>Engaged crew</t>
  </si>
  <si>
    <t xml:space="preserve">FTE National </t>
  </si>
  <si>
    <t>FTE harmonised</t>
  </si>
  <si>
    <t>Data collection is complete due to the obligation to issue a guide of movement of all the specimens are fished</t>
  </si>
  <si>
    <t xml:space="preserve"> by Order  ARM2689/2009, is prohibited in Spain fishing for all species and families Alopiidae Sphyrnidae (thresher sharks and hammer, respectively) and Royal Decree 347/2011, of 11 March, laying regulates the maritime fishing waters outdoor recreation, recreational fishing allowed only four Elasmobranch species (Galeorhinus galeus, Isurus spp, Mustelus spp and Prionace glauca). Moreover, data collection is performed during fishing competitions authorized not exist as a rule shark catch records made in these competitions</t>
  </si>
  <si>
    <t>In the Mediterranean Sea it is authorized only for recreational fishing of adult eel in the Valencian and Balearic Islands (in this low incidence). Catalonia is authorized catch and release fishing only major eel 35 cm. and it is considered a little bit entrenched and widespread among anglers activity. In Valencia Community, under the management plan it has been chosen by a reduction in effort by defining maximum fishing quotas. Thus, in order bans the last three years (2010-2011-2012) a maximum quota of eels (&gt; 25cm) per fisherman and day 4 specimens or 1kg set, being the first limiting value is reached</t>
  </si>
  <si>
    <t>according to current regulations, recreational fishing is in the form 'deathless'. In case you accidentally captured a dead specimen is only one tuna per trip is allowed, and these possible catches, must be declared to the Secretary General of Fisheries</t>
  </si>
  <si>
    <t>statements of anglers</t>
  </si>
  <si>
    <t>YES</t>
  </si>
  <si>
    <t>(a) SAL (Salmo salar)</t>
  </si>
  <si>
    <r>
      <t>(b) ELE (</t>
    </r>
    <r>
      <rPr>
        <i/>
        <sz val="10"/>
        <rFont val="Arial"/>
        <family val="2"/>
      </rPr>
      <t>Anguila anguilla)</t>
    </r>
  </si>
  <si>
    <r>
      <t>(c)  BSS (</t>
    </r>
    <r>
      <rPr>
        <i/>
        <sz val="10"/>
        <rFont val="Arial"/>
        <family val="2"/>
      </rPr>
      <t>Dicentrarchus labrax), SBG (Sparus aurata), SBH (Morone chrysops x M. saxatilis) and SBR (Pagellus bogaraveo)</t>
    </r>
  </si>
  <si>
    <t>(d) This row contains all other not listed marine species:  AMB, MGR,MGS,OAL,SOL, SPU, SWA,TUR,RPG,REA,ATB,MPS,MUF</t>
  </si>
  <si>
    <r>
      <t>(e) BFT (</t>
    </r>
    <r>
      <rPr>
        <i/>
        <sz val="10"/>
        <rFont val="Arial"/>
        <family val="2"/>
      </rPr>
      <t>Thunnus thynnus)</t>
    </r>
  </si>
  <si>
    <r>
      <t xml:space="preserve">(i) </t>
    </r>
    <r>
      <rPr>
        <i/>
        <sz val="10"/>
        <rFont val="Arial"/>
        <family val="2"/>
      </rPr>
      <t>MSM (Mytilus galloprovincialis)</t>
    </r>
  </si>
  <si>
    <r>
      <t>(j) OYF (</t>
    </r>
    <r>
      <rPr>
        <i/>
        <sz val="10"/>
        <rFont val="Arial"/>
        <family val="2"/>
      </rPr>
      <t>Ostrea edulis), OYG (Crassostrea gigas)</t>
    </r>
  </si>
  <si>
    <t>(k) CLJ, (Ruditapes philippinarum), CTG (Ruditapes decussatus), CTS (Venerupis pullastra) and VNR (Venerupis rhomboides)</t>
  </si>
  <si>
    <t>(l) This row contains all other not listed shellfish species, crustaceans,  aquatic plants and aquatic invertebrates: COC, DON, EQE, PEE, QSC, RAZ, VEV, VSC, OCC, AUP, PCL, CPR, KUP, TGS, PAL, PNV, LQX, SWX, DIN, GAS</t>
  </si>
  <si>
    <t>(m) This row contains all other not listed fresh water species  AAA, APB, BRB, CGO, FCY, FRX, HUC, AFJ, GTA, VHS</t>
  </si>
  <si>
    <r>
      <t>(n) TRS (</t>
    </r>
    <r>
      <rPr>
        <i/>
        <sz val="10"/>
        <rFont val="Arial"/>
        <family val="2"/>
      </rPr>
      <t>Salmo trutta)</t>
    </r>
    <r>
      <rPr>
        <sz val="10"/>
        <rFont val="Arial"/>
        <family val="2"/>
      </rPr>
      <t xml:space="preserve"> and TRR (Oncorhynchus mykiss)</t>
    </r>
  </si>
  <si>
    <t>(o) FCP (Cyprinus carpio) and FTE (Tinca tinca)</t>
  </si>
  <si>
    <t>Land based farms - Salmon Hatcheries &amp; nurseries</t>
  </si>
  <si>
    <t>2013</t>
  </si>
  <si>
    <t>Encuesta Económica de Acuicultura</t>
  </si>
  <si>
    <t>Land based farms - Salmon combined</t>
  </si>
  <si>
    <t>Land based farms - Trout Hatcheries &amp; nurseries</t>
  </si>
  <si>
    <t>Land based farms - Trout on growing</t>
  </si>
  <si>
    <t>Land based farms - Trout combined</t>
  </si>
  <si>
    <t>Land based farms - Sea bass &amp; Sea bream Hatcheries &amp; nurseries</t>
  </si>
  <si>
    <t xml:space="preserve">Land based farms - Sea bass &amp; Sea bream on growing </t>
  </si>
  <si>
    <t xml:space="preserve">Land based farms - Sea bass &amp; Sea bream combined </t>
  </si>
  <si>
    <t>Cages - Sea bass &amp; Sea bream cages</t>
  </si>
  <si>
    <t xml:space="preserve">Land based farms - Carp combined </t>
  </si>
  <si>
    <t>Land based farms - Other freshwater fish combined</t>
  </si>
  <si>
    <t>Land based farms - Other marine fish on growing</t>
  </si>
  <si>
    <t>Land based farms - Other marine fish combined</t>
  </si>
  <si>
    <t xml:space="preserve">Shellfish farming techniques - Mussel rafts </t>
  </si>
  <si>
    <t>Shellfish farming techniques - Mussel Long line</t>
  </si>
  <si>
    <t>Shellfish farming techniques - Mussel Bottom</t>
  </si>
  <si>
    <t>Shellfish farming techniques - Oyster rafts</t>
  </si>
  <si>
    <t>Shellfish farming techniques - Oyster Long line</t>
  </si>
  <si>
    <t>Shellfish farming techniques - Oyster Bottom</t>
  </si>
  <si>
    <t>Shellfish farming techniques - Oyster Other</t>
  </si>
  <si>
    <t>Shellfish farming techniques - Clam rafts</t>
  </si>
  <si>
    <t xml:space="preserve">Shellfish farming techniques - Clam Bottom </t>
  </si>
  <si>
    <t>Shellfish farming techniques - Clam Other</t>
  </si>
  <si>
    <t>Shellfish farming techniques - Other shellfish rafts</t>
  </si>
  <si>
    <t>Shellfish farming techniques - Other shellfish Long line</t>
  </si>
  <si>
    <t>Shellfish farming techniques - Other shellfish Bottom</t>
  </si>
  <si>
    <t>Shellfish farming techniques - Other shellfish Other</t>
  </si>
  <si>
    <t>Cages - Tuna cages</t>
  </si>
  <si>
    <t>Land based farms - Eel on growing</t>
  </si>
  <si>
    <t>Land based farms - Eel combined</t>
  </si>
  <si>
    <t>Turnover</t>
  </si>
  <si>
    <t>Subsidies</t>
  </si>
  <si>
    <t>Other income</t>
  </si>
  <si>
    <t>Wages and salaries</t>
  </si>
  <si>
    <t>Imputed value of unpaid labour</t>
  </si>
  <si>
    <t>Livestock costs</t>
  </si>
  <si>
    <t>Feed costs</t>
  </si>
  <si>
    <t>Repair and maintenance</t>
  </si>
  <si>
    <t>Depreciation of capital</t>
  </si>
  <si>
    <t>Financial costs, net</t>
  </si>
  <si>
    <t>Extraordinary costs, net</t>
  </si>
  <si>
    <t>Total value of assets</t>
  </si>
  <si>
    <t xml:space="preserve">Net Investments </t>
  </si>
  <si>
    <t>Debt</t>
  </si>
  <si>
    <t>Volume of Sales</t>
  </si>
  <si>
    <t>all segments</t>
  </si>
  <si>
    <t>Number of persons employed</t>
  </si>
  <si>
    <t>FTE National</t>
  </si>
  <si>
    <t>Number of enterprises</t>
  </si>
  <si>
    <t>Empresas &lt;=10</t>
  </si>
  <si>
    <t>Encuesta Industrial de Empresas (INE)</t>
  </si>
  <si>
    <t>Empresas 11 a 49</t>
  </si>
  <si>
    <t>Empresas 50 a 249</t>
  </si>
  <si>
    <t>Empresas &gt; 250</t>
  </si>
  <si>
    <t>Volumen de negocios</t>
  </si>
  <si>
    <t>cuestionario</t>
  </si>
  <si>
    <t>Subvenciones</t>
  </si>
  <si>
    <t>Otras rentas</t>
  </si>
  <si>
    <t>Sueldos y salarios del personal</t>
  </si>
  <si>
    <t>Valor imputado del trabajo no remunerado</t>
  </si>
  <si>
    <t>Gastos de energía</t>
  </si>
  <si>
    <t xml:space="preserve">Compra de peces y otras materias primas para producción </t>
  </si>
  <si>
    <t>Otros gastos de funcionamiento</t>
  </si>
  <si>
    <t>Amortización del capital</t>
  </si>
  <si>
    <t>Costes financieros netos</t>
  </si>
  <si>
    <t xml:space="preserve">Gastos extraordinarios netos </t>
  </si>
  <si>
    <t>Valor total del activo</t>
  </si>
  <si>
    <t>Inversiones netas</t>
  </si>
  <si>
    <t>Endeudamiento</t>
  </si>
  <si>
    <t>Número de personas empleadas</t>
  </si>
  <si>
    <t>UTA nacional</t>
  </si>
  <si>
    <t>Número de empresas</t>
  </si>
  <si>
    <t>2013*</t>
  </si>
  <si>
    <t>*During 2014, the resuts of the 2013 survey were analyzed. Questionnaires will be performed again in 2015</t>
  </si>
  <si>
    <t>North Sea&amp; Eastern Arctic</t>
  </si>
  <si>
    <t>Capacity</t>
  </si>
  <si>
    <t>Number of vessels</t>
  </si>
  <si>
    <t xml:space="preserve">Censo de flota pesquera </t>
  </si>
  <si>
    <t>All registered vessels</t>
  </si>
  <si>
    <t>GT, kW, vessel age,</t>
  </si>
  <si>
    <t>Diario de a bordo/ Notas de Venta</t>
  </si>
  <si>
    <t>Days at sea</t>
  </si>
  <si>
    <t>Hours fished</t>
  </si>
  <si>
    <t>Diario de a bordo</t>
  </si>
  <si>
    <t>Dredges and Trawls</t>
  </si>
  <si>
    <t>Fishing days</t>
  </si>
  <si>
    <t>kW* fishing days</t>
  </si>
  <si>
    <t>Censo de flota pesquera/Diario de a bordo</t>
  </si>
  <si>
    <t>GT* fishing days</t>
  </si>
  <si>
    <t>Number of trips</t>
  </si>
  <si>
    <t>No tenemos flota</t>
  </si>
  <si>
    <t>Number of fishing operations</t>
  </si>
  <si>
    <t>Purse Seines</t>
  </si>
  <si>
    <t>Soaking time</t>
  </si>
  <si>
    <t>All Passive gears</t>
  </si>
  <si>
    <t>Landings</t>
  </si>
  <si>
    <t>Value of landings total and per species</t>
  </si>
  <si>
    <t>Live weight of landings total and per species</t>
  </si>
  <si>
    <t>Prices by commercial species</t>
  </si>
  <si>
    <t>Conversion factor per species</t>
  </si>
  <si>
    <t xml:space="preserve">en la tabla III_F_2 estan los factores de conversión calculados en el IEO </t>
  </si>
  <si>
    <t>See Table III_F_2</t>
  </si>
  <si>
    <t>Diario de abordo</t>
  </si>
  <si>
    <t>Notas de venta</t>
  </si>
  <si>
    <t>Diarios de  pesca,Notas de venta X coeficiente de conversión</t>
  </si>
  <si>
    <t>Diarios de a bordo</t>
  </si>
  <si>
    <t>Diarios de pesca, Notas de venta X coeficiente de conversión</t>
  </si>
  <si>
    <t>Diarios de  pesca X coeficiente de conversión</t>
  </si>
  <si>
    <t>Table II.B.1 - International co-ordination</t>
  </si>
  <si>
    <r>
      <t xml:space="preserve">The </t>
    </r>
    <r>
      <rPr>
        <b/>
        <sz val="10"/>
        <rFont val="Arial"/>
        <family val="2"/>
      </rPr>
      <t>on shore</t>
    </r>
    <r>
      <rPr>
        <sz val="10"/>
        <rFont val="Arial"/>
        <family val="2"/>
      </rPr>
      <t xml:space="preserve"> planned sampling has been changed to </t>
    </r>
    <r>
      <rPr>
        <b/>
        <sz val="10"/>
        <rFont val="Arial"/>
        <family val="2"/>
      </rPr>
      <t>at sea</t>
    </r>
    <r>
      <rPr>
        <sz val="10"/>
        <rFont val="Arial"/>
        <family val="2"/>
      </rPr>
      <t xml:space="preserve">  </t>
    </r>
  </si>
  <si>
    <r>
      <t xml:space="preserve">Some </t>
    </r>
    <r>
      <rPr>
        <b/>
        <sz val="10"/>
        <rFont val="Arial"/>
        <family val="2"/>
      </rPr>
      <t>on shore</t>
    </r>
    <r>
      <rPr>
        <sz val="10"/>
        <rFont val="Arial"/>
        <family val="2"/>
      </rPr>
      <t xml:space="preserve"> planned sampling has been changed to </t>
    </r>
    <r>
      <rPr>
        <b/>
        <sz val="10"/>
        <rFont val="Arial"/>
        <family val="2"/>
      </rPr>
      <t>at sea</t>
    </r>
    <r>
      <rPr>
        <sz val="10"/>
        <rFont val="Arial"/>
        <family val="2"/>
      </rPr>
      <t xml:space="preserve">  </t>
    </r>
  </si>
  <si>
    <r>
      <t xml:space="preserve">Some </t>
    </r>
    <r>
      <rPr>
        <b/>
        <sz val="10"/>
        <rFont val="Arial"/>
        <family val="2"/>
      </rPr>
      <t>at sea</t>
    </r>
    <r>
      <rPr>
        <sz val="10"/>
        <rFont val="Arial"/>
        <family val="2"/>
      </rPr>
      <t xml:space="preserve"> concurrent sampling have been added</t>
    </r>
  </si>
  <si>
    <r>
      <t>Estimación de la biomasa de reproductores del stock de boquerón (</t>
    </r>
    <r>
      <rPr>
        <i/>
        <sz val="10"/>
        <rFont val="Arial"/>
        <family val="2"/>
      </rPr>
      <t>Engraulis encrasicolus</t>
    </r>
    <r>
      <rPr>
        <sz val="10"/>
        <rFont val="Arial"/>
        <family val="2"/>
      </rPr>
      <t>) del Golfo de Cádiz, mediante el Método de producción Diaria de Huevos (MPDH). Delimitación y estimación de la extensión del área de puesta de la especie en el área.</t>
    </r>
  </si>
  <si>
    <r>
      <t>Raja</t>
    </r>
    <r>
      <rPr>
        <sz val="10"/>
        <rFont val="Arial"/>
        <family val="2"/>
      </rPr>
      <t xml:space="preserve"> spp.*</t>
    </r>
  </si>
  <si>
    <r>
      <t>Sebastes</t>
    </r>
    <r>
      <rPr>
        <sz val="10"/>
        <rFont val="Arial"/>
        <family val="2"/>
      </rPr>
      <t xml:space="preserve"> spp.*</t>
    </r>
  </si>
  <si>
    <r>
      <rPr>
        <sz val="10"/>
        <rFont val="Arial"/>
        <family val="2"/>
      </rPr>
      <t>2012</t>
    </r>
    <r>
      <rPr>
        <sz val="10"/>
        <rFont val="Arial"/>
        <family val="2"/>
      </rPr>
      <t xml:space="preserve"> Thunnus alalunga</t>
    </r>
  </si>
  <si>
    <r>
      <rPr>
        <sz val="10"/>
        <rFont val="Arial"/>
        <family val="2"/>
      </rPr>
      <t xml:space="preserve">2012 </t>
    </r>
    <r>
      <rPr>
        <sz val="10"/>
        <rFont val="Arial"/>
        <family val="2"/>
      </rPr>
      <t>Euthynnus alleteratus</t>
    </r>
  </si>
  <si>
    <r>
      <rPr>
        <sz val="10"/>
        <rFont val="Arial"/>
        <family val="2"/>
      </rPr>
      <t xml:space="preserve">2012 </t>
    </r>
    <r>
      <rPr>
        <sz val="10"/>
        <rFont val="Arial"/>
        <family val="2"/>
      </rPr>
      <t>Sarda sarda</t>
    </r>
  </si>
  <si>
    <r>
      <rPr>
        <sz val="10"/>
        <rFont val="Arial"/>
        <family val="2"/>
      </rPr>
      <t>2012</t>
    </r>
    <r>
      <rPr>
        <sz val="10"/>
        <rFont val="Arial"/>
        <family val="2"/>
      </rPr>
      <t xml:space="preserve"> Auxis rochei</t>
    </r>
  </si>
  <si>
    <r>
      <rPr>
        <sz val="10"/>
        <rFont val="Arial"/>
        <family val="2"/>
      </rPr>
      <t>2012</t>
    </r>
    <r>
      <rPr>
        <sz val="10"/>
        <rFont val="Arial"/>
        <family val="2"/>
      </rPr>
      <t xml:space="preserve"> Xiphias gladius</t>
    </r>
  </si>
  <si>
    <t>c) see footnote</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</si>
</sst>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 #,##0.00\ _€_-;\-* #,##0.00\ _€_-;_-* &quot;-&quot;??\ _€_-;_-@_-"/>
    <numFmt numFmtId="165" formatCode="\ \ @"/>
    <numFmt numFmtId="166" formatCode="0.0%"/>
    <numFmt numFmtId="167" formatCode="0.0"/>
    <numFmt numFmtId="168" formatCode="0.000"/>
  </numFmts>
  <fonts count="68">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indexed="8"/>
      <name val="Arial"/>
      <family val="2"/>
    </font>
    <font>
      <sz val="11"/>
      <color indexed="8"/>
      <name val="Calibri"/>
      <family val="2"/>
    </font>
    <font>
      <sz val="10"/>
      <color indexed="9"/>
      <name val="Arial"/>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0"/>
      <color indexed="62"/>
      <name val="Arial"/>
      <family val="2"/>
    </font>
    <font>
      <b/>
      <sz val="11"/>
      <color indexed="62"/>
      <name val="Calibri"/>
      <family val="2"/>
    </font>
    <font>
      <b/>
      <sz val="10"/>
      <color indexed="8"/>
      <name val="Arial"/>
      <family val="2"/>
    </font>
    <font>
      <sz val="10"/>
      <color indexed="17"/>
      <name val="Arial"/>
      <family val="2"/>
    </font>
    <font>
      <sz val="11"/>
      <color indexed="20"/>
      <name val="Calibri"/>
      <family val="2"/>
    </font>
    <font>
      <sz val="10"/>
      <color indexed="60"/>
      <name val="Arial"/>
      <family val="2"/>
    </font>
    <font>
      <sz val="10"/>
      <color indexed="20"/>
      <name val="Arial"/>
      <family val="2"/>
    </font>
    <font>
      <i/>
      <sz val="11"/>
      <color indexed="23"/>
      <name val="Calibri"/>
      <family val="2"/>
    </font>
    <font>
      <b/>
      <sz val="11"/>
      <color indexed="8"/>
      <name val="Calibri"/>
      <family val="2"/>
    </font>
    <font>
      <b/>
      <sz val="12"/>
      <name val="Antique Olive"/>
      <family val="2"/>
    </font>
    <font>
      <b/>
      <sz val="11"/>
      <name val="Antique Olive"/>
      <family val="2"/>
    </font>
    <font>
      <b/>
      <sz val="10"/>
      <name val="Arial"/>
      <family val="2"/>
    </font>
    <font>
      <b/>
      <sz val="12"/>
      <name val="Arial"/>
      <family val="2"/>
    </font>
    <font>
      <b/>
      <sz val="11"/>
      <name val="Arial"/>
      <family val="2"/>
    </font>
    <font>
      <sz val="10"/>
      <color indexed="19"/>
      <name val="Arial"/>
      <family val="2"/>
    </font>
    <font>
      <sz val="8"/>
      <name val="Arial"/>
      <family val="2"/>
    </font>
    <font>
      <b/>
      <vertAlign val="superscript"/>
      <sz val="10"/>
      <name val="Arial"/>
      <family val="2"/>
    </font>
    <font>
      <i/>
      <sz val="10"/>
      <name val="Arial"/>
      <family val="2"/>
    </font>
    <font>
      <b/>
      <sz val="14"/>
      <name val="Arial"/>
      <family val="2"/>
    </font>
    <font>
      <sz val="10"/>
      <name val="Arial"/>
      <family val="2"/>
    </font>
    <font>
      <b/>
      <sz val="8"/>
      <name val="Arial"/>
      <family val="2"/>
    </font>
    <font>
      <sz val="12"/>
      <name val="Arial"/>
      <family val="2"/>
    </font>
    <font>
      <sz val="10"/>
      <color rgb="FF808080"/>
      <name val="Arial"/>
      <family val="2"/>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i/>
      <sz val="11"/>
      <color rgb="FF7F7F7F"/>
      <name val="Calibri"/>
      <family val="2"/>
      <scheme val="minor"/>
    </font>
    <font>
      <sz val="11"/>
      <color theme="0"/>
      <name val="Calibri"/>
      <family val="2"/>
      <scheme val="minor"/>
    </font>
    <font>
      <sz val="11"/>
      <color theme="1"/>
      <name val="Calibri"/>
      <family val="2"/>
      <scheme val="minor"/>
    </font>
    <font>
      <sz val="10"/>
      <color theme="0" tint="-0.499984740745262"/>
      <name val="Arial"/>
      <family val="2"/>
    </font>
    <font>
      <sz val="10"/>
      <color theme="0" tint="-0.34998626667073579"/>
      <name val="Arial"/>
      <family val="2"/>
    </font>
    <font>
      <b/>
      <i/>
      <sz val="12"/>
      <color rgb="FFFC70E1"/>
      <name val="Arial"/>
      <family val="2"/>
    </font>
    <font>
      <sz val="11"/>
      <color indexed="62"/>
      <name val="Calibri"/>
      <family val="2"/>
    </font>
    <font>
      <u/>
      <sz val="10"/>
      <color theme="10"/>
      <name val="Arial"/>
      <family val="2"/>
    </font>
    <font>
      <u/>
      <sz val="10"/>
      <color theme="11"/>
      <name val="Arial"/>
      <family val="2"/>
    </font>
    <font>
      <b/>
      <sz val="11"/>
      <color theme="1"/>
      <name val="Calibri"/>
      <family val="2"/>
      <scheme val="minor"/>
    </font>
    <font>
      <sz val="11"/>
      <name val="Arial"/>
      <family val="2"/>
    </font>
    <font>
      <sz val="11"/>
      <color rgb="FFFF0000"/>
      <name val="Calibri"/>
      <family val="2"/>
    </font>
    <font>
      <sz val="10"/>
      <color theme="1"/>
      <name val="Calibri"/>
      <family val="2"/>
      <scheme val="minor"/>
    </font>
    <font>
      <b/>
      <sz val="9"/>
      <color indexed="81"/>
      <name val="Tahoma"/>
      <family val="2"/>
    </font>
    <font>
      <sz val="9"/>
      <color indexed="81"/>
      <name val="Tahoma"/>
      <family val="2"/>
    </font>
    <font>
      <b/>
      <sz val="8"/>
      <color indexed="81"/>
      <name val="Tahoma"/>
      <family val="2"/>
    </font>
    <font>
      <sz val="8"/>
      <color indexed="81"/>
      <name val="Tahoma"/>
      <family val="2"/>
    </font>
    <font>
      <b/>
      <sz val="10"/>
      <name val="Antique Olive"/>
      <family val="2"/>
    </font>
    <font>
      <vertAlign val="superscript"/>
      <sz val="11"/>
      <name val="Arial"/>
      <family val="2"/>
    </font>
    <font>
      <sz val="11"/>
      <color indexed="8"/>
      <name val="Calibri"/>
      <family val="2"/>
      <charset val="1"/>
    </font>
    <font>
      <b/>
      <i/>
      <sz val="12"/>
      <name val="Arial"/>
      <family val="2"/>
    </font>
    <font>
      <sz val="11"/>
      <name val="Calibri"/>
      <family val="2"/>
      <scheme val="minor"/>
    </font>
    <font>
      <sz val="10"/>
      <name val="Arial Narrow"/>
      <family val="2"/>
    </font>
    <font>
      <sz val="10"/>
      <name val="Calibri"/>
      <family val="2"/>
      <scheme val="minor"/>
    </font>
    <font>
      <sz val="10"/>
      <name val="Calibri"/>
      <family val="2"/>
    </font>
    <font>
      <strike/>
      <sz val="10"/>
      <name val="Arial"/>
      <family val="2"/>
    </font>
    <font>
      <i/>
      <sz val="11"/>
      <name val="Calibri"/>
      <family val="2"/>
      <scheme val="minor"/>
    </font>
    <font>
      <sz val="11"/>
      <name val="Calibri"/>
      <family val="2"/>
    </font>
  </fonts>
  <fills count="66">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24"/>
      </patternFill>
    </fill>
    <fill>
      <patternFill patternType="solid">
        <fgColor indexed="24"/>
        <bgColor indexed="41"/>
      </patternFill>
    </fill>
    <fill>
      <patternFill patternType="solid">
        <fgColor indexed="26"/>
        <bgColor indexed="9"/>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34"/>
      </patternFill>
    </fill>
    <fill>
      <patternFill patternType="solid">
        <fgColor indexed="22"/>
        <bgColor indexed="31"/>
      </patternFill>
    </fill>
    <fill>
      <patternFill patternType="solid">
        <fgColor indexed="43"/>
        <bgColor indexed="26"/>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0"/>
      </patternFill>
    </fill>
    <fill>
      <patternFill patternType="solid">
        <fgColor indexed="55"/>
        <bgColor indexed="23"/>
      </patternFill>
    </fill>
    <fill>
      <patternFill patternType="solid">
        <fgColor indexed="54"/>
        <bgColor indexed="19"/>
      </patternFill>
    </fill>
    <fill>
      <patternFill patternType="solid">
        <fgColor indexed="9"/>
        <bgColor indexed="26"/>
      </patternFill>
    </fill>
    <fill>
      <patternFill patternType="solid">
        <fgColor theme="0"/>
        <bgColor indexed="41"/>
      </patternFill>
    </fill>
    <fill>
      <patternFill patternType="solid">
        <fgColor rgb="FFDDDDDD"/>
        <bgColor indexed="41"/>
      </patternFill>
    </fill>
    <fill>
      <patternFill patternType="solid">
        <fgColor rgb="FFDDDDDD"/>
        <bgColor indexed="64"/>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14999847407452621"/>
        <bgColor indexed="41"/>
      </patternFill>
    </fill>
    <fill>
      <patternFill patternType="solid">
        <fgColor theme="0" tint="-0.249977111117893"/>
        <bgColor indexed="41"/>
      </patternFill>
    </fill>
    <fill>
      <patternFill patternType="solid">
        <fgColor theme="0" tint="-0.249977111117893"/>
        <bgColor indexed="64"/>
      </patternFill>
    </fill>
    <fill>
      <patternFill patternType="solid">
        <fgColor indexed="9"/>
        <bgColor indexed="64"/>
      </patternFill>
    </fill>
    <fill>
      <patternFill patternType="solid">
        <fgColor rgb="FFD8D8D8"/>
        <bgColor indexed="64"/>
      </patternFill>
    </fill>
  </fills>
  <borders count="42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style="thin">
        <color indexed="49"/>
      </top>
      <bottom style="double">
        <color indexed="49"/>
      </bottom>
      <diagonal/>
    </border>
    <border>
      <left style="thin">
        <color indexed="8"/>
      </left>
      <right style="thin">
        <color indexed="8"/>
      </right>
      <top style="thin">
        <color indexed="8"/>
      </top>
      <bottom style="thin">
        <color indexed="8"/>
      </bottom>
      <diagonal/>
    </border>
    <border>
      <left style="thin">
        <color indexed="8"/>
      </left>
      <right style="thin">
        <color indexed="8"/>
      </right>
      <top style="medium">
        <color indexed="8"/>
      </top>
      <bottom style="medium">
        <color indexed="8"/>
      </bottom>
      <diagonal/>
    </border>
    <border>
      <left style="hair">
        <color indexed="8"/>
      </left>
      <right style="hair">
        <color indexed="8"/>
      </right>
      <top style="hair">
        <color indexed="8"/>
      </top>
      <bottom style="hair">
        <color indexed="8"/>
      </bottom>
      <diagonal/>
    </border>
    <border>
      <left style="medium">
        <color indexed="8"/>
      </left>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
      <left/>
      <right style="thin">
        <color indexed="8"/>
      </right>
      <top style="thin">
        <color indexed="8"/>
      </top>
      <bottom style="thin">
        <color indexed="8"/>
      </bottom>
      <diagonal/>
    </border>
    <border>
      <left style="medium">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diagonalUp="1" diagonalDown="1">
      <left style="thin">
        <color indexed="8"/>
      </left>
      <right style="thin">
        <color indexed="8"/>
      </right>
      <top style="thin">
        <color indexed="8"/>
      </top>
      <bottom style="thin">
        <color indexed="8"/>
      </bottom>
      <diagonal style="thin">
        <color indexed="8"/>
      </diagonal>
    </border>
    <border>
      <left/>
      <right/>
      <top style="thin">
        <color indexed="8"/>
      </top>
      <bottom/>
      <diagonal/>
    </border>
    <border>
      <left/>
      <right style="medium">
        <color indexed="8"/>
      </right>
      <top/>
      <bottom/>
      <diagonal/>
    </border>
    <border>
      <left style="thin">
        <color indexed="8"/>
      </left>
      <right style="thin">
        <color indexed="8"/>
      </right>
      <top style="medium">
        <color indexed="8"/>
      </top>
      <bottom style="thin">
        <color indexed="8"/>
      </bottom>
      <diagonal/>
    </border>
    <border>
      <left style="medium">
        <color indexed="8"/>
      </left>
      <right style="medium">
        <color indexed="8"/>
      </right>
      <top style="medium">
        <color indexed="8"/>
      </top>
      <bottom/>
      <diagonal/>
    </border>
    <border>
      <left style="thin">
        <color indexed="8"/>
      </left>
      <right style="thin">
        <color indexed="8"/>
      </right>
      <top style="medium">
        <color indexed="8"/>
      </top>
      <bottom/>
      <diagonal/>
    </border>
    <border>
      <left style="thin">
        <color indexed="8"/>
      </left>
      <right style="medium">
        <color indexed="8"/>
      </right>
      <top/>
      <bottom style="thin">
        <color indexed="8"/>
      </bottom>
      <diagonal/>
    </border>
    <border>
      <left style="medium">
        <color indexed="8"/>
      </left>
      <right style="medium">
        <color indexed="8"/>
      </right>
      <top/>
      <bottom style="thin">
        <color indexed="8"/>
      </bottom>
      <diagonal/>
    </border>
    <border>
      <left style="medium">
        <color indexed="8"/>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style="medium">
        <color indexed="8"/>
      </right>
      <top style="thin">
        <color indexed="8"/>
      </top>
      <bottom/>
      <diagonal/>
    </border>
    <border>
      <left style="medium">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style="medium">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bottom style="thin">
        <color indexed="8"/>
      </bottom>
      <diagonal/>
    </border>
    <border>
      <left style="thin">
        <color indexed="8"/>
      </left>
      <right/>
      <top style="medium">
        <color indexed="8"/>
      </top>
      <bottom style="medium">
        <color indexed="8"/>
      </bottom>
      <diagonal/>
    </border>
    <border>
      <left style="thin">
        <color indexed="8"/>
      </left>
      <right/>
      <top style="medium">
        <color indexed="8"/>
      </top>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style="thin">
        <color indexed="8"/>
      </left>
      <right/>
      <top/>
      <bottom style="medium">
        <color indexed="8"/>
      </bottom>
      <diagonal/>
    </border>
    <border>
      <left style="thin">
        <color indexed="8"/>
      </left>
      <right/>
      <top/>
      <bottom/>
      <diagonal/>
    </border>
    <border>
      <left style="thin">
        <color indexed="8"/>
      </left>
      <right style="thin">
        <color indexed="8"/>
      </right>
      <top/>
      <bottom/>
      <diagonal/>
    </border>
    <border>
      <left/>
      <right/>
      <top style="medium">
        <color indexed="8"/>
      </top>
      <bottom style="medium">
        <color indexed="8"/>
      </bottom>
      <diagonal/>
    </border>
    <border>
      <left/>
      <right/>
      <top style="thin">
        <color indexed="8"/>
      </top>
      <bottom style="thin">
        <color indexed="8"/>
      </bottom>
      <diagonal/>
    </border>
    <border>
      <left/>
      <right style="thin">
        <color indexed="8"/>
      </right>
      <top style="medium">
        <color indexed="8"/>
      </top>
      <bottom style="medium">
        <color indexed="8"/>
      </bottom>
      <diagonal/>
    </border>
    <border>
      <left style="thin">
        <color auto="1"/>
      </left>
      <right style="thin">
        <color auto="1"/>
      </right>
      <top style="thin">
        <color auto="1"/>
      </top>
      <bottom style="thin">
        <color auto="1"/>
      </bottom>
      <diagonal/>
    </border>
    <border>
      <left style="thin">
        <color indexed="8"/>
      </left>
      <right/>
      <top/>
      <bottom style="thin">
        <color indexed="8"/>
      </bottom>
      <diagonal/>
    </border>
    <border>
      <left style="thin">
        <color indexed="8"/>
      </left>
      <right style="thin">
        <color indexed="8"/>
      </right>
      <top style="medium">
        <color indexed="8"/>
      </top>
      <bottom style="medium">
        <color auto="1"/>
      </bottom>
      <diagonal/>
    </border>
    <border>
      <left style="thin">
        <color auto="1"/>
      </left>
      <right style="thin">
        <color auto="1"/>
      </right>
      <top/>
      <bottom style="thin">
        <color auto="1"/>
      </bottom>
      <diagonal/>
    </border>
    <border>
      <left/>
      <right style="thin">
        <color indexed="8"/>
      </right>
      <top/>
      <bottom/>
      <diagonal/>
    </border>
    <border>
      <left style="medium">
        <color indexed="8"/>
      </left>
      <right style="medium">
        <color indexed="8"/>
      </right>
      <top style="medium">
        <color indexed="8"/>
      </top>
      <bottom style="thin">
        <color indexed="8"/>
      </bottom>
      <diagonal/>
    </border>
    <border>
      <left style="thin">
        <color auto="1"/>
      </left>
      <right/>
      <top style="thin">
        <color auto="1"/>
      </top>
      <bottom style="thin">
        <color auto="1"/>
      </bottom>
      <diagonal/>
    </border>
    <border>
      <left style="medium">
        <color indexed="8"/>
      </left>
      <right style="medium">
        <color indexed="8"/>
      </right>
      <top/>
      <bottom style="medium">
        <color indexed="8"/>
      </bottom>
      <diagonal/>
    </border>
    <border>
      <left/>
      <right style="thin">
        <color indexed="8"/>
      </right>
      <top style="thin">
        <color indexed="8"/>
      </top>
      <bottom/>
      <diagonal/>
    </border>
    <border>
      <left style="thin">
        <color indexed="8"/>
      </left>
      <right style="medium">
        <color indexed="8"/>
      </right>
      <top style="medium">
        <color indexed="8"/>
      </top>
      <bottom style="medium">
        <color indexed="8"/>
      </bottom>
      <diagonal/>
    </border>
    <border>
      <left style="thin">
        <color indexed="8"/>
      </left>
      <right style="medium">
        <color indexed="8"/>
      </right>
      <top/>
      <bottom style="medium">
        <color indexed="8"/>
      </bottom>
      <diagonal/>
    </border>
    <border>
      <left style="medium">
        <color indexed="8"/>
      </left>
      <right style="thin">
        <color indexed="8"/>
      </right>
      <top/>
      <bottom style="medium">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indexed="8"/>
      </left>
      <right style="medium">
        <color indexed="8"/>
      </right>
      <top style="medium">
        <color indexed="8"/>
      </top>
      <bottom style="thin">
        <color indexed="8"/>
      </bottom>
      <diagonal/>
    </border>
    <border>
      <left style="hair">
        <color indexed="8"/>
      </left>
      <right style="hair">
        <color indexed="8"/>
      </right>
      <top style="medium">
        <color indexed="8"/>
      </top>
      <bottom style="thin">
        <color indexed="8"/>
      </bottom>
      <diagonal/>
    </border>
    <border>
      <left style="thin">
        <color rgb="FF000000"/>
      </left>
      <right style="thin">
        <color rgb="FF000000"/>
      </right>
      <top style="medium">
        <color rgb="FF000000"/>
      </top>
      <bottom style="medium">
        <color rgb="FF000000"/>
      </bottom>
      <diagonal/>
    </border>
    <border>
      <left style="hair">
        <color indexed="8"/>
      </left>
      <right/>
      <top style="hair">
        <color indexed="8"/>
      </top>
      <bottom style="hair">
        <color indexed="8"/>
      </bottom>
      <diagonal/>
    </border>
    <border>
      <left/>
      <right style="medium">
        <color auto="1"/>
      </right>
      <top/>
      <bottom style="medium">
        <color auto="1"/>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indexed="8"/>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top style="medium">
        <color auto="1"/>
      </top>
      <bottom style="medium">
        <color auto="1"/>
      </bottom>
      <diagonal/>
    </border>
    <border>
      <left style="thin">
        <color indexed="8"/>
      </left>
      <right/>
      <top style="medium">
        <color indexed="8"/>
      </top>
      <bottom style="medium">
        <color indexed="8"/>
      </bottom>
      <diagonal/>
    </border>
    <border>
      <left style="medium">
        <color auto="1"/>
      </left>
      <right style="thin">
        <color indexed="8"/>
      </right>
      <top style="medium">
        <color auto="1"/>
      </top>
      <bottom style="medium">
        <color auto="1"/>
      </bottom>
      <diagonal/>
    </border>
    <border>
      <left style="thin">
        <color indexed="8"/>
      </left>
      <right style="thin">
        <color indexed="8"/>
      </right>
      <top style="medium">
        <color auto="1"/>
      </top>
      <bottom style="medium">
        <color auto="1"/>
      </bottom>
      <diagonal/>
    </border>
    <border>
      <left style="thin">
        <color rgb="FF000000"/>
      </left>
      <right style="medium">
        <color auto="1"/>
      </right>
      <top style="medium">
        <color auto="1"/>
      </top>
      <bottom style="medium">
        <color auto="1"/>
      </bottom>
      <diagonal/>
    </border>
    <border>
      <left/>
      <right style="thin">
        <color indexed="8"/>
      </right>
      <top style="medium">
        <color auto="1"/>
      </top>
      <bottom style="medium">
        <color auto="1"/>
      </bottom>
      <diagonal/>
    </border>
    <border>
      <left style="thin">
        <color indexed="8"/>
      </left>
      <right/>
      <top style="medium">
        <color auto="1"/>
      </top>
      <bottom style="medium">
        <color auto="1"/>
      </bottom>
      <diagonal/>
    </border>
    <border>
      <left style="thin">
        <color indexed="8"/>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right style="thin">
        <color indexed="8"/>
      </right>
      <top style="medium">
        <color indexed="8"/>
      </top>
      <bottom style="medium">
        <color indexed="8"/>
      </bottom>
      <diagonal/>
    </border>
    <border>
      <left style="thin">
        <color indexed="8"/>
      </left>
      <right/>
      <top style="medium">
        <color indexed="8"/>
      </top>
      <bottom style="medium">
        <color indexed="8"/>
      </bottom>
      <diagonal/>
    </border>
    <border>
      <left style="medium">
        <color auto="1"/>
      </left>
      <right style="thin">
        <color indexed="8"/>
      </right>
      <top style="medium">
        <color auto="1"/>
      </top>
      <bottom style="medium">
        <color auto="1"/>
      </bottom>
      <diagonal/>
    </border>
    <border>
      <left style="medium">
        <color indexed="8"/>
      </left>
      <right style="thin">
        <color indexed="8"/>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medium">
        <color indexed="8"/>
      </bottom>
      <diagonal/>
    </border>
    <border>
      <left style="medium">
        <color auto="1"/>
      </left>
      <right/>
      <top style="medium">
        <color auto="1"/>
      </top>
      <bottom style="medium">
        <color auto="1"/>
      </bottom>
      <diagonal/>
    </border>
    <border>
      <left style="medium">
        <color auto="1"/>
      </left>
      <right style="thin">
        <color indexed="8"/>
      </right>
      <top style="medium">
        <color auto="1"/>
      </top>
      <bottom style="medium">
        <color indexed="8"/>
      </bottom>
      <diagonal/>
    </border>
    <border>
      <left style="thin">
        <color indexed="8"/>
      </left>
      <right style="thin">
        <color indexed="8"/>
      </right>
      <top style="medium">
        <color auto="1"/>
      </top>
      <bottom style="medium">
        <color indexed="8"/>
      </bottom>
      <diagonal/>
    </border>
    <border>
      <left style="thin">
        <color rgb="FF000000"/>
      </left>
      <right style="medium">
        <color auto="1"/>
      </right>
      <top style="medium">
        <color auto="1"/>
      </top>
      <bottom style="medium">
        <color rgb="FF000000"/>
      </bottom>
      <diagonal/>
    </border>
    <border>
      <left style="thin">
        <color indexed="8"/>
      </left>
      <right style="thin">
        <color indexed="8"/>
      </right>
      <top style="thin">
        <color indexed="8"/>
      </top>
      <bottom style="thin">
        <color indexed="8"/>
      </bottom>
      <diagonal/>
    </border>
    <border>
      <left style="thin">
        <color auto="1"/>
      </left>
      <right style="medium">
        <color auto="1"/>
      </right>
      <top/>
      <bottom style="thin">
        <color auto="1"/>
      </bottom>
      <diagonal/>
    </border>
    <border>
      <left style="thin">
        <color indexed="8"/>
      </left>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top style="medium">
        <color indexed="8"/>
      </top>
      <bottom style="medium">
        <color auto="1"/>
      </bottom>
      <diagonal/>
    </border>
    <border>
      <left style="thin">
        <color indexed="8"/>
      </left>
      <right style="thin">
        <color indexed="8"/>
      </right>
      <top style="medium">
        <color indexed="8"/>
      </top>
      <bottom/>
      <diagonal/>
    </border>
    <border>
      <left style="medium">
        <color auto="1"/>
      </left>
      <right style="medium">
        <color auto="1"/>
      </right>
      <top/>
      <bottom style="medium">
        <color auto="1"/>
      </bottom>
      <diagonal/>
    </border>
    <border>
      <left style="thin">
        <color indexed="8"/>
      </left>
      <right style="thin">
        <color indexed="8"/>
      </right>
      <top style="medium">
        <color indexed="8"/>
      </top>
      <bottom style="medium">
        <color indexed="8"/>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style="thin">
        <color indexed="8"/>
      </top>
      <bottom style="thin">
        <color indexed="8"/>
      </bottom>
      <diagonal/>
    </border>
    <border>
      <left/>
      <right/>
      <top style="thin">
        <color indexed="64"/>
      </top>
      <bottom style="thin">
        <color indexed="64"/>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8"/>
      </left>
      <right style="thin">
        <color indexed="8"/>
      </right>
      <top/>
      <bottom style="thin">
        <color indexed="64"/>
      </bottom>
      <diagonal/>
    </border>
    <border>
      <left style="thin">
        <color indexed="8"/>
      </left>
      <right/>
      <top style="thin">
        <color indexed="8"/>
      </top>
      <bottom style="thin">
        <color indexed="64"/>
      </bottom>
      <diagonal/>
    </border>
    <border>
      <left style="thin">
        <color indexed="8"/>
      </left>
      <right style="thin">
        <color indexed="8"/>
      </right>
      <top style="thin">
        <color indexed="8"/>
      </top>
      <bottom style="thin">
        <color indexed="64"/>
      </bottom>
      <diagonal/>
    </border>
    <border>
      <left style="thin">
        <color indexed="64"/>
      </left>
      <right style="thin">
        <color indexed="64"/>
      </right>
      <top style="thin">
        <color indexed="64"/>
      </top>
      <bottom/>
      <diagonal/>
    </border>
    <border>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style="medium">
        <color indexed="8"/>
      </left>
      <right style="thin">
        <color indexed="8"/>
      </right>
      <top style="thin">
        <color indexed="8"/>
      </top>
      <bottom style="thin">
        <color indexed="8"/>
      </bottom>
      <diagonal/>
    </border>
    <border>
      <left style="medium">
        <color indexed="8"/>
      </left>
      <right style="medium">
        <color indexed="8"/>
      </right>
      <top style="thin">
        <color indexed="8"/>
      </top>
      <bottom style="thin">
        <color indexed="8"/>
      </bottom>
      <diagonal/>
    </border>
    <border>
      <left style="medium">
        <color indexed="8"/>
      </left>
      <right/>
      <top style="thin">
        <color indexed="8"/>
      </top>
      <bottom style="thin">
        <color indexed="8"/>
      </bottom>
      <diagonal/>
    </border>
    <border>
      <left style="thin">
        <color indexed="64"/>
      </left>
      <right style="thin">
        <color indexed="8"/>
      </right>
      <top style="thin">
        <color indexed="8"/>
      </top>
      <bottom style="thin">
        <color indexed="8"/>
      </bottom>
      <diagonal/>
    </border>
    <border>
      <left style="medium">
        <color indexed="8"/>
      </left>
      <right style="thin">
        <color indexed="64"/>
      </right>
      <top style="thin">
        <color indexed="8"/>
      </top>
      <bottom style="thin">
        <color indexed="8"/>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auto="1"/>
      </right>
      <top style="thin">
        <color indexed="64"/>
      </top>
      <bottom style="thin">
        <color indexed="64"/>
      </bottom>
      <diagonal/>
    </border>
    <border>
      <left style="thin">
        <color indexed="64"/>
      </left>
      <right/>
      <top style="thin">
        <color indexed="64"/>
      </top>
      <bottom style="thin">
        <color indexed="64"/>
      </bottom>
      <diagonal/>
    </border>
    <border>
      <left style="thin">
        <color indexed="8"/>
      </left>
      <right style="medium">
        <color indexed="8"/>
      </right>
      <top/>
      <bottom/>
      <diagonal/>
    </border>
    <border>
      <left style="medium">
        <color indexed="8"/>
      </left>
      <right style="medium">
        <color indexed="8"/>
      </right>
      <top/>
      <bottom/>
      <diagonal/>
    </border>
    <border>
      <left style="medium">
        <color indexed="8"/>
      </left>
      <right style="thin">
        <color indexed="8"/>
      </right>
      <top/>
      <bottom/>
      <diagonal/>
    </border>
    <border>
      <left style="medium">
        <color indexed="8"/>
      </left>
      <right style="thin">
        <color indexed="8"/>
      </right>
      <top style="thin">
        <color indexed="8"/>
      </top>
      <bottom style="thin">
        <color indexed="64"/>
      </bottom>
      <diagonal/>
    </border>
    <border>
      <left style="thin">
        <color indexed="8"/>
      </left>
      <right style="thin">
        <color indexed="8"/>
      </right>
      <top style="thin">
        <color indexed="8"/>
      </top>
      <bottom style="thin">
        <color indexed="64"/>
      </bottom>
      <diagonal/>
    </border>
    <border>
      <left style="thin">
        <color indexed="8"/>
      </left>
      <right style="medium">
        <color indexed="8"/>
      </right>
      <top style="thin">
        <color indexed="8"/>
      </top>
      <bottom style="thin">
        <color indexed="64"/>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right style="thin">
        <color indexed="8"/>
      </right>
      <top style="thin">
        <color indexed="8"/>
      </top>
      <bottom/>
      <diagonal/>
    </border>
    <border>
      <left/>
      <right style="thin">
        <color indexed="8"/>
      </right>
      <top style="thin">
        <color indexed="8"/>
      </top>
      <bottom style="thin">
        <color indexed="8"/>
      </bottom>
      <diagonal/>
    </border>
    <border>
      <left style="thin">
        <color auto="1"/>
      </left>
      <right style="thin">
        <color indexed="8"/>
      </right>
      <top style="thin">
        <color indexed="8"/>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style="medium">
        <color indexed="64"/>
      </left>
      <right style="thin">
        <color indexed="64"/>
      </right>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medium">
        <color indexed="64"/>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medium">
        <color indexed="64"/>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style="thin">
        <color indexed="8"/>
      </top>
      <bottom/>
      <diagonal/>
    </border>
    <border>
      <left style="medium">
        <color indexed="64"/>
      </left>
      <right style="thin">
        <color indexed="64"/>
      </right>
      <top style="thin">
        <color indexed="8"/>
      </top>
      <bottom/>
      <diagonal/>
    </border>
    <border>
      <left style="medium">
        <color indexed="64"/>
      </left>
      <right style="thin">
        <color indexed="8"/>
      </right>
      <top/>
      <bottom style="thin">
        <color indexed="8"/>
      </bottom>
      <diagonal/>
    </border>
    <border>
      <left style="medium">
        <color indexed="64"/>
      </left>
      <right style="thin">
        <color indexed="8"/>
      </right>
      <top/>
      <bottom/>
      <diagonal/>
    </border>
    <border>
      <left style="medium">
        <color indexed="64"/>
      </left>
      <right style="thin">
        <color indexed="64"/>
      </right>
      <top/>
      <bottom/>
      <diagonal/>
    </border>
    <border>
      <left style="medium">
        <color indexed="64"/>
      </left>
      <right style="thin">
        <color indexed="8"/>
      </right>
      <top/>
      <bottom/>
      <diagonal/>
    </border>
    <border>
      <left/>
      <right/>
      <top/>
      <bottom style="thin">
        <color indexed="8"/>
      </bottom>
      <diagonal/>
    </border>
    <border>
      <left style="thin">
        <color indexed="8"/>
      </left>
      <right style="thin">
        <color indexed="64"/>
      </right>
      <top style="thin">
        <color indexed="8"/>
      </top>
      <bottom style="thin">
        <color indexed="8"/>
      </bottom>
      <diagonal/>
    </border>
    <border>
      <left/>
      <right style="thin">
        <color indexed="64"/>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right style="thin">
        <color indexed="8"/>
      </right>
      <top style="thin">
        <color indexed="8"/>
      </top>
      <bottom style="thin">
        <color indexed="8"/>
      </bottom>
      <diagonal/>
    </border>
    <border>
      <left style="medium">
        <color indexed="64"/>
      </left>
      <right/>
      <top style="thin">
        <color indexed="8"/>
      </top>
      <bottom/>
      <diagonal/>
    </border>
    <border>
      <left style="medium">
        <color indexed="64"/>
      </left>
      <right/>
      <top style="thin">
        <color indexed="8"/>
      </top>
      <bottom style="thin">
        <color indexed="8"/>
      </bottom>
      <diagonal/>
    </border>
    <border>
      <left style="thin">
        <color indexed="64"/>
      </left>
      <right style="thin">
        <color indexed="64"/>
      </right>
      <top style="thin">
        <color indexed="8"/>
      </top>
      <bottom style="thin">
        <color indexed="8"/>
      </bottom>
      <diagonal/>
    </border>
    <border>
      <left/>
      <right style="thin">
        <color indexed="8"/>
      </right>
      <top style="thin">
        <color indexed="8"/>
      </top>
      <bottom/>
      <diagonal/>
    </border>
    <border>
      <left style="medium">
        <color indexed="64"/>
      </left>
      <right style="thin">
        <color indexed="8"/>
      </right>
      <top style="thin">
        <color indexed="64"/>
      </top>
      <bottom style="thin">
        <color indexed="64"/>
      </bottom>
      <diagonal/>
    </border>
    <border>
      <left style="thin">
        <color indexed="8"/>
      </left>
      <right/>
      <top style="thin">
        <color indexed="64"/>
      </top>
      <bottom style="thin">
        <color indexed="64"/>
      </bottom>
      <diagonal/>
    </border>
    <border>
      <left/>
      <right style="thin">
        <color indexed="8"/>
      </right>
      <top style="thin">
        <color indexed="64"/>
      </top>
      <bottom style="thin">
        <color indexed="64"/>
      </bottom>
      <diagonal/>
    </border>
    <border>
      <left style="thin">
        <color indexed="8"/>
      </left>
      <right style="thin">
        <color indexed="8"/>
      </right>
      <top style="thin">
        <color indexed="64"/>
      </top>
      <bottom style="thin">
        <color indexed="64"/>
      </bottom>
      <diagonal/>
    </border>
    <border>
      <left style="medium">
        <color indexed="64"/>
      </left>
      <right style="thin">
        <color indexed="8"/>
      </right>
      <top style="thin">
        <color indexed="8"/>
      </top>
      <bottom style="thin">
        <color indexed="64"/>
      </bottom>
      <diagonal/>
    </border>
    <border>
      <left style="thin">
        <color indexed="8"/>
      </left>
      <right style="thin">
        <color indexed="8"/>
      </right>
      <top style="thin">
        <color indexed="8"/>
      </top>
      <bottom style="thin">
        <color indexed="64"/>
      </bottom>
      <diagonal/>
    </border>
    <border>
      <left style="thin">
        <color indexed="8"/>
      </left>
      <right style="thin">
        <color indexed="64"/>
      </right>
      <top style="thin">
        <color indexed="8"/>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8"/>
      </bottom>
      <diagonal/>
    </border>
    <border>
      <left/>
      <right style="medium">
        <color indexed="8"/>
      </right>
      <top style="thin">
        <color indexed="8"/>
      </top>
      <bottom style="thin">
        <color indexed="8"/>
      </bottom>
      <diagonal/>
    </border>
    <border>
      <left/>
      <right/>
      <top style="thin">
        <color indexed="64"/>
      </top>
      <bottom style="thin">
        <color indexed="64"/>
      </bottom>
      <diagonal/>
    </border>
    <border>
      <left/>
      <right/>
      <top style="thin">
        <color indexed="8"/>
      </top>
      <bottom style="thin">
        <color indexed="64"/>
      </bottom>
      <diagonal/>
    </border>
    <border>
      <left style="thin">
        <color auto="1"/>
      </left>
      <right style="thin">
        <color indexed="64"/>
      </right>
      <top style="thin">
        <color indexed="64"/>
      </top>
      <bottom style="thin">
        <color auto="1"/>
      </bottom>
      <diagonal/>
    </border>
    <border>
      <left style="thin">
        <color indexed="64"/>
      </left>
      <right style="thin">
        <color indexed="8"/>
      </right>
      <top style="thin">
        <color indexed="8"/>
      </top>
      <bottom style="thin">
        <color indexed="8"/>
      </bottom>
      <diagonal/>
    </border>
    <border>
      <left style="thin">
        <color indexed="64"/>
      </left>
      <right/>
      <top/>
      <bottom/>
      <diagonal/>
    </border>
    <border>
      <left style="thin">
        <color indexed="64"/>
      </left>
      <right style="thin">
        <color indexed="8"/>
      </right>
      <top style="thin">
        <color indexed="64"/>
      </top>
      <bottom style="thin">
        <color indexed="64"/>
      </bottom>
      <diagonal/>
    </border>
    <border>
      <left style="thin">
        <color indexed="8"/>
      </left>
      <right/>
      <top style="thin">
        <color indexed="64"/>
      </top>
      <bottom style="thin">
        <color indexed="64"/>
      </bottom>
      <diagonal/>
    </border>
    <border>
      <left style="thin">
        <color indexed="64"/>
      </left>
      <right/>
      <top style="thin">
        <color indexed="8"/>
      </top>
      <bottom style="thin">
        <color indexed="8"/>
      </bottom>
      <diagonal/>
    </border>
    <border>
      <left style="thin">
        <color indexed="64"/>
      </left>
      <right style="thin">
        <color indexed="8"/>
      </right>
      <top style="thin">
        <color indexed="8"/>
      </top>
      <bottom/>
      <diagonal/>
    </border>
    <border>
      <left style="thin">
        <color indexed="64"/>
      </left>
      <right style="thin">
        <color indexed="8"/>
      </right>
      <top/>
      <bottom/>
      <diagonal/>
    </border>
    <border>
      <left style="thin">
        <color indexed="64"/>
      </left>
      <right style="thin">
        <color indexed="64"/>
      </right>
      <top/>
      <bottom/>
      <diagonal/>
    </border>
    <border>
      <left style="thin">
        <color indexed="8"/>
      </left>
      <right style="thin">
        <color indexed="8"/>
      </right>
      <top style="thin">
        <color indexed="64"/>
      </top>
      <bottom style="thin">
        <color indexed="8"/>
      </bottom>
      <diagonal/>
    </border>
    <border>
      <left style="thin">
        <color indexed="64"/>
      </left>
      <right style="thin">
        <color indexed="64"/>
      </right>
      <top style="thin">
        <color indexed="8"/>
      </top>
      <bottom style="thin">
        <color indexed="64"/>
      </bottom>
      <diagonal/>
    </border>
    <border>
      <left/>
      <right style="thin">
        <color indexed="64"/>
      </right>
      <top style="thin">
        <color indexed="8"/>
      </top>
      <bottom style="thin">
        <color indexed="64"/>
      </bottom>
      <diagonal/>
    </border>
    <border>
      <left style="thin">
        <color indexed="8"/>
      </left>
      <right/>
      <top style="thin">
        <color indexed="8"/>
      </top>
      <bottom style="thin">
        <color indexed="64"/>
      </bottom>
      <diagonal/>
    </border>
    <border>
      <left style="thin">
        <color auto="1"/>
      </left>
      <right/>
      <top style="thin">
        <color auto="1"/>
      </top>
      <bottom style="thin">
        <color auto="1"/>
      </bottom>
      <diagonal/>
    </border>
    <border>
      <left style="thin">
        <color indexed="8"/>
      </left>
      <right style="thin">
        <color indexed="64"/>
      </right>
      <top style="thin">
        <color auto="1"/>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medium">
        <color indexed="64"/>
      </right>
      <top/>
      <bottom style="thin">
        <color indexed="8"/>
      </bottom>
      <diagonal/>
    </border>
    <border>
      <left style="thin">
        <color indexed="8"/>
      </left>
      <right style="thin">
        <color indexed="8"/>
      </right>
      <top style="thin">
        <color indexed="8"/>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8"/>
      </top>
      <bottom style="thin">
        <color indexed="8"/>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8"/>
      </top>
      <bottom/>
      <diagonal/>
    </border>
    <border>
      <left style="thin">
        <color indexed="64"/>
      </left>
      <right/>
      <top/>
      <bottom style="thin">
        <color indexed="8"/>
      </bottom>
      <diagonal/>
    </border>
    <border>
      <left style="medium">
        <color indexed="64"/>
      </left>
      <right style="thin">
        <color indexed="8"/>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medium">
        <color indexed="64"/>
      </left>
      <right/>
      <top style="thin">
        <color indexed="8"/>
      </top>
      <bottom style="thin">
        <color indexed="8"/>
      </bottom>
      <diagonal/>
    </border>
    <border>
      <left/>
      <right style="medium">
        <color indexed="64"/>
      </right>
      <top style="thin">
        <color indexed="8"/>
      </top>
      <bottom style="thin">
        <color indexed="8"/>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medium">
        <color indexed="64"/>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medium">
        <color indexed="64"/>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medium">
        <color indexed="64"/>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medium">
        <color indexed="64"/>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medium">
        <color indexed="64"/>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medium">
        <color indexed="64"/>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medium">
        <color indexed="64"/>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medium">
        <color indexed="64"/>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style="medium">
        <color indexed="64"/>
      </right>
      <top style="thin">
        <color indexed="8"/>
      </top>
      <bottom style="medium">
        <color indexed="64"/>
      </bottom>
      <diagonal/>
    </border>
    <border>
      <left/>
      <right style="medium">
        <color indexed="64"/>
      </right>
      <top style="thin">
        <color indexed="8"/>
      </top>
      <bottom style="thin">
        <color indexed="8"/>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style="medium">
        <color indexed="64"/>
      </right>
      <top style="thin">
        <color indexed="8"/>
      </top>
      <bottom style="thin">
        <color indexed="64"/>
      </bottom>
      <diagonal/>
    </border>
    <border>
      <left/>
      <right style="medium">
        <color indexed="8"/>
      </right>
      <top/>
      <bottom style="thin">
        <color indexed="8"/>
      </bottom>
      <diagonal/>
    </border>
    <border>
      <left style="thin">
        <color indexed="64"/>
      </left>
      <right style="thin">
        <color indexed="64"/>
      </right>
      <top/>
      <bottom style="thin">
        <color indexed="64"/>
      </bottom>
      <diagonal/>
    </border>
    <border>
      <left style="medium">
        <color indexed="64"/>
      </left>
      <right style="thin">
        <color indexed="8"/>
      </right>
      <top style="thin">
        <color indexed="8"/>
      </top>
      <bottom style="thin">
        <color indexed="64"/>
      </bottom>
      <diagonal/>
    </border>
    <border>
      <left style="thin">
        <color indexed="8"/>
      </left>
      <right style="thin">
        <color indexed="8"/>
      </right>
      <top style="thin">
        <color indexed="8"/>
      </top>
      <bottom style="thin">
        <color indexed="64"/>
      </bottom>
      <diagonal/>
    </border>
    <border>
      <left style="thin">
        <color indexed="8"/>
      </left>
      <right style="medium">
        <color indexed="64"/>
      </right>
      <top style="thin">
        <color indexed="8"/>
      </top>
      <bottom style="thin">
        <color indexed="64"/>
      </bottom>
      <diagonal/>
    </border>
    <border>
      <left/>
      <right style="thin">
        <color indexed="64"/>
      </right>
      <top style="thin">
        <color indexed="64"/>
      </top>
      <bottom style="thin">
        <color indexed="64"/>
      </bottom>
      <diagonal/>
    </border>
    <border>
      <left style="thin">
        <color indexed="8"/>
      </left>
      <right/>
      <top style="thin">
        <color indexed="8"/>
      </top>
      <bottom style="medium">
        <color indexed="64"/>
      </bottom>
      <diagonal/>
    </border>
    <border>
      <left/>
      <right style="thin">
        <color indexed="8"/>
      </right>
      <top style="thin">
        <color indexed="8"/>
      </top>
      <bottom style="medium">
        <color indexed="64"/>
      </bottom>
      <diagonal/>
    </border>
    <border>
      <left style="medium">
        <color indexed="64"/>
      </left>
      <right/>
      <top style="thin">
        <color indexed="8"/>
      </top>
      <bottom style="medium">
        <color indexed="64"/>
      </bottom>
      <diagonal/>
    </border>
    <border>
      <left style="thin">
        <color indexed="64"/>
      </left>
      <right style="medium">
        <color indexed="64"/>
      </right>
      <top style="thin">
        <color indexed="8"/>
      </top>
      <bottom style="medium">
        <color indexed="64"/>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diagonal/>
    </border>
    <border>
      <left style="thin">
        <color indexed="64"/>
      </left>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64"/>
      </left>
      <right style="thin">
        <color indexed="8"/>
      </right>
      <top style="thin">
        <color indexed="8"/>
      </top>
      <bottom style="thin">
        <color indexed="8"/>
      </bottom>
      <diagonal/>
    </border>
    <border>
      <left/>
      <right style="thin">
        <color indexed="8"/>
      </right>
      <top style="thin">
        <color indexed="8"/>
      </top>
      <bottom/>
      <diagonal/>
    </border>
    <border>
      <left style="medium">
        <color indexed="8"/>
      </left>
      <right style="thin">
        <color indexed="8"/>
      </right>
      <top style="thin">
        <color indexed="8"/>
      </top>
      <bottom style="thin">
        <color indexed="8"/>
      </bottom>
      <diagonal/>
    </border>
    <border>
      <left style="medium">
        <color indexed="8"/>
      </left>
      <right style="medium">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64"/>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auto="1"/>
      </right>
      <top style="thin">
        <color indexed="8"/>
      </top>
      <bottom style="thin">
        <color indexed="8"/>
      </bottom>
      <diagonal/>
    </border>
    <border>
      <left style="thin">
        <color auto="1"/>
      </left>
      <right style="thin">
        <color auto="1"/>
      </right>
      <top style="thin">
        <color indexed="8"/>
      </top>
      <bottom style="thin">
        <color auto="1"/>
      </bottom>
      <diagonal/>
    </border>
    <border>
      <left style="thin">
        <color indexed="8"/>
      </left>
      <right style="thin">
        <color indexed="64"/>
      </right>
      <top style="thin">
        <color indexed="64"/>
      </top>
      <bottom/>
      <diagonal/>
    </border>
    <border>
      <left style="thin">
        <color indexed="8"/>
      </left>
      <right style="thin">
        <color auto="1"/>
      </right>
      <top style="thin">
        <color indexed="8"/>
      </top>
      <bottom/>
      <diagonal/>
    </border>
    <border>
      <left style="thin">
        <color indexed="8"/>
      </left>
      <right style="thin">
        <color indexed="64"/>
      </right>
      <top/>
      <bottom/>
      <diagonal/>
    </border>
    <border>
      <left style="thin">
        <color indexed="8"/>
      </left>
      <right style="thin">
        <color indexed="64"/>
      </right>
      <top/>
      <bottom style="thin">
        <color indexed="64"/>
      </bottom>
      <diagonal/>
    </border>
    <border>
      <left style="thin">
        <color indexed="8"/>
      </left>
      <right style="thin">
        <color auto="1"/>
      </right>
      <top/>
      <bottom style="thin">
        <color indexed="8"/>
      </bottom>
      <diagonal/>
    </border>
    <border>
      <left style="thin">
        <color indexed="8"/>
      </left>
      <right style="thin">
        <color indexed="64"/>
      </right>
      <top/>
      <bottom style="thin">
        <color indexed="8"/>
      </bottom>
      <diagonal/>
    </border>
    <border>
      <left style="thin">
        <color indexed="64"/>
      </left>
      <right style="thin">
        <color indexed="8"/>
      </right>
      <top style="thin">
        <color indexed="8"/>
      </top>
      <bottom/>
      <diagonal/>
    </border>
    <border>
      <left style="thin">
        <color indexed="64"/>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medium">
        <color indexed="64"/>
      </left>
      <right style="thin">
        <color indexed="64"/>
      </right>
      <top style="medium">
        <color indexed="8"/>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8"/>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8"/>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8"/>
      </top>
      <bottom style="thin">
        <color indexed="8"/>
      </bottom>
      <diagonal/>
    </border>
    <border>
      <left style="medium">
        <color indexed="8"/>
      </left>
      <right/>
      <top style="thin">
        <color indexed="8"/>
      </top>
      <bottom style="thin">
        <color indexed="8"/>
      </bottom>
      <diagonal/>
    </border>
    <border>
      <left style="medium">
        <color indexed="8"/>
      </left>
      <right/>
      <top/>
      <bottom style="thin">
        <color indexed="8"/>
      </bottom>
      <diagonal/>
    </border>
    <border>
      <left style="medium">
        <color indexed="8"/>
      </left>
      <right style="thin">
        <color indexed="64"/>
      </right>
      <top style="thin">
        <color indexed="64"/>
      </top>
      <bottom style="medium">
        <color indexed="64"/>
      </bottom>
      <diagonal/>
    </border>
    <border>
      <left/>
      <right/>
      <top style="thin">
        <color indexed="8"/>
      </top>
      <bottom style="medium">
        <color indexed="64"/>
      </bottom>
      <diagonal/>
    </border>
    <border>
      <left style="thin">
        <color indexed="8"/>
      </left>
      <right style="medium">
        <color indexed="8"/>
      </right>
      <top style="thin">
        <color indexed="8"/>
      </top>
      <bottom style="medium">
        <color indexed="64"/>
      </bottom>
      <diagonal/>
    </border>
    <border>
      <left style="medium">
        <color indexed="8"/>
      </left>
      <right style="thin">
        <color indexed="64"/>
      </right>
      <top/>
      <bottom/>
      <diagonal/>
    </border>
    <border>
      <left/>
      <right style="thin">
        <color indexed="8"/>
      </right>
      <top style="thin">
        <color indexed="8"/>
      </top>
      <bottom style="thin">
        <color indexed="8"/>
      </bottom>
      <diagonal/>
    </border>
    <border>
      <left/>
      <right style="thin">
        <color indexed="8"/>
      </right>
      <top style="thin">
        <color indexed="8"/>
      </top>
      <bottom/>
      <diagonal/>
    </border>
    <border>
      <left style="thin">
        <color auto="1"/>
      </left>
      <right style="thin">
        <color auto="1"/>
      </right>
      <top style="thin">
        <color auto="1"/>
      </top>
      <bottom style="thin">
        <color auto="1"/>
      </bottom>
      <diagonal/>
    </border>
    <border>
      <left style="thin">
        <color indexed="64"/>
      </left>
      <right style="medium">
        <color indexed="64"/>
      </right>
      <top style="thin">
        <color indexed="64"/>
      </top>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indexed="8"/>
      </left>
      <right style="thin">
        <color indexed="8"/>
      </right>
      <top style="thin">
        <color indexed="64"/>
      </top>
      <bottom style="thin">
        <color auto="1"/>
      </bottom>
      <diagonal/>
    </border>
    <border>
      <left style="medium">
        <color auto="1"/>
      </left>
      <right style="thin">
        <color auto="1"/>
      </right>
      <top style="thin">
        <color indexed="64"/>
      </top>
      <bottom/>
      <diagonal/>
    </border>
    <border>
      <left style="thin">
        <color auto="1"/>
      </left>
      <right style="thin">
        <color auto="1"/>
      </right>
      <top style="thin">
        <color indexed="64"/>
      </top>
      <bottom/>
      <diagonal/>
    </border>
    <border>
      <left style="thin">
        <color auto="1"/>
      </left>
      <right style="medium">
        <color auto="1"/>
      </right>
      <top style="thin">
        <color indexed="64"/>
      </top>
      <bottom/>
      <diagonal/>
    </border>
    <border>
      <left style="thin">
        <color indexed="8"/>
      </left>
      <right style="thin">
        <color indexed="8"/>
      </right>
      <top style="thin">
        <color indexed="8"/>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8"/>
      </left>
      <right style="thin">
        <color indexed="64"/>
      </right>
      <top style="medium">
        <color indexed="8"/>
      </top>
      <bottom style="thin">
        <color auto="1"/>
      </bottom>
      <diagonal/>
    </border>
    <border>
      <left style="thin">
        <color indexed="8"/>
      </left>
      <right style="thin">
        <color indexed="64"/>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auto="1"/>
      </top>
      <bottom style="thin">
        <color auto="1"/>
      </bottom>
      <diagonal/>
    </border>
    <border>
      <left/>
      <right/>
      <top style="thin">
        <color auto="1"/>
      </top>
      <bottom/>
      <diagonal/>
    </border>
    <border>
      <left/>
      <right style="thin">
        <color auto="1"/>
      </right>
      <top/>
      <bottom style="thin">
        <color auto="1"/>
      </bottom>
      <diagonal/>
    </border>
    <border>
      <left style="medium">
        <color indexed="8"/>
      </left>
      <right style="thin">
        <color indexed="8"/>
      </right>
      <top style="medium">
        <color auto="1"/>
      </top>
      <bottom style="medium">
        <color indexed="64"/>
      </bottom>
      <diagonal/>
    </border>
    <border>
      <left style="thin">
        <color indexed="8"/>
      </left>
      <right style="thin">
        <color indexed="8"/>
      </right>
      <top style="medium">
        <color auto="1"/>
      </top>
      <bottom style="medium">
        <color indexed="64"/>
      </bottom>
      <diagonal/>
    </border>
    <border>
      <left style="thin">
        <color indexed="8"/>
      </left>
      <right/>
      <top style="medium">
        <color auto="1"/>
      </top>
      <bottom style="medium">
        <color indexed="64"/>
      </bottom>
      <diagonal/>
    </border>
    <border>
      <left style="thin">
        <color indexed="8"/>
      </left>
      <right/>
      <top style="thin">
        <color indexed="8"/>
      </top>
      <bottom/>
      <diagonal/>
    </border>
    <border>
      <left style="medium">
        <color indexed="64"/>
      </left>
      <right style="thin">
        <color indexed="8"/>
      </right>
      <top style="thin">
        <color indexed="8"/>
      </top>
      <bottom style="thin">
        <color indexed="8"/>
      </bottom>
      <diagonal/>
    </border>
    <border>
      <left style="medium">
        <color indexed="64"/>
      </left>
      <right style="thin">
        <color indexed="64"/>
      </right>
      <top style="thin">
        <color indexed="8"/>
      </top>
      <bottom style="thin">
        <color indexed="8"/>
      </bottom>
      <diagonal/>
    </border>
    <border>
      <left style="thin">
        <color indexed="64"/>
      </left>
      <right style="medium">
        <color indexed="64"/>
      </right>
      <top style="thin">
        <color indexed="8"/>
      </top>
      <bottom style="thin">
        <color indexed="8"/>
      </bottom>
      <diagonal/>
    </border>
    <border>
      <left style="medium">
        <color indexed="64"/>
      </left>
      <right/>
      <top style="thin">
        <color indexed="8"/>
      </top>
      <bottom style="thin">
        <color indexed="8"/>
      </bottom>
      <diagonal/>
    </border>
    <border>
      <left style="thin">
        <color indexed="64"/>
      </left>
      <right style="medium">
        <color indexed="64"/>
      </right>
      <top/>
      <bottom style="thin">
        <color indexed="8"/>
      </bottom>
      <diagonal/>
    </border>
    <border>
      <left style="medium">
        <color indexed="64"/>
      </left>
      <right/>
      <top style="thin">
        <color indexed="8"/>
      </top>
      <bottom/>
      <diagonal/>
    </border>
    <border>
      <left style="medium">
        <color indexed="64"/>
      </left>
      <right/>
      <top/>
      <bottom/>
      <diagonal/>
    </border>
    <border>
      <left style="thin">
        <color indexed="64"/>
      </left>
      <right style="medium">
        <color indexed="64"/>
      </right>
      <top style="thin">
        <color indexed="8"/>
      </top>
      <bottom/>
      <diagonal/>
    </border>
    <border>
      <left style="thin">
        <color indexed="64"/>
      </left>
      <right style="medium">
        <color indexed="64"/>
      </right>
      <top/>
      <bottom/>
      <diagonal/>
    </border>
    <border>
      <left style="medium">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right style="thin">
        <color indexed="8"/>
      </right>
      <top style="thin">
        <color indexed="8"/>
      </top>
      <bottom/>
      <diagonal/>
    </border>
    <border>
      <left style="medium">
        <color indexed="64"/>
      </left>
      <right style="thin">
        <color indexed="64"/>
      </right>
      <top style="thin">
        <color indexed="8"/>
      </top>
      <bottom style="thin">
        <color indexed="64"/>
      </bottom>
      <diagonal/>
    </border>
    <border>
      <left style="thin">
        <color indexed="64"/>
      </left>
      <right style="medium">
        <color indexed="64"/>
      </right>
      <top style="thin">
        <color indexed="8"/>
      </top>
      <bottom style="thin">
        <color indexed="64"/>
      </bottom>
      <diagonal/>
    </border>
    <border>
      <left/>
      <right/>
      <top style="thin">
        <color indexed="64"/>
      </top>
      <bottom style="thin">
        <color indexed="64"/>
      </bottom>
      <diagonal/>
    </border>
    <border>
      <left style="thin">
        <color indexed="8"/>
      </left>
      <right style="medium">
        <color indexed="64"/>
      </right>
      <top style="thin">
        <color indexed="8"/>
      </top>
      <bottom style="thin">
        <color indexed="8"/>
      </bottom>
      <diagonal/>
    </border>
    <border>
      <left style="thin">
        <color indexed="8"/>
      </left>
      <right/>
      <top style="thin">
        <color indexed="8"/>
      </top>
      <bottom style="thin">
        <color indexed="64"/>
      </bottom>
      <diagonal/>
    </border>
    <border>
      <left/>
      <right style="thin">
        <color indexed="64"/>
      </right>
      <top/>
      <bottom/>
      <diagonal/>
    </border>
    <border>
      <left style="medium">
        <color indexed="8"/>
      </left>
      <right style="thin">
        <color indexed="8"/>
      </right>
      <top style="thin">
        <color indexed="8"/>
      </top>
      <bottom style="medium">
        <color indexed="64"/>
      </bottom>
      <diagonal/>
    </border>
    <border>
      <left style="thin">
        <color indexed="8"/>
      </left>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right style="thin">
        <color indexed="8"/>
      </right>
      <top style="thin">
        <color indexed="8"/>
      </top>
      <bottom style="medium">
        <color indexed="64"/>
      </bottom>
      <diagonal/>
    </border>
    <border>
      <left style="medium">
        <color indexed="8"/>
      </left>
      <right/>
      <top style="thin">
        <color indexed="8"/>
      </top>
      <bottom style="medium">
        <color indexed="64"/>
      </bottom>
      <diagonal/>
    </border>
    <border>
      <left style="medium">
        <color indexed="64"/>
      </left>
      <right/>
      <top style="thin">
        <color indexed="8"/>
      </top>
      <bottom style="medium">
        <color indexed="64"/>
      </bottom>
      <diagonal/>
    </border>
    <border>
      <left style="thin">
        <color indexed="8"/>
      </left>
      <right style="medium">
        <color indexed="64"/>
      </right>
      <top style="thin">
        <color indexed="8"/>
      </top>
      <bottom style="medium">
        <color indexed="64"/>
      </bottom>
      <diagonal/>
    </border>
    <border>
      <left style="medium">
        <color indexed="64"/>
      </left>
      <right style="thin">
        <color indexed="64"/>
      </right>
      <top style="medium">
        <color indexed="64"/>
      </top>
      <bottom style="medium">
        <color indexed="64"/>
      </bottom>
      <diagonal/>
    </border>
    <border>
      <left style="medium">
        <color indexed="8"/>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auto="1"/>
      </top>
      <bottom style="thin">
        <color auto="1"/>
      </bottom>
      <diagonal/>
    </border>
    <border>
      <left/>
      <right/>
      <top style="medium">
        <color indexed="64"/>
      </top>
      <bottom style="thin">
        <color indexed="8"/>
      </bottom>
      <diagonal/>
    </border>
    <border>
      <left style="thin">
        <color indexed="64"/>
      </left>
      <right style="medium">
        <color indexed="64"/>
      </right>
      <top style="medium">
        <color indexed="64"/>
      </top>
      <bottom style="thin">
        <color indexed="8"/>
      </bottom>
      <diagonal/>
    </border>
    <border>
      <left/>
      <right/>
      <top style="thin">
        <color indexed="8"/>
      </top>
      <bottom style="medium">
        <color indexed="64"/>
      </bottom>
      <diagonal/>
    </border>
    <border>
      <left style="thin">
        <color indexed="64"/>
      </left>
      <right/>
      <top style="thin">
        <color indexed="8"/>
      </top>
      <bottom/>
      <diagonal/>
    </border>
    <border>
      <left style="thin">
        <color indexed="64"/>
      </left>
      <right/>
      <top style="thin">
        <color indexed="64"/>
      </top>
      <bottom/>
      <diagonal/>
    </border>
    <border>
      <left style="medium">
        <color indexed="8"/>
      </left>
      <right style="medium">
        <color indexed="8"/>
      </right>
      <top style="thin">
        <color indexed="8"/>
      </top>
      <bottom style="thin">
        <color indexed="8"/>
      </bottom>
      <diagonal/>
    </border>
    <border>
      <left style="medium">
        <color indexed="8"/>
      </left>
      <right/>
      <top style="thin">
        <color indexed="8"/>
      </top>
      <bottom style="thin">
        <color indexed="8"/>
      </bottom>
      <diagonal/>
    </border>
    <border>
      <left style="thin">
        <color indexed="64"/>
      </left>
      <right/>
      <top style="thin">
        <color indexed="8"/>
      </top>
      <bottom style="thin">
        <color indexed="64"/>
      </bottom>
      <diagonal/>
    </border>
    <border>
      <left/>
      <right style="medium">
        <color indexed="8"/>
      </right>
      <top style="thin">
        <color indexed="8"/>
      </top>
      <bottom style="thin">
        <color indexed="64"/>
      </bottom>
      <diagonal/>
    </border>
    <border>
      <left/>
      <right style="thin">
        <color indexed="8"/>
      </right>
      <top style="thin">
        <color indexed="8"/>
      </top>
      <bottom style="thin">
        <color indexed="64"/>
      </bottom>
      <diagonal/>
    </border>
    <border>
      <left style="medium">
        <color indexed="8"/>
      </left>
      <right style="thin">
        <color indexed="8"/>
      </right>
      <top style="thin">
        <color indexed="8"/>
      </top>
      <bottom style="thin">
        <color indexed="64"/>
      </bottom>
      <diagonal/>
    </border>
    <border>
      <left style="medium">
        <color indexed="8"/>
      </left>
      <right style="medium">
        <color indexed="8"/>
      </right>
      <top style="thin">
        <color indexed="8"/>
      </top>
      <bottom style="thin">
        <color indexed="64"/>
      </bottom>
      <diagonal/>
    </border>
    <border>
      <left style="thin">
        <color indexed="8"/>
      </left>
      <right style="thin">
        <color indexed="8"/>
      </right>
      <top style="thin">
        <color indexed="8"/>
      </top>
      <bottom style="thin">
        <color indexed="64"/>
      </bottom>
      <diagonal/>
    </border>
    <border>
      <left style="thin">
        <color indexed="8"/>
      </left>
      <right style="medium">
        <color indexed="8"/>
      </right>
      <top style="thin">
        <color indexed="8"/>
      </top>
      <bottom style="thin">
        <color indexed="64"/>
      </bottom>
      <diagonal/>
    </border>
    <border>
      <left style="medium">
        <color indexed="64"/>
      </left>
      <right/>
      <top style="medium">
        <color indexed="64"/>
      </top>
      <bottom style="medium">
        <color indexed="64"/>
      </bottom>
      <diagonal/>
    </border>
    <border>
      <left style="thin">
        <color indexed="8"/>
      </left>
      <right style="thin">
        <color indexed="8"/>
      </right>
      <top style="medium">
        <color indexed="8"/>
      </top>
      <bottom style="medium">
        <color indexed="64"/>
      </bottom>
      <diagonal/>
    </border>
    <border>
      <left style="medium">
        <color auto="1"/>
      </left>
      <right style="medium">
        <color auto="1"/>
      </right>
      <top/>
      <bottom style="medium">
        <color indexed="64"/>
      </bottom>
      <diagonal/>
    </border>
    <border>
      <left style="thin">
        <color indexed="8"/>
      </left>
      <right/>
      <top/>
      <bottom style="medium">
        <color indexed="64"/>
      </bottom>
      <diagonal/>
    </border>
    <border>
      <left style="thin">
        <color indexed="8"/>
      </left>
      <right style="thin">
        <color indexed="8"/>
      </right>
      <top style="thin">
        <color indexed="8"/>
      </top>
      <bottom style="thin">
        <color indexed="8"/>
      </bottom>
      <diagonal/>
    </border>
    <border>
      <left style="thin">
        <color auto="1"/>
      </left>
      <right/>
      <top style="thin">
        <color auto="1"/>
      </top>
      <bottom style="thin">
        <color auto="1"/>
      </bottom>
      <diagonal/>
    </border>
    <border>
      <left/>
      <right/>
      <top/>
      <bottom style="thin">
        <color indexed="64"/>
      </bottom>
      <diagonal/>
    </border>
    <border>
      <left/>
      <right style="medium">
        <color indexed="64"/>
      </right>
      <top style="thin">
        <color indexed="8"/>
      </top>
      <bottom style="medium">
        <color indexed="64"/>
      </bottom>
      <diagonal/>
    </border>
    <border>
      <left/>
      <right style="medium">
        <color indexed="64"/>
      </right>
      <top/>
      <bottom style="thin">
        <color indexed="8"/>
      </bottom>
      <diagonal/>
    </border>
    <border>
      <left/>
      <right style="medium">
        <color indexed="8"/>
      </right>
      <top style="thin">
        <color indexed="64"/>
      </top>
      <bottom style="medium">
        <color indexed="64"/>
      </bottom>
      <diagonal/>
    </border>
    <border>
      <left style="thin">
        <color indexed="8"/>
      </left>
      <right style="medium">
        <color indexed="8"/>
      </right>
      <top style="thin">
        <color indexed="8"/>
      </top>
      <bottom style="medium">
        <color indexed="64"/>
      </bottom>
      <diagonal/>
    </border>
    <border>
      <left style="thin">
        <color indexed="64"/>
      </left>
      <right style="thin">
        <color indexed="64"/>
      </right>
      <top style="thin">
        <color indexed="8"/>
      </top>
      <bottom style="thin">
        <color indexed="64"/>
      </bottom>
      <diagonal/>
    </border>
    <border>
      <left/>
      <right style="thin">
        <color indexed="8"/>
      </right>
      <top style="thin">
        <color indexed="8"/>
      </top>
      <bottom style="thin">
        <color indexed="8"/>
      </bottom>
      <diagonal/>
    </border>
    <border>
      <left style="thin">
        <color indexed="64"/>
      </left>
      <right style="thin">
        <color indexed="64"/>
      </right>
      <top style="thin">
        <color indexed="64"/>
      </top>
      <bottom/>
      <diagonal/>
    </border>
    <border>
      <left style="thin">
        <color indexed="8"/>
      </left>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style="medium">
        <color indexed="8"/>
      </top>
      <bottom/>
      <diagonal/>
    </border>
    <border>
      <left style="thin">
        <color indexed="8"/>
      </left>
      <right style="thin">
        <color indexed="8"/>
      </right>
      <top style="medium">
        <color auto="1"/>
      </top>
      <bottom/>
      <diagonal/>
    </border>
    <border>
      <left style="thin">
        <color indexed="8"/>
      </left>
      <right style="thin">
        <color indexed="8"/>
      </right>
      <top style="thin">
        <color indexed="8"/>
      </top>
      <bottom/>
      <diagonal/>
    </border>
    <border>
      <left style="thin">
        <color auto="1"/>
      </left>
      <right style="thin">
        <color auto="1"/>
      </right>
      <top style="thin">
        <color auto="1"/>
      </top>
      <bottom/>
      <diagonal/>
    </border>
    <border>
      <left style="thin">
        <color auto="1"/>
      </left>
      <right/>
      <top/>
      <bottom style="thin">
        <color auto="1"/>
      </bottom>
      <diagonal/>
    </border>
    <border>
      <left style="thin">
        <color indexed="8"/>
      </left>
      <right style="thin">
        <color rgb="FF000000"/>
      </right>
      <top style="medium">
        <color indexed="8"/>
      </top>
      <bottom style="medium">
        <color indexed="64"/>
      </bottom>
      <diagonal/>
    </border>
    <border>
      <left/>
      <right style="thin">
        <color auto="1"/>
      </right>
      <top/>
      <bottom/>
      <diagonal/>
    </border>
    <border>
      <left style="thin">
        <color indexed="8"/>
      </left>
      <right style="thin">
        <color auto="1"/>
      </right>
      <top style="thin">
        <color auto="1"/>
      </top>
      <bottom style="thin">
        <color auto="1"/>
      </bottom>
      <diagonal/>
    </border>
    <border>
      <left/>
      <right style="medium">
        <color indexed="64"/>
      </right>
      <top/>
      <bottom style="medium">
        <color indexed="64"/>
      </bottom>
      <diagonal/>
    </border>
    <border>
      <left style="thin">
        <color indexed="8"/>
      </left>
      <right style="thin">
        <color rgb="FF000000"/>
      </right>
      <top style="medium">
        <color indexed="64"/>
      </top>
      <bottom style="medium">
        <color indexed="64"/>
      </bottom>
      <diagonal/>
    </border>
    <border>
      <left style="thin">
        <color auto="1"/>
      </left>
      <right style="medium">
        <color auto="1"/>
      </right>
      <top style="thin">
        <color auto="1"/>
      </top>
      <bottom style="thin">
        <color auto="1"/>
      </bottom>
      <diagonal/>
    </border>
    <border>
      <left style="thin">
        <color indexed="8"/>
      </left>
      <right style="thin">
        <color indexed="8"/>
      </right>
      <top style="medium">
        <color auto="1"/>
      </top>
      <bottom style="medium">
        <color indexed="64"/>
      </bottom>
      <diagonal/>
    </border>
    <border>
      <left style="thin">
        <color auto="1"/>
      </left>
      <right style="thin">
        <color auto="1"/>
      </right>
      <top/>
      <bottom style="thin">
        <color auto="1"/>
      </bottom>
      <diagonal/>
    </border>
    <border>
      <left style="thin">
        <color indexed="8"/>
      </left>
      <right/>
      <top/>
      <bottom style="thin">
        <color indexed="8"/>
      </bottom>
      <diagonal/>
    </border>
    <border>
      <left style="thin">
        <color indexed="8"/>
      </left>
      <right style="thin">
        <color indexed="8"/>
      </right>
      <top/>
      <bottom style="thin">
        <color indexed="8"/>
      </bottom>
      <diagonal/>
    </border>
  </borders>
  <cellStyleXfs count="121">
    <xf numFmtId="0" fontId="0"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6" fillId="8" borderId="0" applyNumberFormat="0" applyBorder="0" applyAlignment="0" applyProtection="0"/>
    <xf numFmtId="0" fontId="6" fillId="7" borderId="0" applyNumberFormat="0" applyBorder="0" applyAlignment="0" applyProtection="0"/>
    <xf numFmtId="0" fontId="6" fillId="9" borderId="0" applyNumberFormat="0" applyBorder="0" applyAlignment="0" applyProtection="0"/>
    <xf numFmtId="0" fontId="6" fillId="8"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6" fillId="14" borderId="0" applyNumberFormat="0" applyBorder="0" applyAlignment="0" applyProtection="0"/>
    <xf numFmtId="0" fontId="6" fillId="11" borderId="0" applyNumberFormat="0" applyBorder="0" applyAlignment="0" applyProtection="0"/>
    <xf numFmtId="0" fontId="6" fillId="15" borderId="0" applyNumberFormat="0" applyBorder="0" applyAlignment="0" applyProtection="0"/>
    <xf numFmtId="0" fontId="6" fillId="14" borderId="0" applyNumberFormat="0" applyBorder="0" applyAlignment="0" applyProtection="0"/>
    <xf numFmtId="0" fontId="6" fillId="10" borderId="0" applyNumberFormat="0" applyBorder="0" applyAlignment="0" applyProtection="0"/>
    <xf numFmtId="0" fontId="6" fillId="7" borderId="0" applyNumberFormat="0" applyBorder="0" applyAlignment="0" applyProtection="0"/>
    <xf numFmtId="0" fontId="7" fillId="16"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8" fillId="18" borderId="0" applyNumberFormat="0" applyBorder="0" applyAlignment="0" applyProtection="0"/>
    <xf numFmtId="0" fontId="8" fillId="11" borderId="0" applyNumberFormat="0" applyBorder="0" applyAlignment="0" applyProtection="0"/>
    <xf numFmtId="0" fontId="8" fillId="15"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7" borderId="0" applyNumberFormat="0" applyBorder="0" applyAlignment="0" applyProtection="0"/>
    <xf numFmtId="0" fontId="9" fillId="8" borderId="1" applyNumberFormat="0" applyAlignment="0" applyProtection="0"/>
    <xf numFmtId="0" fontId="10" fillId="24" borderId="2" applyNumberFormat="0" applyAlignment="0" applyProtection="0"/>
    <xf numFmtId="0" fontId="11" fillId="0" borderId="3" applyNumberFormat="0" applyFill="0" applyAlignment="0" applyProtection="0"/>
    <xf numFmtId="0" fontId="12" fillId="7" borderId="1" applyNumberFormat="0" applyAlignment="0" applyProtection="0"/>
    <xf numFmtId="0" fontId="13" fillId="0" borderId="0" applyNumberFormat="0" applyFill="0" applyBorder="0" applyAlignment="0" applyProtection="0"/>
    <xf numFmtId="0" fontId="8" fillId="18" borderId="0" applyNumberFormat="0" applyBorder="0" applyAlignment="0" applyProtection="0"/>
    <xf numFmtId="0" fontId="8" fillId="21" borderId="0" applyNumberFormat="0" applyBorder="0" applyAlignment="0" applyProtection="0"/>
    <xf numFmtId="0" fontId="8" fillId="22" borderId="0" applyNumberFormat="0" applyBorder="0" applyAlignment="0" applyProtection="0"/>
    <xf numFmtId="0" fontId="8" fillId="25" borderId="0" applyNumberFormat="0" applyBorder="0" applyAlignment="0" applyProtection="0"/>
    <xf numFmtId="0" fontId="8" fillId="18" borderId="0" applyNumberFormat="0" applyBorder="0" applyAlignment="0" applyProtection="0"/>
    <xf numFmtId="0" fontId="8" fillId="23" borderId="0" applyNumberFormat="0" applyBorder="0" applyAlignment="0" applyProtection="0"/>
    <xf numFmtId="0" fontId="14" fillId="0" borderId="4" applyNumberFormat="0" applyFill="0" applyAlignment="0" applyProtection="0"/>
    <xf numFmtId="0" fontId="15" fillId="4" borderId="0" applyNumberFormat="0" applyBorder="0" applyAlignment="0" applyProtection="0"/>
    <xf numFmtId="0" fontId="16" fillId="3" borderId="0" applyNumberFormat="0" applyBorder="0" applyAlignment="0" applyProtection="0"/>
    <xf numFmtId="0" fontId="17" fillId="15" borderId="0" applyNumberFormat="0" applyBorder="0" applyAlignment="0" applyProtection="0"/>
    <xf numFmtId="0" fontId="31" fillId="0" borderId="0"/>
    <xf numFmtId="0" fontId="31" fillId="0" borderId="0"/>
    <xf numFmtId="0" fontId="31" fillId="0" borderId="0"/>
    <xf numFmtId="0" fontId="31" fillId="0" borderId="0"/>
    <xf numFmtId="9" fontId="31" fillId="0" borderId="0" applyFill="0" applyBorder="0" applyAlignment="0" applyProtection="0"/>
    <xf numFmtId="0" fontId="18" fillId="3" borderId="0" applyNumberFormat="0" applyBorder="0" applyAlignment="0" applyProtection="0"/>
    <xf numFmtId="0" fontId="19" fillId="0" borderId="0" applyNumberFormat="0" applyFill="0" applyBorder="0" applyAlignment="0" applyProtection="0"/>
    <xf numFmtId="0" fontId="20" fillId="0" borderId="5" applyNumberFormat="0" applyFill="0" applyAlignment="0" applyProtection="0"/>
    <xf numFmtId="0" fontId="35" fillId="30" borderId="0" applyNumberFormat="0" applyBorder="0" applyAlignment="0" applyProtection="0"/>
    <xf numFmtId="0" fontId="36" fillId="31" borderId="0" applyNumberFormat="0" applyBorder="0" applyAlignment="0" applyProtection="0"/>
    <xf numFmtId="0" fontId="37" fillId="32" borderId="57" applyNumberFormat="0" applyAlignment="0" applyProtection="0"/>
    <xf numFmtId="0" fontId="38" fillId="33" borderId="58" applyNumberFormat="0" applyAlignment="0" applyProtection="0"/>
    <xf numFmtId="0" fontId="39" fillId="33" borderId="57" applyNumberFormat="0" applyAlignment="0" applyProtection="0"/>
    <xf numFmtId="0" fontId="40" fillId="0" borderId="0" applyNumberFormat="0" applyFill="0" applyBorder="0" applyAlignment="0" applyProtection="0"/>
    <xf numFmtId="0" fontId="41" fillId="34" borderId="0" applyNumberFormat="0" applyBorder="0" applyAlignment="0" applyProtection="0"/>
    <xf numFmtId="0" fontId="42" fillId="35" borderId="0" applyNumberFormat="0" applyBorder="0" applyAlignment="0" applyProtection="0"/>
    <xf numFmtId="0" fontId="42" fillId="36" borderId="0" applyNumberFormat="0" applyBorder="0" applyAlignment="0" applyProtection="0"/>
    <xf numFmtId="0" fontId="41" fillId="37" borderId="0" applyNumberFormat="0" applyBorder="0" applyAlignment="0" applyProtection="0"/>
    <xf numFmtId="0" fontId="41" fillId="38" borderId="0" applyNumberFormat="0" applyBorder="0" applyAlignment="0" applyProtection="0"/>
    <xf numFmtId="0" fontId="42" fillId="39" borderId="0" applyNumberFormat="0" applyBorder="0" applyAlignment="0" applyProtection="0"/>
    <xf numFmtId="0" fontId="42" fillId="40" borderId="0" applyNumberFormat="0" applyBorder="0" applyAlignment="0" applyProtection="0"/>
    <xf numFmtId="0" fontId="41" fillId="41" borderId="0" applyNumberFormat="0" applyBorder="0" applyAlignment="0" applyProtection="0"/>
    <xf numFmtId="0" fontId="41" fillId="42" borderId="0" applyNumberFormat="0" applyBorder="0" applyAlignment="0" applyProtection="0"/>
    <xf numFmtId="0" fontId="42" fillId="43" borderId="0" applyNumberFormat="0" applyBorder="0" applyAlignment="0" applyProtection="0"/>
    <xf numFmtId="0" fontId="42" fillId="44" borderId="0" applyNumberFormat="0" applyBorder="0" applyAlignment="0" applyProtection="0"/>
    <xf numFmtId="0" fontId="41" fillId="45" borderId="0" applyNumberFormat="0" applyBorder="0" applyAlignment="0" applyProtection="0"/>
    <xf numFmtId="0" fontId="41" fillId="46" borderId="0" applyNumberFormat="0" applyBorder="0" applyAlignment="0" applyProtection="0"/>
    <xf numFmtId="0" fontId="42" fillId="47" borderId="0" applyNumberFormat="0" applyBorder="0" applyAlignment="0" applyProtection="0"/>
    <xf numFmtId="0" fontId="42" fillId="48" borderId="0" applyNumberFormat="0" applyBorder="0" applyAlignment="0" applyProtection="0"/>
    <xf numFmtId="0" fontId="41" fillId="49" borderId="0" applyNumberFormat="0" applyBorder="0" applyAlignment="0" applyProtection="0"/>
    <xf numFmtId="0" fontId="41" fillId="50" borderId="0" applyNumberFormat="0" applyBorder="0" applyAlignment="0" applyProtection="0"/>
    <xf numFmtId="0" fontId="42" fillId="51" borderId="0" applyNumberFormat="0" applyBorder="0" applyAlignment="0" applyProtection="0"/>
    <xf numFmtId="0" fontId="42" fillId="52" borderId="0" applyNumberFormat="0" applyBorder="0" applyAlignment="0" applyProtection="0"/>
    <xf numFmtId="0" fontId="41" fillId="53" borderId="0" applyNumberFormat="0" applyBorder="0" applyAlignment="0" applyProtection="0"/>
    <xf numFmtId="0" fontId="41" fillId="54" borderId="0" applyNumberFormat="0" applyBorder="0" applyAlignment="0" applyProtection="0"/>
    <xf numFmtId="0" fontId="42" fillId="55" borderId="0" applyNumberFormat="0" applyBorder="0" applyAlignment="0" applyProtection="0"/>
    <xf numFmtId="0" fontId="42" fillId="56" borderId="0" applyNumberFormat="0" applyBorder="0" applyAlignment="0" applyProtection="0"/>
    <xf numFmtId="0" fontId="41" fillId="57" borderId="0" applyNumberFormat="0" applyBorder="0" applyAlignment="0" applyProtection="0"/>
    <xf numFmtId="0" fontId="4" fillId="0" borderId="0"/>
    <xf numFmtId="9" fontId="4" fillId="0" borderId="0" applyFont="0" applyFill="0" applyBorder="0" applyAlignment="0" applyProtection="0"/>
    <xf numFmtId="0" fontId="4" fillId="0" borderId="0"/>
    <xf numFmtId="0" fontId="7"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23" borderId="0" applyNumberFormat="0" applyBorder="0" applyAlignment="0" applyProtection="0"/>
    <xf numFmtId="0" fontId="46" fillId="7" borderId="1" applyNumberFormat="0" applyAlignment="0" applyProtection="0"/>
    <xf numFmtId="9" fontId="4" fillId="0" borderId="0" applyFill="0" applyBorder="0" applyAlignment="0" applyProtection="0"/>
    <xf numFmtId="0" fontId="4" fillId="0" borderId="0"/>
    <xf numFmtId="0" fontId="47" fillId="0" borderId="0" applyNumberFormat="0" applyFill="0" applyBorder="0" applyAlignment="0" applyProtection="0"/>
    <xf numFmtId="0" fontId="48" fillId="0" borderId="0" applyNumberFormat="0" applyFill="0" applyBorder="0" applyAlignment="0" applyProtection="0"/>
    <xf numFmtId="0" fontId="3" fillId="0" borderId="0"/>
    <xf numFmtId="0" fontId="47" fillId="0" borderId="0" applyNumberFormat="0" applyFill="0" applyBorder="0" applyAlignment="0" applyProtection="0"/>
    <xf numFmtId="0" fontId="48" fillId="0" borderId="0" applyNumberFormat="0" applyFill="0" applyBorder="0" applyAlignment="0" applyProtection="0"/>
    <xf numFmtId="0" fontId="1" fillId="0" borderId="0"/>
    <xf numFmtId="0" fontId="47" fillId="0" borderId="0" applyNumberFormat="0" applyFill="0" applyBorder="0" applyAlignment="0" applyProtection="0"/>
    <xf numFmtId="0" fontId="48" fillId="0" borderId="0" applyNumberFormat="0" applyFill="0" applyBorder="0" applyAlignment="0" applyProtection="0"/>
    <xf numFmtId="0" fontId="4" fillId="0" borderId="0"/>
    <xf numFmtId="164" fontId="4" fillId="0" borderId="0" applyFont="0" applyFill="0" applyBorder="0" applyAlignment="0" applyProtection="0"/>
    <xf numFmtId="0" fontId="4" fillId="0" borderId="0"/>
    <xf numFmtId="0" fontId="5" fillId="0" borderId="0"/>
    <xf numFmtId="0" fontId="59" fillId="0" borderId="0"/>
    <xf numFmtId="0" fontId="4" fillId="0" borderId="0"/>
    <xf numFmtId="0" fontId="4" fillId="0" borderId="0"/>
    <xf numFmtId="0" fontId="4" fillId="0" borderId="0"/>
    <xf numFmtId="0" fontId="4" fillId="0" borderId="0"/>
    <xf numFmtId="0" fontId="4" fillId="0" borderId="0"/>
    <xf numFmtId="0" fontId="5" fillId="0" borderId="0"/>
  </cellStyleXfs>
  <cellXfs count="1840">
    <xf numFmtId="0" fontId="0" fillId="0" borderId="0" xfId="0"/>
    <xf numFmtId="49" fontId="21" fillId="0" borderId="0" xfId="0" applyNumberFormat="1" applyFont="1" applyFill="1" applyBorder="1" applyAlignment="1">
      <alignment vertical="center"/>
    </xf>
    <xf numFmtId="0" fontId="0" fillId="0" borderId="8" xfId="0" applyFont="1" applyBorder="1"/>
    <xf numFmtId="0" fontId="0" fillId="0" borderId="8" xfId="0" applyFont="1" applyFill="1" applyBorder="1"/>
    <xf numFmtId="0" fontId="0" fillId="0" borderId="0" xfId="0" applyFont="1" applyFill="1" applyAlignment="1">
      <alignment horizontal="center" vertical="center"/>
    </xf>
    <xf numFmtId="49" fontId="0" fillId="0" borderId="0" xfId="0" applyNumberFormat="1" applyFont="1" applyFill="1" applyAlignment="1">
      <alignment vertical="center"/>
    </xf>
    <xf numFmtId="0" fontId="0" fillId="0" borderId="0" xfId="0" applyFont="1" applyFill="1" applyAlignment="1">
      <alignment vertical="center"/>
    </xf>
    <xf numFmtId="49" fontId="24" fillId="0" borderId="9" xfId="0" applyNumberFormat="1" applyFont="1" applyFill="1" applyBorder="1" applyAlignment="1">
      <alignment vertical="center"/>
    </xf>
    <xf numFmtId="0" fontId="0" fillId="0" borderId="10" xfId="0" applyFont="1" applyFill="1" applyBorder="1" applyAlignment="1">
      <alignment horizontal="center" vertical="center"/>
    </xf>
    <xf numFmtId="49" fontId="24" fillId="0" borderId="10" xfId="0" applyNumberFormat="1" applyFont="1" applyFill="1" applyBorder="1" applyAlignment="1">
      <alignment vertical="center"/>
    </xf>
    <xf numFmtId="49" fontId="24" fillId="0" borderId="11" xfId="0" applyNumberFormat="1" applyFont="1" applyFill="1" applyBorder="1" applyAlignment="1">
      <alignment vertical="center"/>
    </xf>
    <xf numFmtId="0" fontId="0" fillId="0" borderId="14" xfId="0" applyFont="1" applyBorder="1"/>
    <xf numFmtId="49" fontId="24" fillId="0" borderId="15" xfId="0" applyNumberFormat="1" applyFont="1" applyFill="1" applyBorder="1" applyAlignment="1">
      <alignment vertical="center"/>
    </xf>
    <xf numFmtId="49" fontId="24" fillId="0" borderId="16" xfId="0" applyNumberFormat="1" applyFont="1" applyFill="1" applyBorder="1" applyAlignment="1">
      <alignment vertical="center"/>
    </xf>
    <xf numFmtId="49" fontId="23" fillId="0" borderId="17" xfId="0" applyNumberFormat="1" applyFont="1" applyFill="1" applyBorder="1" applyAlignment="1">
      <alignment horizontal="center" vertical="center" wrapText="1"/>
    </xf>
    <xf numFmtId="0" fontId="0" fillId="0" borderId="6" xfId="0" applyFont="1" applyBorder="1"/>
    <xf numFmtId="0" fontId="0" fillId="0" borderId="13" xfId="0" applyFont="1" applyFill="1" applyBorder="1" applyAlignment="1">
      <alignment horizontal="center" vertical="center"/>
    </xf>
    <xf numFmtId="49" fontId="0" fillId="0" borderId="6" xfId="0" applyNumberFormat="1" applyFont="1" applyFill="1" applyBorder="1" applyAlignment="1">
      <alignment horizontal="center" vertical="center"/>
    </xf>
    <xf numFmtId="49" fontId="23" fillId="0" borderId="18" xfId="0" applyNumberFormat="1" applyFont="1" applyFill="1" applyBorder="1" applyAlignment="1">
      <alignment horizontal="center" vertical="center" wrapText="1"/>
    </xf>
    <xf numFmtId="0" fontId="0" fillId="0" borderId="0" xfId="0" applyFont="1" applyFill="1" applyBorder="1" applyAlignment="1">
      <alignment vertical="center"/>
    </xf>
    <xf numFmtId="0" fontId="27" fillId="0" borderId="19" xfId="0" applyFont="1" applyFill="1" applyBorder="1" applyAlignment="1">
      <alignment horizontal="left" vertical="center"/>
    </xf>
    <xf numFmtId="0" fontId="27" fillId="0" borderId="0" xfId="0" applyFont="1" applyFill="1" applyBorder="1" applyAlignment="1">
      <alignment horizontal="left" vertical="center"/>
    </xf>
    <xf numFmtId="0" fontId="0" fillId="0" borderId="0" xfId="0" applyFont="1" applyBorder="1"/>
    <xf numFmtId="0" fontId="0" fillId="0" borderId="15" xfId="0" applyFont="1" applyBorder="1"/>
    <xf numFmtId="0" fontId="23" fillId="0" borderId="7" xfId="0" applyFont="1" applyBorder="1" applyAlignment="1">
      <alignment horizontal="center" vertical="center"/>
    </xf>
    <xf numFmtId="0" fontId="23" fillId="0" borderId="7" xfId="0" applyFont="1" applyBorder="1" applyAlignment="1">
      <alignment horizontal="center" vertical="center" wrapText="1"/>
    </xf>
    <xf numFmtId="0" fontId="0" fillId="0" borderId="13" xfId="0" applyFont="1" applyBorder="1"/>
    <xf numFmtId="0" fontId="0" fillId="0" borderId="6" xfId="0" applyFont="1" applyFill="1" applyBorder="1"/>
    <xf numFmtId="0" fontId="27" fillId="0" borderId="0" xfId="0" applyFont="1" applyBorder="1" applyAlignment="1">
      <alignment wrapText="1"/>
    </xf>
    <xf numFmtId="0" fontId="24" fillId="0" borderId="0" xfId="0" applyFont="1" applyBorder="1" applyAlignment="1">
      <alignment vertical="center"/>
    </xf>
    <xf numFmtId="0" fontId="24" fillId="0" borderId="15" xfId="0" applyFont="1" applyBorder="1" applyAlignment="1">
      <alignment vertical="center"/>
    </xf>
    <xf numFmtId="0" fontId="23" fillId="0" borderId="0" xfId="0" applyFont="1" applyAlignment="1">
      <alignment horizontal="center" vertical="center"/>
    </xf>
    <xf numFmtId="0" fontId="0" fillId="0" borderId="0" xfId="0" applyFont="1" applyAlignment="1">
      <alignment horizontal="center"/>
    </xf>
    <xf numFmtId="0" fontId="0" fillId="0" borderId="0" xfId="0" applyBorder="1"/>
    <xf numFmtId="0" fontId="24" fillId="0" borderId="0" xfId="0" applyFont="1" applyFill="1" applyBorder="1" applyAlignment="1">
      <alignment vertical="center"/>
    </xf>
    <xf numFmtId="0" fontId="24" fillId="0" borderId="15" xfId="0" applyFont="1" applyFill="1" applyBorder="1" applyAlignment="1">
      <alignment vertical="center"/>
    </xf>
    <xf numFmtId="0" fontId="0" fillId="0" borderId="0" xfId="0" applyFont="1" applyFill="1"/>
    <xf numFmtId="49" fontId="23" fillId="0" borderId="0" xfId="0" applyNumberFormat="1" applyFont="1" applyFill="1" applyBorder="1" applyAlignment="1">
      <alignment horizontal="center" vertical="center"/>
    </xf>
    <xf numFmtId="49" fontId="0" fillId="0" borderId="0" xfId="0" applyNumberFormat="1" applyFont="1" applyFill="1" applyAlignment="1">
      <alignment horizontal="center" vertical="center"/>
    </xf>
    <xf numFmtId="49" fontId="0" fillId="0" borderId="10" xfId="0" applyNumberFormat="1" applyFont="1" applyFill="1" applyBorder="1" applyAlignment="1">
      <alignment vertical="center"/>
    </xf>
    <xf numFmtId="49" fontId="24" fillId="0" borderId="10" xfId="0" applyNumberFormat="1" applyFont="1" applyFill="1" applyBorder="1" applyAlignment="1">
      <alignment vertical="center" wrapText="1"/>
    </xf>
    <xf numFmtId="49" fontId="0" fillId="0" borderId="0" xfId="0" applyNumberFormat="1" applyFont="1" applyFill="1" applyBorder="1" applyAlignment="1">
      <alignment vertical="center"/>
    </xf>
    <xf numFmtId="49" fontId="0" fillId="0" borderId="0" xfId="0" applyNumberFormat="1" applyFont="1" applyFill="1" applyBorder="1" applyAlignment="1">
      <alignment horizontal="center" vertical="center"/>
    </xf>
    <xf numFmtId="49" fontId="24" fillId="0" borderId="0" xfId="0" applyNumberFormat="1" applyFont="1" applyFill="1" applyBorder="1" applyAlignment="1">
      <alignment vertical="center"/>
    </xf>
    <xf numFmtId="49" fontId="0" fillId="0" borderId="13" xfId="0" applyNumberFormat="1" applyFont="1" applyFill="1" applyBorder="1" applyAlignment="1">
      <alignment vertical="center"/>
    </xf>
    <xf numFmtId="49" fontId="0" fillId="0" borderId="33" xfId="0" applyNumberFormat="1" applyFont="1" applyFill="1" applyBorder="1" applyAlignment="1">
      <alignment vertical="center"/>
    </xf>
    <xf numFmtId="0" fontId="0" fillId="0" borderId="0" xfId="0" applyFont="1" applyFill="1" applyBorder="1"/>
    <xf numFmtId="49" fontId="24" fillId="0" borderId="0" xfId="55" applyNumberFormat="1" applyFont="1" applyFill="1" applyBorder="1" applyAlignment="1">
      <alignment vertical="center"/>
    </xf>
    <xf numFmtId="49" fontId="24" fillId="0" borderId="16" xfId="55" applyNumberFormat="1" applyFont="1" applyFill="1" applyBorder="1" applyAlignment="1">
      <alignment vertical="center" wrapText="1"/>
    </xf>
    <xf numFmtId="0" fontId="23" fillId="0" borderId="27" xfId="0" applyFont="1" applyBorder="1" applyAlignment="1">
      <alignment horizontal="center"/>
    </xf>
    <xf numFmtId="49" fontId="23" fillId="0" borderId="34" xfId="55" applyNumberFormat="1" applyFont="1" applyFill="1" applyBorder="1" applyAlignment="1">
      <alignment vertical="center"/>
    </xf>
    <xf numFmtId="49" fontId="23" fillId="0" borderId="27" xfId="55" applyNumberFormat="1" applyFont="1" applyFill="1" applyBorder="1" applyAlignment="1">
      <alignment vertical="center" wrapText="1"/>
    </xf>
    <xf numFmtId="49" fontId="23" fillId="0" borderId="27" xfId="55" applyNumberFormat="1" applyFont="1" applyFill="1" applyBorder="1" applyAlignment="1">
      <alignment horizontal="center" vertical="center" wrapText="1"/>
    </xf>
    <xf numFmtId="49" fontId="0" fillId="0" borderId="6" xfId="0" applyNumberFormat="1" applyFont="1" applyFill="1" applyBorder="1" applyAlignment="1">
      <alignment horizontal="center" vertical="center" wrapText="1"/>
    </xf>
    <xf numFmtId="49" fontId="0" fillId="0" borderId="13" xfId="0" applyNumberFormat="1" applyFont="1" applyFill="1" applyBorder="1" applyAlignment="1">
      <alignment horizontal="center" vertical="center" wrapText="1"/>
    </xf>
    <xf numFmtId="0" fontId="0" fillId="0" borderId="6" xfId="0" applyFont="1" applyFill="1" applyBorder="1" applyAlignment="1">
      <alignment horizontal="center" wrapText="1"/>
    </xf>
    <xf numFmtId="1" fontId="0" fillId="0" borderId="6" xfId="0" applyNumberFormat="1" applyFont="1" applyFill="1" applyBorder="1" applyAlignment="1">
      <alignment horizontal="center" vertical="center" wrapText="1"/>
    </xf>
    <xf numFmtId="49" fontId="0" fillId="0" borderId="33" xfId="0" applyNumberFormat="1" applyFont="1" applyFill="1" applyBorder="1" applyAlignment="1">
      <alignment horizontal="center" vertical="center" wrapText="1"/>
    </xf>
    <xf numFmtId="49" fontId="0" fillId="0" borderId="13" xfId="0" applyNumberFormat="1" applyFont="1" applyFill="1" applyBorder="1" applyAlignment="1">
      <alignment horizontal="center" vertical="center"/>
    </xf>
    <xf numFmtId="1" fontId="0" fillId="0" borderId="6" xfId="0" applyNumberFormat="1" applyFont="1" applyFill="1" applyBorder="1" applyAlignment="1">
      <alignment horizontal="center" vertical="center"/>
    </xf>
    <xf numFmtId="49" fontId="0" fillId="0" borderId="33" xfId="0" applyNumberFormat="1" applyFont="1" applyFill="1" applyBorder="1" applyAlignment="1">
      <alignment horizontal="center" vertical="center"/>
    </xf>
    <xf numFmtId="49" fontId="0" fillId="0" borderId="6" xfId="0" applyNumberFormat="1" applyFont="1" applyFill="1" applyBorder="1" applyAlignment="1">
      <alignment vertical="center"/>
    </xf>
    <xf numFmtId="0" fontId="0" fillId="0" borderId="0" xfId="0" applyNumberFormat="1" applyFont="1" applyFill="1" applyBorder="1" applyAlignment="1">
      <alignment vertical="center"/>
    </xf>
    <xf numFmtId="0" fontId="0" fillId="0" borderId="40" xfId="0" applyBorder="1"/>
    <xf numFmtId="0" fontId="23" fillId="0" borderId="41" xfId="0" applyFont="1" applyBorder="1" applyAlignment="1"/>
    <xf numFmtId="0" fontId="23" fillId="0" borderId="37" xfId="0" applyFont="1" applyBorder="1" applyAlignment="1">
      <alignment horizontal="center" vertical="center"/>
    </xf>
    <xf numFmtId="0" fontId="0" fillId="0" borderId="6" xfId="0" applyFont="1" applyFill="1" applyBorder="1" applyAlignment="1">
      <alignment horizontal="center"/>
    </xf>
    <xf numFmtId="49" fontId="23" fillId="0" borderId="7" xfId="0" applyNumberFormat="1" applyFont="1" applyFill="1" applyBorder="1" applyAlignment="1">
      <alignment vertical="center"/>
    </xf>
    <xf numFmtId="49" fontId="23" fillId="0" borderId="7" xfId="0" applyNumberFormat="1" applyFont="1" applyFill="1" applyBorder="1" applyAlignment="1">
      <alignment horizontal="center" vertical="center" wrapText="1"/>
    </xf>
    <xf numFmtId="0" fontId="0" fillId="0" borderId="15" xfId="0" applyFont="1" applyFill="1" applyBorder="1" applyAlignment="1">
      <alignment vertical="center"/>
    </xf>
    <xf numFmtId="0" fontId="0" fillId="0" borderId="0" xfId="0" applyFont="1" applyFill="1" applyBorder="1" applyAlignment="1">
      <alignment horizontal="center" vertical="center"/>
    </xf>
    <xf numFmtId="49" fontId="30" fillId="0" borderId="0" xfId="0" applyNumberFormat="1" applyFont="1" applyFill="1" applyBorder="1" applyAlignment="1">
      <alignment vertical="center"/>
    </xf>
    <xf numFmtId="49" fontId="30" fillId="0" borderId="15" xfId="0" applyNumberFormat="1" applyFont="1" applyFill="1" applyBorder="1" applyAlignment="1">
      <alignment vertical="center"/>
    </xf>
    <xf numFmtId="0" fontId="23" fillId="0" borderId="17" xfId="0" applyFont="1" applyFill="1" applyBorder="1" applyAlignment="1">
      <alignment horizontal="center" vertical="top" wrapText="1"/>
    </xf>
    <xf numFmtId="0" fontId="0" fillId="0" borderId="45" xfId="0" applyFont="1" applyFill="1" applyBorder="1"/>
    <xf numFmtId="49" fontId="0" fillId="0" borderId="28" xfId="0" applyNumberFormat="1" applyFont="1" applyFill="1" applyBorder="1" applyAlignment="1">
      <alignment horizontal="center" vertical="center" wrapText="1"/>
    </xf>
    <xf numFmtId="1" fontId="0" fillId="0" borderId="27" xfId="0" applyNumberFormat="1" applyFont="1" applyFill="1" applyBorder="1" applyAlignment="1">
      <alignment horizontal="center" vertical="center" wrapText="1"/>
    </xf>
    <xf numFmtId="49" fontId="24" fillId="0" borderId="0" xfId="53" applyNumberFormat="1" applyFont="1" applyFill="1" applyBorder="1" applyAlignment="1">
      <alignment vertical="center"/>
    </xf>
    <xf numFmtId="49" fontId="24" fillId="0" borderId="15" xfId="53" applyNumberFormat="1" applyFont="1" applyFill="1" applyBorder="1" applyAlignment="1">
      <alignment vertical="center"/>
    </xf>
    <xf numFmtId="0" fontId="32" fillId="0" borderId="0" xfId="0" applyFont="1"/>
    <xf numFmtId="0" fontId="27" fillId="0" borderId="0" xfId="0" applyFont="1"/>
    <xf numFmtId="49" fontId="23" fillId="0" borderId="7" xfId="53" applyNumberFormat="1" applyFont="1" applyFill="1" applyBorder="1" applyAlignment="1">
      <alignment horizontal="center" vertical="center" wrapText="1"/>
    </xf>
    <xf numFmtId="0" fontId="0" fillId="0" borderId="0" xfId="0" applyFont="1" applyAlignment="1"/>
    <xf numFmtId="0" fontId="33" fillId="0" borderId="0" xfId="0" applyFont="1"/>
    <xf numFmtId="0" fontId="23" fillId="0" borderId="48" xfId="0" applyFont="1" applyFill="1" applyBorder="1" applyAlignment="1">
      <alignment horizontal="center" vertical="center" wrapText="1"/>
    </xf>
    <xf numFmtId="0" fontId="34" fillId="0" borderId="6" xfId="0" applyFont="1" applyFill="1" applyBorder="1" applyAlignment="1">
      <alignment horizontal="center"/>
    </xf>
    <xf numFmtId="0" fontId="34" fillId="28" borderId="6" xfId="0" applyFont="1" applyFill="1" applyBorder="1" applyAlignment="1">
      <alignment horizontal="center"/>
    </xf>
    <xf numFmtId="0" fontId="34" fillId="0" borderId="0" xfId="0" applyFont="1"/>
    <xf numFmtId="0" fontId="23" fillId="28" borderId="37" xfId="0" applyFont="1" applyFill="1" applyBorder="1" applyAlignment="1">
      <alignment horizontal="center" vertical="center" wrapText="1"/>
    </xf>
    <xf numFmtId="0" fontId="23" fillId="28" borderId="7" xfId="0" applyFont="1" applyFill="1" applyBorder="1" applyAlignment="1">
      <alignment horizontal="center" vertical="center" wrapText="1"/>
    </xf>
    <xf numFmtId="49" fontId="23" fillId="0" borderId="35" xfId="90" applyNumberFormat="1" applyFont="1" applyFill="1" applyBorder="1" applyAlignment="1">
      <alignment horizontal="center" vertical="center" wrapText="1"/>
    </xf>
    <xf numFmtId="0" fontId="0" fillId="0" borderId="0" xfId="0" applyFont="1"/>
    <xf numFmtId="49" fontId="23" fillId="0" borderId="44" xfId="53" applyNumberFormat="1" applyFont="1" applyFill="1" applyBorder="1" applyAlignment="1">
      <alignment horizontal="center" vertical="center" wrapText="1"/>
    </xf>
    <xf numFmtId="0" fontId="0" fillId="0" borderId="0" xfId="0" applyFill="1"/>
    <xf numFmtId="49" fontId="21" fillId="0" borderId="0" xfId="0" applyNumberFormat="1" applyFont="1" applyFill="1" applyBorder="1" applyAlignment="1">
      <alignment horizontal="center" vertical="center"/>
    </xf>
    <xf numFmtId="0" fontId="24" fillId="0" borderId="0" xfId="0" applyFont="1" applyBorder="1" applyAlignment="1">
      <alignment horizontal="center" vertical="center"/>
    </xf>
    <xf numFmtId="9" fontId="0" fillId="0" borderId="6" xfId="0" applyNumberFormat="1" applyFont="1" applyFill="1" applyBorder="1" applyAlignment="1">
      <alignment horizontal="center" vertical="center" wrapText="1"/>
    </xf>
    <xf numFmtId="0" fontId="23" fillId="0" borderId="6" xfId="0" applyFont="1" applyFill="1" applyBorder="1" applyAlignment="1">
      <alignment horizontal="center" vertical="top" wrapText="1"/>
    </xf>
    <xf numFmtId="49" fontId="24" fillId="0" borderId="0" xfId="90" applyNumberFormat="1" applyFont="1" applyFill="1" applyBorder="1" applyAlignment="1">
      <alignment vertical="center"/>
    </xf>
    <xf numFmtId="49" fontId="24" fillId="0" borderId="15" xfId="90" applyNumberFormat="1" applyFont="1" applyFill="1" applyBorder="1" applyAlignment="1">
      <alignment vertical="center"/>
    </xf>
    <xf numFmtId="49" fontId="45" fillId="0" borderId="15" xfId="90" applyNumberFormat="1" applyFont="1" applyFill="1" applyBorder="1" applyAlignment="1">
      <alignment vertical="center"/>
    </xf>
    <xf numFmtId="49" fontId="23" fillId="0" borderId="7" xfId="90" applyNumberFormat="1" applyFont="1" applyFill="1" applyBorder="1" applyAlignment="1">
      <alignment horizontal="center" vertical="center"/>
    </xf>
    <xf numFmtId="49" fontId="23" fillId="0" borderId="7" xfId="90" applyNumberFormat="1" applyFont="1" applyFill="1" applyBorder="1" applyAlignment="1">
      <alignment vertical="center"/>
    </xf>
    <xf numFmtId="49" fontId="23" fillId="59" borderId="7" xfId="90" applyNumberFormat="1" applyFont="1" applyFill="1" applyBorder="1" applyAlignment="1">
      <alignment horizontal="center" vertical="center" wrapText="1"/>
    </xf>
    <xf numFmtId="49" fontId="23" fillId="60" borderId="7" xfId="90" applyNumberFormat="1" applyFont="1" applyFill="1" applyBorder="1" applyAlignment="1">
      <alignment horizontal="center" vertical="center" wrapText="1"/>
    </xf>
    <xf numFmtId="49" fontId="23" fillId="59" borderId="7" xfId="90" applyNumberFormat="1" applyFont="1" applyFill="1" applyBorder="1" applyAlignment="1">
      <alignment vertical="center" wrapText="1"/>
    </xf>
    <xf numFmtId="49" fontId="4" fillId="26" borderId="43" xfId="90" applyNumberFormat="1" applyFont="1" applyFill="1" applyBorder="1" applyAlignment="1">
      <alignment vertical="center"/>
    </xf>
    <xf numFmtId="49" fontId="26" fillId="0" borderId="0" xfId="90" applyNumberFormat="1" applyFont="1" applyFill="1" applyBorder="1" applyAlignment="1">
      <alignment vertical="center"/>
    </xf>
    <xf numFmtId="49" fontId="27" fillId="0" borderId="0" xfId="90" applyNumberFormat="1" applyFont="1" applyFill="1" applyBorder="1" applyAlignment="1">
      <alignment horizontal="left" vertical="center"/>
    </xf>
    <xf numFmtId="49" fontId="4" fillId="0" borderId="0" xfId="90" applyNumberFormat="1" applyFont="1" applyFill="1" applyBorder="1" applyAlignment="1">
      <alignment horizontal="left" vertical="center"/>
    </xf>
    <xf numFmtId="49" fontId="24" fillId="0" borderId="0" xfId="92" applyNumberFormat="1" applyFont="1" applyFill="1" applyBorder="1" applyAlignment="1">
      <alignment vertical="center"/>
    </xf>
    <xf numFmtId="0" fontId="4" fillId="0" borderId="0" xfId="0" applyFont="1" applyBorder="1"/>
    <xf numFmtId="0" fontId="4" fillId="0" borderId="0" xfId="0" applyFont="1"/>
    <xf numFmtId="49" fontId="24" fillId="0" borderId="15" xfId="92" applyNumberFormat="1" applyFont="1" applyFill="1" applyBorder="1" applyAlignment="1">
      <alignment vertical="center"/>
    </xf>
    <xf numFmtId="0" fontId="4" fillId="27" borderId="49" xfId="0" applyFont="1" applyFill="1" applyBorder="1"/>
    <xf numFmtId="0" fontId="4" fillId="27" borderId="0" xfId="0" applyFont="1" applyFill="1" applyBorder="1"/>
    <xf numFmtId="49" fontId="23" fillId="0" borderId="7" xfId="92" applyNumberFormat="1" applyFont="1" applyFill="1" applyBorder="1" applyAlignment="1">
      <alignment horizontal="center" vertical="center" wrapText="1"/>
    </xf>
    <xf numFmtId="0" fontId="4" fillId="29" borderId="45" xfId="0" applyFont="1" applyFill="1" applyBorder="1"/>
    <xf numFmtId="49" fontId="4" fillId="0" borderId="6" xfId="92" applyNumberFormat="1" applyFont="1" applyFill="1" applyBorder="1" applyAlignment="1">
      <alignment vertical="center"/>
    </xf>
    <xf numFmtId="49" fontId="4" fillId="0" borderId="13" xfId="92" applyNumberFormat="1" applyFont="1" applyFill="1" applyBorder="1" applyAlignment="1">
      <alignment horizontal="left" vertical="center" wrapText="1"/>
    </xf>
    <xf numFmtId="49" fontId="4" fillId="0" borderId="43" xfId="92" applyNumberFormat="1" applyFont="1" applyFill="1" applyBorder="1" applyAlignment="1">
      <alignment horizontal="left" vertical="center" wrapText="1"/>
    </xf>
    <xf numFmtId="0" fontId="4" fillId="29" borderId="51" xfId="0" applyFont="1" applyFill="1" applyBorder="1"/>
    <xf numFmtId="0" fontId="4" fillId="0" borderId="6" xfId="0" applyFont="1" applyBorder="1"/>
    <xf numFmtId="49" fontId="4" fillId="0" borderId="6" xfId="92" applyNumberFormat="1" applyFont="1" applyFill="1" applyBorder="1" applyAlignment="1">
      <alignment vertical="center" wrapText="1"/>
    </xf>
    <xf numFmtId="49" fontId="4" fillId="0" borderId="33" xfId="92" applyNumberFormat="1" applyFont="1" applyFill="1" applyBorder="1" applyAlignment="1">
      <alignment vertical="center" wrapText="1"/>
    </xf>
    <xf numFmtId="49" fontId="27" fillId="0" borderId="0" xfId="92" applyNumberFormat="1" applyFont="1" applyFill="1" applyBorder="1" applyAlignment="1">
      <alignment vertical="center"/>
    </xf>
    <xf numFmtId="49" fontId="4" fillId="0" borderId="0" xfId="92" applyNumberFormat="1" applyFont="1" applyFill="1" applyBorder="1" applyAlignment="1">
      <alignment vertical="center"/>
    </xf>
    <xf numFmtId="49" fontId="0" fillId="0" borderId="0" xfId="92" applyNumberFormat="1" applyFont="1" applyFill="1" applyBorder="1" applyAlignment="1">
      <alignment vertical="center"/>
    </xf>
    <xf numFmtId="0" fontId="4" fillId="0" borderId="0" xfId="0" applyFont="1" applyFill="1"/>
    <xf numFmtId="49" fontId="23" fillId="0" borderId="7" xfId="90" applyNumberFormat="1" applyFont="1" applyFill="1" applyBorder="1" applyAlignment="1">
      <alignment horizontal="center" vertical="center" wrapText="1"/>
    </xf>
    <xf numFmtId="49" fontId="23" fillId="0" borderId="42" xfId="90" applyNumberFormat="1" applyFont="1" applyFill="1" applyBorder="1" applyAlignment="1">
      <alignment vertical="center"/>
    </xf>
    <xf numFmtId="49" fontId="23" fillId="28" borderId="7" xfId="90" applyNumberFormat="1" applyFont="1" applyFill="1" applyBorder="1" applyAlignment="1">
      <alignment horizontal="center" vertical="center" wrapText="1"/>
    </xf>
    <xf numFmtId="49" fontId="24" fillId="0" borderId="0" xfId="101" applyNumberFormat="1" applyFont="1" applyFill="1" applyBorder="1" applyAlignment="1">
      <alignment vertical="center"/>
    </xf>
    <xf numFmtId="49" fontId="24" fillId="0" borderId="15" xfId="101" applyNumberFormat="1" applyFont="1" applyFill="1" applyBorder="1" applyAlignment="1">
      <alignment vertical="center"/>
    </xf>
    <xf numFmtId="49" fontId="23" fillId="0" borderId="7" xfId="101" applyNumberFormat="1" applyFont="1" applyFill="1" applyBorder="1" applyAlignment="1">
      <alignment horizontal="center" vertical="center" wrapText="1"/>
    </xf>
    <xf numFmtId="49" fontId="27" fillId="0" borderId="0" xfId="101" applyNumberFormat="1" applyFont="1" applyFill="1" applyBorder="1" applyAlignment="1">
      <alignment vertical="center"/>
    </xf>
    <xf numFmtId="49" fontId="27" fillId="0" borderId="0" xfId="101" applyNumberFormat="1" applyFont="1" applyFill="1" applyBorder="1" applyAlignment="1">
      <alignment horizontal="left" vertical="center" wrapText="1"/>
    </xf>
    <xf numFmtId="49" fontId="23" fillId="0" borderId="44" xfId="101" applyNumberFormat="1" applyFont="1" applyFill="1" applyBorder="1" applyAlignment="1">
      <alignment horizontal="center" vertical="center" wrapText="1"/>
    </xf>
    <xf numFmtId="49" fontId="23" fillId="0" borderId="7" xfId="92" applyNumberFormat="1" applyFont="1" applyFill="1" applyBorder="1" applyAlignment="1">
      <alignment horizontal="left" vertical="center" wrapText="1"/>
    </xf>
    <xf numFmtId="1" fontId="0" fillId="0" borderId="33" xfId="0" applyNumberFormat="1" applyFont="1" applyFill="1" applyBorder="1" applyAlignment="1">
      <alignment horizontal="center" vertical="center" wrapText="1"/>
    </xf>
    <xf numFmtId="0" fontId="0" fillId="0" borderId="62" xfId="0" applyFont="1" applyFill="1" applyBorder="1"/>
    <xf numFmtId="0" fontId="0" fillId="0" borderId="0" xfId="0" applyFill="1" applyBorder="1"/>
    <xf numFmtId="0" fontId="4" fillId="0" borderId="0" xfId="0" applyFont="1" applyFill="1" applyBorder="1"/>
    <xf numFmtId="0" fontId="49" fillId="0" borderId="0" xfId="104" applyFont="1" applyAlignment="1">
      <alignment vertical="top" wrapText="1"/>
    </xf>
    <xf numFmtId="0" fontId="3" fillId="0" borderId="0" xfId="104"/>
    <xf numFmtId="0" fontId="3" fillId="0" borderId="0" xfId="104" applyAlignment="1">
      <alignment vertical="top" wrapText="1"/>
    </xf>
    <xf numFmtId="0" fontId="23" fillId="0" borderId="7" xfId="0" applyFont="1" applyFill="1" applyBorder="1" applyAlignment="1">
      <alignment horizontal="center" vertical="center"/>
    </xf>
    <xf numFmtId="0" fontId="23" fillId="0" borderId="7" xfId="0" applyFont="1" applyFill="1" applyBorder="1" applyAlignment="1">
      <alignment horizontal="center" vertical="center" wrapText="1"/>
    </xf>
    <xf numFmtId="0" fontId="0" fillId="0" borderId="45" xfId="0" applyFont="1" applyFill="1" applyBorder="1" applyAlignment="1">
      <alignment horizontal="center"/>
    </xf>
    <xf numFmtId="0" fontId="23" fillId="0" borderId="23" xfId="0" applyFont="1" applyFill="1" applyBorder="1" applyAlignment="1">
      <alignment horizontal="center" vertical="center" wrapText="1"/>
    </xf>
    <xf numFmtId="0" fontId="0" fillId="0" borderId="64" xfId="0" applyFont="1" applyFill="1" applyBorder="1"/>
    <xf numFmtId="0" fontId="44" fillId="0" borderId="67" xfId="0" applyFont="1" applyFill="1" applyBorder="1" applyAlignment="1">
      <alignment wrapText="1"/>
    </xf>
    <xf numFmtId="0" fontId="44" fillId="0" borderId="69" xfId="0" applyFont="1" applyFill="1" applyBorder="1" applyAlignment="1">
      <alignment wrapText="1"/>
    </xf>
    <xf numFmtId="49" fontId="25" fillId="0" borderId="0" xfId="0" applyNumberFormat="1" applyFont="1" applyFill="1" applyBorder="1" applyAlignment="1">
      <alignment vertical="center"/>
    </xf>
    <xf numFmtId="0" fontId="0" fillId="0" borderId="73" xfId="0" applyFont="1" applyBorder="1"/>
    <xf numFmtId="49" fontId="24" fillId="0" borderId="0" xfId="0" applyNumberFormat="1" applyFont="1" applyFill="1" applyBorder="1" applyAlignment="1">
      <alignment vertical="center" wrapText="1"/>
    </xf>
    <xf numFmtId="0" fontId="23" fillId="0" borderId="74" xfId="0" applyFont="1" applyBorder="1" applyAlignment="1">
      <alignment horizontal="center" vertical="center"/>
    </xf>
    <xf numFmtId="49" fontId="23" fillId="0" borderId="75" xfId="0" applyNumberFormat="1" applyFont="1" applyFill="1" applyBorder="1" applyAlignment="1">
      <alignment horizontal="center" vertical="center"/>
    </xf>
    <xf numFmtId="0" fontId="23" fillId="0" borderId="75" xfId="0" applyFont="1" applyBorder="1" applyAlignment="1">
      <alignment horizontal="center" vertical="center"/>
    </xf>
    <xf numFmtId="0" fontId="23" fillId="0" borderId="75" xfId="0" applyFont="1" applyFill="1" applyBorder="1" applyAlignment="1">
      <alignment horizontal="center" vertical="center"/>
    </xf>
    <xf numFmtId="49" fontId="23" fillId="0" borderId="75" xfId="0" applyNumberFormat="1" applyFont="1" applyFill="1" applyBorder="1" applyAlignment="1">
      <alignment horizontal="center" vertical="center" wrapText="1"/>
    </xf>
    <xf numFmtId="0" fontId="23" fillId="0" borderId="76" xfId="0" applyFont="1" applyFill="1" applyBorder="1" applyAlignment="1">
      <alignment horizontal="center" vertical="center" wrapText="1"/>
    </xf>
    <xf numFmtId="0" fontId="23" fillId="0" borderId="77" xfId="0" applyFont="1" applyFill="1" applyBorder="1" applyAlignment="1">
      <alignment horizontal="center" vertical="center" wrapText="1"/>
    </xf>
    <xf numFmtId="0" fontId="23" fillId="0" borderId="74" xfId="0" applyFont="1" applyFill="1" applyBorder="1" applyAlignment="1">
      <alignment horizontal="center" vertical="center" wrapText="1"/>
    </xf>
    <xf numFmtId="0" fontId="0" fillId="0" borderId="0" xfId="0" applyFill="1" applyBorder="1" applyAlignment="1">
      <alignment wrapText="1"/>
    </xf>
    <xf numFmtId="49" fontId="23" fillId="0" borderId="78" xfId="92" applyNumberFormat="1" applyFont="1" applyFill="1" applyBorder="1" applyAlignment="1">
      <alignment horizontal="center" vertical="center" wrapText="1"/>
    </xf>
    <xf numFmtId="9" fontId="4" fillId="29" borderId="48" xfId="0" applyNumberFormat="1" applyFont="1" applyFill="1" applyBorder="1"/>
    <xf numFmtId="49" fontId="23" fillId="0" borderId="79" xfId="92" applyNumberFormat="1" applyFont="1" applyFill="1" applyBorder="1" applyAlignment="1">
      <alignment horizontal="left" vertical="center" wrapText="1"/>
    </xf>
    <xf numFmtId="49" fontId="23" fillId="0" borderId="80" xfId="92" applyNumberFormat="1" applyFont="1" applyFill="1" applyBorder="1" applyAlignment="1">
      <alignment horizontal="center" vertical="center" wrapText="1"/>
    </xf>
    <xf numFmtId="49" fontId="23" fillId="29" borderId="80" xfId="92" applyNumberFormat="1" applyFont="1" applyFill="1" applyBorder="1" applyAlignment="1">
      <alignment horizontal="center" vertical="center" wrapText="1"/>
    </xf>
    <xf numFmtId="49" fontId="23" fillId="28" borderId="80" xfId="92" applyNumberFormat="1" applyFont="1" applyFill="1" applyBorder="1" applyAlignment="1">
      <alignment horizontal="center" vertical="center" wrapText="1"/>
    </xf>
    <xf numFmtId="0" fontId="23" fillId="0" borderId="81" xfId="0" applyFont="1" applyFill="1" applyBorder="1" applyAlignment="1">
      <alignment horizontal="center" vertical="center" wrapText="1"/>
    </xf>
    <xf numFmtId="0" fontId="34" fillId="0" borderId="48" xfId="0" applyFont="1" applyFill="1" applyBorder="1"/>
    <xf numFmtId="0" fontId="0" fillId="0" borderId="45" xfId="0" applyFill="1" applyBorder="1"/>
    <xf numFmtId="49" fontId="23" fillId="0" borderId="79" xfId="0" applyNumberFormat="1" applyFont="1" applyFill="1" applyBorder="1" applyAlignment="1">
      <alignment horizontal="center" vertical="center"/>
    </xf>
    <xf numFmtId="49" fontId="23" fillId="0" borderId="82" xfId="0" applyNumberFormat="1" applyFont="1" applyFill="1" applyBorder="1" applyAlignment="1">
      <alignment horizontal="center" vertical="center"/>
    </xf>
    <xf numFmtId="49" fontId="23" fillId="0" borderId="80" xfId="0" applyNumberFormat="1" applyFont="1" applyFill="1" applyBorder="1" applyAlignment="1">
      <alignment horizontal="center" vertical="center"/>
    </xf>
    <xf numFmtId="49" fontId="23" fillId="0" borderId="80" xfId="0" applyNumberFormat="1" applyFont="1" applyFill="1" applyBorder="1" applyAlignment="1">
      <alignment horizontal="center" vertical="center" wrapText="1"/>
    </xf>
    <xf numFmtId="0" fontId="23" fillId="0" borderId="80" xfId="0" applyFont="1" applyFill="1" applyBorder="1" applyAlignment="1">
      <alignment horizontal="center" vertical="center"/>
    </xf>
    <xf numFmtId="49" fontId="23" fillId="0" borderId="83" xfId="0" applyNumberFormat="1" applyFont="1" applyFill="1" applyBorder="1" applyAlignment="1">
      <alignment horizontal="center" vertical="center" wrapText="1"/>
    </xf>
    <xf numFmtId="0" fontId="0" fillId="0" borderId="40" xfId="0" applyFont="1" applyBorder="1"/>
    <xf numFmtId="49" fontId="23" fillId="0" borderId="47" xfId="90" applyNumberFormat="1" applyFont="1" applyFill="1" applyBorder="1" applyAlignment="1">
      <alignment vertical="center"/>
    </xf>
    <xf numFmtId="0" fontId="23" fillId="0" borderId="35" xfId="0" applyFont="1" applyFill="1" applyBorder="1" applyAlignment="1">
      <alignment horizontal="center" vertical="center" wrapText="1"/>
    </xf>
    <xf numFmtId="0" fontId="23" fillId="0" borderId="86" xfId="0" applyFont="1" applyFill="1" applyBorder="1" applyAlignment="1">
      <alignment horizontal="center" vertical="center" wrapText="1"/>
    </xf>
    <xf numFmtId="0" fontId="0" fillId="0" borderId="48" xfId="0" applyFont="1" applyFill="1" applyBorder="1"/>
    <xf numFmtId="0" fontId="23" fillId="0" borderId="85" xfId="0" applyFont="1" applyFill="1" applyBorder="1" applyAlignment="1">
      <alignment horizontal="center" vertical="center" wrapText="1"/>
    </xf>
    <xf numFmtId="0" fontId="0" fillId="0" borderId="64" xfId="0" applyFont="1" applyBorder="1"/>
    <xf numFmtId="49" fontId="26" fillId="0" borderId="64" xfId="90" applyNumberFormat="1" applyFont="1" applyFill="1" applyBorder="1" applyAlignment="1">
      <alignment vertical="center"/>
    </xf>
    <xf numFmtId="0" fontId="4" fillId="26" borderId="64" xfId="90" applyNumberFormat="1" applyFont="1" applyFill="1" applyBorder="1" applyAlignment="1">
      <alignment horizontal="center" vertical="center"/>
    </xf>
    <xf numFmtId="9" fontId="34" fillId="0" borderId="64" xfId="91" applyFont="1" applyFill="1" applyBorder="1" applyAlignment="1">
      <alignment horizontal="center" vertical="center" wrapText="1"/>
    </xf>
    <xf numFmtId="49" fontId="4" fillId="26" borderId="64" xfId="90" applyNumberFormat="1" applyFont="1" applyFill="1" applyBorder="1" applyAlignment="1">
      <alignment vertical="center" wrapText="1"/>
    </xf>
    <xf numFmtId="9" fontId="0" fillId="0" borderId="64" xfId="0" applyNumberFormat="1" applyFont="1" applyFill="1" applyBorder="1"/>
    <xf numFmtId="49" fontId="23" fillId="0" borderId="0" xfId="92" applyNumberFormat="1" applyFont="1" applyFill="1" applyBorder="1" applyAlignment="1">
      <alignment horizontal="left" vertical="center" wrapText="1"/>
    </xf>
    <xf numFmtId="0" fontId="23" fillId="0" borderId="87" xfId="0" applyFont="1" applyBorder="1" applyAlignment="1">
      <alignment horizontal="center" vertical="center" wrapText="1"/>
    </xf>
    <xf numFmtId="0" fontId="23" fillId="0" borderId="85" xfId="0" applyFont="1" applyBorder="1" applyAlignment="1">
      <alignment horizontal="center" vertical="center" wrapText="1"/>
    </xf>
    <xf numFmtId="0" fontId="23" fillId="28" borderId="87" xfId="0" applyFont="1" applyFill="1" applyBorder="1" applyAlignment="1">
      <alignment horizontal="center" wrapText="1"/>
    </xf>
    <xf numFmtId="0" fontId="23" fillId="28" borderId="86" xfId="0" applyFont="1" applyFill="1" applyBorder="1" applyAlignment="1">
      <alignment horizontal="center" vertical="center" wrapText="1"/>
    </xf>
    <xf numFmtId="0" fontId="23" fillId="0" borderId="88" xfId="0" applyFont="1" applyBorder="1" applyAlignment="1">
      <alignment horizontal="center" vertical="center" wrapText="1"/>
    </xf>
    <xf numFmtId="0" fontId="23" fillId="0" borderId="61" xfId="0" applyFont="1" applyFill="1" applyBorder="1" applyAlignment="1">
      <alignment horizontal="center" vertical="center" wrapText="1"/>
    </xf>
    <xf numFmtId="0" fontId="23" fillId="0" borderId="37" xfId="0" applyFont="1" applyFill="1" applyBorder="1" applyAlignment="1">
      <alignment horizontal="center" vertical="center" wrapText="1"/>
    </xf>
    <xf numFmtId="49" fontId="23" fillId="0" borderId="90" xfId="0" applyNumberFormat="1" applyFont="1" applyFill="1" applyBorder="1" applyAlignment="1">
      <alignment horizontal="center" vertical="center"/>
    </xf>
    <xf numFmtId="9" fontId="0" fillId="0" borderId="0" xfId="0" applyNumberFormat="1" applyFont="1" applyFill="1" applyBorder="1"/>
    <xf numFmtId="0" fontId="0" fillId="28" borderId="64" xfId="0" applyFont="1" applyFill="1" applyBorder="1"/>
    <xf numFmtId="49" fontId="23" fillId="0" borderId="93" xfId="101" applyNumberFormat="1" applyFont="1" applyFill="1" applyBorder="1" applyAlignment="1">
      <alignment horizontal="center" vertical="center" wrapText="1"/>
    </xf>
    <xf numFmtId="49" fontId="23" fillId="0" borderId="94" xfId="101" applyNumberFormat="1" applyFont="1" applyFill="1" applyBorder="1" applyAlignment="1">
      <alignment horizontal="center" vertical="center" wrapText="1"/>
    </xf>
    <xf numFmtId="0" fontId="23" fillId="0" borderId="95" xfId="0" applyFont="1" applyFill="1" applyBorder="1" applyAlignment="1">
      <alignment horizontal="center" vertical="center" wrapText="1"/>
    </xf>
    <xf numFmtId="0" fontId="34" fillId="0" borderId="97" xfId="0" applyFont="1" applyFill="1" applyBorder="1"/>
    <xf numFmtId="0" fontId="0" fillId="0" borderId="97" xfId="0" applyFill="1" applyBorder="1"/>
    <xf numFmtId="49" fontId="0" fillId="0" borderId="0" xfId="0" applyNumberFormat="1" applyFont="1" applyFill="1" applyBorder="1" applyAlignment="1">
      <alignment vertical="center" wrapText="1"/>
    </xf>
    <xf numFmtId="49" fontId="0" fillId="0" borderId="64" xfId="0" applyNumberFormat="1" applyFont="1" applyFill="1" applyBorder="1" applyAlignment="1">
      <alignment vertical="center"/>
    </xf>
    <xf numFmtId="0" fontId="0" fillId="0" borderId="64" xfId="0" applyNumberFormat="1" applyFont="1" applyFill="1" applyBorder="1" applyAlignment="1">
      <alignment horizontal="center" vertical="center"/>
    </xf>
    <xf numFmtId="0" fontId="0" fillId="0" borderId="64" xfId="0" applyNumberFormat="1" applyFont="1" applyFill="1" applyBorder="1" applyAlignment="1">
      <alignment horizontal="center" vertical="center" wrapText="1"/>
    </xf>
    <xf numFmtId="49" fontId="0" fillId="0" borderId="64" xfId="0" applyNumberFormat="1" applyFont="1" applyFill="1" applyBorder="1" applyAlignment="1">
      <alignment vertical="center" wrapText="1"/>
    </xf>
    <xf numFmtId="0" fontId="0" fillId="0" borderId="99" xfId="0" applyFont="1" applyBorder="1"/>
    <xf numFmtId="9" fontId="0" fillId="61" borderId="98" xfId="0" applyNumberFormat="1" applyFont="1" applyFill="1" applyBorder="1"/>
    <xf numFmtId="49" fontId="23" fillId="28" borderId="37" xfId="90" applyNumberFormat="1" applyFont="1" applyFill="1" applyBorder="1" applyAlignment="1">
      <alignment horizontal="center" vertical="center" wrapText="1"/>
    </xf>
    <xf numFmtId="0" fontId="25" fillId="0" borderId="91" xfId="0" applyFont="1" applyFill="1" applyBorder="1" applyAlignment="1">
      <alignment horizontal="left" vertical="center"/>
    </xf>
    <xf numFmtId="0" fontId="25" fillId="0" borderId="100" xfId="0" applyFont="1" applyFill="1" applyBorder="1" applyAlignment="1">
      <alignment horizontal="left" vertical="center"/>
    </xf>
    <xf numFmtId="0" fontId="23" fillId="0" borderId="101"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23" fillId="0" borderId="55" xfId="0" applyFont="1" applyFill="1" applyBorder="1" applyAlignment="1">
      <alignment horizontal="center" vertical="center" wrapText="1"/>
    </xf>
    <xf numFmtId="0" fontId="23" fillId="0" borderId="56" xfId="0" applyFont="1" applyFill="1" applyBorder="1" applyAlignment="1">
      <alignment horizontal="center" vertical="center" textRotation="90"/>
    </xf>
    <xf numFmtId="0" fontId="23" fillId="0" borderId="39" xfId="0" applyFont="1" applyFill="1" applyBorder="1" applyAlignment="1">
      <alignment horizontal="center" vertical="center" textRotation="90"/>
    </xf>
    <xf numFmtId="0" fontId="23" fillId="0" borderId="52" xfId="0" applyFont="1" applyFill="1" applyBorder="1" applyAlignment="1">
      <alignment horizontal="center" vertical="center" textRotation="90"/>
    </xf>
    <xf numFmtId="0" fontId="23" fillId="0" borderId="37" xfId="0" applyFont="1" applyFill="1" applyBorder="1" applyAlignment="1">
      <alignment horizontal="center" vertical="center" textRotation="90"/>
    </xf>
    <xf numFmtId="0" fontId="23" fillId="0" borderId="55" xfId="0" applyFont="1" applyFill="1" applyBorder="1" applyAlignment="1">
      <alignment horizontal="center" vertical="center" textRotation="90"/>
    </xf>
    <xf numFmtId="0" fontId="23" fillId="0" borderId="38" xfId="0" applyFont="1" applyFill="1" applyBorder="1" applyAlignment="1">
      <alignment horizontal="center" vertical="center" textRotation="90"/>
    </xf>
    <xf numFmtId="0" fontId="2" fillId="0" borderId="0" xfId="104" applyFont="1"/>
    <xf numFmtId="0" fontId="50" fillId="0" borderId="0" xfId="0" applyFont="1"/>
    <xf numFmtId="0" fontId="50" fillId="0" borderId="0" xfId="0" applyFont="1" applyBorder="1"/>
    <xf numFmtId="49" fontId="50" fillId="0" borderId="0" xfId="101" applyNumberFormat="1" applyFont="1" applyFill="1" applyBorder="1" applyAlignment="1">
      <alignment vertical="center"/>
    </xf>
    <xf numFmtId="49" fontId="50" fillId="0" borderId="0" xfId="101" applyNumberFormat="1" applyFont="1" applyFill="1" applyBorder="1" applyAlignment="1">
      <alignment horizontal="center" vertical="center"/>
    </xf>
    <xf numFmtId="49" fontId="50" fillId="0" borderId="0" xfId="101" applyNumberFormat="1" applyFont="1" applyFill="1" applyBorder="1" applyAlignment="1">
      <alignment vertical="center" wrapText="1"/>
    </xf>
    <xf numFmtId="0" fontId="50" fillId="0" borderId="0" xfId="0" applyFont="1" applyFill="1" applyBorder="1"/>
    <xf numFmtId="49" fontId="50" fillId="0" borderId="0" xfId="0" applyNumberFormat="1" applyFont="1" applyFill="1" applyBorder="1" applyAlignment="1">
      <alignment vertical="center"/>
    </xf>
    <xf numFmtId="0" fontId="50" fillId="0" borderId="0" xfId="0" applyNumberFormat="1" applyFont="1" applyFill="1" applyBorder="1" applyAlignment="1">
      <alignment horizontal="center" vertical="center"/>
    </xf>
    <xf numFmtId="0" fontId="50" fillId="0" borderId="0" xfId="0" applyNumberFormat="1" applyFont="1" applyFill="1" applyBorder="1" applyAlignment="1">
      <alignment horizontal="center" vertical="center" wrapText="1"/>
    </xf>
    <xf numFmtId="49" fontId="50" fillId="0" borderId="0" xfId="90" applyNumberFormat="1" applyFont="1" applyFill="1" applyBorder="1" applyAlignment="1">
      <alignment horizontal="left" vertical="center"/>
    </xf>
    <xf numFmtId="0" fontId="23" fillId="0" borderId="103" xfId="0" applyFont="1" applyFill="1" applyBorder="1" applyAlignment="1">
      <alignment horizontal="center" vertical="center" wrapText="1"/>
    </xf>
    <xf numFmtId="0" fontId="51" fillId="0" borderId="0" xfId="0" applyFont="1"/>
    <xf numFmtId="0" fontId="52" fillId="0" borderId="104" xfId="0" applyFont="1" applyBorder="1" applyAlignment="1">
      <alignment vertical="center"/>
    </xf>
    <xf numFmtId="0" fontId="52" fillId="0" borderId="104" xfId="0" applyFont="1" applyBorder="1" applyAlignment="1">
      <alignment vertical="center" wrapText="1"/>
    </xf>
    <xf numFmtId="49" fontId="0" fillId="0" borderId="96" xfId="0" applyNumberFormat="1" applyFont="1" applyFill="1" applyBorder="1" applyAlignment="1">
      <alignment horizontal="left" vertical="center"/>
    </xf>
    <xf numFmtId="0" fontId="0" fillId="0" borderId="96" xfId="0" applyFont="1" applyFill="1" applyBorder="1" applyAlignment="1">
      <alignment vertical="center"/>
    </xf>
    <xf numFmtId="49" fontId="0" fillId="0" borderId="96" xfId="0" applyNumberFormat="1" applyFont="1" applyFill="1" applyBorder="1" applyAlignment="1">
      <alignment horizontal="center" vertical="center"/>
    </xf>
    <xf numFmtId="0" fontId="0" fillId="0" borderId="96" xfId="0" applyFont="1" applyBorder="1"/>
    <xf numFmtId="49" fontId="0" fillId="0" borderId="28" xfId="0" applyNumberFormat="1" applyFont="1" applyFill="1" applyBorder="1" applyAlignment="1">
      <alignment horizontal="center" vertical="center"/>
    </xf>
    <xf numFmtId="49" fontId="24" fillId="0" borderId="73" xfId="0" applyNumberFormat="1" applyFont="1" applyFill="1" applyBorder="1" applyAlignment="1">
      <alignment vertical="center"/>
    </xf>
    <xf numFmtId="0" fontId="25" fillId="0" borderId="105" xfId="0" applyFont="1" applyFill="1" applyBorder="1" applyAlignment="1">
      <alignment horizontal="left" vertical="center"/>
    </xf>
    <xf numFmtId="49" fontId="22" fillId="0" borderId="105" xfId="0" applyNumberFormat="1" applyFont="1" applyFill="1" applyBorder="1" applyAlignment="1">
      <alignment vertical="center"/>
    </xf>
    <xf numFmtId="0" fontId="25" fillId="8" borderId="105" xfId="0" applyFont="1" applyFill="1" applyBorder="1" applyAlignment="1">
      <alignment horizontal="left" vertical="center"/>
    </xf>
    <xf numFmtId="0" fontId="23" fillId="0" borderId="84" xfId="0" applyNumberFormat="1" applyFont="1" applyFill="1" applyBorder="1" applyAlignment="1">
      <alignment horizontal="center" vertical="center" wrapText="1"/>
    </xf>
    <xf numFmtId="0" fontId="29" fillId="0" borderId="105" xfId="0" applyFont="1" applyBorder="1" applyAlignment="1">
      <alignment horizontal="justify" vertical="top"/>
    </xf>
    <xf numFmtId="0" fontId="0" fillId="0" borderId="106" xfId="0" applyFont="1" applyBorder="1" applyAlignment="1">
      <alignment horizontal="justify" vertical="top"/>
    </xf>
    <xf numFmtId="0" fontId="29" fillId="0" borderId="102" xfId="0" applyFont="1" applyBorder="1" applyAlignment="1">
      <alignment horizontal="justify" vertical="top"/>
    </xf>
    <xf numFmtId="0" fontId="0" fillId="0" borderId="63" xfId="0" applyFont="1" applyBorder="1" applyAlignment="1">
      <alignment horizontal="justify" vertical="top"/>
    </xf>
    <xf numFmtId="0" fontId="0" fillId="0" borderId="102" xfId="0" applyFont="1" applyBorder="1" applyAlignment="1">
      <alignment horizontal="justify" vertical="top"/>
    </xf>
    <xf numFmtId="0" fontId="0" fillId="0" borderId="63" xfId="0" applyFont="1" applyFill="1" applyBorder="1" applyAlignment="1">
      <alignment horizontal="justify" vertical="top"/>
    </xf>
    <xf numFmtId="0" fontId="25" fillId="8" borderId="105" xfId="0" applyFont="1" applyFill="1" applyBorder="1" applyAlignment="1">
      <alignment horizontal="left"/>
    </xf>
    <xf numFmtId="0" fontId="0" fillId="0" borderId="92" xfId="0" applyFont="1" applyFill="1" applyBorder="1" applyAlignment="1"/>
    <xf numFmtId="0" fontId="0" fillId="0" borderId="77" xfId="0" applyFont="1" applyFill="1" applyBorder="1" applyAlignment="1"/>
    <xf numFmtId="0" fontId="0" fillId="0" borderId="27" xfId="0" applyFont="1" applyBorder="1"/>
    <xf numFmtId="0" fontId="0" fillId="0" borderId="27" xfId="0" applyFont="1" applyBorder="1" applyAlignment="1">
      <alignment horizontal="center"/>
    </xf>
    <xf numFmtId="0" fontId="0" fillId="0" borderId="64" xfId="0" applyFont="1" applyFill="1" applyBorder="1" applyAlignment="1">
      <alignment horizontal="center" vertical="center" wrapText="1"/>
    </xf>
    <xf numFmtId="0" fontId="0" fillId="0" borderId="13" xfId="0" applyFont="1" applyFill="1" applyBorder="1" applyAlignment="1">
      <alignment horizontal="center"/>
    </xf>
    <xf numFmtId="0" fontId="0" fillId="0" borderId="64" xfId="0" applyFont="1" applyFill="1" applyBorder="1" applyAlignment="1">
      <alignment horizontal="center" vertical="center"/>
    </xf>
    <xf numFmtId="0" fontId="0" fillId="0" borderId="27" xfId="0" applyFont="1" applyFill="1" applyBorder="1" applyAlignment="1">
      <alignment horizontal="center" vertical="center"/>
    </xf>
    <xf numFmtId="0" fontId="0" fillId="28" borderId="40" xfId="0" applyFont="1" applyFill="1" applyBorder="1" applyAlignment="1">
      <alignment vertical="center" wrapText="1"/>
    </xf>
    <xf numFmtId="0" fontId="23" fillId="28" borderId="41" xfId="0" applyFont="1" applyFill="1" applyBorder="1" applyAlignment="1">
      <alignment vertical="center" wrapText="1"/>
    </xf>
    <xf numFmtId="0" fontId="0" fillId="28" borderId="45" xfId="0" applyFont="1" applyFill="1" applyBorder="1" applyAlignment="1">
      <alignment vertical="center" wrapText="1"/>
    </xf>
    <xf numFmtId="0" fontId="23" fillId="28" borderId="45" xfId="0" applyFont="1" applyFill="1" applyBorder="1" applyAlignment="1">
      <alignment vertical="center" wrapText="1"/>
    </xf>
    <xf numFmtId="0" fontId="0" fillId="28" borderId="46" xfId="0" applyFont="1" applyFill="1" applyBorder="1" applyAlignment="1"/>
    <xf numFmtId="0" fontId="0" fillId="28" borderId="27" xfId="0" applyFont="1" applyFill="1" applyBorder="1" applyAlignment="1"/>
    <xf numFmtId="0" fontId="0" fillId="28" borderId="33" xfId="0" applyFont="1" applyFill="1" applyBorder="1" applyAlignment="1"/>
    <xf numFmtId="0" fontId="0" fillId="28" borderId="6" xfId="0" applyFont="1" applyFill="1" applyBorder="1" applyAlignment="1"/>
    <xf numFmtId="0" fontId="0" fillId="28" borderId="27" xfId="0" applyFont="1" applyFill="1" applyBorder="1" applyAlignment="1">
      <alignment wrapText="1"/>
    </xf>
    <xf numFmtId="0" fontId="0" fillId="28" borderId="6" xfId="0" applyFont="1" applyFill="1" applyBorder="1" applyAlignment="1">
      <alignment wrapText="1"/>
    </xf>
    <xf numFmtId="0" fontId="4" fillId="0" borderId="104" xfId="0" applyFont="1" applyFill="1" applyBorder="1" applyAlignment="1">
      <alignment horizontal="center"/>
    </xf>
    <xf numFmtId="0" fontId="29" fillId="0" borderId="104" xfId="0" applyFont="1" applyBorder="1" applyAlignment="1">
      <alignment horizontal="left" vertical="center"/>
    </xf>
    <xf numFmtId="0" fontId="4" fillId="0" borderId="104" xfId="0" applyFont="1" applyFill="1" applyBorder="1" applyAlignment="1">
      <alignment horizontal="left" vertical="center" wrapText="1"/>
    </xf>
    <xf numFmtId="0" fontId="4" fillId="0" borderId="104" xfId="0" applyNumberFormat="1" applyFont="1" applyFill="1" applyBorder="1" applyAlignment="1">
      <alignment horizontal="center" vertical="center"/>
    </xf>
    <xf numFmtId="2" fontId="4" fillId="0" borderId="104" xfId="0" applyNumberFormat="1" applyFont="1" applyFill="1" applyBorder="1" applyAlignment="1">
      <alignment horizontal="center" vertical="center"/>
    </xf>
    <xf numFmtId="49" fontId="4" fillId="0" borderId="104" xfId="55" applyNumberFormat="1" applyFont="1" applyFill="1" applyBorder="1" applyAlignment="1">
      <alignment vertical="center" wrapText="1"/>
    </xf>
    <xf numFmtId="2" fontId="4" fillId="0" borderId="104" xfId="55" applyNumberFormat="1" applyFont="1" applyFill="1" applyBorder="1" applyAlignment="1">
      <alignment horizontal="center" vertical="center"/>
    </xf>
    <xf numFmtId="0" fontId="29" fillId="0" borderId="104" xfId="0" applyFont="1" applyFill="1" applyBorder="1" applyAlignment="1">
      <alignment horizontal="left" vertical="center"/>
    </xf>
    <xf numFmtId="0" fontId="4" fillId="0" borderId="104" xfId="0" applyFont="1" applyBorder="1" applyAlignment="1">
      <alignment horizontal="left" vertical="center" wrapText="1"/>
    </xf>
    <xf numFmtId="0" fontId="29" fillId="0" borderId="108" xfId="0" applyFont="1" applyBorder="1" applyAlignment="1">
      <alignment vertical="center"/>
    </xf>
    <xf numFmtId="0" fontId="4" fillId="0" borderId="104" xfId="0" applyNumberFormat="1" applyFont="1" applyBorder="1" applyAlignment="1">
      <alignment horizontal="left" vertical="center" wrapText="1"/>
    </xf>
    <xf numFmtId="49" fontId="4" fillId="0" borderId="104" xfId="55" applyNumberFormat="1" applyFont="1" applyFill="1" applyBorder="1" applyAlignment="1">
      <alignment horizontal="left" vertical="center"/>
    </xf>
    <xf numFmtId="0" fontId="4" fillId="0" borderId="108" xfId="0" applyFont="1" applyFill="1" applyBorder="1" applyAlignment="1">
      <alignment horizontal="center"/>
    </xf>
    <xf numFmtId="0" fontId="4" fillId="0" borderId="108" xfId="0" applyNumberFormat="1" applyFont="1" applyBorder="1" applyAlignment="1">
      <alignment horizontal="left" vertical="center" wrapText="1"/>
    </xf>
    <xf numFmtId="2" fontId="4" fillId="0" borderId="108" xfId="0" applyNumberFormat="1" applyFont="1" applyFill="1" applyBorder="1" applyAlignment="1">
      <alignment horizontal="center" vertical="center"/>
    </xf>
    <xf numFmtId="0" fontId="4" fillId="0" borderId="104" xfId="0" applyFont="1" applyBorder="1"/>
    <xf numFmtId="0" fontId="4" fillId="0" borderId="108" xfId="0" applyFont="1" applyBorder="1" applyAlignment="1">
      <alignment horizontal="left" vertical="center" wrapText="1"/>
    </xf>
    <xf numFmtId="0" fontId="29" fillId="0" borderId="108" xfId="0" applyFont="1" applyFill="1" applyBorder="1" applyAlignment="1">
      <alignment vertical="center"/>
    </xf>
    <xf numFmtId="0" fontId="29" fillId="0" borderId="104" xfId="0" applyFont="1" applyBorder="1" applyAlignment="1">
      <alignment vertical="center"/>
    </xf>
    <xf numFmtId="0" fontId="4" fillId="0" borderId="104" xfId="0" applyFont="1" applyFill="1" applyBorder="1"/>
    <xf numFmtId="0" fontId="29" fillId="0" borderId="104" xfId="0" applyFont="1" applyFill="1" applyBorder="1" applyAlignment="1">
      <alignment vertical="center"/>
    </xf>
    <xf numFmtId="0" fontId="23" fillId="0" borderId="36" xfId="0" applyFont="1" applyFill="1" applyBorder="1" applyAlignment="1">
      <alignment horizontal="center" vertical="center" wrapText="1"/>
    </xf>
    <xf numFmtId="49" fontId="23" fillId="0" borderId="109" xfId="0" applyNumberFormat="1" applyFont="1" applyFill="1" applyBorder="1" applyAlignment="1">
      <alignment horizontal="center" vertical="center"/>
    </xf>
    <xf numFmtId="0" fontId="0" fillId="0" borderId="67" xfId="0" applyFont="1" applyFill="1" applyBorder="1" applyAlignment="1">
      <alignment wrapText="1"/>
    </xf>
    <xf numFmtId="0" fontId="0" fillId="0" borderId="69" xfId="0" applyFont="1" applyFill="1" applyBorder="1" applyAlignment="1">
      <alignment wrapText="1"/>
    </xf>
    <xf numFmtId="0" fontId="0" fillId="0" borderId="72" xfId="0" applyFont="1" applyFill="1" applyBorder="1" applyAlignment="1">
      <alignment wrapText="1"/>
    </xf>
    <xf numFmtId="0" fontId="0" fillId="0" borderId="67" xfId="0" applyFill="1" applyBorder="1" applyAlignment="1">
      <alignment wrapText="1"/>
    </xf>
    <xf numFmtId="0" fontId="0" fillId="0" borderId="68" xfId="0" applyFont="1" applyFill="1" applyBorder="1" applyAlignment="1">
      <alignment wrapText="1"/>
    </xf>
    <xf numFmtId="0" fontId="0" fillId="0" borderId="70" xfId="0" applyFont="1" applyFill="1" applyBorder="1" applyAlignment="1">
      <alignment wrapText="1"/>
    </xf>
    <xf numFmtId="0" fontId="0" fillId="0" borderId="66" xfId="0" applyFont="1" applyFill="1" applyBorder="1" applyAlignment="1">
      <alignment wrapText="1"/>
    </xf>
    <xf numFmtId="0" fontId="0" fillId="0" borderId="66" xfId="0" applyFont="1" applyFill="1" applyBorder="1" applyAlignment="1">
      <alignment horizontal="center" wrapText="1"/>
    </xf>
    <xf numFmtId="0" fontId="0" fillId="0" borderId="0" xfId="0" applyFont="1" applyFill="1" applyAlignment="1">
      <alignment wrapText="1"/>
    </xf>
    <xf numFmtId="0" fontId="0" fillId="0" borderId="64" xfId="0" applyFont="1" applyFill="1" applyBorder="1" applyAlignment="1">
      <alignment wrapText="1"/>
    </xf>
    <xf numFmtId="0" fontId="0" fillId="0" borderId="64" xfId="0" applyFont="1" applyFill="1" applyBorder="1" applyAlignment="1">
      <alignment horizontal="center" wrapText="1"/>
    </xf>
    <xf numFmtId="0" fontId="0" fillId="0" borderId="71" xfId="0" applyFont="1" applyFill="1" applyBorder="1" applyAlignment="1">
      <alignment wrapText="1"/>
    </xf>
    <xf numFmtId="0" fontId="0" fillId="0" borderId="71" xfId="0" applyFont="1" applyFill="1" applyBorder="1" applyAlignment="1">
      <alignment horizontal="center" wrapText="1"/>
    </xf>
    <xf numFmtId="0" fontId="0" fillId="0" borderId="150" xfId="0" applyFont="1" applyFill="1" applyBorder="1" applyAlignment="1">
      <alignment horizontal="center"/>
    </xf>
    <xf numFmtId="49" fontId="4" fillId="0" borderId="150" xfId="92" applyNumberFormat="1" applyFont="1" applyFill="1" applyBorder="1" applyAlignment="1">
      <alignment horizontal="center" vertical="center" wrapText="1"/>
    </xf>
    <xf numFmtId="49" fontId="24" fillId="0" borderId="10" xfId="0" applyNumberFormat="1" applyFont="1" applyFill="1" applyBorder="1" applyAlignment="1">
      <alignment horizontal="left" vertical="center"/>
    </xf>
    <xf numFmtId="49" fontId="24" fillId="0" borderId="0" xfId="0" applyNumberFormat="1" applyFont="1" applyFill="1" applyBorder="1" applyAlignment="1">
      <alignment horizontal="left" vertical="center"/>
    </xf>
    <xf numFmtId="49" fontId="0" fillId="0" borderId="0" xfId="0" applyNumberFormat="1" applyFont="1" applyFill="1" applyAlignment="1">
      <alignment horizontal="left" vertical="center"/>
    </xf>
    <xf numFmtId="49" fontId="23" fillId="0" borderId="0" xfId="0" applyNumberFormat="1" applyFont="1" applyFill="1" applyBorder="1" applyAlignment="1">
      <alignment vertical="center"/>
    </xf>
    <xf numFmtId="0" fontId="0" fillId="0" borderId="0" xfId="0" applyFont="1" applyBorder="1" applyAlignment="1"/>
    <xf numFmtId="0" fontId="23" fillId="0" borderId="105" xfId="0" applyFont="1" applyFill="1" applyBorder="1" applyAlignment="1">
      <alignment horizontal="left" vertical="center"/>
    </xf>
    <xf numFmtId="49" fontId="57" fillId="0" borderId="105" xfId="0" applyNumberFormat="1" applyFont="1" applyFill="1" applyBorder="1" applyAlignment="1">
      <alignment vertical="center"/>
    </xf>
    <xf numFmtId="0" fontId="0" fillId="0" borderId="15" xfId="0" applyFont="1" applyBorder="1" applyAlignment="1"/>
    <xf numFmtId="0" fontId="23" fillId="8" borderId="105" xfId="0" applyFont="1" applyFill="1" applyBorder="1" applyAlignment="1">
      <alignment horizontal="left"/>
    </xf>
    <xf numFmtId="0" fontId="23" fillId="8" borderId="105" xfId="0" applyFont="1" applyFill="1" applyBorder="1" applyAlignment="1">
      <alignment horizontal="left" vertical="center"/>
    </xf>
    <xf numFmtId="0" fontId="23" fillId="0" borderId="59" xfId="0" applyFont="1" applyFill="1" applyBorder="1" applyAlignment="1">
      <alignment horizontal="center" vertical="center"/>
    </xf>
    <xf numFmtId="49" fontId="23" fillId="0" borderId="50" xfId="0" applyNumberFormat="1" applyFont="1" applyFill="1" applyBorder="1" applyAlignment="1">
      <alignment horizontal="center" vertical="center"/>
    </xf>
    <xf numFmtId="0" fontId="23" fillId="0" borderId="60" xfId="0" applyFont="1" applyFill="1" applyBorder="1" applyAlignment="1">
      <alignment horizontal="center" vertical="center"/>
    </xf>
    <xf numFmtId="49" fontId="23" fillId="0" borderId="21" xfId="0" applyNumberFormat="1" applyFont="1" applyFill="1" applyBorder="1" applyAlignment="1">
      <alignment horizontal="center" vertical="center" wrapText="1"/>
    </xf>
    <xf numFmtId="49" fontId="23" fillId="0" borderId="59" xfId="0" applyNumberFormat="1" applyFont="1" applyFill="1" applyBorder="1" applyAlignment="1">
      <alignment horizontal="center" vertical="center" wrapText="1"/>
    </xf>
    <xf numFmtId="0" fontId="23" fillId="0" borderId="142" xfId="0" applyFont="1" applyFill="1" applyBorder="1" applyAlignment="1">
      <alignment horizontal="center" vertical="center"/>
    </xf>
    <xf numFmtId="49" fontId="23" fillId="0" borderId="143" xfId="0" applyNumberFormat="1" applyFont="1" applyFill="1" applyBorder="1" applyAlignment="1">
      <alignment horizontal="center" vertical="center"/>
    </xf>
    <xf numFmtId="0" fontId="23" fillId="0" borderId="143" xfId="0" applyFont="1" applyFill="1" applyBorder="1" applyAlignment="1">
      <alignment horizontal="center" vertical="center"/>
    </xf>
    <xf numFmtId="49" fontId="23" fillId="0" borderId="144" xfId="0" applyNumberFormat="1" applyFont="1" applyFill="1" applyBorder="1" applyAlignment="1">
      <alignment horizontal="center" vertical="center"/>
    </xf>
    <xf numFmtId="49" fontId="23" fillId="0" borderId="41" xfId="0" applyNumberFormat="1" applyFont="1" applyFill="1" applyBorder="1" applyAlignment="1">
      <alignment horizontal="center" vertical="center" wrapText="1"/>
    </xf>
    <xf numFmtId="49" fontId="23" fillId="0" borderId="147" xfId="0" applyNumberFormat="1" applyFont="1" applyFill="1" applyBorder="1" applyAlignment="1">
      <alignment horizontal="center" vertical="center" wrapText="1"/>
    </xf>
    <xf numFmtId="0" fontId="23" fillId="0" borderId="145" xfId="0" applyFont="1" applyFill="1" applyBorder="1" applyAlignment="1">
      <alignment horizontal="center" vertical="center" textRotation="90"/>
    </xf>
    <xf numFmtId="0" fontId="23" fillId="0" borderId="28" xfId="0" applyFont="1" applyFill="1" applyBorder="1" applyAlignment="1">
      <alignment horizontal="center" vertical="center" textRotation="90"/>
    </xf>
    <xf numFmtId="0" fontId="23" fillId="0" borderId="29" xfId="0" applyFont="1" applyFill="1" applyBorder="1" applyAlignment="1">
      <alignment horizontal="center" vertical="center" textRotation="90"/>
    </xf>
    <xf numFmtId="0" fontId="23" fillId="0" borderId="146" xfId="0" applyFont="1" applyFill="1" applyBorder="1" applyAlignment="1">
      <alignment horizontal="center" vertical="center" textRotation="90"/>
    </xf>
    <xf numFmtId="0" fontId="23" fillId="0" borderId="147" xfId="0" applyFont="1" applyFill="1" applyBorder="1" applyAlignment="1">
      <alignment horizontal="center" vertical="center" textRotation="90"/>
    </xf>
    <xf numFmtId="49" fontId="0" fillId="0" borderId="0" xfId="0" applyNumberFormat="1" applyFont="1" applyFill="1" applyBorder="1" applyAlignment="1">
      <alignment horizontal="left" vertical="center"/>
    </xf>
    <xf numFmtId="0" fontId="23" fillId="0" borderId="0" xfId="0" applyFont="1" applyBorder="1" applyAlignment="1">
      <alignment vertical="center"/>
    </xf>
    <xf numFmtId="2" fontId="23" fillId="0" borderId="105" xfId="0" applyNumberFormat="1" applyFont="1" applyFill="1" applyBorder="1" applyAlignment="1">
      <alignment horizontal="left" vertical="center"/>
    </xf>
    <xf numFmtId="2" fontId="23" fillId="8" borderId="105" xfId="0" applyNumberFormat="1" applyFont="1" applyFill="1" applyBorder="1" applyAlignment="1">
      <alignment horizontal="left"/>
    </xf>
    <xf numFmtId="0" fontId="23" fillId="0" borderId="35" xfId="0" applyFont="1" applyBorder="1" applyAlignment="1">
      <alignment horizontal="center" vertical="center"/>
    </xf>
    <xf numFmtId="0" fontId="23" fillId="0" borderId="44" xfId="0" applyFont="1" applyBorder="1" applyAlignment="1">
      <alignment horizontal="center" vertical="center"/>
    </xf>
    <xf numFmtId="2" fontId="23" fillId="0" borderId="44" xfId="0" applyNumberFormat="1" applyFont="1" applyFill="1" applyBorder="1" applyAlignment="1">
      <alignment horizontal="center" vertical="center" wrapText="1"/>
    </xf>
    <xf numFmtId="0" fontId="23" fillId="0" borderId="0" xfId="0" applyFont="1" applyFill="1" applyAlignment="1">
      <alignment horizontal="center" vertical="center"/>
    </xf>
    <xf numFmtId="49" fontId="0" fillId="0" borderId="0" xfId="0" applyNumberFormat="1" applyFont="1"/>
    <xf numFmtId="2" fontId="0" fillId="0" borderId="0" xfId="0" applyNumberFormat="1" applyFont="1" applyFill="1"/>
    <xf numFmtId="0" fontId="0" fillId="0" borderId="0" xfId="0" applyFont="1" applyFill="1" applyAlignment="1"/>
    <xf numFmtId="0" fontId="0" fillId="0" borderId="197" xfId="0" applyFont="1" applyFill="1" applyBorder="1"/>
    <xf numFmtId="2" fontId="0" fillId="0" borderId="0" xfId="0" applyNumberFormat="1" applyFont="1"/>
    <xf numFmtId="0" fontId="0" fillId="0" borderId="197" xfId="0" applyFont="1" applyBorder="1"/>
    <xf numFmtId="2" fontId="4" fillId="0" borderId="104" xfId="0" applyNumberFormat="1" applyFont="1" applyBorder="1" applyAlignment="1">
      <alignment horizontal="center" vertical="center"/>
    </xf>
    <xf numFmtId="0" fontId="0" fillId="0" borderId="227" xfId="0" applyFont="1" applyFill="1" applyBorder="1" applyAlignment="1"/>
    <xf numFmtId="0" fontId="24" fillId="0" borderId="0" xfId="0" applyFont="1" applyFill="1" applyBorder="1" applyAlignment="1">
      <alignment horizontal="center" vertical="center"/>
    </xf>
    <xf numFmtId="9" fontId="0" fillId="58" borderId="277" xfId="0" applyNumberFormat="1" applyFont="1" applyFill="1" applyBorder="1" applyAlignment="1">
      <alignment horizontal="center" vertical="center" wrapText="1"/>
    </xf>
    <xf numFmtId="9" fontId="0" fillId="58" borderId="278" xfId="0" applyNumberFormat="1" applyFont="1" applyFill="1" applyBorder="1" applyAlignment="1">
      <alignment horizontal="center" vertical="center" wrapText="1"/>
    </xf>
    <xf numFmtId="0" fontId="25" fillId="0" borderId="0" xfId="0" applyFont="1" applyFill="1" applyBorder="1" applyAlignment="1">
      <alignment vertical="center"/>
    </xf>
    <xf numFmtId="0" fontId="25" fillId="0" borderId="0" xfId="0" applyFont="1" applyFill="1" applyBorder="1" applyAlignment="1">
      <alignment horizontal="left" vertical="center"/>
    </xf>
    <xf numFmtId="0" fontId="25" fillId="0" borderId="0" xfId="0" applyFont="1" applyBorder="1" applyAlignment="1">
      <alignment horizontal="center" vertical="center"/>
    </xf>
    <xf numFmtId="0" fontId="25" fillId="0" borderId="0" xfId="0" applyFont="1" applyBorder="1" applyAlignment="1">
      <alignment vertical="center"/>
    </xf>
    <xf numFmtId="0" fontId="50" fillId="0" borderId="0" xfId="0" applyFont="1" applyAlignment="1">
      <alignment horizontal="center" vertical="center"/>
    </xf>
    <xf numFmtId="0" fontId="25" fillId="0" borderId="15" xfId="0" applyFont="1" applyBorder="1" applyAlignment="1">
      <alignment vertical="center"/>
    </xf>
    <xf numFmtId="0" fontId="25" fillId="0" borderId="15" xfId="0" applyFont="1" applyBorder="1" applyAlignment="1">
      <alignment horizontal="left" vertical="center"/>
    </xf>
    <xf numFmtId="0" fontId="25" fillId="0" borderId="15" xfId="0" applyFont="1" applyBorder="1" applyAlignment="1">
      <alignment horizontal="center" vertical="center"/>
    </xf>
    <xf numFmtId="0" fontId="25" fillId="0" borderId="7" xfId="0" applyFont="1" applyBorder="1" applyAlignment="1">
      <alignment horizontal="center" vertical="center"/>
    </xf>
    <xf numFmtId="0" fontId="25" fillId="0" borderId="7" xfId="0" applyFont="1" applyBorder="1" applyAlignment="1">
      <alignment horizontal="center" vertical="center" wrapText="1"/>
    </xf>
    <xf numFmtId="0" fontId="25" fillId="0" borderId="7" xfId="0" applyFont="1" applyBorder="1" applyAlignment="1">
      <alignment horizontal="left" vertical="center"/>
    </xf>
    <xf numFmtId="0" fontId="25" fillId="0" borderId="7" xfId="0" applyFont="1" applyFill="1" applyBorder="1" applyAlignment="1">
      <alignment horizontal="center" vertical="center"/>
    </xf>
    <xf numFmtId="0" fontId="25" fillId="0" borderId="7" xfId="0" applyFont="1" applyFill="1" applyBorder="1" applyAlignment="1">
      <alignment horizontal="center" vertical="center" wrapText="1"/>
    </xf>
    <xf numFmtId="0" fontId="50" fillId="0" borderId="0" xfId="0" applyFont="1" applyAlignment="1">
      <alignment horizontal="left"/>
    </xf>
    <xf numFmtId="0" fontId="50" fillId="0" borderId="0" xfId="0" applyFont="1" applyAlignment="1">
      <alignment horizontal="center"/>
    </xf>
    <xf numFmtId="0" fontId="50" fillId="0" borderId="0" xfId="0" applyFont="1" applyFill="1"/>
    <xf numFmtId="0" fontId="50" fillId="0" borderId="0" xfId="0" applyFont="1" applyAlignment="1"/>
    <xf numFmtId="0" fontId="50" fillId="0" borderId="0" xfId="0" applyFont="1" applyFill="1" applyAlignment="1">
      <alignment horizontal="left"/>
    </xf>
    <xf numFmtId="0" fontId="60" fillId="0" borderId="0" xfId="0" applyFont="1" applyFill="1" applyBorder="1" applyAlignment="1">
      <alignment vertical="center"/>
    </xf>
    <xf numFmtId="0" fontId="60" fillId="0" borderId="15" xfId="0" applyFont="1" applyFill="1" applyBorder="1" applyAlignment="1">
      <alignment vertical="center"/>
    </xf>
    <xf numFmtId="0" fontId="29" fillId="0" borderId="0" xfId="0" applyFont="1" applyFill="1"/>
    <xf numFmtId="0" fontId="0" fillId="0" borderId="309" xfId="0" applyFont="1" applyFill="1" applyBorder="1" applyAlignment="1">
      <alignment horizontal="center"/>
    </xf>
    <xf numFmtId="0" fontId="25" fillId="0" borderId="87" xfId="0" applyFont="1" applyFill="1" applyBorder="1" applyAlignment="1">
      <alignment horizontal="center" vertical="center" wrapText="1"/>
    </xf>
    <xf numFmtId="0" fontId="50" fillId="0" borderId="0" xfId="0" applyFont="1" applyBorder="1" applyAlignment="1">
      <alignment horizontal="center" vertical="center"/>
    </xf>
    <xf numFmtId="49" fontId="23" fillId="0" borderId="348" xfId="0" applyNumberFormat="1" applyFont="1" applyFill="1" applyBorder="1" applyAlignment="1">
      <alignment horizontal="center" vertical="center" wrapText="1"/>
    </xf>
    <xf numFmtId="49" fontId="23" fillId="0" borderId="349" xfId="0" applyNumberFormat="1" applyFont="1" applyFill="1" applyBorder="1" applyAlignment="1">
      <alignment horizontal="center" vertical="center" wrapText="1"/>
    </xf>
    <xf numFmtId="49" fontId="23" fillId="0" borderId="350" xfId="0" applyNumberFormat="1" applyFont="1" applyFill="1" applyBorder="1" applyAlignment="1">
      <alignment horizontal="center" vertical="center" wrapText="1"/>
    </xf>
    <xf numFmtId="49" fontId="57" fillId="0" borderId="377" xfId="0" applyNumberFormat="1" applyFont="1" applyFill="1" applyBorder="1" applyAlignment="1">
      <alignment vertical="center"/>
    </xf>
    <xf numFmtId="0" fontId="23" fillId="8" borderId="377" xfId="0" applyFont="1" applyFill="1" applyBorder="1" applyAlignment="1">
      <alignment horizontal="left" vertical="center"/>
    </xf>
    <xf numFmtId="0" fontId="23" fillId="0" borderId="378" xfId="0" applyFont="1" applyFill="1" applyBorder="1" applyAlignment="1">
      <alignment horizontal="center" vertical="center" wrapText="1"/>
    </xf>
    <xf numFmtId="49" fontId="0" fillId="0" borderId="369" xfId="0" applyNumberFormat="1" applyFont="1" applyFill="1" applyBorder="1" applyAlignment="1">
      <alignment vertical="center"/>
    </xf>
    <xf numFmtId="0" fontId="23" fillId="0" borderId="0" xfId="0" applyNumberFormat="1" applyFont="1" applyBorder="1" applyAlignment="1">
      <alignment vertical="center"/>
    </xf>
    <xf numFmtId="0" fontId="23" fillId="0" borderId="7" xfId="0" applyNumberFormat="1" applyFont="1" applyBorder="1" applyAlignment="1">
      <alignment horizontal="center" vertical="center"/>
    </xf>
    <xf numFmtId="0" fontId="0" fillId="0" borderId="0" xfId="0" applyNumberFormat="1" applyFont="1" applyAlignment="1"/>
    <xf numFmtId="49" fontId="30" fillId="0" borderId="0" xfId="0" applyNumberFormat="1" applyFont="1" applyFill="1" applyBorder="1" applyAlignment="1">
      <alignment horizontal="left" vertical="center"/>
    </xf>
    <xf numFmtId="49" fontId="30" fillId="0" borderId="15" xfId="0" applyNumberFormat="1" applyFont="1" applyFill="1" applyBorder="1" applyAlignment="1">
      <alignment horizontal="left" vertical="center"/>
    </xf>
    <xf numFmtId="0" fontId="23" fillId="0" borderId="44" xfId="0" applyFont="1" applyFill="1" applyBorder="1" applyAlignment="1">
      <alignment horizontal="left" vertical="center" wrapText="1"/>
    </xf>
    <xf numFmtId="0" fontId="23" fillId="0" borderId="38" xfId="0" applyFont="1" applyFill="1" applyBorder="1" applyAlignment="1">
      <alignment horizontal="left" vertical="center" wrapText="1"/>
    </xf>
    <xf numFmtId="0" fontId="24" fillId="0" borderId="15" xfId="0" applyFont="1" applyFill="1" applyBorder="1" applyAlignment="1">
      <alignment horizontal="center" vertical="center"/>
    </xf>
    <xf numFmtId="0" fontId="50" fillId="0" borderId="335" xfId="0" applyFont="1" applyFill="1" applyBorder="1" applyAlignment="1">
      <alignment horizontal="left" vertical="center"/>
    </xf>
    <xf numFmtId="0" fontId="50" fillId="0" borderId="335" xfId="0" applyFont="1" applyFill="1" applyBorder="1"/>
    <xf numFmtId="0" fontId="50" fillId="0" borderId="335" xfId="0" applyFont="1" applyFill="1" applyBorder="1" applyAlignment="1">
      <alignment horizontal="center" vertical="center"/>
    </xf>
    <xf numFmtId="0" fontId="50" fillId="0" borderId="335" xfId="0" applyFont="1" applyFill="1" applyBorder="1" applyAlignment="1">
      <alignment horizontal="left" wrapText="1"/>
    </xf>
    <xf numFmtId="0" fontId="50" fillId="0" borderId="335" xfId="0" applyFont="1" applyFill="1" applyBorder="1" applyAlignment="1">
      <alignment vertical="center"/>
    </xf>
    <xf numFmtId="0" fontId="50" fillId="0" borderId="48" xfId="0" applyFont="1" applyFill="1" applyBorder="1" applyAlignment="1">
      <alignment horizontal="left" vertical="center"/>
    </xf>
    <xf numFmtId="0" fontId="50" fillId="0" borderId="48" xfId="0" applyFont="1" applyBorder="1" applyAlignment="1">
      <alignment horizontal="left" vertical="center"/>
    </xf>
    <xf numFmtId="0" fontId="50" fillId="0" borderId="48" xfId="0" applyFont="1" applyFill="1" applyBorder="1" applyAlignment="1">
      <alignment horizontal="left" wrapText="1"/>
    </xf>
    <xf numFmtId="0" fontId="50" fillId="0" borderId="48" xfId="0" applyFont="1" applyBorder="1"/>
    <xf numFmtId="0" fontId="25" fillId="0" borderId="398" xfId="0" applyFont="1" applyFill="1" applyBorder="1" applyAlignment="1">
      <alignment horizontal="center" vertical="center" wrapText="1"/>
    </xf>
    <xf numFmtId="0" fontId="25" fillId="0" borderId="399" xfId="0" applyFont="1" applyFill="1" applyBorder="1" applyAlignment="1">
      <alignment horizontal="center" vertical="center" wrapText="1"/>
    </xf>
    <xf numFmtId="0" fontId="25" fillId="0" borderId="400" xfId="0" applyFont="1" applyFill="1" applyBorder="1" applyAlignment="1">
      <alignment horizontal="center" vertical="center" wrapText="1"/>
    </xf>
    <xf numFmtId="0" fontId="50" fillId="0" borderId="48" xfId="0" applyFont="1" applyFill="1" applyBorder="1" applyAlignment="1">
      <alignment horizontal="center" vertical="center"/>
    </xf>
    <xf numFmtId="0" fontId="50" fillId="0" borderId="48" xfId="0" applyFont="1" applyBorder="1" applyAlignment="1">
      <alignment horizontal="center"/>
    </xf>
    <xf numFmtId="0" fontId="50" fillId="0" borderId="48" xfId="0" applyFont="1" applyBorder="1" applyAlignment="1">
      <alignment horizontal="center" vertical="center"/>
    </xf>
    <xf numFmtId="0" fontId="34" fillId="28" borderId="6" xfId="0" applyFont="1" applyFill="1" applyBorder="1" applyAlignment="1">
      <alignment horizontal="center" vertical="center"/>
    </xf>
    <xf numFmtId="0" fontId="34" fillId="0" borderId="6" xfId="0" applyFont="1" applyFill="1" applyBorder="1" applyAlignment="1">
      <alignment vertical="center"/>
    </xf>
    <xf numFmtId="0" fontId="34" fillId="0" borderId="13" xfId="0" applyFont="1" applyFill="1" applyBorder="1" applyAlignment="1">
      <alignment horizontal="center" vertical="center" wrapText="1"/>
    </xf>
    <xf numFmtId="0" fontId="34" fillId="0" borderId="6" xfId="0" applyFont="1" applyFill="1" applyBorder="1" applyAlignment="1">
      <alignment horizontal="center" vertical="center" wrapText="1"/>
    </xf>
    <xf numFmtId="0" fontId="34" fillId="0" borderId="6" xfId="0" applyFont="1" applyFill="1" applyBorder="1" applyAlignment="1">
      <alignment horizontal="center" vertical="center"/>
    </xf>
    <xf numFmtId="0" fontId="0" fillId="0" borderId="401" xfId="0" applyFont="1" applyFill="1" applyBorder="1"/>
    <xf numFmtId="49" fontId="0" fillId="0" borderId="343" xfId="90" applyNumberFormat="1" applyFont="1" applyFill="1" applyBorder="1" applyAlignment="1">
      <alignment vertical="center" wrapText="1"/>
    </xf>
    <xf numFmtId="49" fontId="0" fillId="0" borderId="48" xfId="90" applyNumberFormat="1" applyFont="1" applyFill="1" applyBorder="1" applyAlignment="1">
      <alignment vertical="center"/>
    </xf>
    <xf numFmtId="49" fontId="0" fillId="0" borderId="409" xfId="90" applyNumberFormat="1" applyFont="1" applyFill="1" applyBorder="1" applyAlignment="1">
      <alignment vertical="center"/>
    </xf>
    <xf numFmtId="0" fontId="4" fillId="59" borderId="401" xfId="90" applyNumberFormat="1" applyFont="1" applyFill="1" applyBorder="1" applyAlignment="1">
      <alignment horizontal="center" vertical="center"/>
    </xf>
    <xf numFmtId="0" fontId="4" fillId="59" borderId="411" xfId="90" applyNumberFormat="1" applyFont="1" applyFill="1" applyBorder="1" applyAlignment="1">
      <alignment horizontal="center" vertical="center"/>
    </xf>
    <xf numFmtId="9" fontId="4" fillId="0" borderId="401" xfId="91" applyFont="1" applyFill="1" applyBorder="1" applyAlignment="1">
      <alignment horizontal="center" vertical="center" wrapText="1"/>
    </xf>
    <xf numFmtId="49" fontId="4" fillId="59" borderId="411" xfId="90" applyNumberFormat="1" applyFont="1" applyFill="1" applyBorder="1" applyAlignment="1">
      <alignment horizontal="center" vertical="center" wrapText="1"/>
    </xf>
    <xf numFmtId="0" fontId="0" fillId="28" borderId="401" xfId="0" applyFont="1" applyFill="1" applyBorder="1" applyAlignment="1">
      <alignment horizontal="center" vertical="center"/>
    </xf>
    <xf numFmtId="9" fontId="0" fillId="0" borderId="411" xfId="0" applyNumberFormat="1" applyFont="1" applyFill="1" applyBorder="1" applyAlignment="1">
      <alignment horizontal="center" vertical="center"/>
    </xf>
    <xf numFmtId="0" fontId="43" fillId="0" borderId="412" xfId="0" applyFont="1" applyFill="1" applyBorder="1"/>
    <xf numFmtId="9" fontId="0" fillId="0" borderId="0" xfId="91" applyFont="1"/>
    <xf numFmtId="49" fontId="0" fillId="0" borderId="412" xfId="90" applyNumberFormat="1" applyFont="1" applyFill="1" applyBorder="1" applyAlignment="1">
      <alignment vertical="center"/>
    </xf>
    <xf numFmtId="0" fontId="0" fillId="0" borderId="412" xfId="0" applyFont="1" applyFill="1" applyBorder="1"/>
    <xf numFmtId="1" fontId="4" fillId="59" borderId="411" xfId="90" applyNumberFormat="1" applyFont="1" applyFill="1" applyBorder="1" applyAlignment="1">
      <alignment horizontal="center" vertical="center"/>
    </xf>
    <xf numFmtId="49" fontId="4" fillId="0" borderId="343" xfId="90" applyNumberFormat="1" applyFont="1" applyFill="1" applyBorder="1" applyAlignment="1">
      <alignment vertical="center" wrapText="1"/>
    </xf>
    <xf numFmtId="49" fontId="4" fillId="0" borderId="412" xfId="90" applyNumberFormat="1" applyFont="1" applyFill="1" applyBorder="1" applyAlignment="1">
      <alignment vertical="center"/>
    </xf>
    <xf numFmtId="49" fontId="0" fillId="59" borderId="411" xfId="90" applyNumberFormat="1" applyFont="1" applyFill="1" applyBorder="1" applyAlignment="1">
      <alignment horizontal="center" vertical="center" wrapText="1"/>
    </xf>
    <xf numFmtId="0" fontId="0" fillId="0" borderId="412" xfId="0" applyFont="1" applyBorder="1"/>
    <xf numFmtId="0" fontId="0" fillId="0" borderId="304" xfId="0" applyFont="1" applyFill="1" applyBorder="1" applyAlignment="1">
      <alignment horizontal="center" wrapText="1"/>
    </xf>
    <xf numFmtId="0" fontId="0" fillId="0" borderId="412" xfId="0" applyFont="1" applyFill="1" applyBorder="1" applyAlignment="1">
      <alignment vertical="center"/>
    </xf>
    <xf numFmtId="0" fontId="0" fillId="0" borderId="48" xfId="0" applyFont="1" applyFill="1" applyBorder="1" applyAlignment="1">
      <alignment vertical="center"/>
    </xf>
    <xf numFmtId="0" fontId="0" fillId="28" borderId="401" xfId="0" applyFont="1" applyFill="1" applyBorder="1" applyAlignment="1">
      <alignment horizontal="center"/>
    </xf>
    <xf numFmtId="0" fontId="0" fillId="0" borderId="401" xfId="0" applyFont="1" applyFill="1" applyBorder="1" applyAlignment="1">
      <alignment horizontal="center" wrapText="1"/>
    </xf>
    <xf numFmtId="0" fontId="0" fillId="0" borderId="34" xfId="0" applyFont="1" applyFill="1" applyBorder="1" applyAlignment="1">
      <alignment horizontal="center" wrapText="1"/>
    </xf>
    <xf numFmtId="0" fontId="0" fillId="0" borderId="409" xfId="0" applyFont="1" applyFill="1" applyBorder="1" applyAlignment="1">
      <alignment horizontal="center" vertical="center" wrapText="1"/>
    </xf>
    <xf numFmtId="0" fontId="0" fillId="0" borderId="363" xfId="0" applyFont="1" applyFill="1" applyBorder="1" applyAlignment="1">
      <alignment horizontal="center" vertical="center" wrapText="1"/>
    </xf>
    <xf numFmtId="0" fontId="0" fillId="28" borderId="415" xfId="0" applyFont="1" applyFill="1" applyBorder="1" applyAlignment="1">
      <alignment horizontal="center" vertical="center"/>
    </xf>
    <xf numFmtId="0" fontId="0" fillId="0" borderId="416" xfId="0" applyFont="1" applyFill="1" applyBorder="1" applyAlignment="1">
      <alignment vertical="center"/>
    </xf>
    <xf numFmtId="0" fontId="0" fillId="0" borderId="309" xfId="0" applyFont="1" applyFill="1" applyBorder="1" applyAlignment="1">
      <alignment horizontal="center" wrapText="1"/>
    </xf>
    <xf numFmtId="0" fontId="0" fillId="28" borderId="309" xfId="0" applyFont="1" applyFill="1" applyBorder="1" applyAlignment="1">
      <alignment horizontal="center" vertical="center"/>
    </xf>
    <xf numFmtId="0" fontId="0" fillId="0" borderId="309" xfId="0" applyFont="1" applyFill="1" applyBorder="1" applyAlignment="1">
      <alignment vertical="center"/>
    </xf>
    <xf numFmtId="0" fontId="0" fillId="0" borderId="412" xfId="0" applyFont="1" applyFill="1" applyBorder="1" applyAlignment="1">
      <alignment horizontal="center" vertical="center" wrapText="1"/>
    </xf>
    <xf numFmtId="0" fontId="0" fillId="28" borderId="412" xfId="0" applyFont="1" applyFill="1" applyBorder="1" applyAlignment="1">
      <alignment horizontal="center" vertical="center"/>
    </xf>
    <xf numFmtId="0" fontId="0" fillId="0" borderId="267" xfId="0" applyFont="1" applyFill="1" applyBorder="1" applyAlignment="1">
      <alignment vertical="center"/>
    </xf>
    <xf numFmtId="0" fontId="0" fillId="0" borderId="309" xfId="0" applyFont="1" applyFill="1" applyBorder="1" applyAlignment="1">
      <alignment horizontal="center" vertical="center" wrapText="1"/>
    </xf>
    <xf numFmtId="0" fontId="0" fillId="0" borderId="309" xfId="0" applyBorder="1"/>
    <xf numFmtId="49" fontId="4" fillId="0" borderId="401" xfId="92" applyNumberFormat="1" applyFont="1" applyFill="1" applyBorder="1" applyAlignment="1">
      <alignment vertical="center"/>
    </xf>
    <xf numFmtId="49" fontId="0" fillId="0" borderId="401" xfId="92" applyNumberFormat="1" applyFont="1" applyFill="1" applyBorder="1" applyAlignment="1">
      <alignment vertical="center"/>
    </xf>
    <xf numFmtId="1" fontId="4" fillId="0" borderId="401" xfId="92" applyNumberFormat="1" applyFont="1" applyFill="1" applyBorder="1" applyAlignment="1">
      <alignment horizontal="center" vertical="center"/>
    </xf>
    <xf numFmtId="49" fontId="4" fillId="0" borderId="401" xfId="92" applyNumberFormat="1" applyFont="1" applyFill="1" applyBorder="1" applyAlignment="1">
      <alignment horizontal="center" vertical="center"/>
    </xf>
    <xf numFmtId="49" fontId="4" fillId="0" borderId="409" xfId="92" applyNumberFormat="1" applyFont="1" applyFill="1" applyBorder="1" applyAlignment="1">
      <alignment horizontal="left" vertical="center" wrapText="1"/>
    </xf>
    <xf numFmtId="49" fontId="4" fillId="0" borderId="343" xfId="92" applyNumberFormat="1" applyFont="1" applyFill="1" applyBorder="1" applyAlignment="1">
      <alignment horizontal="left" vertical="center" wrapText="1"/>
    </xf>
    <xf numFmtId="49" fontId="4" fillId="0" borderId="46" xfId="92" applyNumberFormat="1" applyFont="1" applyFill="1" applyBorder="1" applyAlignment="1">
      <alignment horizontal="center" vertical="center" wrapText="1"/>
    </xf>
    <xf numFmtId="9" fontId="4" fillId="29" borderId="417" xfId="0" applyNumberFormat="1" applyFont="1" applyFill="1" applyBorder="1"/>
    <xf numFmtId="0" fontId="34" fillId="0" borderId="412" xfId="0" applyFont="1" applyFill="1" applyBorder="1"/>
    <xf numFmtId="49" fontId="4" fillId="0" borderId="411" xfId="92" applyNumberFormat="1" applyFont="1" applyFill="1" applyBorder="1" applyAlignment="1">
      <alignment horizontal="center" vertical="center" wrapText="1"/>
    </xf>
    <xf numFmtId="9" fontId="4" fillId="29" borderId="412" xfId="0" applyNumberFormat="1" applyFont="1" applyFill="1" applyBorder="1"/>
    <xf numFmtId="9" fontId="4" fillId="29" borderId="402" xfId="0" applyNumberFormat="1" applyFont="1" applyFill="1" applyBorder="1"/>
    <xf numFmtId="0" fontId="34" fillId="0" borderId="267" xfId="0" applyFont="1" applyFill="1" applyBorder="1"/>
    <xf numFmtId="0" fontId="4" fillId="0" borderId="401" xfId="0" applyFont="1" applyFill="1" applyBorder="1"/>
    <xf numFmtId="0" fontId="0" fillId="0" borderId="267" xfId="0" applyFill="1" applyBorder="1"/>
    <xf numFmtId="0" fontId="4" fillId="0" borderId="401" xfId="0" applyFont="1" applyBorder="1"/>
    <xf numFmtId="49" fontId="4" fillId="0" borderId="401" xfId="92" applyNumberFormat="1" applyFont="1" applyFill="1" applyBorder="1" applyAlignment="1">
      <alignment vertical="center" wrapText="1"/>
    </xf>
    <xf numFmtId="49" fontId="4" fillId="0" borderId="411" xfId="92" applyNumberFormat="1" applyFont="1" applyFill="1" applyBorder="1" applyAlignment="1">
      <alignment vertical="center" wrapText="1"/>
    </xf>
    <xf numFmtId="0" fontId="4" fillId="29" borderId="412" xfId="0" applyFont="1" applyFill="1" applyBorder="1"/>
    <xf numFmtId="0" fontId="4" fillId="29" borderId="402" xfId="0" applyFont="1" applyFill="1" applyBorder="1"/>
    <xf numFmtId="0" fontId="0" fillId="0" borderId="412" xfId="0" applyFill="1" applyBorder="1"/>
    <xf numFmtId="49" fontId="23" fillId="28" borderId="398" xfId="92" applyNumberFormat="1" applyFont="1" applyFill="1" applyBorder="1" applyAlignment="1">
      <alignment horizontal="center" vertical="center" wrapText="1"/>
    </xf>
    <xf numFmtId="49" fontId="23" fillId="28" borderId="418" xfId="92" applyNumberFormat="1" applyFont="1" applyFill="1" applyBorder="1" applyAlignment="1">
      <alignment horizontal="center" vertical="center" wrapText="1"/>
    </xf>
    <xf numFmtId="0" fontId="4" fillId="0" borderId="0" xfId="92" applyNumberFormat="1" applyFont="1" applyFill="1" applyBorder="1" applyAlignment="1">
      <alignment horizontal="left" vertical="center"/>
    </xf>
    <xf numFmtId="0" fontId="4" fillId="0" borderId="419" xfId="92" applyNumberFormat="1" applyFont="1" applyFill="1" applyBorder="1" applyAlignment="1">
      <alignment horizontal="left" vertical="center"/>
    </xf>
    <xf numFmtId="0" fontId="4" fillId="0" borderId="0" xfId="112" applyFont="1" applyFill="1"/>
    <xf numFmtId="49" fontId="4" fillId="0" borderId="131" xfId="92" applyNumberFormat="1" applyFont="1" applyFill="1" applyBorder="1" applyAlignment="1">
      <alignment horizontal="center" vertical="center" wrapText="1"/>
    </xf>
    <xf numFmtId="0" fontId="4" fillId="0" borderId="412" xfId="92" applyNumberFormat="1" applyFont="1" applyFill="1" applyBorder="1" applyAlignment="1">
      <alignment horizontal="left" vertical="center"/>
    </xf>
    <xf numFmtId="0" fontId="0" fillId="0" borderId="401" xfId="0" applyFont="1" applyFill="1" applyBorder="1" applyAlignment="1">
      <alignment vertical="center"/>
    </xf>
    <xf numFmtId="0" fontId="4" fillId="0" borderId="409" xfId="0" applyFont="1" applyFill="1" applyBorder="1" applyAlignment="1">
      <alignment horizontal="center" vertical="center"/>
    </xf>
    <xf numFmtId="0" fontId="4" fillId="29" borderId="412" xfId="0" applyFont="1" applyFill="1" applyBorder="1" applyAlignment="1">
      <alignment vertical="center"/>
    </xf>
    <xf numFmtId="0" fontId="4" fillId="0" borderId="401" xfId="0" applyFont="1" applyFill="1" applyBorder="1" applyAlignment="1">
      <alignment horizontal="left" vertical="center"/>
    </xf>
    <xf numFmtId="0" fontId="0" fillId="0" borderId="401" xfId="0" applyFont="1" applyFill="1" applyBorder="1" applyAlignment="1">
      <alignment horizontal="justify" vertical="top" wrapText="1"/>
    </xf>
    <xf numFmtId="0" fontId="5" fillId="0" borderId="401" xfId="0" applyFont="1" applyFill="1" applyBorder="1" applyAlignment="1">
      <alignment horizontal="justify" vertical="top" wrapText="1"/>
    </xf>
    <xf numFmtId="0" fontId="0" fillId="0" borderId="401" xfId="0" applyFont="1" applyFill="1" applyBorder="1" applyAlignment="1">
      <alignment horizontal="center"/>
    </xf>
    <xf numFmtId="0" fontId="5" fillId="0" borderId="401" xfId="0" applyFont="1" applyBorder="1"/>
    <xf numFmtId="0" fontId="0" fillId="0" borderId="401" xfId="0" applyFont="1" applyFill="1" applyBorder="1" applyAlignment="1">
      <alignment horizontal="center" vertical="top" wrapText="1"/>
    </xf>
    <xf numFmtId="0" fontId="0" fillId="0" borderId="420" xfId="0" applyFill="1" applyBorder="1"/>
    <xf numFmtId="0" fontId="5" fillId="0" borderId="0" xfId="120" applyFont="1" applyFill="1" applyBorder="1" applyAlignment="1"/>
    <xf numFmtId="49" fontId="4" fillId="0" borderId="409" xfId="90" applyNumberFormat="1" applyFont="1" applyFill="1" applyBorder="1" applyAlignment="1">
      <alignment vertical="center" wrapText="1"/>
    </xf>
    <xf numFmtId="49" fontId="4" fillId="0" borderId="401" xfId="101" applyNumberFormat="1" applyFont="1" applyFill="1" applyBorder="1" applyAlignment="1">
      <alignment horizontal="center" vertical="center" wrapText="1"/>
    </xf>
    <xf numFmtId="0" fontId="0" fillId="28" borderId="401" xfId="0" applyFont="1" applyFill="1" applyBorder="1"/>
    <xf numFmtId="9" fontId="0" fillId="59" borderId="411" xfId="0" applyNumberFormat="1" applyFont="1" applyFill="1" applyBorder="1"/>
    <xf numFmtId="0" fontId="4" fillId="0" borderId="401" xfId="90" applyNumberFormat="1" applyFont="1" applyFill="1" applyBorder="1" applyAlignment="1">
      <alignment horizontal="center" vertical="center"/>
    </xf>
    <xf numFmtId="0" fontId="0" fillId="0" borderId="421" xfId="0" applyFont="1" applyBorder="1"/>
    <xf numFmtId="0" fontId="0" fillId="0" borderId="267" xfId="0" applyFont="1" applyBorder="1"/>
    <xf numFmtId="0" fontId="23" fillId="0" borderId="422" xfId="0" applyFont="1" applyFill="1" applyBorder="1" applyAlignment="1">
      <alignment horizontal="center" vertical="center" wrapText="1"/>
    </xf>
    <xf numFmtId="49" fontId="0" fillId="0" borderId="409" xfId="101" applyNumberFormat="1" applyFont="1" applyFill="1" applyBorder="1" applyAlignment="1">
      <alignment vertical="center"/>
    </xf>
    <xf numFmtId="49" fontId="4" fillId="0" borderId="304" xfId="101" applyNumberFormat="1" applyFont="1" applyFill="1" applyBorder="1" applyAlignment="1">
      <alignment horizontal="center" vertical="center"/>
    </xf>
    <xf numFmtId="49" fontId="4" fillId="0" borderId="304" xfId="101" applyNumberFormat="1" applyFont="1" applyFill="1" applyBorder="1" applyAlignment="1">
      <alignment horizontal="center" vertical="center" wrapText="1"/>
    </xf>
    <xf numFmtId="9" fontId="4" fillId="28" borderId="401" xfId="91" applyFont="1" applyFill="1" applyBorder="1" applyAlignment="1">
      <alignment horizontal="center" vertical="center" wrapText="1"/>
    </xf>
    <xf numFmtId="49" fontId="4" fillId="0" borderId="401" xfId="101" applyNumberFormat="1" applyFont="1" applyFill="1" applyBorder="1" applyAlignment="1">
      <alignment horizontal="left" vertical="center"/>
    </xf>
    <xf numFmtId="0" fontId="34" fillId="0" borderId="423" xfId="0" applyFont="1" applyFill="1" applyBorder="1"/>
    <xf numFmtId="49" fontId="4" fillId="0" borderId="401" xfId="101" applyNumberFormat="1" applyFont="1" applyFill="1" applyBorder="1" applyAlignment="1">
      <alignment horizontal="left" vertical="center" wrapText="1"/>
    </xf>
    <xf numFmtId="0" fontId="0" fillId="0" borderId="401" xfId="90" applyNumberFormat="1" applyFont="1" applyFill="1" applyBorder="1" applyAlignment="1">
      <alignment horizontal="left" vertical="center"/>
    </xf>
    <xf numFmtId="49" fontId="0" fillId="0" borderId="401" xfId="101" applyNumberFormat="1" applyFont="1" applyFill="1" applyBorder="1" applyAlignment="1">
      <alignment horizontal="center" vertical="center"/>
    </xf>
    <xf numFmtId="49" fontId="0" fillId="0" borderId="401" xfId="101" applyNumberFormat="1" applyFont="1" applyFill="1" applyBorder="1" applyAlignment="1">
      <alignment vertical="center" wrapText="1"/>
    </xf>
    <xf numFmtId="49" fontId="4" fillId="28" borderId="401" xfId="101" applyNumberFormat="1" applyFont="1" applyFill="1" applyBorder="1" applyAlignment="1">
      <alignment vertical="center" wrapText="1"/>
    </xf>
    <xf numFmtId="9" fontId="4" fillId="28" borderId="304" xfId="91" applyFont="1" applyFill="1" applyBorder="1" applyAlignment="1">
      <alignment horizontal="center" vertical="center" wrapText="1"/>
    </xf>
    <xf numFmtId="49" fontId="23" fillId="28" borderId="424" xfId="101" applyNumberFormat="1" applyFont="1" applyFill="1" applyBorder="1" applyAlignment="1">
      <alignment vertical="center" wrapText="1"/>
    </xf>
    <xf numFmtId="49" fontId="0" fillId="0" borderId="401" xfId="0" applyNumberFormat="1" applyFont="1" applyFill="1" applyBorder="1" applyAlignment="1">
      <alignment vertical="center"/>
    </xf>
    <xf numFmtId="9" fontId="0" fillId="61" borderId="411" xfId="0" applyNumberFormat="1" applyFont="1" applyFill="1" applyBorder="1"/>
    <xf numFmtId="49" fontId="4" fillId="0" borderId="401" xfId="101" applyNumberFormat="1" applyFont="1" applyFill="1" applyBorder="1" applyAlignment="1">
      <alignment vertical="center" wrapText="1"/>
    </xf>
    <xf numFmtId="49" fontId="4" fillId="0" borderId="401" xfId="101" applyNumberFormat="1" applyFont="1" applyFill="1" applyBorder="1" applyAlignment="1">
      <alignment horizontal="center" vertical="center"/>
    </xf>
    <xf numFmtId="0" fontId="0" fillId="0" borderId="13" xfId="0" applyFont="1" applyFill="1" applyBorder="1" applyAlignment="1">
      <alignment horizontal="center" vertical="center" wrapText="1"/>
    </xf>
    <xf numFmtId="0" fontId="0" fillId="0" borderId="48" xfId="0" applyFont="1" applyFill="1" applyBorder="1" applyAlignment="1">
      <alignment horizontal="left" vertical="center"/>
    </xf>
    <xf numFmtId="0" fontId="0" fillId="0" borderId="309" xfId="0" applyFont="1" applyFill="1" applyBorder="1" applyAlignment="1">
      <alignment horizontal="center" vertical="center" wrapText="1"/>
    </xf>
    <xf numFmtId="0" fontId="0" fillId="0" borderId="267" xfId="0" applyFont="1" applyFill="1" applyBorder="1" applyAlignment="1">
      <alignment horizontal="left" vertical="center"/>
    </xf>
    <xf numFmtId="0" fontId="0" fillId="0" borderId="267"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0" borderId="87" xfId="0" applyFont="1" applyFill="1" applyBorder="1" applyAlignment="1">
      <alignment horizontal="center" vertical="center" wrapText="1"/>
    </xf>
    <xf numFmtId="0" fontId="23" fillId="0" borderId="50" xfId="0" applyFont="1" applyFill="1" applyBorder="1" applyAlignment="1">
      <alignment horizontal="center" vertical="center"/>
    </xf>
    <xf numFmtId="0" fontId="23" fillId="0" borderId="0" xfId="0" applyFont="1" applyBorder="1" applyAlignment="1">
      <alignment horizontal="center" vertical="center"/>
    </xf>
    <xf numFmtId="0" fontId="4" fillId="0" borderId="409" xfId="0" applyFont="1" applyFill="1" applyBorder="1"/>
    <xf numFmtId="49" fontId="4" fillId="0" borderId="401" xfId="101" applyNumberFormat="1" applyFont="1" applyFill="1" applyBorder="1" applyAlignment="1">
      <alignment vertical="center"/>
    </xf>
    <xf numFmtId="0" fontId="4" fillId="29" borderId="425" xfId="0" applyFont="1" applyFill="1" applyBorder="1"/>
    <xf numFmtId="9" fontId="4" fillId="29" borderId="425" xfId="0" applyNumberFormat="1" applyFont="1" applyFill="1" applyBorder="1"/>
    <xf numFmtId="0" fontId="4" fillId="0" borderId="409" xfId="0" applyFont="1" applyBorder="1"/>
    <xf numFmtId="0" fontId="4" fillId="0" borderId="412" xfId="0" applyFont="1" applyBorder="1"/>
    <xf numFmtId="0" fontId="4" fillId="64" borderId="309" xfId="0" applyFont="1" applyFill="1" applyBorder="1" applyAlignment="1">
      <alignment horizontal="center"/>
    </xf>
    <xf numFmtId="0" fontId="0" fillId="0" borderId="0" xfId="0" applyFont="1" applyAlignment="1">
      <alignment horizontal="left" vertical="center"/>
    </xf>
    <xf numFmtId="0" fontId="0" fillId="0" borderId="65" xfId="0" applyFont="1" applyFill="1" applyBorder="1" applyAlignment="1">
      <alignment wrapText="1"/>
    </xf>
    <xf numFmtId="0" fontId="0" fillId="0" borderId="64" xfId="0" applyFont="1" applyFill="1" applyBorder="1" applyAlignment="1">
      <alignment horizontal="left" wrapText="1"/>
    </xf>
    <xf numFmtId="0" fontId="0" fillId="0" borderId="327" xfId="0" applyFont="1" applyFill="1" applyBorder="1" applyAlignment="1">
      <alignment wrapText="1"/>
    </xf>
    <xf numFmtId="0" fontId="0" fillId="0" borderId="328" xfId="0" applyFont="1" applyFill="1" applyBorder="1" applyAlignment="1">
      <alignment wrapText="1"/>
    </xf>
    <xf numFmtId="0" fontId="0" fillId="0" borderId="328" xfId="0" applyFont="1" applyFill="1" applyBorder="1" applyAlignment="1">
      <alignment horizontal="center" wrapText="1"/>
    </xf>
    <xf numFmtId="0" fontId="0" fillId="0" borderId="328" xfId="0" applyFont="1" applyFill="1" applyBorder="1" applyAlignment="1">
      <alignment horizontal="left" wrapText="1"/>
    </xf>
    <xf numFmtId="0" fontId="0" fillId="0" borderId="329" xfId="0" applyFont="1" applyFill="1" applyBorder="1" applyAlignment="1">
      <alignment wrapText="1"/>
    </xf>
    <xf numFmtId="0" fontId="0" fillId="0" borderId="104" xfId="0" applyFont="1" applyFill="1" applyBorder="1" applyAlignment="1">
      <alignment wrapText="1"/>
    </xf>
    <xf numFmtId="0" fontId="0" fillId="0" borderId="104" xfId="0" applyFont="1" applyFill="1" applyBorder="1" applyAlignment="1">
      <alignment horizontal="center" wrapText="1"/>
    </xf>
    <xf numFmtId="0" fontId="0" fillId="0" borderId="104" xfId="0" applyFont="1" applyFill="1" applyBorder="1" applyAlignment="1">
      <alignment horizontal="left" wrapText="1"/>
    </xf>
    <xf numFmtId="0" fontId="0" fillId="0" borderId="331" xfId="0" applyFont="1" applyFill="1" applyBorder="1" applyAlignment="1">
      <alignment vertical="top" wrapText="1"/>
    </xf>
    <xf numFmtId="0" fontId="0" fillId="0" borderId="332" xfId="0" applyFont="1" applyFill="1" applyBorder="1" applyAlignment="1">
      <alignment vertical="top" wrapText="1"/>
    </xf>
    <xf numFmtId="0" fontId="0" fillId="0" borderId="332" xfId="0" applyFont="1" applyFill="1" applyBorder="1" applyAlignment="1">
      <alignment horizontal="center" vertical="top" wrapText="1"/>
    </xf>
    <xf numFmtId="0" fontId="0" fillId="0" borderId="332" xfId="0" applyFont="1" applyFill="1" applyBorder="1" applyAlignment="1">
      <alignment horizontal="left" vertical="top" wrapText="1"/>
    </xf>
    <xf numFmtId="0" fontId="0" fillId="0" borderId="333" xfId="0" applyFont="1" applyFill="1" applyBorder="1" applyAlignment="1">
      <alignment vertical="top" wrapText="1"/>
    </xf>
    <xf numFmtId="0" fontId="0" fillId="0" borderId="330" xfId="0" applyFont="1" applyFill="1" applyBorder="1" applyAlignment="1">
      <alignment horizontal="center" vertical="center" wrapText="1"/>
    </xf>
    <xf numFmtId="0" fontId="0" fillId="0" borderId="330" xfId="0" applyFont="1" applyFill="1" applyBorder="1" applyAlignment="1">
      <alignment horizontal="left" vertical="center" wrapText="1"/>
    </xf>
    <xf numFmtId="0" fontId="0" fillId="0" borderId="0" xfId="0" applyFont="1" applyFill="1" applyBorder="1" applyAlignment="1">
      <alignment horizontal="center" vertical="center" wrapText="1"/>
    </xf>
    <xf numFmtId="0" fontId="0" fillId="0" borderId="101" xfId="0" applyFont="1" applyFill="1" applyBorder="1" applyAlignment="1">
      <alignment horizontal="center" vertical="center" wrapText="1"/>
    </xf>
    <xf numFmtId="0" fontId="50" fillId="0" borderId="304" xfId="0" applyFont="1" applyBorder="1" applyAlignment="1">
      <alignment horizontal="center" vertical="center"/>
    </xf>
    <xf numFmtId="0" fontId="50" fillId="0" borderId="336" xfId="0" applyFont="1" applyBorder="1" applyAlignment="1">
      <alignment horizontal="center" vertical="center"/>
    </xf>
    <xf numFmtId="0" fontId="50" fillId="0" borderId="309" xfId="0" applyFont="1" applyBorder="1" applyAlignment="1">
      <alignment horizontal="center"/>
    </xf>
    <xf numFmtId="0" fontId="50" fillId="0" borderId="336" xfId="0" applyFont="1" applyBorder="1" applyAlignment="1">
      <alignment horizontal="left" vertical="center"/>
    </xf>
    <xf numFmtId="1" fontId="50" fillId="0" borderId="336" xfId="0" applyNumberFormat="1" applyFont="1" applyBorder="1" applyAlignment="1">
      <alignment horizontal="center" vertical="center"/>
    </xf>
    <xf numFmtId="0" fontId="50" fillId="0" borderId="337" xfId="0" applyFont="1" applyBorder="1" applyAlignment="1">
      <alignment horizontal="center"/>
    </xf>
    <xf numFmtId="0" fontId="50" fillId="0" borderId="309" xfId="0" applyFont="1" applyBorder="1" applyAlignment="1">
      <alignment horizontal="center" vertical="center"/>
    </xf>
    <xf numFmtId="0" fontId="50" fillId="0" borderId="338" xfId="0" applyFont="1" applyBorder="1" applyAlignment="1">
      <alignment horizontal="center" vertical="center"/>
    </xf>
    <xf numFmtId="0" fontId="50" fillId="0" borderId="336" xfId="0" applyFont="1" applyBorder="1" applyAlignment="1">
      <alignment horizontal="center"/>
    </xf>
    <xf numFmtId="0" fontId="50" fillId="0" borderId="293" xfId="0" applyFont="1" applyFill="1" applyBorder="1" applyAlignment="1">
      <alignment horizontal="center" vertical="center"/>
    </xf>
    <xf numFmtId="0" fontId="50" fillId="0" borderId="337" xfId="0" applyFont="1" applyBorder="1" applyAlignment="1">
      <alignment horizontal="left"/>
    </xf>
    <xf numFmtId="0" fontId="50" fillId="0" borderId="309" xfId="0" applyFont="1" applyBorder="1" applyAlignment="1">
      <alignment horizontal="left" vertical="center"/>
    </xf>
    <xf numFmtId="0" fontId="50" fillId="0" borderId="0" xfId="0" applyFont="1" applyBorder="1" applyAlignment="1">
      <alignment horizontal="center"/>
    </xf>
    <xf numFmtId="0" fontId="50" fillId="0" borderId="0" xfId="0" applyFont="1" applyBorder="1" applyAlignment="1">
      <alignment horizontal="left"/>
    </xf>
    <xf numFmtId="0" fontId="50" fillId="0" borderId="334" xfId="0" applyFont="1" applyBorder="1" applyAlignment="1">
      <alignment horizontal="center"/>
    </xf>
    <xf numFmtId="0" fontId="50" fillId="0" borderId="293" xfId="0" applyFont="1" applyBorder="1" applyAlignment="1">
      <alignment horizontal="center" vertical="center"/>
    </xf>
    <xf numFmtId="0" fontId="50" fillId="0" borderId="0" xfId="0" applyFont="1" applyBorder="1" applyAlignment="1">
      <alignment horizontal="left" vertical="center"/>
    </xf>
    <xf numFmtId="0" fontId="50" fillId="0" borderId="309" xfId="0" applyFont="1" applyBorder="1" applyAlignment="1">
      <alignment horizontal="left"/>
    </xf>
    <xf numFmtId="0" fontId="0" fillId="0" borderId="342" xfId="0" applyFont="1" applyFill="1" applyBorder="1" applyAlignment="1">
      <alignment horizontal="left" vertical="center"/>
    </xf>
    <xf numFmtId="0" fontId="50" fillId="0" borderId="290" xfId="0" applyFont="1" applyFill="1" applyBorder="1" applyAlignment="1">
      <alignment horizontal="center" vertical="center"/>
    </xf>
    <xf numFmtId="0" fontId="50" fillId="0" borderId="283" xfId="0" applyFont="1" applyFill="1" applyBorder="1" applyAlignment="1">
      <alignment horizontal="center" vertical="center"/>
    </xf>
    <xf numFmtId="0" fontId="50" fillId="0" borderId="34" xfId="0" applyFont="1" applyFill="1" applyBorder="1" applyAlignment="1">
      <alignment horizontal="center"/>
    </xf>
    <xf numFmtId="0" fontId="50" fillId="0" borderId="283" xfId="0" applyFont="1" applyFill="1" applyBorder="1" applyAlignment="1">
      <alignment horizontal="left" vertical="center"/>
    </xf>
    <xf numFmtId="167" fontId="50" fillId="0" borderId="283" xfId="0" applyNumberFormat="1" applyFont="1" applyFill="1" applyBorder="1" applyAlignment="1">
      <alignment horizontal="center" vertical="center"/>
    </xf>
    <xf numFmtId="1" fontId="50" fillId="0" borderId="283" xfId="0" applyNumberFormat="1" applyFont="1" applyFill="1" applyBorder="1" applyAlignment="1">
      <alignment horizontal="center" vertical="center"/>
    </xf>
    <xf numFmtId="0" fontId="50" fillId="0" borderId="291" xfId="0" applyFont="1" applyFill="1" applyBorder="1" applyAlignment="1">
      <alignment horizontal="center" vertical="center"/>
    </xf>
    <xf numFmtId="0" fontId="50" fillId="0" borderId="276" xfId="0" applyFont="1" applyFill="1" applyBorder="1" applyAlignment="1">
      <alignment horizontal="center" vertical="center"/>
    </xf>
    <xf numFmtId="0" fontId="50" fillId="0" borderId="339" xfId="0" applyFont="1" applyFill="1" applyBorder="1" applyAlignment="1">
      <alignment horizontal="left" vertical="center"/>
    </xf>
    <xf numFmtId="0" fontId="50" fillId="0" borderId="309" xfId="0" applyFont="1" applyFill="1" applyBorder="1"/>
    <xf numFmtId="0" fontId="50" fillId="65" borderId="290" xfId="0" applyFont="1" applyFill="1" applyBorder="1" applyAlignment="1">
      <alignment horizontal="center" vertical="center"/>
    </xf>
    <xf numFmtId="0" fontId="50" fillId="65" borderId="283" xfId="0" applyFont="1" applyFill="1" applyBorder="1" applyAlignment="1">
      <alignment horizontal="center" vertical="center"/>
    </xf>
    <xf numFmtId="0" fontId="50" fillId="59" borderId="34" xfId="0" applyFont="1" applyFill="1" applyBorder="1" applyAlignment="1">
      <alignment horizontal="center"/>
    </xf>
    <xf numFmtId="0" fontId="50" fillId="65" borderId="283" xfId="0" applyFont="1" applyFill="1" applyBorder="1" applyAlignment="1">
      <alignment horizontal="left" vertical="center"/>
    </xf>
    <xf numFmtId="167" fontId="50" fillId="65" borderId="283" xfId="0" applyNumberFormat="1" applyFont="1" applyFill="1" applyBorder="1" applyAlignment="1">
      <alignment horizontal="center" vertical="center"/>
    </xf>
    <xf numFmtId="1" fontId="50" fillId="65" borderId="283" xfId="0" applyNumberFormat="1" applyFont="1" applyFill="1" applyBorder="1" applyAlignment="1">
      <alignment horizontal="center" vertical="center"/>
    </xf>
    <xf numFmtId="0" fontId="50" fillId="59" borderId="49" xfId="0" applyFont="1" applyFill="1" applyBorder="1" applyAlignment="1">
      <alignment horizontal="center" vertical="center"/>
    </xf>
    <xf numFmtId="0" fontId="50" fillId="59" borderId="171" xfId="0" applyFont="1" applyFill="1" applyBorder="1" applyAlignment="1">
      <alignment horizontal="center" vertical="center"/>
    </xf>
    <xf numFmtId="0" fontId="50" fillId="59" borderId="283" xfId="0" applyFont="1" applyFill="1" applyBorder="1" applyAlignment="1">
      <alignment horizontal="center" vertical="center"/>
    </xf>
    <xf numFmtId="0" fontId="50" fillId="65" borderId="339" xfId="0" applyFont="1" applyFill="1" applyBorder="1" applyAlignment="1">
      <alignment horizontal="left" vertical="center"/>
    </xf>
    <xf numFmtId="0" fontId="50" fillId="59" borderId="263" xfId="0" applyFont="1" applyFill="1" applyBorder="1" applyAlignment="1">
      <alignment horizontal="center" vertical="center"/>
    </xf>
    <xf numFmtId="0" fontId="50" fillId="0" borderId="0" xfId="0" applyFont="1" applyFill="1" applyAlignment="1">
      <alignment horizontal="center" vertical="center" wrapText="1"/>
    </xf>
    <xf numFmtId="0" fontId="50" fillId="0" borderId="46" xfId="0" applyFont="1" applyBorder="1" applyAlignment="1">
      <alignment horizontal="center" vertical="center"/>
    </xf>
    <xf numFmtId="0" fontId="50" fillId="0" borderId="292" xfId="0" applyFont="1" applyFill="1" applyBorder="1" applyAlignment="1">
      <alignment horizontal="center" vertical="center"/>
    </xf>
    <xf numFmtId="0" fontId="50" fillId="0" borderId="27" xfId="0" applyFont="1" applyFill="1" applyBorder="1" applyAlignment="1">
      <alignment horizontal="center" vertical="center"/>
    </xf>
    <xf numFmtId="0" fontId="50" fillId="0" borderId="278" xfId="0" applyFont="1" applyBorder="1" applyAlignment="1">
      <alignment horizontal="center" vertical="center"/>
    </xf>
    <xf numFmtId="0" fontId="50" fillId="0" borderId="277" xfId="0" applyFont="1" applyFill="1" applyBorder="1" applyAlignment="1">
      <alignment horizontal="center" vertical="center"/>
    </xf>
    <xf numFmtId="0" fontId="50" fillId="0" borderId="283" xfId="0" applyFont="1" applyFill="1" applyBorder="1"/>
    <xf numFmtId="0" fontId="50" fillId="0" borderId="0" xfId="0" applyFont="1" applyFill="1" applyAlignment="1">
      <alignment vertical="center"/>
    </xf>
    <xf numFmtId="0" fontId="50" fillId="0" borderId="278" xfId="0" applyFont="1" applyFill="1" applyBorder="1" applyAlignment="1">
      <alignment horizontal="center" vertical="center"/>
    </xf>
    <xf numFmtId="0" fontId="50" fillId="0" borderId="294" xfId="0" applyFont="1" applyFill="1" applyBorder="1" applyAlignment="1">
      <alignment horizontal="center" vertical="center"/>
    </xf>
    <xf numFmtId="0" fontId="50" fillId="0" borderId="203" xfId="0" applyFont="1" applyFill="1" applyBorder="1" applyAlignment="1">
      <alignment horizontal="center" vertical="center"/>
    </xf>
    <xf numFmtId="0" fontId="50" fillId="0" borderId="171" xfId="0" applyFont="1" applyFill="1" applyBorder="1" applyAlignment="1">
      <alignment horizontal="center" vertical="center"/>
    </xf>
    <xf numFmtId="0" fontId="0" fillId="0" borderId="104" xfId="0" applyFont="1" applyFill="1" applyBorder="1" applyAlignment="1">
      <alignment horizontal="left" vertical="center"/>
    </xf>
    <xf numFmtId="0" fontId="50" fillId="0" borderId="0" xfId="0" applyFont="1" applyFill="1" applyAlignment="1">
      <alignment horizontal="center"/>
    </xf>
    <xf numFmtId="0" fontId="50" fillId="65" borderId="203" xfId="0" applyFont="1" applyFill="1" applyBorder="1" applyAlignment="1">
      <alignment horizontal="center" vertical="center"/>
    </xf>
    <xf numFmtId="0" fontId="50" fillId="0" borderId="281" xfId="0" applyFont="1" applyFill="1" applyBorder="1" applyAlignment="1">
      <alignment horizontal="center" vertical="center"/>
    </xf>
    <xf numFmtId="0" fontId="50" fillId="65" borderId="267" xfId="0" applyFont="1" applyFill="1" applyBorder="1" applyAlignment="1">
      <alignment horizontal="center" vertical="center"/>
    </xf>
    <xf numFmtId="0" fontId="50" fillId="59" borderId="291" xfId="0" applyFont="1" applyFill="1" applyBorder="1" applyAlignment="1">
      <alignment horizontal="center" vertical="center"/>
    </xf>
    <xf numFmtId="0" fontId="50" fillId="59" borderId="0" xfId="0" applyFont="1" applyFill="1" applyBorder="1" applyAlignment="1">
      <alignment horizontal="center" vertical="center"/>
    </xf>
    <xf numFmtId="0" fontId="50" fillId="59" borderId="280" xfId="0" applyFont="1" applyFill="1" applyBorder="1" applyAlignment="1">
      <alignment horizontal="center"/>
    </xf>
    <xf numFmtId="0" fontId="50" fillId="59" borderId="277" xfId="0" applyFont="1" applyFill="1" applyBorder="1" applyAlignment="1">
      <alignment horizontal="center" vertical="center"/>
    </xf>
    <xf numFmtId="0" fontId="50" fillId="59" borderId="278" xfId="0" applyFont="1" applyFill="1" applyBorder="1" applyAlignment="1">
      <alignment horizontal="center" vertical="center"/>
    </xf>
    <xf numFmtId="0" fontId="50" fillId="0" borderId="294" xfId="0" applyFont="1" applyBorder="1" applyAlignment="1">
      <alignment horizontal="center" vertical="center"/>
    </xf>
    <xf numFmtId="0" fontId="50" fillId="0" borderId="212" xfId="0" applyFont="1" applyFill="1" applyBorder="1" applyAlignment="1">
      <alignment horizontal="center" vertical="center"/>
    </xf>
    <xf numFmtId="0" fontId="50" fillId="0" borderId="158" xfId="0" applyFont="1" applyFill="1" applyBorder="1" applyAlignment="1">
      <alignment horizontal="center" vertical="center" wrapText="1"/>
    </xf>
    <xf numFmtId="0" fontId="50" fillId="0" borderId="195" xfId="0" applyFont="1" applyFill="1" applyBorder="1" applyAlignment="1">
      <alignment horizontal="center" vertical="center"/>
    </xf>
    <xf numFmtId="0" fontId="50" fillId="0" borderId="213" xfId="0" applyFont="1" applyFill="1" applyBorder="1" applyAlignment="1">
      <alignment horizontal="left" vertical="center"/>
    </xf>
    <xf numFmtId="1" fontId="50" fillId="0" borderId="195" xfId="0" applyNumberFormat="1" applyFont="1" applyFill="1" applyBorder="1" applyAlignment="1">
      <alignment horizontal="center" vertical="center"/>
    </xf>
    <xf numFmtId="3" fontId="50" fillId="0" borderId="178" xfId="0" applyNumberFormat="1" applyFont="1" applyFill="1" applyBorder="1" applyAlignment="1">
      <alignment horizontal="center" vertical="center"/>
    </xf>
    <xf numFmtId="3" fontId="50" fillId="0" borderId="212" xfId="0" applyNumberFormat="1" applyFont="1" applyFill="1" applyBorder="1" applyAlignment="1">
      <alignment horizontal="center" vertical="center"/>
    </xf>
    <xf numFmtId="0" fontId="50" fillId="0" borderId="212" xfId="0" applyFont="1" applyBorder="1" applyAlignment="1">
      <alignment horizontal="center" vertical="center"/>
    </xf>
    <xf numFmtId="0" fontId="50" fillId="0" borderId="195" xfId="0" applyFont="1" applyFill="1" applyBorder="1" applyAlignment="1">
      <alignment horizontal="left" vertical="center"/>
    </xf>
    <xf numFmtId="0" fontId="50" fillId="0" borderId="212" xfId="0" applyFont="1" applyFill="1" applyBorder="1" applyAlignment="1">
      <alignment horizontal="left" vertical="center"/>
    </xf>
    <xf numFmtId="1" fontId="50" fillId="0" borderId="27" xfId="0" applyNumberFormat="1" applyFont="1" applyFill="1" applyBorder="1" applyAlignment="1">
      <alignment horizontal="center" vertical="center"/>
    </xf>
    <xf numFmtId="1" fontId="50" fillId="0" borderId="212" xfId="0" applyNumberFormat="1" applyFont="1" applyFill="1" applyBorder="1" applyAlignment="1">
      <alignment horizontal="center" vertical="center"/>
    </xf>
    <xf numFmtId="0" fontId="50" fillId="0" borderId="150" xfId="0" applyFont="1" applyFill="1" applyBorder="1" applyAlignment="1">
      <alignment vertical="center"/>
    </xf>
    <xf numFmtId="0" fontId="50" fillId="0" borderId="150" xfId="0" applyFont="1" applyFill="1" applyBorder="1" applyAlignment="1"/>
    <xf numFmtId="1" fontId="50" fillId="0" borderId="212" xfId="0" applyNumberFormat="1" applyFont="1" applyBorder="1" applyAlignment="1">
      <alignment horizontal="center" vertical="center"/>
    </xf>
    <xf numFmtId="1" fontId="50" fillId="0" borderId="0" xfId="0" applyNumberFormat="1" applyFont="1" applyFill="1" applyAlignment="1">
      <alignment horizontal="center" vertical="center"/>
    </xf>
    <xf numFmtId="1" fontId="50" fillId="0" borderId="150" xfId="111" applyNumberFormat="1" applyFont="1" applyFill="1" applyBorder="1" applyAlignment="1">
      <alignment horizontal="center" vertical="center"/>
    </xf>
    <xf numFmtId="3" fontId="50" fillId="0" borderId="150" xfId="111" applyNumberFormat="1" applyFont="1" applyFill="1" applyBorder="1" applyAlignment="1">
      <alignment horizontal="center" vertical="center"/>
    </xf>
    <xf numFmtId="0" fontId="50" fillId="0" borderId="212" xfId="0" applyFont="1" applyFill="1" applyBorder="1" applyAlignment="1">
      <alignment horizontal="left" vertical="center" wrapText="1"/>
    </xf>
    <xf numFmtId="0" fontId="50" fillId="0" borderId="213" xfId="0" applyFont="1" applyFill="1" applyBorder="1" applyAlignment="1">
      <alignment horizontal="left" vertical="center" wrapText="1"/>
    </xf>
    <xf numFmtId="0" fontId="50" fillId="0" borderId="195" xfId="0" applyFont="1" applyBorder="1" applyAlignment="1">
      <alignment horizontal="left" vertical="center"/>
    </xf>
    <xf numFmtId="0" fontId="50" fillId="0" borderId="27" xfId="0" applyFont="1" applyFill="1" applyBorder="1" applyAlignment="1">
      <alignment horizontal="left" vertical="center"/>
    </xf>
    <xf numFmtId="0" fontId="50" fillId="59" borderId="212" xfId="0" applyFont="1" applyFill="1" applyBorder="1" applyAlignment="1">
      <alignment horizontal="center" vertical="center"/>
    </xf>
    <xf numFmtId="0" fontId="50" fillId="59" borderId="213" xfId="0" applyFont="1" applyFill="1" applyBorder="1" applyAlignment="1">
      <alignment horizontal="center" vertical="center"/>
    </xf>
    <xf numFmtId="0" fontId="50" fillId="59" borderId="195" xfId="0" applyFont="1" applyFill="1" applyBorder="1" applyAlignment="1">
      <alignment horizontal="center" vertical="center" wrapText="1"/>
    </xf>
    <xf numFmtId="0" fontId="50" fillId="59" borderId="178" xfId="0" applyFont="1" applyFill="1" applyBorder="1" applyAlignment="1">
      <alignment horizontal="center" vertical="center"/>
    </xf>
    <xf numFmtId="0" fontId="50" fillId="59" borderId="195" xfId="0" applyFont="1" applyFill="1" applyBorder="1" applyAlignment="1">
      <alignment horizontal="center" vertical="center"/>
    </xf>
    <xf numFmtId="0" fontId="50" fillId="59" borderId="212" xfId="0" applyFont="1" applyFill="1" applyBorder="1" applyAlignment="1">
      <alignment horizontal="left" vertical="center"/>
    </xf>
    <xf numFmtId="0" fontId="50" fillId="0" borderId="0" xfId="0" applyFont="1" applyFill="1" applyAlignment="1">
      <alignment horizontal="center" vertical="center"/>
    </xf>
    <xf numFmtId="0" fontId="50" fillId="0" borderId="104" xfId="0" applyFont="1" applyFill="1" applyBorder="1" applyAlignment="1">
      <alignment horizontal="center" vertical="center"/>
    </xf>
    <xf numFmtId="0" fontId="50" fillId="0" borderId="104" xfId="0" applyFont="1" applyFill="1" applyBorder="1" applyAlignment="1">
      <alignment horizontal="center"/>
    </xf>
    <xf numFmtId="0" fontId="61" fillId="0" borderId="104" xfId="0" applyFont="1" applyFill="1" applyBorder="1" applyAlignment="1">
      <alignment horizontal="left" vertical="center"/>
    </xf>
    <xf numFmtId="1" fontId="61" fillId="0" borderId="104" xfId="0" applyNumberFormat="1" applyFont="1" applyFill="1" applyBorder="1" applyAlignment="1">
      <alignment horizontal="center"/>
    </xf>
    <xf numFmtId="0" fontId="61" fillId="0" borderId="104" xfId="0" applyFont="1" applyFill="1" applyBorder="1" applyAlignment="1">
      <alignment horizontal="left"/>
    </xf>
    <xf numFmtId="0" fontId="50" fillId="0" borderId="45" xfId="0" applyFont="1" applyFill="1" applyBorder="1"/>
    <xf numFmtId="1" fontId="50" fillId="0" borderId="104" xfId="0" applyNumberFormat="1" applyFont="1" applyFill="1" applyBorder="1" applyAlignment="1">
      <alignment horizontal="center" vertical="center"/>
    </xf>
    <xf numFmtId="0" fontId="50" fillId="59" borderId="104" xfId="0" applyFont="1" applyFill="1" applyBorder="1" applyAlignment="1">
      <alignment horizontal="center" vertical="center"/>
    </xf>
    <xf numFmtId="0" fontId="50" fillId="59" borderId="104" xfId="0" applyFont="1" applyFill="1" applyBorder="1" applyAlignment="1">
      <alignment horizontal="center"/>
    </xf>
    <xf numFmtId="0" fontId="61" fillId="59" borderId="104" xfId="0" applyFont="1" applyFill="1" applyBorder="1" applyAlignment="1">
      <alignment horizontal="left" vertical="center"/>
    </xf>
    <xf numFmtId="1" fontId="61" fillId="59" borderId="104" xfId="0" applyNumberFormat="1" applyFont="1" applyFill="1" applyBorder="1" applyAlignment="1">
      <alignment horizontal="center"/>
    </xf>
    <xf numFmtId="0" fontId="50" fillId="59" borderId="104" xfId="0" applyFont="1" applyFill="1" applyBorder="1" applyAlignment="1">
      <alignment horizontal="center" vertical="center" wrapText="1"/>
    </xf>
    <xf numFmtId="0" fontId="50" fillId="59" borderId="104" xfId="0" applyFont="1" applyFill="1" applyBorder="1" applyAlignment="1">
      <alignment horizontal="left" vertical="center" wrapText="1"/>
    </xf>
    <xf numFmtId="0" fontId="50" fillId="0" borderId="104" xfId="0" applyFont="1" applyFill="1" applyBorder="1" applyAlignment="1">
      <alignment horizontal="left" vertical="center"/>
    </xf>
    <xf numFmtId="1" fontId="50" fillId="0" borderId="104" xfId="0" applyNumberFormat="1" applyFont="1" applyFill="1" applyBorder="1" applyAlignment="1">
      <alignment horizontal="center"/>
    </xf>
    <xf numFmtId="0" fontId="50" fillId="59" borderId="104" xfId="0" applyFont="1" applyFill="1" applyBorder="1" applyAlignment="1">
      <alignment horizontal="left" vertical="center"/>
    </xf>
    <xf numFmtId="1" fontId="50" fillId="59" borderId="104" xfId="0" applyNumberFormat="1" applyFont="1" applyFill="1" applyBorder="1" applyAlignment="1">
      <alignment horizontal="center"/>
    </xf>
    <xf numFmtId="0" fontId="50" fillId="0" borderId="104" xfId="0" applyFont="1" applyFill="1" applyBorder="1" applyAlignment="1">
      <alignment horizontal="left"/>
    </xf>
    <xf numFmtId="0" fontId="50" fillId="0" borderId="277" xfId="0" applyFont="1" applyBorder="1" applyAlignment="1">
      <alignment horizontal="center" vertical="center"/>
    </xf>
    <xf numFmtId="0" fontId="50" fillId="0" borderId="280" xfId="0" applyFont="1" applyFill="1" applyBorder="1" applyAlignment="1">
      <alignment horizontal="center" vertical="center"/>
    </xf>
    <xf numFmtId="0" fontId="50" fillId="0" borderId="277" xfId="0" applyFont="1" applyFill="1" applyBorder="1" applyAlignment="1">
      <alignment horizontal="left" vertical="center"/>
    </xf>
    <xf numFmtId="0" fontId="50" fillId="0" borderId="279" xfId="0" applyFont="1" applyFill="1" applyBorder="1" applyAlignment="1">
      <alignment horizontal="center" vertical="center"/>
    </xf>
    <xf numFmtId="0" fontId="50" fillId="0" borderId="227" xfId="0" applyFont="1" applyFill="1" applyBorder="1" applyAlignment="1">
      <alignment horizontal="center" vertical="center"/>
    </xf>
    <xf numFmtId="0" fontId="50" fillId="0" borderId="280" xfId="0" applyFont="1" applyFill="1" applyBorder="1" applyAlignment="1">
      <alignment horizontal="center" vertical="center" wrapText="1"/>
    </xf>
    <xf numFmtId="0" fontId="50" fillId="0" borderId="303" xfId="0" applyFont="1" applyBorder="1" applyAlignment="1">
      <alignment horizontal="center" vertical="center"/>
    </xf>
    <xf numFmtId="0" fontId="50" fillId="0" borderId="303" xfId="0" applyFont="1" applyFill="1" applyBorder="1" applyAlignment="1">
      <alignment horizontal="center" vertical="center"/>
    </xf>
    <xf numFmtId="0" fontId="50" fillId="0" borderId="285" xfId="0" applyFont="1" applyFill="1" applyBorder="1" applyAlignment="1">
      <alignment horizontal="center" vertical="center"/>
    </xf>
    <xf numFmtId="0" fontId="50" fillId="0" borderId="303" xfId="0" applyFont="1" applyFill="1" applyBorder="1" applyAlignment="1">
      <alignment horizontal="left" vertical="center"/>
    </xf>
    <xf numFmtId="0" fontId="0" fillId="0" borderId="304" xfId="0" applyFont="1" applyBorder="1" applyAlignment="1">
      <alignment horizontal="left" vertical="center"/>
    </xf>
    <xf numFmtId="0" fontId="0" fillId="0" borderId="336" xfId="0" applyFont="1" applyBorder="1" applyAlignment="1">
      <alignment horizontal="left" vertical="center"/>
    </xf>
    <xf numFmtId="0" fontId="0" fillId="0" borderId="309" xfId="0" applyFont="1" applyBorder="1" applyAlignment="1">
      <alignment horizontal="left"/>
    </xf>
    <xf numFmtId="0" fontId="0" fillId="0" borderId="336" xfId="0" applyFont="1" applyBorder="1" applyAlignment="1">
      <alignment horizontal="center"/>
    </xf>
    <xf numFmtId="0" fontId="0" fillId="0" borderId="336" xfId="0" applyFont="1" applyBorder="1" applyAlignment="1">
      <alignment horizontal="left"/>
    </xf>
    <xf numFmtId="0" fontId="0" fillId="0" borderId="337" xfId="0" applyFont="1" applyBorder="1" applyAlignment="1">
      <alignment horizontal="center"/>
    </xf>
    <xf numFmtId="0" fontId="0" fillId="0" borderId="338" xfId="0" applyFont="1" applyBorder="1" applyAlignment="1">
      <alignment horizontal="center" vertical="center"/>
    </xf>
    <xf numFmtId="0" fontId="0" fillId="0" borderId="309" xfId="0" applyFont="1" applyFill="1" applyBorder="1"/>
    <xf numFmtId="0" fontId="0" fillId="0" borderId="336" xfId="0" applyFont="1" applyBorder="1" applyAlignment="1">
      <alignment horizontal="center" vertical="center"/>
    </xf>
    <xf numFmtId="0" fontId="0" fillId="0" borderId="309" xfId="0" applyFont="1" applyBorder="1" applyAlignment="1">
      <alignment horizontal="center"/>
    </xf>
    <xf numFmtId="0" fontId="0" fillId="0" borderId="334" xfId="0" applyFont="1" applyBorder="1" applyAlignment="1">
      <alignment horizontal="center"/>
    </xf>
    <xf numFmtId="0" fontId="0" fillId="0" borderId="277" xfId="0" applyFont="1" applyBorder="1" applyAlignment="1">
      <alignment horizontal="left" vertical="center"/>
    </xf>
    <xf numFmtId="0" fontId="0" fillId="0" borderId="277" xfId="0" applyFont="1" applyBorder="1" applyAlignment="1">
      <alignment horizontal="center" vertical="center"/>
    </xf>
    <xf numFmtId="0" fontId="0" fillId="0" borderId="277" xfId="0" applyFont="1" applyFill="1" applyBorder="1" applyAlignment="1">
      <alignment horizontal="left" vertical="center"/>
    </xf>
    <xf numFmtId="0" fontId="0" fillId="0" borderId="278" xfId="0" applyFont="1" applyBorder="1" applyAlignment="1">
      <alignment horizontal="center" vertical="center"/>
    </xf>
    <xf numFmtId="0" fontId="0" fillId="0" borderId="277" xfId="0" applyFont="1" applyFill="1" applyBorder="1" applyAlignment="1">
      <alignment horizontal="left"/>
    </xf>
    <xf numFmtId="0" fontId="0" fillId="0" borderId="277" xfId="0" applyFont="1" applyFill="1" applyBorder="1" applyAlignment="1">
      <alignment horizontal="center" vertical="center"/>
    </xf>
    <xf numFmtId="0" fontId="0" fillId="0" borderId="280" xfId="0" applyFont="1" applyBorder="1" applyAlignment="1">
      <alignment horizontal="center" vertical="center"/>
    </xf>
    <xf numFmtId="0" fontId="0" fillId="0" borderId="227" xfId="0" applyFont="1" applyFill="1" applyBorder="1" applyAlignment="1">
      <alignment horizontal="center" vertical="center"/>
    </xf>
    <xf numFmtId="0" fontId="0" fillId="0" borderId="280" xfId="0" applyFont="1" applyFill="1" applyBorder="1" applyAlignment="1">
      <alignment horizontal="center" vertical="center"/>
    </xf>
    <xf numFmtId="0" fontId="0" fillId="0" borderId="280" xfId="0" applyFont="1" applyFill="1" applyBorder="1" applyAlignment="1">
      <alignment horizontal="center"/>
    </xf>
    <xf numFmtId="0" fontId="0" fillId="0" borderId="283" xfId="0" applyFont="1" applyFill="1" applyBorder="1"/>
    <xf numFmtId="0" fontId="0" fillId="0" borderId="278" xfId="0" applyFont="1" applyFill="1" applyBorder="1" applyAlignment="1">
      <alignment horizontal="center" vertical="center"/>
    </xf>
    <xf numFmtId="0" fontId="0" fillId="0" borderId="285" xfId="0" applyFont="1" applyFill="1" applyBorder="1" applyAlignment="1">
      <alignment horizontal="center"/>
    </xf>
    <xf numFmtId="0" fontId="0" fillId="0" borderId="104" xfId="0" applyFont="1" applyFill="1" applyBorder="1"/>
    <xf numFmtId="0" fontId="0" fillId="0" borderId="276" xfId="0" applyFont="1" applyFill="1" applyBorder="1" applyAlignment="1">
      <alignment horizontal="left" vertical="center"/>
    </xf>
    <xf numFmtId="0" fontId="0" fillId="0" borderId="34" xfId="0" applyFont="1" applyFill="1" applyBorder="1" applyAlignment="1">
      <alignment horizontal="center"/>
    </xf>
    <xf numFmtId="0" fontId="0" fillId="0" borderId="227" xfId="0" applyFont="1" applyFill="1" applyBorder="1"/>
    <xf numFmtId="0" fontId="0" fillId="0" borderId="277" xfId="0" applyFont="1" applyFill="1" applyBorder="1" applyAlignment="1">
      <alignment horizontal="center"/>
    </xf>
    <xf numFmtId="0" fontId="0" fillId="0" borderId="277" xfId="0" applyFont="1" applyFill="1" applyBorder="1"/>
    <xf numFmtId="0" fontId="0" fillId="0" borderId="277" xfId="0" applyFont="1" applyBorder="1" applyAlignment="1">
      <alignment horizontal="left"/>
    </xf>
    <xf numFmtId="0" fontId="0" fillId="0" borderId="276" xfId="0" applyFont="1" applyFill="1" applyBorder="1" applyAlignment="1">
      <alignment horizontal="center" vertical="center"/>
    </xf>
    <xf numFmtId="0" fontId="0" fillId="0" borderId="27" xfId="0" applyFont="1" applyFill="1" applyBorder="1" applyAlignment="1">
      <alignment horizontal="center"/>
    </xf>
    <xf numFmtId="0" fontId="0" fillId="0" borderId="41" xfId="0" applyFont="1" applyFill="1" applyBorder="1" applyAlignment="1">
      <alignment horizontal="center"/>
    </xf>
    <xf numFmtId="0" fontId="0" fillId="0" borderId="212" xfId="0" applyFont="1" applyBorder="1" applyAlignment="1">
      <alignment horizontal="left" vertical="center"/>
    </xf>
    <xf numFmtId="0" fontId="0" fillId="0" borderId="212" xfId="0" applyFont="1" applyBorder="1" applyAlignment="1">
      <alignment horizontal="center" vertical="center"/>
    </xf>
    <xf numFmtId="0" fontId="0" fillId="0" borderId="158" xfId="0" applyFont="1" applyFill="1" applyBorder="1" applyAlignment="1">
      <alignment horizontal="center" vertical="center" wrapText="1"/>
    </xf>
    <xf numFmtId="0" fontId="0" fillId="0" borderId="212" xfId="0" applyFont="1" applyFill="1" applyBorder="1" applyAlignment="1">
      <alignment horizontal="center" vertical="center"/>
    </xf>
    <xf numFmtId="0" fontId="0" fillId="0" borderId="212" xfId="0" applyFont="1" applyFill="1" applyBorder="1" applyAlignment="1">
      <alignment horizontal="left" vertical="center" wrapText="1"/>
    </xf>
    <xf numFmtId="0" fontId="0" fillId="0" borderId="212" xfId="0" applyFont="1" applyFill="1" applyBorder="1" applyAlignment="1">
      <alignment horizontal="left" vertical="center"/>
    </xf>
    <xf numFmtId="166" fontId="0" fillId="0" borderId="158" xfId="0" applyNumberFormat="1" applyFont="1" applyFill="1" applyBorder="1" applyAlignment="1">
      <alignment horizontal="center" vertical="center" wrapText="1"/>
    </xf>
    <xf numFmtId="0" fontId="0" fillId="0" borderId="213" xfId="0" applyFont="1" applyFill="1" applyBorder="1" applyAlignment="1">
      <alignment horizontal="center" vertical="center"/>
    </xf>
    <xf numFmtId="0" fontId="0" fillId="0" borderId="150" xfId="0" applyFont="1" applyFill="1" applyBorder="1" applyAlignment="1">
      <alignment horizontal="center" vertical="center"/>
    </xf>
    <xf numFmtId="0" fontId="0" fillId="0" borderId="150" xfId="0" applyFont="1" applyFill="1" applyBorder="1"/>
    <xf numFmtId="0" fontId="0" fillId="0" borderId="178" xfId="0" applyFont="1" applyBorder="1" applyAlignment="1">
      <alignment horizontal="center" vertical="center"/>
    </xf>
    <xf numFmtId="0" fontId="0" fillId="0" borderId="150" xfId="0" applyFont="1" applyFill="1" applyBorder="1" applyAlignment="1">
      <alignment vertical="center"/>
    </xf>
    <xf numFmtId="0" fontId="0" fillId="0" borderId="213" xfId="0" applyFont="1" applyBorder="1" applyAlignment="1">
      <alignment horizontal="center" vertical="center"/>
    </xf>
    <xf numFmtId="0" fontId="0" fillId="0" borderId="150" xfId="0" applyFont="1" applyBorder="1" applyAlignment="1">
      <alignment horizontal="center" vertical="center"/>
    </xf>
    <xf numFmtId="0" fontId="0" fillId="0" borderId="150" xfId="0" applyFont="1" applyFill="1" applyBorder="1" applyAlignment="1">
      <alignment vertical="center" wrapText="1"/>
    </xf>
    <xf numFmtId="0" fontId="0" fillId="0" borderId="158" xfId="0" applyFont="1" applyBorder="1" applyAlignment="1">
      <alignment horizontal="center" vertical="center"/>
    </xf>
    <xf numFmtId="0" fontId="0" fillId="0" borderId="158" xfId="0" applyFont="1" applyBorder="1" applyAlignment="1">
      <alignment horizontal="left" vertical="center"/>
    </xf>
    <xf numFmtId="0" fontId="0" fillId="0" borderId="150" xfId="0" applyFont="1" applyFill="1" applyBorder="1" applyAlignment="1">
      <alignment horizontal="left" vertical="center" wrapText="1"/>
    </xf>
    <xf numFmtId="0" fontId="0" fillId="0" borderId="213" xfId="0" applyFont="1" applyFill="1" applyBorder="1" applyAlignment="1">
      <alignment horizontal="left" vertical="center" wrapText="1"/>
    </xf>
    <xf numFmtId="0" fontId="0" fillId="0" borderId="150" xfId="0" applyFont="1" applyBorder="1" applyAlignment="1">
      <alignment vertical="center"/>
    </xf>
    <xf numFmtId="0" fontId="0" fillId="0" borderId="178" xfId="0" applyFont="1" applyFill="1" applyBorder="1" applyAlignment="1">
      <alignment horizontal="center" vertical="center"/>
    </xf>
    <xf numFmtId="0" fontId="0" fillId="0" borderId="195" xfId="0" applyFont="1" applyBorder="1" applyAlignment="1">
      <alignment horizontal="left" vertical="center"/>
    </xf>
    <xf numFmtId="0" fontId="0" fillId="0" borderId="195" xfId="0" applyFont="1" applyFill="1" applyBorder="1" applyAlignment="1">
      <alignment horizontal="center" vertical="center" wrapText="1"/>
    </xf>
    <xf numFmtId="0" fontId="0" fillId="0" borderId="215" xfId="0" applyFont="1" applyFill="1" applyBorder="1" applyAlignment="1">
      <alignment horizontal="left" vertical="center" wrapText="1"/>
    </xf>
    <xf numFmtId="0" fontId="0" fillId="0" borderId="27" xfId="0" applyFont="1" applyFill="1" applyBorder="1" applyAlignment="1">
      <alignment horizontal="left" vertical="center"/>
    </xf>
    <xf numFmtId="0" fontId="0" fillId="0" borderId="150" xfId="0" applyFont="1" applyBorder="1" applyAlignment="1">
      <alignment horizontal="left" vertical="center"/>
    </xf>
    <xf numFmtId="0" fontId="0" fillId="0" borderId="110" xfId="0" applyFont="1" applyBorder="1" applyAlignment="1">
      <alignment horizontal="left" vertical="center"/>
    </xf>
    <xf numFmtId="0" fontId="0" fillId="0" borderId="110" xfId="0" applyFont="1" applyBorder="1" applyAlignment="1">
      <alignment horizontal="center" vertical="center"/>
    </xf>
    <xf numFmtId="0" fontId="0" fillId="0" borderId="104" xfId="0" applyFont="1" applyBorder="1" applyAlignment="1">
      <alignment horizontal="left"/>
    </xf>
    <xf numFmtId="0" fontId="0" fillId="0" borderId="48" xfId="0" applyFont="1" applyBorder="1" applyAlignment="1">
      <alignment horizontal="center"/>
    </xf>
    <xf numFmtId="0" fontId="0" fillId="0" borderId="112" xfId="0" applyFont="1" applyBorder="1" applyAlignment="1">
      <alignment horizontal="center" vertical="center"/>
    </xf>
    <xf numFmtId="0" fontId="0" fillId="0" borderId="110" xfId="0" applyFont="1" applyFill="1" applyBorder="1" applyAlignment="1">
      <alignment horizontal="left" vertical="center"/>
    </xf>
    <xf numFmtId="0" fontId="0" fillId="0" borderId="110" xfId="0" applyFont="1" applyBorder="1" applyAlignment="1">
      <alignment horizontal="left"/>
    </xf>
    <xf numFmtId="0" fontId="0" fillId="0" borderId="112" xfId="0" applyFont="1" applyBorder="1" applyAlignment="1">
      <alignment horizontal="center"/>
    </xf>
    <xf numFmtId="0" fontId="0" fillId="0" borderId="110" xfId="0" applyFont="1" applyFill="1" applyBorder="1" applyAlignment="1">
      <alignment horizontal="center" vertical="center"/>
    </xf>
    <xf numFmtId="0" fontId="0" fillId="0" borderId="110" xfId="0" applyFont="1" applyBorder="1" applyAlignment="1">
      <alignment horizontal="center"/>
    </xf>
    <xf numFmtId="0" fontId="0" fillId="0" borderId="111" xfId="0" applyFont="1" applyFill="1" applyBorder="1" applyAlignment="1">
      <alignment horizontal="center" vertical="center"/>
    </xf>
    <xf numFmtId="0" fontId="0" fillId="0" borderId="104" xfId="0" applyFont="1" applyBorder="1" applyAlignment="1">
      <alignment horizontal="center"/>
    </xf>
    <xf numFmtId="0" fontId="0" fillId="0" borderId="104" xfId="0" applyFont="1" applyBorder="1"/>
    <xf numFmtId="0" fontId="0" fillId="0" borderId="115" xfId="0" applyFont="1" applyBorder="1" applyAlignment="1">
      <alignment horizontal="center"/>
    </xf>
    <xf numFmtId="0" fontId="0" fillId="0" borderId="116" xfId="0" applyFont="1" applyBorder="1" applyAlignment="1">
      <alignment horizontal="center"/>
    </xf>
    <xf numFmtId="0" fontId="0" fillId="0" borderId="110" xfId="0" applyFont="1" applyFill="1" applyBorder="1" applyAlignment="1">
      <alignment horizontal="left"/>
    </xf>
    <xf numFmtId="0" fontId="0" fillId="0" borderId="104" xfId="0" applyFont="1" applyFill="1" applyBorder="1" applyAlignment="1">
      <alignment horizontal="left"/>
    </xf>
    <xf numFmtId="0" fontId="0" fillId="0" borderId="112" xfId="0" applyFont="1" applyFill="1" applyBorder="1" applyAlignment="1">
      <alignment horizontal="center" vertical="center"/>
    </xf>
    <xf numFmtId="0" fontId="0" fillId="0" borderId="107" xfId="0" applyFont="1" applyBorder="1" applyAlignment="1">
      <alignment horizontal="left"/>
    </xf>
    <xf numFmtId="0" fontId="0" fillId="0" borderId="227" xfId="0" applyFont="1" applyBorder="1"/>
    <xf numFmtId="0" fontId="0" fillId="0" borderId="112" xfId="0" applyFont="1" applyBorder="1" applyAlignment="1">
      <alignment horizontal="left" vertical="center"/>
    </xf>
    <xf numFmtId="0" fontId="0" fillId="0" borderId="111" xfId="0" applyFont="1" applyBorder="1" applyAlignment="1">
      <alignment horizontal="center" vertical="center"/>
    </xf>
    <xf numFmtId="0" fontId="0" fillId="0" borderId="285" xfId="0" applyFont="1" applyBorder="1" applyAlignment="1">
      <alignment horizontal="center" vertical="center"/>
    </xf>
    <xf numFmtId="0" fontId="0" fillId="0" borderId="280" xfId="0" applyFont="1" applyFill="1" applyBorder="1" applyAlignment="1">
      <alignment horizontal="left" vertical="center"/>
    </xf>
    <xf numFmtId="49" fontId="0" fillId="0" borderId="278" xfId="90" applyNumberFormat="1" applyFont="1" applyFill="1" applyBorder="1" applyAlignment="1">
      <alignment horizontal="center" vertical="center" wrapText="1"/>
    </xf>
    <xf numFmtId="0" fontId="0" fillId="0" borderId="283" xfId="0" applyFont="1" applyBorder="1" applyAlignment="1">
      <alignment horizontal="center"/>
    </xf>
    <xf numFmtId="0" fontId="0" fillId="0" borderId="278" xfId="0" applyFont="1" applyFill="1" applyBorder="1" applyAlignment="1">
      <alignment horizontal="center" vertical="center" wrapText="1"/>
    </xf>
    <xf numFmtId="0" fontId="0" fillId="0" borderId="277" xfId="0" applyFont="1" applyFill="1" applyBorder="1" applyAlignment="1">
      <alignment horizontal="center" vertical="center" wrapText="1"/>
    </xf>
    <xf numFmtId="0" fontId="0" fillId="0" borderId="34" xfId="0" applyFont="1" applyFill="1" applyBorder="1" applyAlignment="1">
      <alignment horizontal="center" vertical="center"/>
    </xf>
    <xf numFmtId="49" fontId="0" fillId="0" borderId="281" xfId="90" applyNumberFormat="1" applyFont="1" applyFill="1" applyBorder="1" applyAlignment="1">
      <alignment horizontal="center" vertical="center" wrapText="1"/>
    </xf>
    <xf numFmtId="0" fontId="0" fillId="0" borderId="227" xfId="0" applyFont="1" applyFill="1" applyBorder="1" applyAlignment="1">
      <alignment horizontal="left" vertical="center"/>
    </xf>
    <xf numFmtId="49" fontId="0" fillId="0" borderId="227" xfId="90" applyNumberFormat="1" applyFont="1" applyFill="1" applyBorder="1" applyAlignment="1">
      <alignment horizontal="center" vertical="center" wrapText="1"/>
    </xf>
    <xf numFmtId="0" fontId="0" fillId="0" borderId="41" xfId="0" applyFont="1" applyFill="1" applyBorder="1" applyAlignment="1">
      <alignment horizontal="center" vertical="center"/>
    </xf>
    <xf numFmtId="0" fontId="0" fillId="0" borderId="40" xfId="0" applyFont="1" applyFill="1" applyBorder="1" applyAlignment="1">
      <alignment horizontal="center" vertical="center"/>
    </xf>
    <xf numFmtId="0" fontId="0" fillId="0" borderId="304" xfId="0" applyFont="1" applyBorder="1" applyAlignment="1">
      <alignment horizontal="center" vertical="center"/>
    </xf>
    <xf numFmtId="0" fontId="0" fillId="0" borderId="303" xfId="0" applyFont="1" applyBorder="1" applyAlignment="1">
      <alignment horizontal="center" vertical="center"/>
    </xf>
    <xf numFmtId="0" fontId="0" fillId="0" borderId="335" xfId="0" applyFont="1" applyBorder="1" applyAlignment="1">
      <alignment horizontal="center" vertical="center"/>
    </xf>
    <xf numFmtId="0" fontId="0" fillId="0" borderId="335" xfId="0" applyFont="1" applyFill="1" applyBorder="1" applyAlignment="1">
      <alignment horizontal="center" vertical="center"/>
    </xf>
    <xf numFmtId="0" fontId="0" fillId="64" borderId="335" xfId="0" applyFont="1" applyFill="1" applyBorder="1" applyAlignment="1">
      <alignment horizontal="center"/>
    </xf>
    <xf numFmtId="0" fontId="0" fillId="0" borderId="335" xfId="0" applyFont="1" applyBorder="1" applyAlignment="1">
      <alignment horizontal="left" vertical="center"/>
    </xf>
    <xf numFmtId="0" fontId="0" fillId="0" borderId="336" xfId="0" applyFont="1" applyFill="1" applyBorder="1" applyAlignment="1">
      <alignment horizontal="center" vertical="center"/>
    </xf>
    <xf numFmtId="0" fontId="0" fillId="0" borderId="304" xfId="0" applyFont="1" applyFill="1" applyBorder="1" applyAlignment="1">
      <alignment horizontal="center" vertical="center"/>
    </xf>
    <xf numFmtId="0" fontId="0" fillId="0" borderId="46" xfId="0" applyFont="1" applyBorder="1" applyAlignment="1">
      <alignment horizontal="center" vertical="center"/>
    </xf>
    <xf numFmtId="0" fontId="0" fillId="0" borderId="309" xfId="0" applyFont="1" applyFill="1" applyBorder="1" applyAlignment="1">
      <alignment horizontal="center" vertical="center"/>
    </xf>
    <xf numFmtId="0" fontId="0" fillId="0" borderId="341" xfId="0" applyFont="1" applyFill="1" applyBorder="1" applyAlignment="1">
      <alignment horizontal="left" vertical="center"/>
    </xf>
    <xf numFmtId="0" fontId="0" fillId="0" borderId="309" xfId="0" applyFont="1" applyBorder="1" applyAlignment="1">
      <alignment horizontal="center" vertical="center"/>
    </xf>
    <xf numFmtId="0" fontId="0" fillId="64" borderId="309" xfId="0" applyFont="1" applyFill="1" applyBorder="1" applyAlignment="1">
      <alignment horizontal="center"/>
    </xf>
    <xf numFmtId="0" fontId="0" fillId="0" borderId="309" xfId="0" applyFont="1" applyBorder="1" applyAlignment="1">
      <alignment horizontal="left" vertical="center"/>
    </xf>
    <xf numFmtId="0" fontId="0" fillId="0" borderId="340" xfId="0" applyFont="1" applyBorder="1" applyAlignment="1">
      <alignment horizontal="center" vertical="center"/>
    </xf>
    <xf numFmtId="0" fontId="0" fillId="0" borderId="277" xfId="0" applyFont="1" applyFill="1" applyBorder="1" applyAlignment="1"/>
    <xf numFmtId="2" fontId="0" fillId="0" borderId="0" xfId="0" applyNumberFormat="1" applyFont="1" applyBorder="1"/>
    <xf numFmtId="0" fontId="0" fillId="0" borderId="227" xfId="0" applyFont="1" applyBorder="1" applyAlignment="1">
      <alignment horizontal="center" vertical="center"/>
    </xf>
    <xf numFmtId="0" fontId="0" fillId="0" borderId="342" xfId="0" applyFont="1" applyFill="1" applyBorder="1" applyAlignment="1">
      <alignment horizontal="left"/>
    </xf>
    <xf numFmtId="0" fontId="0" fillId="0" borderId="289" xfId="0" applyFont="1" applyFill="1" applyBorder="1" applyAlignment="1">
      <alignment horizontal="center" vertical="center"/>
    </xf>
    <xf numFmtId="0" fontId="0" fillId="0" borderId="283" xfId="0" applyFont="1" applyFill="1" applyBorder="1" applyAlignment="1">
      <alignment horizontal="left"/>
    </xf>
    <xf numFmtId="2" fontId="0" fillId="58" borderId="0" xfId="0" applyNumberFormat="1" applyFont="1" applyFill="1"/>
    <xf numFmtId="0" fontId="0" fillId="0" borderId="158" xfId="0" applyFont="1" applyFill="1" applyBorder="1" applyAlignment="1">
      <alignment vertical="center" wrapText="1"/>
    </xf>
    <xf numFmtId="0" fontId="0" fillId="0" borderId="195" xfId="0" applyFont="1" applyFill="1" applyBorder="1" applyAlignment="1">
      <alignment horizontal="center" vertical="center"/>
    </xf>
    <xf numFmtId="0" fontId="0" fillId="0" borderId="195" xfId="0" applyFont="1" applyBorder="1" applyAlignment="1">
      <alignment horizontal="left"/>
    </xf>
    <xf numFmtId="0" fontId="0" fillId="0" borderId="0" xfId="0" applyFont="1" applyBorder="1" applyAlignment="1">
      <alignment horizontal="left" vertical="center" wrapText="1"/>
    </xf>
    <xf numFmtId="0" fontId="0" fillId="0" borderId="0" xfId="0" applyFont="1" applyAlignment="1">
      <alignment horizontal="center" vertical="center"/>
    </xf>
    <xf numFmtId="0" fontId="0" fillId="0" borderId="150" xfId="0" applyFont="1" applyFill="1" applyBorder="1" applyAlignment="1">
      <alignment horizontal="left"/>
    </xf>
    <xf numFmtId="0" fontId="0" fillId="0" borderId="150" xfId="0" applyFont="1" applyFill="1" applyBorder="1" applyAlignment="1">
      <alignment horizontal="left" vertical="center"/>
    </xf>
    <xf numFmtId="0" fontId="0" fillId="0" borderId="0" xfId="0" applyFont="1" applyAlignment="1">
      <alignment horizontal="left"/>
    </xf>
    <xf numFmtId="0" fontId="0" fillId="0" borderId="195" xfId="0" applyFont="1" applyFill="1" applyBorder="1" applyAlignment="1">
      <alignment horizontal="left" vertical="center"/>
    </xf>
    <xf numFmtId="0" fontId="0" fillId="0" borderId="104" xfId="0" applyFont="1" applyBorder="1" applyAlignment="1"/>
    <xf numFmtId="0" fontId="0" fillId="0" borderId="113" xfId="0" applyFont="1" applyFill="1" applyBorder="1" applyAlignment="1">
      <alignment horizontal="left"/>
    </xf>
    <xf numFmtId="0" fontId="0" fillId="0" borderId="110" xfId="0" applyFont="1" applyFill="1" applyBorder="1" applyAlignment="1">
      <alignment horizontal="center"/>
    </xf>
    <xf numFmtId="0" fontId="0" fillId="0" borderId="0" xfId="0" applyFont="1" applyFill="1" applyAlignment="1">
      <alignment horizontal="center" vertical="center" wrapText="1"/>
    </xf>
    <xf numFmtId="0" fontId="0" fillId="0" borderId="114" xfId="0" applyFont="1" applyFill="1" applyBorder="1" applyAlignment="1">
      <alignment horizontal="center"/>
    </xf>
    <xf numFmtId="0" fontId="0" fillId="0" borderId="107" xfId="0" applyFont="1" applyFill="1" applyBorder="1" applyAlignment="1">
      <alignment horizontal="left"/>
    </xf>
    <xf numFmtId="0" fontId="0" fillId="0" borderId="303" xfId="0" applyFont="1" applyFill="1" applyBorder="1" applyAlignment="1">
      <alignment horizontal="center" vertical="center"/>
    </xf>
    <xf numFmtId="0" fontId="0" fillId="0" borderId="227" xfId="0" applyFont="1" applyFill="1" applyBorder="1" applyAlignment="1">
      <alignment horizontal="left"/>
    </xf>
    <xf numFmtId="0" fontId="0" fillId="0" borderId="227" xfId="0" applyFont="1" applyFill="1" applyBorder="1" applyAlignment="1">
      <alignment horizontal="center"/>
    </xf>
    <xf numFmtId="0" fontId="62" fillId="0" borderId="0" xfId="0" applyFont="1"/>
    <xf numFmtId="0" fontId="0" fillId="0" borderId="279" xfId="0" applyFont="1" applyFill="1" applyBorder="1" applyAlignment="1">
      <alignment horizontal="center" vertical="center"/>
    </xf>
    <xf numFmtId="0" fontId="0" fillId="0" borderId="227" xfId="0" applyFont="1" applyBorder="1" applyAlignment="1">
      <alignment horizontal="left"/>
    </xf>
    <xf numFmtId="0" fontId="29" fillId="0" borderId="309" xfId="0" applyFont="1" applyFill="1" applyBorder="1" applyAlignment="1">
      <alignment horizontal="left" vertical="center"/>
    </xf>
    <xf numFmtId="0" fontId="0" fillId="0" borderId="310" xfId="0" applyFont="1" applyFill="1" applyBorder="1" applyAlignment="1">
      <alignment horizontal="center" vertical="center"/>
    </xf>
    <xf numFmtId="0" fontId="0" fillId="0" borderId="267" xfId="0" applyFont="1" applyFill="1" applyBorder="1" applyAlignment="1">
      <alignment horizontal="center" vertical="center"/>
    </xf>
    <xf numFmtId="0" fontId="0" fillId="0" borderId="340" xfId="0" applyFont="1" applyFill="1" applyBorder="1" applyAlignment="1">
      <alignment horizontal="left" vertical="center"/>
    </xf>
    <xf numFmtId="0" fontId="0" fillId="0" borderId="340" xfId="0" applyFont="1" applyFill="1" applyBorder="1" applyAlignment="1">
      <alignment vertical="center"/>
    </xf>
    <xf numFmtId="0" fontId="0" fillId="0" borderId="0" xfId="0" applyNumberFormat="1" applyFont="1" applyFill="1"/>
    <xf numFmtId="0" fontId="0" fillId="0" borderId="305" xfId="0" applyFont="1" applyFill="1" applyBorder="1" applyAlignment="1">
      <alignment horizontal="center" vertical="center"/>
    </xf>
    <xf numFmtId="0" fontId="0" fillId="0" borderId="306" xfId="0" applyFont="1" applyFill="1" applyBorder="1" applyAlignment="1">
      <alignment horizontal="center" vertical="center"/>
    </xf>
    <xf numFmtId="0" fontId="0" fillId="0" borderId="267" xfId="114" applyFont="1" applyFill="1" applyBorder="1" applyAlignment="1">
      <alignment horizontal="center" vertical="center"/>
    </xf>
    <xf numFmtId="0" fontId="29" fillId="0" borderId="267" xfId="114" applyFont="1" applyFill="1" applyBorder="1" applyAlignment="1">
      <alignment horizontal="left" vertical="center"/>
    </xf>
    <xf numFmtId="0" fontId="0" fillId="0" borderId="216" xfId="114" applyFont="1" applyFill="1" applyBorder="1" applyAlignment="1">
      <alignment horizontal="center" vertical="center"/>
    </xf>
    <xf numFmtId="1" fontId="0" fillId="0" borderId="267" xfId="114" applyNumberFormat="1" applyFont="1" applyFill="1" applyBorder="1" applyAlignment="1">
      <alignment horizontal="center" vertical="center"/>
    </xf>
    <xf numFmtId="0" fontId="0" fillId="0" borderId="347" xfId="0" applyFont="1" applyFill="1" applyBorder="1"/>
    <xf numFmtId="0" fontId="0" fillId="0" borderId="307" xfId="114" applyFont="1" applyFill="1" applyBorder="1" applyAlignment="1">
      <alignment horizontal="center" vertical="center"/>
    </xf>
    <xf numFmtId="0" fontId="0" fillId="0" borderId="308" xfId="114" applyFont="1" applyFill="1" applyBorder="1" applyAlignment="1">
      <alignment horizontal="center" vertical="center"/>
    </xf>
    <xf numFmtId="0" fontId="29" fillId="0" borderId="309" xfId="114" applyFont="1" applyFill="1" applyBorder="1" applyAlignment="1">
      <alignment horizontal="left" vertical="center"/>
    </xf>
    <xf numFmtId="0" fontId="0" fillId="0" borderId="310" xfId="114" applyFont="1" applyFill="1" applyBorder="1" applyAlignment="1">
      <alignment horizontal="center" vertical="center"/>
    </xf>
    <xf numFmtId="0" fontId="0" fillId="0" borderId="309" xfId="114" applyFont="1" applyFill="1" applyBorder="1" applyAlignment="1">
      <alignment horizontal="center" vertical="center"/>
    </xf>
    <xf numFmtId="1" fontId="0" fillId="0" borderId="309" xfId="114" applyNumberFormat="1" applyFont="1" applyFill="1" applyBorder="1" applyAlignment="1">
      <alignment horizontal="center" vertical="center"/>
    </xf>
    <xf numFmtId="0" fontId="0" fillId="0" borderId="340" xfId="0" applyFont="1" applyFill="1" applyBorder="1"/>
    <xf numFmtId="0" fontId="0" fillId="0" borderId="307" xfId="0" applyFont="1" applyFill="1" applyBorder="1" applyAlignment="1">
      <alignment horizontal="center" vertical="center"/>
    </xf>
    <xf numFmtId="0" fontId="0" fillId="0" borderId="308" xfId="0" applyFont="1" applyFill="1" applyBorder="1" applyAlignment="1">
      <alignment horizontal="center" vertical="center"/>
    </xf>
    <xf numFmtId="1" fontId="0" fillId="0" borderId="309" xfId="0" applyNumberFormat="1" applyFont="1" applyFill="1" applyBorder="1" applyAlignment="1">
      <alignment horizontal="center" vertical="center"/>
    </xf>
    <xf numFmtId="0" fontId="0" fillId="0" borderId="0" xfId="0" applyFont="1" applyFill="1" applyAlignment="1">
      <alignment horizontal="center"/>
    </xf>
    <xf numFmtId="0" fontId="0" fillId="0" borderId="309" xfId="0" applyFont="1" applyFill="1" applyBorder="1" applyAlignment="1">
      <alignment horizontal="left" vertical="center"/>
    </xf>
    <xf numFmtId="0" fontId="29" fillId="0" borderId="213" xfId="112" applyFont="1" applyFill="1" applyBorder="1" applyAlignment="1">
      <alignment horizontal="left" vertical="center"/>
    </xf>
    <xf numFmtId="0" fontId="0" fillId="0" borderId="343" xfId="112" applyFont="1" applyFill="1" applyBorder="1" applyAlignment="1">
      <alignment horizontal="left" vertical="center"/>
    </xf>
    <xf numFmtId="0" fontId="0" fillId="0" borderId="345" xfId="0" applyFont="1" applyFill="1" applyBorder="1"/>
    <xf numFmtId="0" fontId="0" fillId="0" borderId="309" xfId="112" applyFont="1" applyFill="1" applyBorder="1" applyAlignment="1">
      <alignment horizontal="center" vertical="center"/>
    </xf>
    <xf numFmtId="0" fontId="0" fillId="0" borderId="158" xfId="0" applyFont="1" applyFill="1" applyBorder="1" applyAlignment="1">
      <alignment horizontal="center" vertical="center"/>
    </xf>
    <xf numFmtId="0" fontId="0" fillId="0" borderId="346" xfId="0" applyFont="1" applyFill="1" applyBorder="1"/>
    <xf numFmtId="0" fontId="29" fillId="0" borderId="159" xfId="112" applyFont="1" applyFill="1" applyBorder="1" applyAlignment="1">
      <alignment horizontal="left" vertical="center"/>
    </xf>
    <xf numFmtId="0" fontId="29" fillId="0" borderId="195" xfId="112" applyFont="1" applyFill="1" applyBorder="1" applyAlignment="1">
      <alignment horizontal="left" vertical="center"/>
    </xf>
    <xf numFmtId="0" fontId="29" fillId="0" borderId="208" xfId="112" applyFont="1" applyFill="1" applyBorder="1" applyAlignment="1">
      <alignment horizontal="left" vertical="center"/>
    </xf>
    <xf numFmtId="0" fontId="29" fillId="0" borderId="211" xfId="112" applyFont="1" applyFill="1" applyBorder="1" applyAlignment="1">
      <alignment horizontal="left" vertical="center"/>
    </xf>
    <xf numFmtId="0" fontId="0" fillId="0" borderId="344" xfId="112" applyFont="1" applyFill="1" applyBorder="1" applyAlignment="1">
      <alignment horizontal="left" vertical="center"/>
    </xf>
    <xf numFmtId="0" fontId="0" fillId="0" borderId="310" xfId="112" applyFont="1" applyFill="1" applyBorder="1" applyAlignment="1">
      <alignment horizontal="left" vertical="center"/>
    </xf>
    <xf numFmtId="0" fontId="0" fillId="0" borderId="208" xfId="0" applyFont="1" applyFill="1" applyBorder="1" applyAlignment="1">
      <alignment horizontal="left" vertical="center" wrapText="1"/>
    </xf>
    <xf numFmtId="0" fontId="0" fillId="0" borderId="211" xfId="0" applyFont="1" applyFill="1" applyBorder="1" applyAlignment="1">
      <alignment horizontal="center" vertical="center" wrapText="1"/>
    </xf>
    <xf numFmtId="0" fontId="0" fillId="0" borderId="211" xfId="0" applyFont="1" applyFill="1" applyBorder="1" applyAlignment="1">
      <alignment horizontal="center" vertical="center"/>
    </xf>
    <xf numFmtId="0" fontId="29" fillId="0" borderId="211" xfId="0" applyFont="1" applyFill="1" applyBorder="1" applyAlignment="1">
      <alignment horizontal="left" vertical="center" wrapText="1"/>
    </xf>
    <xf numFmtId="0" fontId="0" fillId="0" borderId="46" xfId="0" applyFont="1" applyFill="1" applyBorder="1" applyAlignment="1">
      <alignment horizontal="left" vertical="center" wrapText="1"/>
    </xf>
    <xf numFmtId="0" fontId="0" fillId="0" borderId="340" xfId="0" applyFont="1" applyFill="1" applyBorder="1" applyAlignment="1">
      <alignment horizontal="center" vertical="center" wrapText="1"/>
    </xf>
    <xf numFmtId="0" fontId="29" fillId="0" borderId="212" xfId="0" applyFont="1" applyFill="1" applyBorder="1" applyAlignment="1">
      <alignment horizontal="left" vertical="center"/>
    </xf>
    <xf numFmtId="0" fontId="0" fillId="0" borderId="337" xfId="0" applyFont="1" applyFill="1" applyBorder="1"/>
    <xf numFmtId="0" fontId="0" fillId="0" borderId="340" xfId="0" applyFont="1" applyFill="1" applyBorder="1" applyAlignment="1">
      <alignment vertical="center" wrapText="1"/>
    </xf>
    <xf numFmtId="0" fontId="0" fillId="0" borderId="113" xfId="0" applyFont="1" applyFill="1" applyBorder="1" applyAlignment="1">
      <alignment horizontal="left" vertical="center"/>
    </xf>
    <xf numFmtId="0" fontId="0" fillId="0" borderId="113" xfId="0" applyFont="1" applyFill="1" applyBorder="1" applyAlignment="1">
      <alignment horizontal="center" vertical="center"/>
    </xf>
    <xf numFmtId="0" fontId="29" fillId="0" borderId="113" xfId="0" applyFont="1" applyBorder="1" applyAlignment="1">
      <alignment vertical="center"/>
    </xf>
    <xf numFmtId="0" fontId="0" fillId="0" borderId="113" xfId="0" applyFont="1" applyFill="1" applyBorder="1" applyAlignment="1">
      <alignment horizontal="center"/>
    </xf>
    <xf numFmtId="0" fontId="0" fillId="0" borderId="339" xfId="0" applyFont="1" applyBorder="1" applyAlignment="1">
      <alignment horizontal="center"/>
    </xf>
    <xf numFmtId="0" fontId="0" fillId="0" borderId="277" xfId="0" applyFont="1" applyFill="1" applyBorder="1" applyAlignment="1">
      <alignment horizontal="left" vertical="center" wrapText="1"/>
    </xf>
    <xf numFmtId="0" fontId="29" fillId="0" borderId="277" xfId="0" applyFont="1" applyFill="1" applyBorder="1" applyAlignment="1">
      <alignment horizontal="left"/>
    </xf>
    <xf numFmtId="0" fontId="0" fillId="0" borderId="337" xfId="0" applyFont="1" applyFill="1" applyBorder="1" applyAlignment="1"/>
    <xf numFmtId="0" fontId="29" fillId="0" borderId="277" xfId="0" applyFont="1" applyFill="1" applyBorder="1" applyAlignment="1">
      <alignment horizontal="left" vertical="center"/>
    </xf>
    <xf numFmtId="0" fontId="0" fillId="0" borderId="337" xfId="0" applyFont="1" applyFill="1" applyBorder="1" applyAlignment="1">
      <alignment horizontal="left" vertical="center"/>
    </xf>
    <xf numFmtId="0" fontId="29" fillId="0" borderId="278" xfId="0" applyFont="1" applyFill="1" applyBorder="1" applyAlignment="1">
      <alignment horizontal="left" vertical="center"/>
    </xf>
    <xf numFmtId="0" fontId="0" fillId="0" borderId="343" xfId="0" applyFont="1" applyFill="1" applyBorder="1" applyAlignment="1">
      <alignment horizontal="left" vertical="center"/>
    </xf>
    <xf numFmtId="0" fontId="4" fillId="0" borderId="96" xfId="0" applyFont="1" applyFill="1" applyBorder="1" applyAlignment="1">
      <alignment vertical="center"/>
    </xf>
    <xf numFmtId="0" fontId="4" fillId="0" borderId="131" xfId="0" applyFont="1" applyFill="1" applyBorder="1" applyAlignment="1">
      <alignment horizontal="center"/>
    </xf>
    <xf numFmtId="0" fontId="4" fillId="0" borderId="13" xfId="0" applyFont="1" applyFill="1" applyBorder="1" applyAlignment="1">
      <alignment horizontal="center" vertical="center"/>
    </xf>
    <xf numFmtId="0" fontId="4" fillId="0" borderId="96" xfId="0" applyFont="1" applyFill="1" applyBorder="1" applyAlignment="1">
      <alignment horizontal="center" vertical="center"/>
    </xf>
    <xf numFmtId="0" fontId="4" fillId="0" borderId="13" xfId="0" applyFont="1" applyFill="1" applyBorder="1" applyAlignment="1">
      <alignment horizontal="center"/>
    </xf>
    <xf numFmtId="49" fontId="4" fillId="0" borderId="283" xfId="92" applyNumberFormat="1" applyFont="1" applyFill="1" applyBorder="1" applyAlignment="1">
      <alignment horizontal="center" vertical="center" wrapText="1"/>
    </xf>
    <xf numFmtId="0" fontId="4" fillId="0" borderId="412" xfId="0" applyFont="1" applyFill="1" applyBorder="1" applyAlignment="1">
      <alignment horizontal="left"/>
    </xf>
    <xf numFmtId="0" fontId="4" fillId="0" borderId="412" xfId="112" applyFont="1" applyFill="1" applyBorder="1"/>
    <xf numFmtId="0" fontId="4" fillId="0" borderId="0" xfId="112" applyFont="1" applyFill="1" applyBorder="1"/>
    <xf numFmtId="0" fontId="4" fillId="0" borderId="53" xfId="0" applyFont="1" applyFill="1" applyBorder="1" applyAlignment="1">
      <alignment horizontal="center" vertical="center"/>
    </xf>
    <xf numFmtId="0" fontId="4" fillId="0" borderId="149" xfId="0" applyFont="1" applyFill="1" applyBorder="1" applyAlignment="1">
      <alignment vertical="center"/>
    </xf>
    <xf numFmtId="0" fontId="4" fillId="0" borderId="150" xfId="0" applyFont="1" applyFill="1" applyBorder="1" applyAlignment="1">
      <alignment horizontal="center"/>
    </xf>
    <xf numFmtId="0" fontId="4" fillId="0" borderId="151" xfId="0" applyFont="1" applyFill="1" applyBorder="1" applyAlignment="1">
      <alignment horizontal="center" vertical="center"/>
    </xf>
    <xf numFmtId="0" fontId="4" fillId="0" borderId="149" xfId="0" applyFont="1" applyFill="1" applyBorder="1" applyAlignment="1">
      <alignment horizontal="center" vertical="center"/>
    </xf>
    <xf numFmtId="0" fontId="4" fillId="0" borderId="152" xfId="0" applyFont="1" applyFill="1" applyBorder="1" applyAlignment="1">
      <alignment horizontal="center"/>
    </xf>
    <xf numFmtId="0" fontId="4" fillId="0" borderId="153" xfId="0" applyFont="1" applyFill="1" applyBorder="1" applyAlignment="1">
      <alignment horizontal="center" vertical="center"/>
    </xf>
    <xf numFmtId="0" fontId="4" fillId="0" borderId="309" xfId="0" applyFont="1" applyFill="1" applyBorder="1" applyAlignment="1">
      <alignment horizontal="center"/>
    </xf>
    <xf numFmtId="0" fontId="4" fillId="0" borderId="0" xfId="0" applyFont="1" applyAlignment="1">
      <alignment horizontal="center"/>
    </xf>
    <xf numFmtId="49" fontId="4" fillId="0" borderId="0" xfId="53" applyNumberFormat="1" applyFont="1" applyFill="1" applyBorder="1" applyAlignment="1">
      <alignment vertical="center"/>
    </xf>
    <xf numFmtId="49" fontId="29" fillId="0" borderId="34" xfId="0" applyNumberFormat="1" applyFont="1" applyFill="1" applyBorder="1" applyAlignment="1">
      <alignment horizontal="center" vertical="center"/>
    </xf>
    <xf numFmtId="49" fontId="0" fillId="0" borderId="27" xfId="0" applyNumberFormat="1" applyFont="1" applyFill="1" applyBorder="1" applyAlignment="1">
      <alignment horizontal="center" vertical="center"/>
    </xf>
    <xf numFmtId="49" fontId="0" fillId="0" borderId="27" xfId="0" applyNumberFormat="1" applyFont="1" applyFill="1" applyBorder="1" applyAlignment="1">
      <alignment horizontal="left" vertical="center"/>
    </xf>
    <xf numFmtId="0" fontId="0" fillId="0" borderId="27" xfId="0" applyNumberFormat="1" applyFont="1" applyFill="1" applyBorder="1" applyAlignment="1">
      <alignment horizontal="center" vertical="center"/>
    </xf>
    <xf numFmtId="49" fontId="0" fillId="0" borderId="46" xfId="0" applyNumberFormat="1" applyFont="1" applyFill="1" applyBorder="1" applyAlignment="1">
      <alignment horizontal="center" vertical="center"/>
    </xf>
    <xf numFmtId="49" fontId="0" fillId="0" borderId="65" xfId="0" applyNumberFormat="1" applyFont="1" applyFill="1" applyBorder="1" applyAlignment="1">
      <alignment horizontal="center" vertical="center"/>
    </xf>
    <xf numFmtId="0" fontId="0" fillId="59" borderId="336" xfId="0" applyFont="1" applyFill="1" applyBorder="1" applyAlignment="1">
      <alignment horizontal="left"/>
    </xf>
    <xf numFmtId="0" fontId="29" fillId="59" borderId="309" xfId="0" applyFont="1" applyFill="1" applyBorder="1" applyAlignment="1">
      <alignment horizontal="left"/>
    </xf>
    <xf numFmtId="0" fontId="0" fillId="59" borderId="309" xfId="0" applyFont="1" applyFill="1" applyBorder="1" applyAlignment="1">
      <alignment horizontal="center"/>
    </xf>
    <xf numFmtId="0" fontId="0" fillId="59" borderId="336" xfId="0" applyFont="1" applyFill="1" applyBorder="1" applyAlignment="1">
      <alignment horizontal="center" vertical="center" wrapText="1"/>
    </xf>
    <xf numFmtId="0" fontId="0" fillId="59" borderId="336" xfId="0" applyFont="1" applyFill="1" applyBorder="1" applyAlignment="1">
      <alignment horizontal="left" vertical="center" wrapText="1"/>
    </xf>
    <xf numFmtId="1" fontId="0" fillId="59" borderId="351" xfId="0" applyNumberFormat="1" applyFont="1" applyFill="1" applyBorder="1" applyAlignment="1">
      <alignment horizontal="center" vertical="center"/>
    </xf>
    <xf numFmtId="1" fontId="0" fillId="59" borderId="355" xfId="0" applyNumberFormat="1" applyFont="1" applyFill="1" applyBorder="1" applyAlignment="1">
      <alignment horizontal="center" vertical="center" wrapText="1"/>
    </xf>
    <xf numFmtId="1" fontId="0" fillId="59" borderId="354" xfId="0" applyNumberFormat="1" applyFont="1" applyFill="1" applyBorder="1" applyAlignment="1">
      <alignment horizontal="center" vertical="center" wrapText="1"/>
    </xf>
    <xf numFmtId="49" fontId="0" fillId="59" borderId="157" xfId="0" applyNumberFormat="1" applyFont="1" applyFill="1" applyBorder="1" applyAlignment="1">
      <alignment horizontal="center" vertical="center"/>
    </xf>
    <xf numFmtId="0" fontId="61" fillId="0" borderId="309" xfId="0" applyFont="1" applyFill="1" applyBorder="1"/>
    <xf numFmtId="0" fontId="61" fillId="0" borderId="0" xfId="0" applyFont="1" applyFill="1"/>
    <xf numFmtId="49" fontId="0" fillId="0" borderId="343" xfId="0" applyNumberFormat="1" applyFont="1" applyFill="1" applyBorder="1" applyAlignment="1">
      <alignment horizontal="left" vertical="center"/>
    </xf>
    <xf numFmtId="49" fontId="29" fillId="0" borderId="334" xfId="0" applyNumberFormat="1" applyFont="1" applyFill="1" applyBorder="1" applyAlignment="1">
      <alignment vertical="center"/>
    </xf>
    <xf numFmtId="0" fontId="0" fillId="0" borderId="336" xfId="0" applyFont="1" applyFill="1" applyBorder="1" applyAlignment="1">
      <alignment horizontal="center" vertical="center" wrapText="1"/>
    </xf>
    <xf numFmtId="0" fontId="0" fillId="0" borderId="336" xfId="0" applyFont="1" applyFill="1" applyBorder="1" applyAlignment="1">
      <alignment horizontal="left" vertical="center" wrapText="1"/>
    </xf>
    <xf numFmtId="1" fontId="0" fillId="0" borderId="351" xfId="0" applyNumberFormat="1" applyFont="1" applyFill="1" applyBorder="1" applyAlignment="1">
      <alignment horizontal="center" vertical="center"/>
    </xf>
    <xf numFmtId="1" fontId="0" fillId="0" borderId="355" xfId="0" applyNumberFormat="1" applyFont="1" applyFill="1" applyBorder="1" applyAlignment="1">
      <alignment horizontal="center" vertical="center"/>
    </xf>
    <xf numFmtId="166" fontId="0" fillId="0" borderId="356" xfId="91" applyNumberFormat="1" applyFont="1" applyFill="1" applyBorder="1" applyAlignment="1">
      <alignment horizontal="center" vertical="center" wrapText="1"/>
    </xf>
    <xf numFmtId="49" fontId="0" fillId="0" borderId="353" xfId="0" applyNumberFormat="1" applyFont="1" applyFill="1" applyBorder="1" applyAlignment="1">
      <alignment horizontal="center" vertical="center"/>
    </xf>
    <xf numFmtId="49" fontId="0" fillId="59" borderId="343" xfId="0" applyNumberFormat="1" applyFont="1" applyFill="1" applyBorder="1" applyAlignment="1">
      <alignment horizontal="left" vertical="center"/>
    </xf>
    <xf numFmtId="49" fontId="29" fillId="59" borderId="334" xfId="0" applyNumberFormat="1" applyFont="1" applyFill="1" applyBorder="1" applyAlignment="1">
      <alignment vertical="center"/>
    </xf>
    <xf numFmtId="1" fontId="0" fillId="59" borderId="355" xfId="0" applyNumberFormat="1" applyFont="1" applyFill="1" applyBorder="1" applyAlignment="1">
      <alignment horizontal="center" vertical="center"/>
    </xf>
    <xf numFmtId="1" fontId="0" fillId="59" borderId="354" xfId="0" applyNumberFormat="1" applyFont="1" applyFill="1" applyBorder="1" applyAlignment="1">
      <alignment horizontal="center" vertical="center"/>
    </xf>
    <xf numFmtId="166" fontId="0" fillId="59" borderId="354" xfId="91" applyNumberFormat="1" applyFont="1" applyFill="1" applyBorder="1" applyAlignment="1">
      <alignment horizontal="center" vertical="center"/>
    </xf>
    <xf numFmtId="1" fontId="0" fillId="59" borderId="352" xfId="0" applyNumberFormat="1" applyFont="1" applyFill="1" applyBorder="1" applyAlignment="1">
      <alignment horizontal="center" vertical="center" wrapText="1"/>
    </xf>
    <xf numFmtId="166" fontId="0" fillId="59" borderId="337" xfId="91" applyNumberFormat="1" applyFont="1" applyFill="1" applyBorder="1" applyAlignment="1">
      <alignment horizontal="center" vertical="center"/>
    </xf>
    <xf numFmtId="1" fontId="0" fillId="59" borderId="352" xfId="0" applyNumberFormat="1" applyFont="1" applyFill="1" applyBorder="1" applyAlignment="1">
      <alignment horizontal="center" vertical="center"/>
    </xf>
    <xf numFmtId="1" fontId="0" fillId="0" borderId="352" xfId="0" applyNumberFormat="1" applyFont="1" applyFill="1" applyBorder="1" applyAlignment="1">
      <alignment horizontal="center" vertical="center"/>
    </xf>
    <xf numFmtId="166" fontId="0" fillId="0" borderId="337" xfId="91" applyNumberFormat="1" applyFont="1" applyFill="1" applyBorder="1" applyAlignment="1">
      <alignment horizontal="center" vertical="center"/>
    </xf>
    <xf numFmtId="49" fontId="0" fillId="0" borderId="344" xfId="0" applyNumberFormat="1" applyFont="1" applyFill="1" applyBorder="1" applyAlignment="1">
      <alignment horizontal="left" vertical="center"/>
    </xf>
    <xf numFmtId="49" fontId="0" fillId="0" borderId="150" xfId="0" applyNumberFormat="1" applyFont="1" applyFill="1" applyBorder="1" applyAlignment="1">
      <alignment horizontal="left" vertical="center"/>
    </xf>
    <xf numFmtId="0" fontId="29" fillId="0" borderId="154" xfId="0" applyFont="1" applyFill="1" applyBorder="1" applyAlignment="1">
      <alignment wrapText="1"/>
    </xf>
    <xf numFmtId="0" fontId="0" fillId="0" borderId="149" xfId="0" applyFont="1" applyFill="1" applyBorder="1" applyAlignment="1">
      <alignment horizontal="center" vertical="center" wrapText="1"/>
    </xf>
    <xf numFmtId="0" fontId="0" fillId="0" borderId="155" xfId="0" applyFont="1" applyFill="1" applyBorder="1" applyAlignment="1">
      <alignment horizontal="left" wrapText="1"/>
    </xf>
    <xf numFmtId="1" fontId="0" fillId="0" borderId="148" xfId="0" applyNumberFormat="1" applyFont="1" applyFill="1" applyBorder="1" applyAlignment="1">
      <alignment horizontal="center" vertical="center"/>
    </xf>
    <xf numFmtId="1" fontId="0" fillId="0" borderId="156" xfId="0" quotePrefix="1" applyNumberFormat="1" applyFont="1" applyFill="1" applyBorder="1" applyAlignment="1">
      <alignment horizontal="center" vertical="center" wrapText="1"/>
    </xf>
    <xf numFmtId="166" fontId="0" fillId="0" borderId="213" xfId="91" applyNumberFormat="1" applyFont="1" applyFill="1" applyBorder="1" applyAlignment="1">
      <alignment horizontal="center" vertical="center"/>
    </xf>
    <xf numFmtId="49" fontId="0" fillId="0" borderId="157" xfId="0" applyNumberFormat="1" applyFont="1" applyFill="1" applyBorder="1" applyAlignment="1">
      <alignment horizontal="center" vertical="center"/>
    </xf>
    <xf numFmtId="0" fontId="0" fillId="0" borderId="139" xfId="0" applyFont="1" applyFill="1" applyBorder="1"/>
    <xf numFmtId="0" fontId="0" fillId="59" borderId="27" xfId="0" applyFont="1" applyFill="1" applyBorder="1" applyAlignment="1">
      <alignment horizontal="left"/>
    </xf>
    <xf numFmtId="49" fontId="29" fillId="59" borderId="158" xfId="0" applyNumberFormat="1" applyFont="1" applyFill="1" applyBorder="1" applyAlignment="1">
      <alignment horizontal="left"/>
    </xf>
    <xf numFmtId="0" fontId="0" fillId="59" borderId="139" xfId="0" applyFont="1" applyFill="1" applyBorder="1" applyAlignment="1">
      <alignment horizontal="center"/>
    </xf>
    <xf numFmtId="0" fontId="0" fillId="59" borderId="149" xfId="0" applyFont="1" applyFill="1" applyBorder="1" applyAlignment="1">
      <alignment horizontal="center" vertical="center" wrapText="1"/>
    </xf>
    <xf numFmtId="0" fontId="0" fillId="59" borderId="149" xfId="0" applyFont="1" applyFill="1" applyBorder="1" applyAlignment="1">
      <alignment horizontal="left" vertical="center" wrapText="1"/>
    </xf>
    <xf numFmtId="1" fontId="0" fillId="59" borderId="159" xfId="0" applyNumberFormat="1" applyFont="1" applyFill="1" applyBorder="1" applyAlignment="1">
      <alignment horizontal="center" vertical="center"/>
    </xf>
    <xf numFmtId="1" fontId="0" fillId="59" borderId="160" xfId="0" applyNumberFormat="1" applyFont="1" applyFill="1" applyBorder="1" applyAlignment="1">
      <alignment horizontal="center" vertical="center"/>
    </xf>
    <xf numFmtId="166" fontId="0" fillId="59" borderId="213" xfId="91" applyNumberFormat="1" applyFont="1" applyFill="1" applyBorder="1" applyAlignment="1">
      <alignment horizontal="center" vertical="center"/>
    </xf>
    <xf numFmtId="0" fontId="0" fillId="59" borderId="161" xfId="0" applyFont="1" applyFill="1" applyBorder="1" applyAlignment="1">
      <alignment horizontal="left"/>
    </xf>
    <xf numFmtId="0" fontId="0" fillId="59" borderId="161" xfId="0" applyFont="1" applyFill="1" applyBorder="1" applyAlignment="1">
      <alignment horizontal="center" vertical="center" wrapText="1"/>
    </xf>
    <xf numFmtId="0" fontId="0" fillId="59" borderId="161" xfId="0" applyFont="1" applyFill="1" applyBorder="1" applyAlignment="1">
      <alignment horizontal="left" vertical="center" wrapText="1"/>
    </xf>
    <xf numFmtId="1" fontId="0" fillId="59" borderId="224" xfId="0" applyNumberFormat="1" applyFont="1" applyFill="1" applyBorder="1" applyAlignment="1">
      <alignment horizontal="center" vertical="center" wrapText="1"/>
    </xf>
    <xf numFmtId="1" fontId="0" fillId="59" borderId="316" xfId="0" applyNumberFormat="1" applyFont="1" applyFill="1" applyBorder="1" applyAlignment="1">
      <alignment horizontal="center" vertical="center" wrapText="1"/>
    </xf>
    <xf numFmtId="0" fontId="0" fillId="0" borderId="161" xfId="0" applyFont="1" applyFill="1" applyBorder="1" applyAlignment="1">
      <alignment horizontal="left"/>
    </xf>
    <xf numFmtId="49" fontId="29" fillId="0" borderId="158" xfId="0" applyNumberFormat="1" applyFont="1" applyFill="1" applyBorder="1" applyAlignment="1">
      <alignment horizontal="left"/>
    </xf>
    <xf numFmtId="0" fontId="0" fillId="0" borderId="139" xfId="0" applyFont="1" applyFill="1" applyBorder="1" applyAlignment="1">
      <alignment horizontal="center"/>
    </xf>
    <xf numFmtId="0" fontId="0" fillId="0" borderId="161" xfId="0" applyFont="1" applyFill="1" applyBorder="1" applyAlignment="1">
      <alignment horizontal="center" vertical="center" wrapText="1"/>
    </xf>
    <xf numFmtId="0" fontId="0" fillId="0" borderId="161" xfId="0" applyFont="1" applyFill="1" applyBorder="1" applyAlignment="1">
      <alignment horizontal="left" vertical="center" wrapText="1"/>
    </xf>
    <xf numFmtId="1" fontId="0" fillId="0" borderId="159" xfId="0" applyNumberFormat="1" applyFont="1" applyFill="1" applyBorder="1" applyAlignment="1">
      <alignment horizontal="center" vertical="center"/>
    </xf>
    <xf numFmtId="1" fontId="0" fillId="0" borderId="162" xfId="0" applyNumberFormat="1" applyFont="1" applyFill="1" applyBorder="1" applyAlignment="1">
      <alignment horizontal="center" vertical="center" wrapText="1"/>
    </xf>
    <xf numFmtId="49" fontId="0" fillId="0" borderId="217" xfId="0" applyNumberFormat="1" applyFont="1" applyFill="1" applyBorder="1" applyAlignment="1">
      <alignment horizontal="center" vertical="center"/>
    </xf>
    <xf numFmtId="49" fontId="0" fillId="59" borderId="164" xfId="0" applyNumberFormat="1" applyFont="1" applyFill="1" applyBorder="1" applyAlignment="1">
      <alignment horizontal="left" vertical="center"/>
    </xf>
    <xf numFmtId="49" fontId="29" fillId="59" borderId="158" xfId="0" applyNumberFormat="1" applyFont="1" applyFill="1" applyBorder="1" applyAlignment="1">
      <alignment vertical="center"/>
    </xf>
    <xf numFmtId="0" fontId="0" fillId="59" borderId="165" xfId="0" applyFont="1" applyFill="1" applyBorder="1" applyAlignment="1">
      <alignment horizontal="left"/>
    </xf>
    <xf numFmtId="49" fontId="29" fillId="59" borderId="139" xfId="0" applyNumberFormat="1" applyFont="1" applyFill="1" applyBorder="1" applyAlignment="1">
      <alignment horizontal="left"/>
    </xf>
    <xf numFmtId="0" fontId="0" fillId="59" borderId="155" xfId="0" applyFont="1" applyFill="1" applyBorder="1" applyAlignment="1">
      <alignment horizontal="left" vertical="center" wrapText="1"/>
    </xf>
    <xf numFmtId="1" fontId="0" fillId="59" borderId="148" xfId="0" applyNumberFormat="1" applyFont="1" applyFill="1" applyBorder="1" applyAlignment="1">
      <alignment horizontal="center" vertical="center"/>
    </xf>
    <xf numFmtId="0" fontId="0" fillId="59" borderId="139" xfId="0" applyFont="1" applyFill="1" applyBorder="1" applyAlignment="1">
      <alignment horizontal="left"/>
    </xf>
    <xf numFmtId="0" fontId="0" fillId="0" borderId="139" xfId="0" applyFont="1" applyFill="1" applyBorder="1" applyAlignment="1">
      <alignment horizontal="left"/>
    </xf>
    <xf numFmtId="49" fontId="29" fillId="0" borderId="139" xfId="0" applyNumberFormat="1" applyFont="1" applyFill="1" applyBorder="1" applyAlignment="1">
      <alignment horizontal="left"/>
    </xf>
    <xf numFmtId="49" fontId="0" fillId="0" borderId="161" xfId="0" applyNumberFormat="1" applyFont="1" applyFill="1" applyBorder="1" applyAlignment="1">
      <alignment horizontal="left" vertical="center"/>
    </xf>
    <xf numFmtId="0" fontId="29" fillId="0" borderId="158" xfId="0" applyFont="1" applyFill="1" applyBorder="1" applyAlignment="1">
      <alignment vertical="center"/>
    </xf>
    <xf numFmtId="0" fontId="0" fillId="0" borderId="161" xfId="0" applyFont="1" applyFill="1" applyBorder="1" applyAlignment="1">
      <alignment horizontal="left" wrapText="1"/>
    </xf>
    <xf numFmtId="3" fontId="0" fillId="0" borderId="162" xfId="0" quotePrefix="1" applyNumberFormat="1" applyFont="1" applyFill="1" applyBorder="1" applyAlignment="1">
      <alignment horizontal="center" vertical="center" wrapText="1"/>
    </xf>
    <xf numFmtId="49" fontId="0" fillId="59" borderId="161" xfId="0" applyNumberFormat="1" applyFont="1" applyFill="1" applyBorder="1" applyAlignment="1">
      <alignment horizontal="left" vertical="center"/>
    </xf>
    <xf numFmtId="0" fontId="29" fillId="59" borderId="158" xfId="0" applyFont="1" applyFill="1" applyBorder="1" applyAlignment="1">
      <alignment wrapText="1"/>
    </xf>
    <xf numFmtId="1" fontId="0" fillId="0" borderId="162" xfId="0" applyNumberFormat="1" applyFont="1" applyFill="1" applyBorder="1" applyAlignment="1">
      <alignment horizontal="center" vertical="center"/>
    </xf>
    <xf numFmtId="0" fontId="29" fillId="59" borderId="158" xfId="0" applyFont="1" applyFill="1" applyBorder="1" applyAlignment="1"/>
    <xf numFmtId="167" fontId="0" fillId="0" borderId="160" xfId="0" applyNumberFormat="1" applyFont="1" applyFill="1" applyBorder="1" applyAlignment="1">
      <alignment horizontal="center" vertical="center" wrapText="1"/>
    </xf>
    <xf numFmtId="49" fontId="0" fillId="0" borderId="139" xfId="0" applyNumberFormat="1" applyFont="1" applyFill="1" applyBorder="1" applyAlignment="1">
      <alignment vertical="center"/>
    </xf>
    <xf numFmtId="1" fontId="0" fillId="0" borderId="160" xfId="0" applyNumberFormat="1" applyFont="1" applyFill="1" applyBorder="1" applyAlignment="1">
      <alignment horizontal="center" vertical="center"/>
    </xf>
    <xf numFmtId="166" fontId="0" fillId="0" borderId="159" xfId="91" applyNumberFormat="1" applyFont="1" applyFill="1" applyBorder="1" applyAlignment="1">
      <alignment horizontal="center" vertical="center"/>
    </xf>
    <xf numFmtId="1" fontId="0" fillId="59" borderId="162" xfId="0" applyNumberFormat="1" applyFont="1" applyFill="1" applyBorder="1" applyAlignment="1">
      <alignment horizontal="center" vertical="center" wrapText="1"/>
    </xf>
    <xf numFmtId="166" fontId="0" fillId="59" borderId="159" xfId="91" applyNumberFormat="1" applyFont="1" applyFill="1" applyBorder="1" applyAlignment="1">
      <alignment horizontal="center" vertical="center"/>
    </xf>
    <xf numFmtId="1" fontId="0" fillId="0" borderId="160" xfId="0" applyNumberFormat="1" applyFont="1" applyFill="1" applyBorder="1" applyAlignment="1">
      <alignment horizontal="center" vertical="center" wrapText="1"/>
    </xf>
    <xf numFmtId="49" fontId="0" fillId="59" borderId="139" xfId="0" applyNumberFormat="1" applyFont="1" applyFill="1" applyBorder="1" applyAlignment="1">
      <alignment horizontal="left" vertical="center"/>
    </xf>
    <xf numFmtId="49" fontId="29" fillId="59" borderId="139" xfId="0" applyNumberFormat="1" applyFont="1" applyFill="1" applyBorder="1" applyAlignment="1">
      <alignment vertical="center"/>
    </xf>
    <xf numFmtId="49" fontId="0" fillId="0" borderId="171" xfId="0" applyNumberFormat="1" applyFont="1" applyFill="1" applyBorder="1" applyAlignment="1">
      <alignment horizontal="left" vertical="center"/>
    </xf>
    <xf numFmtId="49" fontId="29" fillId="0" borderId="41" xfId="0" applyNumberFormat="1" applyFont="1" applyFill="1" applyBorder="1" applyAlignment="1">
      <alignment vertical="center"/>
    </xf>
    <xf numFmtId="1" fontId="0" fillId="59" borderId="160" xfId="0" applyNumberFormat="1" applyFont="1" applyFill="1" applyBorder="1" applyAlignment="1">
      <alignment horizontal="center" vertical="center" wrapText="1"/>
    </xf>
    <xf numFmtId="1" fontId="0" fillId="58" borderId="162" xfId="0" applyNumberFormat="1" applyFont="1" applyFill="1" applyBorder="1" applyAlignment="1">
      <alignment horizontal="center" vertical="center" wrapText="1"/>
    </xf>
    <xf numFmtId="49" fontId="29" fillId="59" borderId="172" xfId="0" applyNumberFormat="1" applyFont="1" applyFill="1" applyBorder="1" applyAlignment="1">
      <alignment horizontal="left"/>
    </xf>
    <xf numFmtId="1" fontId="0" fillId="59" borderId="163" xfId="0" applyNumberFormat="1" applyFont="1" applyFill="1" applyBorder="1" applyAlignment="1">
      <alignment horizontal="center" vertical="center"/>
    </xf>
    <xf numFmtId="49" fontId="29" fillId="0" borderId="172" xfId="0" applyNumberFormat="1" applyFont="1" applyFill="1" applyBorder="1" applyAlignment="1">
      <alignment horizontal="left"/>
    </xf>
    <xf numFmtId="1" fontId="0" fillId="0" borderId="163" xfId="0" applyNumberFormat="1" applyFont="1" applyFill="1" applyBorder="1" applyAlignment="1">
      <alignment horizontal="center" vertical="center"/>
    </xf>
    <xf numFmtId="49" fontId="0" fillId="0" borderId="355" xfId="0" applyNumberFormat="1" applyFont="1" applyFill="1" applyBorder="1" applyAlignment="1">
      <alignment horizontal="center" vertical="center"/>
    </xf>
    <xf numFmtId="49" fontId="0" fillId="0" borderId="343" xfId="0" applyNumberFormat="1" applyFont="1" applyFill="1" applyBorder="1" applyAlignment="1">
      <alignment horizontal="center" vertical="center"/>
    </xf>
    <xf numFmtId="0" fontId="29" fillId="0" borderId="309" xfId="0" applyFont="1" applyFill="1" applyBorder="1" applyAlignment="1">
      <alignment horizontal="left"/>
    </xf>
    <xf numFmtId="0" fontId="0" fillId="0" borderId="309" xfId="0" applyFont="1" applyFill="1" applyBorder="1" applyAlignment="1"/>
    <xf numFmtId="0" fontId="0" fillId="0" borderId="310" xfId="0" applyFont="1" applyFill="1" applyBorder="1" applyAlignment="1">
      <alignment horizontal="center"/>
    </xf>
    <xf numFmtId="1" fontId="0" fillId="0" borderId="361" xfId="0" applyNumberFormat="1" applyFont="1" applyFill="1" applyBorder="1" applyAlignment="1">
      <alignment horizontal="center" vertical="center"/>
    </xf>
    <xf numFmtId="49" fontId="0" fillId="0" borderId="362" xfId="0" applyNumberFormat="1" applyFont="1" applyFill="1" applyBorder="1" applyAlignment="1">
      <alignment horizontal="center" vertical="center"/>
    </xf>
    <xf numFmtId="49" fontId="0" fillId="0" borderId="309" xfId="0" applyNumberFormat="1" applyFont="1" applyFill="1" applyBorder="1" applyAlignment="1">
      <alignment horizontal="left" vertical="center"/>
    </xf>
    <xf numFmtId="0" fontId="0" fillId="65" borderId="309" xfId="0" applyFont="1" applyFill="1" applyBorder="1" applyAlignment="1">
      <alignment horizontal="center"/>
    </xf>
    <xf numFmtId="0" fontId="29" fillId="65" borderId="309" xfId="0" applyFont="1" applyFill="1" applyBorder="1" applyAlignment="1">
      <alignment horizontal="left"/>
    </xf>
    <xf numFmtId="0" fontId="0" fillId="65" borderId="309" xfId="0" applyFont="1" applyFill="1" applyBorder="1" applyAlignment="1"/>
    <xf numFmtId="0" fontId="0" fillId="65" borderId="310" xfId="0" applyFont="1" applyFill="1" applyBorder="1" applyAlignment="1">
      <alignment horizontal="center"/>
    </xf>
    <xf numFmtId="1" fontId="0" fillId="65" borderId="364" xfId="0" applyNumberFormat="1" applyFont="1" applyFill="1" applyBorder="1" applyAlignment="1">
      <alignment horizontal="center"/>
    </xf>
    <xf numFmtId="1" fontId="0" fillId="65" borderId="365" xfId="0" applyNumberFormat="1" applyFont="1" applyFill="1" applyBorder="1" applyAlignment="1">
      <alignment horizontal="center"/>
    </xf>
    <xf numFmtId="0" fontId="0" fillId="65" borderId="366" xfId="0" applyFont="1" applyFill="1" applyBorder="1" applyAlignment="1">
      <alignment horizontal="center"/>
    </xf>
    <xf numFmtId="1" fontId="0" fillId="65" borderId="307" xfId="0" applyNumberFormat="1" applyFont="1" applyFill="1" applyBorder="1" applyAlignment="1">
      <alignment horizontal="center"/>
    </xf>
    <xf numFmtId="1" fontId="0" fillId="65" borderId="315" xfId="0" applyNumberFormat="1" applyFont="1" applyFill="1" applyBorder="1" applyAlignment="1">
      <alignment horizontal="center"/>
    </xf>
    <xf numFmtId="1" fontId="0" fillId="0" borderId="361" xfId="0" quotePrefix="1" applyNumberFormat="1" applyFont="1" applyFill="1" applyBorder="1" applyAlignment="1">
      <alignment horizontal="center" vertical="center" wrapText="1"/>
    </xf>
    <xf numFmtId="49" fontId="0" fillId="0" borderId="344" xfId="0" applyNumberFormat="1" applyFont="1" applyFill="1" applyBorder="1" applyAlignment="1">
      <alignment horizontal="center" vertical="center"/>
    </xf>
    <xf numFmtId="0" fontId="29" fillId="0" borderId="309" xfId="0" applyFont="1" applyBorder="1" applyAlignment="1">
      <alignment horizontal="left"/>
    </xf>
    <xf numFmtId="0" fontId="0" fillId="0" borderId="309" xfId="0" applyFont="1" applyBorder="1" applyAlignment="1"/>
    <xf numFmtId="49" fontId="0" fillId="0" borderId="309" xfId="0" applyNumberFormat="1" applyFont="1" applyFill="1" applyBorder="1" applyAlignment="1">
      <alignment horizontal="center" vertical="center"/>
    </xf>
    <xf numFmtId="1" fontId="0" fillId="0" borderId="307" xfId="0" applyNumberFormat="1" applyFont="1" applyFill="1" applyBorder="1" applyAlignment="1">
      <alignment horizontal="center"/>
    </xf>
    <xf numFmtId="1" fontId="0" fillId="0" borderId="315" xfId="0" applyNumberFormat="1" applyFont="1" applyFill="1" applyBorder="1" applyAlignment="1">
      <alignment horizontal="center"/>
    </xf>
    <xf numFmtId="49" fontId="0" fillId="0" borderId="366" xfId="0" applyNumberFormat="1" applyFont="1" applyFill="1" applyBorder="1" applyAlignment="1">
      <alignment horizontal="center" vertical="center"/>
    </xf>
    <xf numFmtId="0" fontId="29" fillId="0" borderId="213" xfId="0" applyFont="1" applyFill="1" applyBorder="1" applyAlignment="1">
      <alignment horizontal="left"/>
    </xf>
    <xf numFmtId="0" fontId="0" fillId="0" borderId="212" xfId="0" applyFont="1" applyFill="1" applyBorder="1" applyAlignment="1">
      <alignment horizontal="center" vertical="center" wrapText="1"/>
    </xf>
    <xf numFmtId="1" fontId="0" fillId="0" borderId="213" xfId="0" applyNumberFormat="1" applyFont="1" applyFill="1" applyBorder="1" applyAlignment="1">
      <alignment horizontal="center" vertical="center"/>
    </xf>
    <xf numFmtId="1" fontId="0" fillId="0" borderId="138" xfId="0" applyNumberFormat="1" applyFont="1" applyFill="1" applyBorder="1" applyAlignment="1">
      <alignment horizontal="center" vertical="center"/>
    </xf>
    <xf numFmtId="166" fontId="0" fillId="0" borderId="211" xfId="91" applyNumberFormat="1" applyFont="1" applyFill="1" applyBorder="1" applyAlignment="1">
      <alignment horizontal="center" vertical="center"/>
    </xf>
    <xf numFmtId="0" fontId="0" fillId="0" borderId="195" xfId="0" applyFont="1" applyFill="1" applyBorder="1" applyAlignment="1">
      <alignment horizontal="left" vertical="center" wrapText="1"/>
    </xf>
    <xf numFmtId="49" fontId="0" fillId="0" borderId="212" xfId="0" applyNumberFormat="1" applyFont="1" applyFill="1" applyBorder="1" applyAlignment="1">
      <alignment horizontal="left" vertical="center"/>
    </xf>
    <xf numFmtId="0" fontId="0" fillId="0" borderId="195" xfId="0" applyFont="1" applyFill="1" applyBorder="1"/>
    <xf numFmtId="49" fontId="0" fillId="0" borderId="164" xfId="0" applyNumberFormat="1" applyFont="1" applyFill="1" applyBorder="1" applyAlignment="1">
      <alignment horizontal="left" vertical="center"/>
    </xf>
    <xf numFmtId="0" fontId="0" fillId="0" borderId="178" xfId="0" applyFont="1" applyFill="1" applyBorder="1" applyAlignment="1">
      <alignment horizontal="center" vertical="center" wrapText="1"/>
    </xf>
    <xf numFmtId="0" fontId="0" fillId="0" borderId="164" xfId="0" applyFont="1" applyFill="1" applyBorder="1" applyAlignment="1">
      <alignment horizontal="left" vertical="center"/>
    </xf>
    <xf numFmtId="49" fontId="29" fillId="59" borderId="213" xfId="0" applyNumberFormat="1" applyFont="1" applyFill="1" applyBorder="1" applyAlignment="1">
      <alignment horizontal="left"/>
    </xf>
    <xf numFmtId="0" fontId="0" fillId="59" borderId="212" xfId="0" applyFont="1" applyFill="1" applyBorder="1" applyAlignment="1">
      <alignment horizontal="center" vertical="center" wrapText="1"/>
    </xf>
    <xf numFmtId="0" fontId="0" fillId="59" borderId="178" xfId="0" applyFont="1" applyFill="1" applyBorder="1" applyAlignment="1">
      <alignment horizontal="center" vertical="center" wrapText="1"/>
    </xf>
    <xf numFmtId="0" fontId="0" fillId="59" borderId="195" xfId="0" applyFont="1" applyFill="1" applyBorder="1" applyAlignment="1">
      <alignment horizontal="left" vertical="center" wrapText="1"/>
    </xf>
    <xf numFmtId="1" fontId="0" fillId="59" borderId="213" xfId="0" applyNumberFormat="1" applyFont="1" applyFill="1" applyBorder="1" applyAlignment="1">
      <alignment horizontal="center" vertical="center"/>
    </xf>
    <xf numFmtId="1" fontId="0" fillId="59" borderId="138" xfId="113" applyNumberFormat="1" applyFont="1" applyFill="1" applyBorder="1" applyAlignment="1">
      <alignment horizontal="center" vertical="center"/>
    </xf>
    <xf numFmtId="166" fontId="0" fillId="59" borderId="164" xfId="91" applyNumberFormat="1" applyFont="1" applyFill="1" applyBorder="1" applyAlignment="1">
      <alignment horizontal="center" vertical="center"/>
    </xf>
    <xf numFmtId="49" fontId="0" fillId="59" borderId="165" xfId="0" applyNumberFormat="1" applyFont="1" applyFill="1" applyBorder="1" applyAlignment="1">
      <alignment horizontal="left" vertical="center"/>
    </xf>
    <xf numFmtId="49" fontId="29" fillId="59" borderId="159" xfId="0" applyNumberFormat="1" applyFont="1" applyFill="1" applyBorder="1" applyAlignment="1">
      <alignment horizontal="left"/>
    </xf>
    <xf numFmtId="0" fontId="0" fillId="59" borderId="158" xfId="0" applyFont="1" applyFill="1" applyBorder="1" applyAlignment="1">
      <alignment horizontal="center" vertical="center" wrapText="1"/>
    </xf>
    <xf numFmtId="0" fontId="0" fillId="59" borderId="182" xfId="0" applyFont="1" applyFill="1" applyBorder="1" applyAlignment="1">
      <alignment horizontal="center" vertical="center" wrapText="1"/>
    </xf>
    <xf numFmtId="0" fontId="0" fillId="59" borderId="210" xfId="0" applyFont="1" applyFill="1" applyBorder="1" applyAlignment="1">
      <alignment horizontal="left" vertical="center" wrapText="1"/>
    </xf>
    <xf numFmtId="49" fontId="0" fillId="59" borderId="195" xfId="0" applyNumberFormat="1" applyFont="1" applyFill="1" applyBorder="1" applyAlignment="1">
      <alignment horizontal="left" vertical="center"/>
    </xf>
    <xf numFmtId="49" fontId="29" fillId="59" borderId="195" xfId="0" applyNumberFormat="1" applyFont="1" applyFill="1" applyBorder="1" applyAlignment="1">
      <alignment horizontal="left"/>
    </xf>
    <xf numFmtId="0" fontId="0" fillId="59" borderId="195" xfId="0" applyFont="1" applyFill="1" applyBorder="1" applyAlignment="1">
      <alignment horizontal="center" vertical="center" wrapText="1"/>
    </xf>
    <xf numFmtId="1" fontId="0" fillId="59" borderId="211" xfId="0" applyNumberFormat="1" applyFont="1" applyFill="1" applyBorder="1" applyAlignment="1">
      <alignment horizontal="center" vertical="center"/>
    </xf>
    <xf numFmtId="49" fontId="0" fillId="0" borderId="195" xfId="0" applyNumberFormat="1" applyFont="1" applyFill="1" applyBorder="1" applyAlignment="1">
      <alignment horizontal="left" vertical="center"/>
    </xf>
    <xf numFmtId="0" fontId="29" fillId="0" borderId="195" xfId="0" applyFont="1" applyFill="1" applyBorder="1" applyAlignment="1">
      <alignment horizontal="left"/>
    </xf>
    <xf numFmtId="1" fontId="0" fillId="0" borderId="211" xfId="0" applyNumberFormat="1" applyFont="1" applyFill="1" applyBorder="1" applyAlignment="1">
      <alignment horizontal="center" vertical="center"/>
    </xf>
    <xf numFmtId="1" fontId="0" fillId="0" borderId="313" xfId="0" applyNumberFormat="1" applyFont="1" applyFill="1" applyBorder="1" applyAlignment="1">
      <alignment horizontal="center" vertical="center"/>
    </xf>
    <xf numFmtId="1" fontId="0" fillId="0" borderId="315" xfId="0" applyNumberFormat="1" applyFont="1" applyFill="1" applyBorder="1" applyAlignment="1">
      <alignment horizontal="center" vertical="center"/>
    </xf>
    <xf numFmtId="49" fontId="29" fillId="0" borderId="195" xfId="0" applyNumberFormat="1" applyFont="1" applyFill="1" applyBorder="1" applyAlignment="1">
      <alignment horizontal="left"/>
    </xf>
    <xf numFmtId="1" fontId="0" fillId="59" borderId="313" xfId="113" applyNumberFormat="1" applyFont="1" applyFill="1" applyBorder="1" applyAlignment="1">
      <alignment horizontal="center" vertical="center"/>
    </xf>
    <xf numFmtId="166" fontId="0" fillId="59" borderId="311" xfId="91" applyNumberFormat="1" applyFont="1" applyFill="1" applyBorder="1" applyAlignment="1">
      <alignment horizontal="center" vertical="center"/>
    </xf>
    <xf numFmtId="166" fontId="0" fillId="59" borderId="316" xfId="91" applyNumberFormat="1" applyFont="1" applyFill="1" applyBorder="1" applyAlignment="1">
      <alignment horizontal="center" vertical="center"/>
    </xf>
    <xf numFmtId="166" fontId="0" fillId="59" borderId="265" xfId="91" applyNumberFormat="1" applyFont="1" applyFill="1" applyBorder="1" applyAlignment="1">
      <alignment horizontal="center" vertical="center"/>
    </xf>
    <xf numFmtId="49" fontId="0" fillId="59" borderId="104" xfId="0" applyNumberFormat="1" applyFont="1" applyFill="1" applyBorder="1" applyAlignment="1">
      <alignment horizontal="left" vertical="center"/>
    </xf>
    <xf numFmtId="0" fontId="29" fillId="59" borderId="104" xfId="0" applyFont="1" applyFill="1" applyBorder="1" applyAlignment="1">
      <alignment horizontal="left" wrapText="1"/>
    </xf>
    <xf numFmtId="0" fontId="0" fillId="59" borderId="104" xfId="0" applyFont="1" applyFill="1" applyBorder="1" applyAlignment="1">
      <alignment horizontal="center"/>
    </xf>
    <xf numFmtId="0" fontId="0" fillId="59" borderId="104" xfId="0" applyFont="1" applyFill="1" applyBorder="1" applyAlignment="1">
      <alignment horizontal="center" vertical="center"/>
    </xf>
    <xf numFmtId="165" fontId="0" fillId="59" borderId="104" xfId="0" applyNumberFormat="1" applyFont="1" applyFill="1" applyBorder="1" applyAlignment="1">
      <alignment horizontal="left"/>
    </xf>
    <xf numFmtId="1" fontId="0" fillId="59" borderId="69" xfId="0" applyNumberFormat="1" applyFont="1" applyFill="1" applyBorder="1" applyAlignment="1">
      <alignment horizontal="center" vertical="center"/>
    </xf>
    <xf numFmtId="1" fontId="0" fillId="59" borderId="117" xfId="0" applyNumberFormat="1" applyFont="1" applyFill="1" applyBorder="1" applyAlignment="1">
      <alignment horizontal="center" vertical="center"/>
    </xf>
    <xf numFmtId="166" fontId="0" fillId="59" borderId="211" xfId="91" applyNumberFormat="1" applyFont="1" applyFill="1" applyBorder="1" applyAlignment="1">
      <alignment horizontal="center" vertical="center" wrapText="1"/>
    </xf>
    <xf numFmtId="49" fontId="0" fillId="59" borderId="138" xfId="0" applyNumberFormat="1" applyFont="1" applyFill="1" applyBorder="1" applyAlignment="1">
      <alignment horizontal="center" vertical="center"/>
    </xf>
    <xf numFmtId="49" fontId="0" fillId="0" borderId="104" xfId="0" applyNumberFormat="1" applyFont="1" applyFill="1" applyBorder="1" applyAlignment="1">
      <alignment vertical="center"/>
    </xf>
    <xf numFmtId="168" fontId="0" fillId="0" borderId="0" xfId="0" applyNumberFormat="1" applyFont="1" applyFill="1" applyAlignment="1">
      <alignment vertical="center"/>
    </xf>
    <xf numFmtId="49" fontId="0" fillId="0" borderId="104" xfId="0" applyNumberFormat="1" applyFont="1" applyFill="1" applyBorder="1" applyAlignment="1">
      <alignment horizontal="left" vertical="center"/>
    </xf>
    <xf numFmtId="0" fontId="29" fillId="0" borderId="104" xfId="0" applyFont="1" applyFill="1" applyBorder="1" applyAlignment="1">
      <alignment horizontal="left"/>
    </xf>
    <xf numFmtId="0" fontId="0" fillId="0" borderId="104" xfId="0" applyFont="1" applyFill="1" applyBorder="1" applyAlignment="1">
      <alignment horizontal="center"/>
    </xf>
    <xf numFmtId="0" fontId="0" fillId="0" borderId="104" xfId="0" applyFont="1" applyFill="1" applyBorder="1" applyAlignment="1">
      <alignment horizontal="center" vertical="center"/>
    </xf>
    <xf numFmtId="165" fontId="0" fillId="0" borderId="104" xfId="0" applyNumberFormat="1" applyFont="1" applyFill="1" applyBorder="1" applyAlignment="1">
      <alignment horizontal="left"/>
    </xf>
    <xf numFmtId="1" fontId="0" fillId="0" borderId="69" xfId="0" applyNumberFormat="1" applyFont="1" applyFill="1" applyBorder="1" applyAlignment="1">
      <alignment horizontal="center" vertical="center"/>
    </xf>
    <xf numFmtId="1" fontId="0" fillId="0" borderId="117" xfId="0" applyNumberFormat="1" applyFont="1" applyFill="1" applyBorder="1" applyAlignment="1">
      <alignment horizontal="center" vertical="center"/>
    </xf>
    <xf numFmtId="166" fontId="0" fillId="0" borderId="211" xfId="91" applyNumberFormat="1" applyFont="1" applyFill="1" applyBorder="1" applyAlignment="1">
      <alignment horizontal="center" vertical="center" wrapText="1"/>
    </xf>
    <xf numFmtId="49" fontId="0" fillId="0" borderId="138" xfId="0" applyNumberFormat="1" applyFont="1" applyFill="1" applyBorder="1" applyAlignment="1">
      <alignment horizontal="center" vertical="center"/>
    </xf>
    <xf numFmtId="0" fontId="0" fillId="59" borderId="104" xfId="0" applyFont="1" applyFill="1" applyBorder="1" applyAlignment="1">
      <alignment horizontal="left"/>
    </xf>
    <xf numFmtId="0" fontId="29" fillId="59" borderId="104" xfId="0" applyFont="1" applyFill="1" applyBorder="1" applyAlignment="1">
      <alignment horizontal="left"/>
    </xf>
    <xf numFmtId="0" fontId="0" fillId="59" borderId="104" xfId="0" applyNumberFormat="1" applyFont="1" applyFill="1" applyBorder="1" applyAlignment="1">
      <alignment horizontal="left"/>
    </xf>
    <xf numFmtId="49" fontId="0" fillId="59" borderId="267" xfId="0" applyNumberFormat="1" applyFont="1" applyFill="1" applyBorder="1" applyAlignment="1">
      <alignment horizontal="left" vertical="center"/>
    </xf>
    <xf numFmtId="49" fontId="29" fillId="59" borderId="267" xfId="0" applyNumberFormat="1" applyFont="1" applyFill="1" applyBorder="1" applyAlignment="1">
      <alignment horizontal="left" vertical="center"/>
    </xf>
    <xf numFmtId="0" fontId="0" fillId="59" borderId="267" xfId="0" applyFont="1" applyFill="1" applyBorder="1" applyAlignment="1">
      <alignment horizontal="center"/>
    </xf>
    <xf numFmtId="0" fontId="0" fillId="59" borderId="267" xfId="0" applyFont="1" applyFill="1" applyBorder="1" applyAlignment="1">
      <alignment horizontal="center" vertical="center"/>
    </xf>
    <xf numFmtId="1" fontId="0" fillId="59" borderId="216" xfId="0" applyNumberFormat="1" applyFont="1" applyFill="1" applyBorder="1" applyAlignment="1">
      <alignment horizontal="center" vertical="center"/>
    </xf>
    <xf numFmtId="1" fontId="0" fillId="59" borderId="312" xfId="0" applyNumberFormat="1" applyFont="1" applyFill="1" applyBorder="1" applyAlignment="1">
      <alignment horizontal="center" vertical="center"/>
    </xf>
    <xf numFmtId="1" fontId="0" fillId="59" borderId="315" xfId="0" applyNumberFormat="1" applyFont="1" applyFill="1" applyBorder="1" applyAlignment="1">
      <alignment horizontal="center" vertical="center"/>
    </xf>
    <xf numFmtId="1" fontId="0" fillId="59" borderId="219" xfId="0" applyNumberFormat="1" applyFont="1" applyFill="1" applyBorder="1" applyAlignment="1">
      <alignment horizontal="center" vertical="center"/>
    </xf>
    <xf numFmtId="0" fontId="29" fillId="0" borderId="309" xfId="0" applyFont="1" applyFill="1" applyBorder="1" applyAlignment="1">
      <alignment horizontal="left" vertical="center" wrapText="1"/>
    </xf>
    <xf numFmtId="1" fontId="0" fillId="0" borderId="310" xfId="0" applyNumberFormat="1" applyFont="1" applyFill="1" applyBorder="1" applyAlignment="1">
      <alignment horizontal="center" vertical="center"/>
    </xf>
    <xf numFmtId="166" fontId="0" fillId="0" borderId="316" xfId="91" applyNumberFormat="1" applyFont="1" applyFill="1" applyBorder="1" applyAlignment="1">
      <alignment horizontal="center" vertical="center"/>
    </xf>
    <xf numFmtId="1" fontId="0" fillId="59" borderId="365" xfId="0" applyNumberFormat="1" applyFont="1" applyFill="1" applyBorder="1" applyAlignment="1">
      <alignment horizontal="center" vertical="center"/>
    </xf>
    <xf numFmtId="1" fontId="0" fillId="59" borderId="356" xfId="0" applyNumberFormat="1" applyFont="1" applyFill="1" applyBorder="1" applyAlignment="1">
      <alignment horizontal="center" vertical="center"/>
    </xf>
    <xf numFmtId="0" fontId="29" fillId="0" borderId="267" xfId="0" applyFont="1" applyFill="1" applyBorder="1" applyAlignment="1">
      <alignment horizontal="left" vertical="center"/>
    </xf>
    <xf numFmtId="0" fontId="0" fillId="0" borderId="267" xfId="0" applyFont="1" applyFill="1" applyBorder="1" applyAlignment="1">
      <alignment horizontal="center"/>
    </xf>
    <xf numFmtId="49" fontId="0" fillId="0" borderId="267" xfId="0" applyNumberFormat="1" applyFont="1" applyFill="1" applyBorder="1" applyAlignment="1">
      <alignment horizontal="left" vertical="center"/>
    </xf>
    <xf numFmtId="1" fontId="0" fillId="0" borderId="216" xfId="0" applyNumberFormat="1" applyFont="1" applyFill="1" applyBorder="1" applyAlignment="1">
      <alignment horizontal="center" vertical="center"/>
    </xf>
    <xf numFmtId="1" fontId="0" fillId="0" borderId="314" xfId="0" applyNumberFormat="1" applyFont="1" applyFill="1" applyBorder="1" applyAlignment="1">
      <alignment horizontal="center" vertical="center"/>
    </xf>
    <xf numFmtId="49" fontId="0" fillId="0" borderId="279" xfId="0" applyNumberFormat="1" applyFont="1" applyFill="1" applyBorder="1" applyAlignment="1">
      <alignment horizontal="left" vertical="center"/>
    </xf>
    <xf numFmtId="1" fontId="0" fillId="0" borderId="224" xfId="0" applyNumberFormat="1" applyFont="1" applyFill="1" applyBorder="1" applyAlignment="1">
      <alignment horizontal="center" vertical="center"/>
    </xf>
    <xf numFmtId="0" fontId="29" fillId="0" borderId="309" xfId="0" applyFont="1" applyFill="1" applyBorder="1" applyAlignment="1">
      <alignment vertical="center"/>
    </xf>
    <xf numFmtId="49" fontId="0" fillId="0" borderId="148" xfId="0" applyNumberFormat="1" applyFont="1" applyFill="1" applyBorder="1" applyAlignment="1">
      <alignment horizontal="center" vertical="center"/>
    </xf>
    <xf numFmtId="0" fontId="29" fillId="0" borderId="139" xfId="0" applyFont="1" applyFill="1" applyBorder="1" applyAlignment="1">
      <alignment vertical="center"/>
    </xf>
    <xf numFmtId="0" fontId="0" fillId="0" borderId="139" xfId="0" applyFont="1" applyFill="1" applyBorder="1" applyAlignment="1">
      <alignment horizontal="center" vertical="center"/>
    </xf>
    <xf numFmtId="0" fontId="0" fillId="0" borderId="139" xfId="0" applyFont="1" applyFill="1" applyBorder="1" applyAlignment="1">
      <alignment horizontal="center" vertical="center" wrapText="1"/>
    </xf>
    <xf numFmtId="1" fontId="0" fillId="0" borderId="193" xfId="0" applyNumberFormat="1" applyFont="1" applyFill="1" applyBorder="1" applyAlignment="1">
      <alignment horizontal="center" vertical="center"/>
    </xf>
    <xf numFmtId="49" fontId="0" fillId="0" borderId="139" xfId="0" applyNumberFormat="1" applyFont="1" applyFill="1" applyBorder="1" applyAlignment="1">
      <alignment horizontal="center" vertical="center"/>
    </xf>
    <xf numFmtId="49" fontId="0" fillId="0" borderId="155" xfId="0" applyNumberFormat="1" applyFont="1" applyFill="1" applyBorder="1" applyAlignment="1">
      <alignment horizontal="center" vertical="center"/>
    </xf>
    <xf numFmtId="49" fontId="0" fillId="0" borderId="178" xfId="0" applyNumberFormat="1" applyFont="1" applyFill="1" applyBorder="1" applyAlignment="1">
      <alignment horizontal="center" vertical="center"/>
    </xf>
    <xf numFmtId="49" fontId="0" fillId="0" borderId="172" xfId="0" applyNumberFormat="1" applyFont="1" applyFill="1" applyBorder="1" applyAlignment="1">
      <alignment horizontal="center" vertical="center"/>
    </xf>
    <xf numFmtId="49" fontId="0" fillId="0" borderId="169" xfId="0" applyNumberFormat="1" applyFont="1" applyFill="1" applyBorder="1" applyAlignment="1">
      <alignment vertical="center"/>
    </xf>
    <xf numFmtId="49" fontId="0" fillId="0" borderId="164" xfId="0" applyNumberFormat="1" applyFont="1" applyFill="1" applyBorder="1" applyAlignment="1">
      <alignment horizontal="center" vertical="center"/>
    </xf>
    <xf numFmtId="49" fontId="29" fillId="0" borderId="139" xfId="0" applyNumberFormat="1" applyFont="1" applyFill="1" applyBorder="1" applyAlignment="1">
      <alignment horizontal="left" vertical="center"/>
    </xf>
    <xf numFmtId="0" fontId="0" fillId="0" borderId="164" xfId="0" applyNumberFormat="1" applyFont="1" applyFill="1" applyBorder="1" applyAlignment="1">
      <alignment horizontal="center" vertical="center"/>
    </xf>
    <xf numFmtId="49" fontId="0" fillId="0" borderId="162" xfId="0" applyNumberFormat="1" applyFont="1" applyFill="1" applyBorder="1" applyAlignment="1">
      <alignment horizontal="center" vertical="center"/>
    </xf>
    <xf numFmtId="49" fontId="0" fillId="0" borderId="163" xfId="0" applyNumberFormat="1" applyFont="1" applyFill="1" applyBorder="1" applyAlignment="1">
      <alignment horizontal="center" vertical="center"/>
    </xf>
    <xf numFmtId="49" fontId="0" fillId="0" borderId="161" xfId="0" applyNumberFormat="1" applyFont="1" applyFill="1" applyBorder="1" applyAlignment="1">
      <alignment horizontal="center" vertical="center"/>
    </xf>
    <xf numFmtId="49" fontId="0" fillId="0" borderId="180" xfId="0" applyNumberFormat="1" applyFont="1" applyFill="1" applyBorder="1" applyAlignment="1">
      <alignment horizontal="center" vertical="center"/>
    </xf>
    <xf numFmtId="49" fontId="0" fillId="0" borderId="191" xfId="0" applyNumberFormat="1" applyFont="1" applyFill="1" applyBorder="1" applyAlignment="1">
      <alignment horizontal="center" vertical="center"/>
    </xf>
    <xf numFmtId="49" fontId="0" fillId="0" borderId="181" xfId="0" applyNumberFormat="1" applyFont="1" applyFill="1" applyBorder="1" applyAlignment="1">
      <alignment horizontal="center" vertical="center"/>
    </xf>
    <xf numFmtId="1" fontId="0" fillId="0" borderId="164" xfId="0" applyNumberFormat="1" applyFont="1" applyFill="1" applyBorder="1" applyAlignment="1">
      <alignment horizontal="center" vertical="center"/>
    </xf>
    <xf numFmtId="49" fontId="0" fillId="0" borderId="182" xfId="0" applyNumberFormat="1" applyFont="1" applyFill="1" applyBorder="1" applyAlignment="1">
      <alignment horizontal="center" vertical="center"/>
    </xf>
    <xf numFmtId="0" fontId="0" fillId="0" borderId="194" xfId="0" applyNumberFormat="1" applyFont="1" applyFill="1" applyBorder="1" applyAlignment="1">
      <alignment horizontal="center" vertical="center"/>
    </xf>
    <xf numFmtId="49" fontId="0" fillId="0" borderId="183" xfId="0" applyNumberFormat="1" applyFont="1" applyFill="1" applyBorder="1" applyAlignment="1">
      <alignment horizontal="center" vertical="center"/>
    </xf>
    <xf numFmtId="49" fontId="0" fillId="0" borderId="184" xfId="0" applyNumberFormat="1" applyFont="1" applyFill="1" applyBorder="1" applyAlignment="1">
      <alignment horizontal="center" vertical="center"/>
    </xf>
    <xf numFmtId="49" fontId="0" fillId="0" borderId="185" xfId="0" applyNumberFormat="1" applyFont="1" applyFill="1" applyBorder="1" applyAlignment="1">
      <alignment horizontal="center" vertical="center"/>
    </xf>
    <xf numFmtId="49" fontId="0" fillId="0" borderId="186" xfId="0" applyNumberFormat="1" applyFont="1" applyFill="1" applyBorder="1" applyAlignment="1">
      <alignment horizontal="center" vertical="center"/>
    </xf>
    <xf numFmtId="49" fontId="0" fillId="0" borderId="159" xfId="0" applyNumberFormat="1" applyFont="1" applyFill="1" applyBorder="1" applyAlignment="1">
      <alignment horizontal="center" vertical="center"/>
    </xf>
    <xf numFmtId="49" fontId="0" fillId="0" borderId="158" xfId="0" applyNumberFormat="1" applyFont="1" applyFill="1" applyBorder="1" applyAlignment="1">
      <alignment horizontal="center" vertical="center"/>
    </xf>
    <xf numFmtId="49" fontId="0" fillId="0" borderId="177" xfId="0" applyNumberFormat="1" applyFont="1" applyFill="1" applyBorder="1" applyAlignment="1">
      <alignment horizontal="center" vertical="center"/>
    </xf>
    <xf numFmtId="49" fontId="0" fillId="0" borderId="169" xfId="0" applyNumberFormat="1" applyFont="1" applyFill="1" applyBorder="1" applyAlignment="1">
      <alignment horizontal="center" vertical="center"/>
    </xf>
    <xf numFmtId="49" fontId="0" fillId="0" borderId="165" xfId="0" applyNumberFormat="1" applyFont="1" applyFill="1" applyBorder="1" applyAlignment="1">
      <alignment horizontal="center" vertical="center"/>
    </xf>
    <xf numFmtId="49" fontId="0" fillId="0" borderId="187" xfId="0" applyNumberFormat="1" applyFont="1" applyFill="1" applyBorder="1" applyAlignment="1">
      <alignment horizontal="center" vertical="center"/>
    </xf>
    <xf numFmtId="49" fontId="0" fillId="0" borderId="188" xfId="0" applyNumberFormat="1" applyFont="1" applyFill="1" applyBorder="1" applyAlignment="1">
      <alignment horizontal="center" vertical="center"/>
    </xf>
    <xf numFmtId="49" fontId="0" fillId="0" borderId="189" xfId="0" applyNumberFormat="1" applyFont="1" applyFill="1" applyBorder="1" applyAlignment="1">
      <alignment horizontal="center" vertical="center"/>
    </xf>
    <xf numFmtId="49" fontId="0" fillId="0" borderId="173" xfId="0" applyNumberFormat="1" applyFont="1" applyFill="1" applyBorder="1" applyAlignment="1">
      <alignment horizontal="center" vertical="center"/>
    </xf>
    <xf numFmtId="0" fontId="0" fillId="0" borderId="165" xfId="0" applyNumberFormat="1" applyFont="1" applyFill="1" applyBorder="1" applyAlignment="1">
      <alignment horizontal="center" vertical="center"/>
    </xf>
    <xf numFmtId="49" fontId="0" fillId="0" borderId="180" xfId="0" applyNumberFormat="1" applyFont="1" applyFill="1" applyBorder="1" applyAlignment="1">
      <alignment horizontal="left" vertical="center"/>
    </xf>
    <xf numFmtId="49" fontId="0" fillId="0" borderId="139" xfId="0" applyNumberFormat="1" applyFont="1" applyFill="1" applyBorder="1" applyAlignment="1">
      <alignment horizontal="left" vertical="center"/>
    </xf>
    <xf numFmtId="49" fontId="0" fillId="0" borderId="353" xfId="0" applyNumberFormat="1" applyFont="1" applyFill="1" applyBorder="1" applyAlignment="1">
      <alignment horizontal="left" vertical="center"/>
    </xf>
    <xf numFmtId="49" fontId="29" fillId="0" borderId="290" xfId="0" applyNumberFormat="1" applyFont="1" applyFill="1" applyBorder="1" applyAlignment="1">
      <alignment horizontal="left" vertical="center"/>
    </xf>
    <xf numFmtId="49" fontId="29" fillId="0" borderId="309" xfId="0" applyNumberFormat="1" applyFont="1" applyFill="1" applyBorder="1" applyAlignment="1">
      <alignment horizontal="left" vertical="center"/>
    </xf>
    <xf numFmtId="49" fontId="0" fillId="0" borderId="160" xfId="0" applyNumberFormat="1" applyFont="1" applyFill="1" applyBorder="1" applyAlignment="1">
      <alignment horizontal="center" vertical="center"/>
    </xf>
    <xf numFmtId="49" fontId="0" fillId="0" borderId="179" xfId="0" applyNumberFormat="1" applyFont="1" applyFill="1" applyBorder="1" applyAlignment="1">
      <alignment horizontal="center" vertical="center"/>
    </xf>
    <xf numFmtId="49" fontId="0" fillId="0" borderId="190" xfId="0" applyNumberFormat="1" applyFont="1" applyFill="1" applyBorder="1" applyAlignment="1">
      <alignment horizontal="center" vertical="center"/>
    </xf>
    <xf numFmtId="49" fontId="0" fillId="0" borderId="175" xfId="0" applyNumberFormat="1" applyFont="1" applyFill="1" applyBorder="1" applyAlignment="1">
      <alignment horizontal="center" vertical="center"/>
    </xf>
    <xf numFmtId="49" fontId="0" fillId="0" borderId="161" xfId="0" applyNumberFormat="1" applyFont="1" applyFill="1" applyBorder="1" applyAlignment="1">
      <alignment vertical="center"/>
    </xf>
    <xf numFmtId="49" fontId="0" fillId="0" borderId="174" xfId="0" applyNumberFormat="1" applyFont="1" applyFill="1" applyBorder="1" applyAlignment="1">
      <alignment horizontal="center" vertical="center"/>
    </xf>
    <xf numFmtId="49" fontId="0" fillId="0" borderId="257" xfId="0" applyNumberFormat="1" applyFont="1" applyFill="1" applyBorder="1" applyAlignment="1">
      <alignment horizontal="center" vertical="center"/>
    </xf>
    <xf numFmtId="49" fontId="29" fillId="0" borderId="257" xfId="0" applyNumberFormat="1" applyFont="1" applyFill="1" applyBorder="1" applyAlignment="1">
      <alignment horizontal="left" vertical="center"/>
    </xf>
    <xf numFmtId="0" fontId="0" fillId="0" borderId="257" xfId="0" applyFont="1" applyFill="1" applyBorder="1" applyAlignment="1">
      <alignment horizontal="center" vertical="center"/>
    </xf>
    <xf numFmtId="0" fontId="0" fillId="0" borderId="257" xfId="0" applyFont="1" applyFill="1" applyBorder="1" applyAlignment="1">
      <alignment horizontal="center" vertical="center" wrapText="1"/>
    </xf>
    <xf numFmtId="0" fontId="0" fillId="0" borderId="404" xfId="0" applyNumberFormat="1" applyFont="1" applyFill="1" applyBorder="1" applyAlignment="1">
      <alignment horizontal="center" vertical="center"/>
    </xf>
    <xf numFmtId="49" fontId="0" fillId="0" borderId="259" xfId="0" applyNumberFormat="1" applyFont="1" applyFill="1" applyBorder="1" applyAlignment="1">
      <alignment horizontal="center" vertical="center"/>
    </xf>
    <xf numFmtId="49" fontId="0" fillId="0" borderId="272" xfId="0" applyNumberFormat="1" applyFont="1" applyFill="1" applyBorder="1" applyAlignment="1">
      <alignment horizontal="center" vertical="center"/>
    </xf>
    <xf numFmtId="49" fontId="0" fillId="0" borderId="273" xfId="0" applyNumberFormat="1" applyFont="1" applyFill="1" applyBorder="1" applyAlignment="1">
      <alignment horizontal="center" vertical="center"/>
    </xf>
    <xf numFmtId="49" fontId="0" fillId="0" borderId="260" xfId="0" applyNumberFormat="1" applyFont="1" applyFill="1" applyBorder="1" applyAlignment="1">
      <alignment horizontal="center" vertical="center"/>
    </xf>
    <xf numFmtId="49" fontId="0" fillId="0" borderId="274" xfId="0" applyNumberFormat="1" applyFont="1" applyFill="1" applyBorder="1" applyAlignment="1">
      <alignment horizontal="center" vertical="center"/>
    </xf>
    <xf numFmtId="49" fontId="0" fillId="0" borderId="275" xfId="0" applyNumberFormat="1" applyFont="1" applyFill="1" applyBorder="1" applyAlignment="1">
      <alignment horizontal="center" vertical="center"/>
    </xf>
    <xf numFmtId="49" fontId="0" fillId="0" borderId="48" xfId="0" applyNumberFormat="1" applyFont="1" applyFill="1" applyBorder="1" applyAlignment="1">
      <alignment horizontal="center" vertical="center"/>
    </xf>
    <xf numFmtId="0" fontId="29" fillId="0" borderId="48" xfId="0" applyFont="1" applyFill="1" applyBorder="1" applyAlignment="1">
      <alignment vertical="center" wrapText="1"/>
    </xf>
    <xf numFmtId="0" fontId="0" fillId="0" borderId="48" xfId="0" applyFont="1" applyBorder="1" applyAlignment="1">
      <alignment horizontal="center" vertical="center"/>
    </xf>
    <xf numFmtId="0" fontId="0" fillId="0" borderId="48" xfId="0" applyFont="1" applyFill="1" applyBorder="1" applyAlignment="1">
      <alignment horizontal="center" vertical="center" wrapText="1"/>
    </xf>
    <xf numFmtId="1" fontId="0" fillId="0" borderId="403" xfId="0" applyNumberFormat="1" applyFont="1" applyFill="1" applyBorder="1" applyAlignment="1">
      <alignment horizontal="center" wrapText="1"/>
    </xf>
    <xf numFmtId="49" fontId="0" fillId="0" borderId="26" xfId="0" applyNumberFormat="1" applyFont="1" applyFill="1" applyBorder="1" applyAlignment="1">
      <alignment horizontal="center" vertical="center"/>
    </xf>
    <xf numFmtId="49" fontId="0" fillId="0" borderId="304" xfId="0" applyNumberFormat="1" applyFont="1" applyFill="1" applyBorder="1" applyAlignment="1">
      <alignment horizontal="center" vertical="center"/>
    </xf>
    <xf numFmtId="49" fontId="0" fillId="0" borderId="34" xfId="0" applyNumberFormat="1" applyFont="1" applyFill="1" applyBorder="1" applyAlignment="1">
      <alignment horizontal="center" vertical="center"/>
    </xf>
    <xf numFmtId="49" fontId="0" fillId="0" borderId="314" xfId="0" applyNumberFormat="1" applyFont="1" applyFill="1" applyBorder="1" applyAlignment="1">
      <alignment horizontal="center" vertical="center"/>
    </xf>
    <xf numFmtId="49" fontId="0" fillId="0" borderId="214" xfId="0" applyNumberFormat="1" applyFont="1" applyFill="1" applyBorder="1" applyAlignment="1">
      <alignment horizontal="center" vertical="center"/>
    </xf>
    <xf numFmtId="0" fontId="29" fillId="0" borderId="309" xfId="0" applyFont="1" applyFill="1" applyBorder="1" applyAlignment="1">
      <alignment vertical="center" wrapText="1"/>
    </xf>
    <xf numFmtId="1" fontId="0" fillId="0" borderId="366" xfId="0" applyNumberFormat="1" applyFont="1" applyFill="1" applyBorder="1" applyAlignment="1">
      <alignment horizontal="center" wrapText="1"/>
    </xf>
    <xf numFmtId="49" fontId="0" fillId="0" borderId="318" xfId="0" applyNumberFormat="1" applyFont="1" applyFill="1" applyBorder="1" applyAlignment="1">
      <alignment horizontal="center" vertical="center"/>
    </xf>
    <xf numFmtId="0" fontId="29" fillId="0" borderId="257" xfId="0" applyFont="1" applyFill="1" applyBorder="1" applyAlignment="1">
      <alignment vertical="center" wrapText="1"/>
    </xf>
    <xf numFmtId="0" fontId="0" fillId="0" borderId="257" xfId="0" applyFont="1" applyBorder="1" applyAlignment="1">
      <alignment horizontal="center" vertical="center"/>
    </xf>
    <xf numFmtId="1" fontId="0" fillId="0" borderId="406" xfId="0" applyNumberFormat="1" applyFont="1" applyFill="1" applyBorder="1" applyAlignment="1">
      <alignment horizontal="center" wrapText="1"/>
    </xf>
    <xf numFmtId="49" fontId="0" fillId="0" borderId="370" xfId="0" applyNumberFormat="1" applyFont="1" applyFill="1" applyBorder="1" applyAlignment="1">
      <alignment horizontal="center" vertical="center"/>
    </xf>
    <xf numFmtId="49" fontId="0" fillId="0" borderId="371" xfId="0" applyNumberFormat="1" applyFont="1" applyFill="1" applyBorder="1" applyAlignment="1">
      <alignment horizontal="center" vertical="center"/>
    </xf>
    <xf numFmtId="49" fontId="0" fillId="0" borderId="372" xfId="0" applyNumberFormat="1" applyFont="1" applyFill="1" applyBorder="1" applyAlignment="1">
      <alignment horizontal="center" vertical="center"/>
    </xf>
    <xf numFmtId="49" fontId="0" fillId="0" borderId="373" xfId="0" applyNumberFormat="1" applyFont="1" applyFill="1" applyBorder="1" applyAlignment="1">
      <alignment horizontal="center" vertical="center"/>
    </xf>
    <xf numFmtId="49" fontId="0" fillId="0" borderId="374" xfId="0" applyNumberFormat="1" applyFont="1" applyFill="1" applyBorder="1" applyAlignment="1">
      <alignment horizontal="center" vertical="center"/>
    </xf>
    <xf numFmtId="49" fontId="0" fillId="0" borderId="375" xfId="0" applyNumberFormat="1" applyFont="1" applyFill="1" applyBorder="1" applyAlignment="1">
      <alignment horizontal="center" vertical="center"/>
    </xf>
    <xf numFmtId="49" fontId="0" fillId="0" borderId="376" xfId="0" applyNumberFormat="1" applyFont="1" applyFill="1" applyBorder="1" applyAlignment="1">
      <alignment horizontal="center" vertical="center"/>
    </xf>
    <xf numFmtId="49" fontId="29" fillId="0" borderId="48" xfId="0" applyNumberFormat="1" applyFont="1" applyFill="1" applyBorder="1" applyAlignment="1">
      <alignment vertical="center"/>
    </xf>
    <xf numFmtId="0" fontId="0" fillId="0" borderId="405" xfId="0" applyNumberFormat="1" applyFont="1" applyFill="1" applyBorder="1" applyAlignment="1">
      <alignment horizontal="center" vertical="center"/>
    </xf>
    <xf numFmtId="49" fontId="0" fillId="0" borderId="218" xfId="0" applyNumberFormat="1" applyFont="1" applyFill="1" applyBorder="1" applyAlignment="1">
      <alignment horizontal="center" vertical="center"/>
    </xf>
    <xf numFmtId="49" fontId="0" fillId="0" borderId="267" xfId="0" applyNumberFormat="1" applyFont="1" applyFill="1" applyBorder="1" applyAlignment="1">
      <alignment horizontal="center" vertical="center"/>
    </xf>
    <xf numFmtId="49" fontId="0" fillId="0" borderId="219" xfId="0" applyNumberFormat="1" applyFont="1" applyFill="1" applyBorder="1" applyAlignment="1">
      <alignment horizontal="center" vertical="center"/>
    </xf>
    <xf numFmtId="49" fontId="0" fillId="0" borderId="167" xfId="0" applyNumberFormat="1" applyFont="1" applyFill="1" applyBorder="1" applyAlignment="1">
      <alignment horizontal="center" vertical="center"/>
    </xf>
    <xf numFmtId="49" fontId="0" fillId="0" borderId="379" xfId="0" applyNumberFormat="1" applyFont="1" applyFill="1" applyBorder="1" applyAlignment="1">
      <alignment horizontal="center" vertical="center"/>
    </xf>
    <xf numFmtId="49" fontId="0" fillId="0" borderId="380" xfId="0" applyNumberFormat="1" applyFont="1" applyFill="1" applyBorder="1" applyAlignment="1">
      <alignment horizontal="center" vertical="center"/>
    </xf>
    <xf numFmtId="49" fontId="0" fillId="0" borderId="381" xfId="0" applyNumberFormat="1" applyFont="1" applyFill="1" applyBorder="1" applyAlignment="1">
      <alignment horizontal="center" vertical="center"/>
    </xf>
    <xf numFmtId="0" fontId="0" fillId="0" borderId="369" xfId="0" applyFont="1" applyFill="1" applyBorder="1"/>
    <xf numFmtId="49" fontId="0" fillId="0" borderId="227" xfId="0" applyNumberFormat="1" applyFont="1" applyFill="1" applyBorder="1" applyAlignment="1">
      <alignment horizontal="center" vertical="center"/>
    </xf>
    <xf numFmtId="0" fontId="0" fillId="0" borderId="227" xfId="0" applyFont="1" applyFill="1" applyBorder="1" applyAlignment="1">
      <alignment horizontal="center" vertical="center" wrapText="1"/>
    </xf>
    <xf numFmtId="0" fontId="0" fillId="0" borderId="262" xfId="0" applyNumberFormat="1" applyFont="1" applyFill="1" applyBorder="1" applyAlignment="1">
      <alignment horizontal="center" vertical="center"/>
    </xf>
    <xf numFmtId="49" fontId="0" fillId="0" borderId="140" xfId="0" applyNumberFormat="1" applyFont="1" applyFill="1" applyBorder="1" applyAlignment="1">
      <alignment horizontal="center" vertical="center"/>
    </xf>
    <xf numFmtId="49" fontId="0" fillId="0" borderId="224" xfId="0" applyNumberFormat="1" applyFont="1" applyFill="1" applyBorder="1" applyAlignment="1">
      <alignment horizontal="center" vertical="center"/>
    </xf>
    <xf numFmtId="49" fontId="0" fillId="0" borderId="225" xfId="0" applyNumberFormat="1" applyFont="1" applyFill="1" applyBorder="1" applyAlignment="1">
      <alignment horizontal="center" vertical="center"/>
    </xf>
    <xf numFmtId="49" fontId="0" fillId="0" borderId="222" xfId="0" applyNumberFormat="1" applyFont="1" applyFill="1" applyBorder="1" applyAlignment="1">
      <alignment horizontal="center" vertical="center"/>
    </xf>
    <xf numFmtId="49" fontId="0" fillId="0" borderId="212" xfId="0" applyNumberFormat="1" applyFont="1" applyFill="1" applyBorder="1" applyAlignment="1">
      <alignment horizontal="center" vertical="center"/>
    </xf>
    <xf numFmtId="49" fontId="0" fillId="0" borderId="223" xfId="0" applyNumberFormat="1" applyFont="1" applyFill="1" applyBorder="1" applyAlignment="1">
      <alignment horizontal="center" vertical="center"/>
    </xf>
    <xf numFmtId="49" fontId="0" fillId="0" borderId="307" xfId="0" applyNumberFormat="1" applyFont="1" applyFill="1" applyBorder="1" applyAlignment="1">
      <alignment horizontal="center" vertical="center"/>
    </xf>
    <xf numFmtId="49" fontId="0" fillId="0" borderId="315" xfId="0" applyNumberFormat="1" applyFont="1" applyFill="1" applyBorder="1" applyAlignment="1">
      <alignment horizontal="center" vertical="center"/>
    </xf>
    <xf numFmtId="0" fontId="0" fillId="0" borderId="369" xfId="0" applyFont="1" applyBorder="1" applyAlignment="1">
      <alignment horizontal="left" vertical="center"/>
    </xf>
    <xf numFmtId="49" fontId="29" fillId="0" borderId="309" xfId="0" applyNumberFormat="1" applyFont="1" applyFill="1" applyBorder="1" applyAlignment="1">
      <alignment vertical="center"/>
    </xf>
    <xf numFmtId="0" fontId="0" fillId="0" borderId="227" xfId="0" applyFont="1" applyFill="1" applyBorder="1" applyAlignment="1">
      <alignment horizontal="left" vertical="center" wrapText="1"/>
    </xf>
    <xf numFmtId="49" fontId="0" fillId="0" borderId="226" xfId="0" applyNumberFormat="1" applyFont="1" applyFill="1" applyBorder="1" applyAlignment="1">
      <alignment horizontal="center" vertical="center"/>
    </xf>
    <xf numFmtId="49" fontId="0" fillId="0" borderId="228" xfId="0" applyNumberFormat="1" applyFont="1" applyFill="1" applyBorder="1" applyAlignment="1">
      <alignment horizontal="center" vertical="center"/>
    </xf>
    <xf numFmtId="49" fontId="0" fillId="0" borderId="250" xfId="0" applyNumberFormat="1" applyFont="1" applyFill="1" applyBorder="1" applyAlignment="1">
      <alignment horizontal="center" vertical="center"/>
    </xf>
    <xf numFmtId="49" fontId="0" fillId="0" borderId="251" xfId="0" applyNumberFormat="1" applyFont="1" applyFill="1" applyBorder="1" applyAlignment="1">
      <alignment horizontal="center" vertical="center"/>
    </xf>
    <xf numFmtId="49" fontId="0" fillId="0" borderId="252" xfId="0" applyNumberFormat="1" applyFont="1" applyFill="1" applyBorder="1" applyAlignment="1">
      <alignment horizontal="center" vertical="center"/>
    </xf>
    <xf numFmtId="49" fontId="29" fillId="0" borderId="227" xfId="0" applyNumberFormat="1" applyFont="1" applyFill="1" applyBorder="1" applyAlignment="1">
      <alignment vertical="center"/>
    </xf>
    <xf numFmtId="49" fontId="0" fillId="0" borderId="247" xfId="0" applyNumberFormat="1" applyFont="1" applyFill="1" applyBorder="1" applyAlignment="1">
      <alignment horizontal="center" vertical="center"/>
    </xf>
    <xf numFmtId="49" fontId="0" fillId="0" borderId="248" xfId="0" applyNumberFormat="1" applyFont="1" applyFill="1" applyBorder="1" applyAlignment="1">
      <alignment horizontal="center" vertical="center"/>
    </xf>
    <xf numFmtId="49" fontId="0" fillId="0" borderId="249" xfId="0" applyNumberFormat="1" applyFont="1" applyFill="1" applyBorder="1" applyAlignment="1">
      <alignment horizontal="center" vertical="center"/>
    </xf>
    <xf numFmtId="0" fontId="29" fillId="0" borderId="227" xfId="0" applyFont="1" applyFill="1" applyBorder="1" applyAlignment="1">
      <alignment horizontal="left" vertical="center" wrapText="1"/>
    </xf>
    <xf numFmtId="49" fontId="0" fillId="0" borderId="229" xfId="0" applyNumberFormat="1" applyFont="1" applyFill="1" applyBorder="1" applyAlignment="1">
      <alignment horizontal="center" vertical="center"/>
    </xf>
    <xf numFmtId="49" fontId="0" fillId="0" borderId="230" xfId="0" applyNumberFormat="1" applyFont="1" applyFill="1" applyBorder="1" applyAlignment="1">
      <alignment horizontal="center" vertical="center"/>
    </xf>
    <xf numFmtId="49" fontId="0" fillId="0" borderId="231" xfId="0" applyNumberFormat="1" applyFont="1" applyFill="1" applyBorder="1" applyAlignment="1">
      <alignment horizontal="center" vertical="center"/>
    </xf>
    <xf numFmtId="49" fontId="0" fillId="0" borderId="232" xfId="0" applyNumberFormat="1" applyFont="1" applyFill="1" applyBorder="1" applyAlignment="1">
      <alignment horizontal="center" vertical="center"/>
    </xf>
    <xf numFmtId="49" fontId="0" fillId="0" borderId="233" xfId="0" applyNumberFormat="1" applyFont="1" applyFill="1" applyBorder="1" applyAlignment="1">
      <alignment horizontal="center" vertical="center"/>
    </xf>
    <xf numFmtId="49" fontId="0" fillId="0" borderId="234" xfId="0" applyNumberFormat="1" applyFont="1" applyFill="1" applyBorder="1" applyAlignment="1">
      <alignment horizontal="center" vertical="center"/>
    </xf>
    <xf numFmtId="49" fontId="0" fillId="0" borderId="235" xfId="0" applyNumberFormat="1" applyFont="1" applyFill="1" applyBorder="1" applyAlignment="1">
      <alignment horizontal="center" vertical="center"/>
    </xf>
    <xf numFmtId="49" fontId="0" fillId="0" borderId="236" xfId="0" applyNumberFormat="1" applyFont="1" applyFill="1" applyBorder="1" applyAlignment="1">
      <alignment horizontal="center" vertical="center"/>
    </xf>
    <xf numFmtId="49" fontId="0" fillId="0" borderId="237" xfId="0" applyNumberFormat="1" applyFont="1" applyFill="1" applyBorder="1" applyAlignment="1">
      <alignment horizontal="center" vertical="center"/>
    </xf>
    <xf numFmtId="49" fontId="0" fillId="0" borderId="238" xfId="0" applyNumberFormat="1" applyFont="1" applyFill="1" applyBorder="1" applyAlignment="1">
      <alignment horizontal="center" vertical="center"/>
    </xf>
    <xf numFmtId="49" fontId="0" fillId="0" borderId="239" xfId="0" applyNumberFormat="1" applyFont="1" applyFill="1" applyBorder="1" applyAlignment="1">
      <alignment horizontal="center" vertical="center"/>
    </xf>
    <xf numFmtId="49" fontId="0" fillId="0" borderId="240" xfId="0" applyNumberFormat="1" applyFont="1" applyFill="1" applyBorder="1" applyAlignment="1">
      <alignment horizontal="center" vertical="center"/>
    </xf>
    <xf numFmtId="49" fontId="0" fillId="0" borderId="241" xfId="0" applyNumberFormat="1" applyFont="1" applyFill="1" applyBorder="1" applyAlignment="1">
      <alignment horizontal="center" vertical="center"/>
    </xf>
    <xf numFmtId="49" fontId="0" fillId="0" borderId="242" xfId="0" applyNumberFormat="1" applyFont="1" applyFill="1" applyBorder="1" applyAlignment="1">
      <alignment horizontal="center" vertical="center"/>
    </xf>
    <xf numFmtId="49" fontId="0" fillId="0" borderId="243" xfId="0" applyNumberFormat="1" applyFont="1" applyFill="1" applyBorder="1" applyAlignment="1">
      <alignment horizontal="center" vertical="center"/>
    </xf>
    <xf numFmtId="49" fontId="0" fillId="0" borderId="244" xfId="0" applyNumberFormat="1" applyFont="1" applyFill="1" applyBorder="1" applyAlignment="1">
      <alignment horizontal="center" vertical="center"/>
    </xf>
    <xf numFmtId="49" fontId="0" fillId="0" borderId="245" xfId="0" applyNumberFormat="1" applyFont="1" applyFill="1" applyBorder="1" applyAlignment="1">
      <alignment horizontal="center" vertical="center"/>
    </xf>
    <xf numFmtId="49" fontId="0" fillId="0" borderId="246" xfId="0" applyNumberFormat="1" applyFont="1" applyFill="1" applyBorder="1" applyAlignment="1">
      <alignment horizontal="center" vertical="center"/>
    </xf>
    <xf numFmtId="49" fontId="0" fillId="0" borderId="253" xfId="0" applyNumberFormat="1" applyFont="1" applyFill="1" applyBorder="1" applyAlignment="1">
      <alignment horizontal="center" vertical="center"/>
    </xf>
    <xf numFmtId="49" fontId="0" fillId="0" borderId="254" xfId="0" applyNumberFormat="1" applyFont="1" applyFill="1" applyBorder="1" applyAlignment="1">
      <alignment horizontal="center" vertical="center"/>
    </xf>
    <xf numFmtId="49" fontId="0" fillId="0" borderId="255" xfId="0" applyNumberFormat="1" applyFont="1" applyFill="1" applyBorder="1" applyAlignment="1">
      <alignment horizontal="center" vertical="center"/>
    </xf>
    <xf numFmtId="0" fontId="0" fillId="0" borderId="265" xfId="0" applyNumberFormat="1" applyFont="1" applyFill="1" applyBorder="1" applyAlignment="1">
      <alignment horizontal="center" vertical="center"/>
    </xf>
    <xf numFmtId="49" fontId="0" fillId="0" borderId="268" xfId="0" applyNumberFormat="1" applyFont="1" applyFill="1" applyBorder="1" applyAlignment="1">
      <alignment horizontal="center" vertical="center"/>
    </xf>
    <xf numFmtId="49" fontId="0" fillId="0" borderId="269" xfId="0" applyNumberFormat="1" applyFont="1" applyFill="1" applyBorder="1" applyAlignment="1">
      <alignment horizontal="center" vertical="center"/>
    </xf>
    <xf numFmtId="49" fontId="0" fillId="0" borderId="270" xfId="0" applyNumberFormat="1" applyFont="1" applyFill="1" applyBorder="1" applyAlignment="1">
      <alignment horizontal="center" vertical="center"/>
    </xf>
    <xf numFmtId="49" fontId="29" fillId="0" borderId="257" xfId="0" applyNumberFormat="1" applyFont="1" applyFill="1" applyBorder="1" applyAlignment="1">
      <alignment vertical="center"/>
    </xf>
    <xf numFmtId="0" fontId="0" fillId="0" borderId="257" xfId="0" applyFont="1" applyFill="1" applyBorder="1" applyAlignment="1">
      <alignment horizontal="left" vertical="center" wrapText="1"/>
    </xf>
    <xf numFmtId="49" fontId="0" fillId="0" borderId="256" xfId="0" applyNumberFormat="1" applyFont="1" applyFill="1" applyBorder="1" applyAlignment="1">
      <alignment horizontal="center" vertical="center"/>
    </xf>
    <xf numFmtId="49" fontId="0" fillId="0" borderId="258" xfId="0" applyNumberFormat="1" applyFont="1" applyFill="1" applyBorder="1" applyAlignment="1">
      <alignment horizontal="center" vertical="center"/>
    </xf>
    <xf numFmtId="49" fontId="0" fillId="0" borderId="261" xfId="0" applyNumberFormat="1" applyFont="1" applyFill="1" applyBorder="1" applyAlignment="1">
      <alignment horizontal="center" vertical="center"/>
    </xf>
    <xf numFmtId="0" fontId="29" fillId="0" borderId="267" xfId="0" applyNumberFormat="1" applyFont="1" applyFill="1" applyBorder="1" applyAlignment="1">
      <alignment horizontal="left" vertical="center"/>
    </xf>
    <xf numFmtId="0" fontId="0" fillId="0" borderId="267" xfId="0" applyFont="1" applyBorder="1" applyAlignment="1">
      <alignment horizontal="left" vertical="center"/>
    </xf>
    <xf numFmtId="0" fontId="0" fillId="64" borderId="267" xfId="0" applyFont="1" applyFill="1" applyBorder="1" applyAlignment="1">
      <alignment horizontal="center" vertical="center"/>
    </xf>
    <xf numFmtId="0" fontId="0" fillId="0" borderId="267" xfId="0" applyNumberFormat="1" applyFont="1" applyFill="1" applyBorder="1" applyAlignment="1">
      <alignment horizontal="center" vertical="center" wrapText="1"/>
    </xf>
    <xf numFmtId="1" fontId="0" fillId="0" borderId="266" xfId="0" applyNumberFormat="1" applyFont="1" applyFill="1" applyBorder="1" applyAlignment="1">
      <alignment horizontal="center" vertical="center"/>
    </xf>
    <xf numFmtId="49" fontId="0" fillId="0" borderId="171" xfId="0" applyNumberFormat="1" applyFont="1" applyFill="1" applyBorder="1" applyAlignment="1">
      <alignment horizontal="center" vertical="center"/>
    </xf>
    <xf numFmtId="0" fontId="0" fillId="0" borderId="24" xfId="0" applyNumberFormat="1" applyFont="1" applyFill="1" applyBorder="1" applyAlignment="1">
      <alignment horizontal="center" vertical="center"/>
    </xf>
    <xf numFmtId="49" fontId="0" fillId="0" borderId="24" xfId="0" applyNumberFormat="1" applyFont="1" applyFill="1" applyBorder="1" applyAlignment="1">
      <alignment horizontal="center" vertical="center"/>
    </xf>
    <xf numFmtId="49" fontId="0" fillId="0" borderId="221" xfId="0" applyNumberFormat="1" applyFont="1" applyFill="1" applyBorder="1" applyAlignment="1">
      <alignment horizontal="center" vertical="center"/>
    </xf>
    <xf numFmtId="49" fontId="0" fillId="0" borderId="383" xfId="0" applyNumberFormat="1" applyFont="1" applyFill="1" applyBorder="1" applyAlignment="1">
      <alignment horizontal="center" vertical="center"/>
    </xf>
    <xf numFmtId="49" fontId="0" fillId="0" borderId="384" xfId="0" applyNumberFormat="1" applyFont="1" applyFill="1" applyBorder="1" applyAlignment="1">
      <alignment horizontal="center" vertical="center"/>
    </xf>
    <xf numFmtId="0" fontId="29" fillId="0" borderId="139" xfId="0" applyNumberFormat="1" applyFont="1" applyFill="1" applyBorder="1" applyAlignment="1">
      <alignment horizontal="left" vertical="center"/>
    </xf>
    <xf numFmtId="0" fontId="0" fillId="0" borderId="139" xfId="0" applyFont="1" applyBorder="1" applyAlignment="1">
      <alignment horizontal="left" vertical="center"/>
    </xf>
    <xf numFmtId="0" fontId="0" fillId="64" borderId="139" xfId="0" applyFont="1" applyFill="1" applyBorder="1" applyAlignment="1">
      <alignment horizontal="center" vertical="center"/>
    </xf>
    <xf numFmtId="0" fontId="0" fillId="0" borderId="139" xfId="0" applyNumberFormat="1" applyFont="1" applyFill="1" applyBorder="1" applyAlignment="1">
      <alignment horizontal="center" vertical="center" wrapText="1"/>
    </xf>
    <xf numFmtId="1" fontId="0" fillId="0" borderId="120" xfId="0" applyNumberFormat="1" applyFont="1" applyFill="1" applyBorder="1" applyAlignment="1">
      <alignment horizontal="center" vertical="center"/>
    </xf>
    <xf numFmtId="49" fontId="0" fillId="0" borderId="119" xfId="0" applyNumberFormat="1" applyFont="1" applyFill="1" applyBorder="1" applyAlignment="1">
      <alignment horizontal="center" vertical="center"/>
    </xf>
    <xf numFmtId="49" fontId="0" fillId="0" borderId="118" xfId="0" applyNumberFormat="1" applyFont="1" applyFill="1" applyBorder="1" applyAlignment="1">
      <alignment horizontal="center" vertical="center"/>
    </xf>
    <xf numFmtId="0" fontId="0" fillId="0" borderId="119" xfId="0" applyNumberFormat="1" applyFont="1" applyFill="1" applyBorder="1" applyAlignment="1">
      <alignment horizontal="center" vertical="center"/>
    </xf>
    <xf numFmtId="0" fontId="0" fillId="0" borderId="120" xfId="0" applyNumberFormat="1" applyFont="1" applyFill="1" applyBorder="1" applyAlignment="1">
      <alignment horizontal="center" vertical="center"/>
    </xf>
    <xf numFmtId="49" fontId="0" fillId="0" borderId="120" xfId="0" applyNumberFormat="1" applyFont="1" applyFill="1" applyBorder="1" applyAlignment="1">
      <alignment horizontal="center" vertical="center"/>
    </xf>
    <xf numFmtId="49" fontId="0" fillId="0" borderId="367" xfId="0" applyNumberFormat="1" applyFont="1" applyFill="1" applyBorder="1" applyAlignment="1">
      <alignment horizontal="center" vertical="center"/>
    </xf>
    <xf numFmtId="49" fontId="0" fillId="0" borderId="337" xfId="0" applyNumberFormat="1" applyFont="1" applyFill="1" applyBorder="1" applyAlignment="1">
      <alignment horizontal="center" vertical="center"/>
    </xf>
    <xf numFmtId="49" fontId="0" fillId="0" borderId="123" xfId="0" applyNumberFormat="1" applyFont="1" applyFill="1" applyBorder="1" applyAlignment="1">
      <alignment horizontal="center" vertical="center"/>
    </xf>
    <xf numFmtId="49" fontId="0" fillId="0" borderId="124" xfId="0" applyNumberFormat="1" applyFont="1" applyFill="1" applyBorder="1" applyAlignment="1">
      <alignment horizontal="center" vertical="center"/>
    </xf>
    <xf numFmtId="49" fontId="0" fillId="0" borderId="121" xfId="0" applyNumberFormat="1" applyFont="1" applyFill="1" applyBorder="1" applyAlignment="1">
      <alignment horizontal="center" vertical="center"/>
    </xf>
    <xf numFmtId="49" fontId="0" fillId="0" borderId="122" xfId="0" applyNumberFormat="1" applyFont="1" applyFill="1" applyBorder="1" applyAlignment="1">
      <alignment horizontal="center" vertical="center"/>
    </xf>
    <xf numFmtId="49" fontId="0" fillId="0" borderId="125" xfId="0" applyNumberFormat="1" applyFont="1" applyFill="1" applyBorder="1" applyAlignment="1">
      <alignment horizontal="center" vertical="center"/>
    </xf>
    <xf numFmtId="49" fontId="0" fillId="0" borderId="128" xfId="0" applyNumberFormat="1" applyFont="1" applyFill="1" applyBorder="1" applyAlignment="1">
      <alignment horizontal="center" vertical="center"/>
    </xf>
    <xf numFmtId="49" fontId="0" fillId="0" borderId="126" xfId="0" applyNumberFormat="1" applyFont="1" applyFill="1" applyBorder="1" applyAlignment="1">
      <alignment horizontal="center" vertical="center"/>
    </xf>
    <xf numFmtId="49" fontId="0" fillId="0" borderId="127" xfId="0" applyNumberFormat="1" applyFont="1" applyFill="1" applyBorder="1" applyAlignment="1">
      <alignment horizontal="center" vertical="center"/>
    </xf>
    <xf numFmtId="49" fontId="0" fillId="0" borderId="129" xfId="0" applyNumberFormat="1" applyFont="1" applyFill="1" applyBorder="1" applyAlignment="1">
      <alignment horizontal="center" vertical="center"/>
    </xf>
    <xf numFmtId="0" fontId="29" fillId="0" borderId="139" xfId="0" applyNumberFormat="1" applyFont="1" applyFill="1" applyBorder="1" applyAlignment="1">
      <alignment horizontal="left"/>
    </xf>
    <xf numFmtId="0" fontId="0" fillId="0" borderId="139" xfId="0" applyFont="1" applyFill="1" applyBorder="1" applyAlignment="1">
      <alignment horizontal="left" vertical="center"/>
    </xf>
    <xf numFmtId="0" fontId="29" fillId="0" borderId="139" xfId="0" applyFont="1" applyFill="1" applyBorder="1" applyAlignment="1">
      <alignment horizontal="left"/>
    </xf>
    <xf numFmtId="0" fontId="29" fillId="0" borderId="257" xfId="0" applyFont="1" applyFill="1" applyBorder="1" applyAlignment="1">
      <alignment horizontal="left"/>
    </xf>
    <xf numFmtId="0" fontId="0" fillId="0" borderId="257" xfId="0" applyFont="1" applyFill="1" applyBorder="1" applyAlignment="1">
      <alignment horizontal="left" vertical="center"/>
    </xf>
    <xf numFmtId="0" fontId="0" fillId="0" borderId="257" xfId="0" applyNumberFormat="1" applyFont="1" applyFill="1" applyBorder="1" applyAlignment="1">
      <alignment horizontal="center" vertical="center" wrapText="1"/>
    </xf>
    <xf numFmtId="1" fontId="0" fillId="0" borderId="407" xfId="0" applyNumberFormat="1" applyFont="1" applyFill="1" applyBorder="1" applyAlignment="1">
      <alignment horizontal="center" vertical="center"/>
    </xf>
    <xf numFmtId="49" fontId="0" fillId="0" borderId="319" xfId="0" applyNumberFormat="1" applyFont="1" applyFill="1" applyBorder="1" applyAlignment="1">
      <alignment horizontal="center" vertical="center"/>
    </xf>
    <xf numFmtId="49" fontId="0" fillId="0" borderId="320" xfId="0" applyNumberFormat="1" applyFont="1" applyFill="1" applyBorder="1" applyAlignment="1">
      <alignment horizontal="center" vertical="center"/>
    </xf>
    <xf numFmtId="49" fontId="0" fillId="0" borderId="321" xfId="0" applyNumberFormat="1" applyFont="1" applyFill="1" applyBorder="1" applyAlignment="1">
      <alignment horizontal="center" vertical="center"/>
    </xf>
    <xf numFmtId="49" fontId="0" fillId="0" borderId="385" xfId="0" applyNumberFormat="1" applyFont="1" applyFill="1" applyBorder="1" applyAlignment="1">
      <alignment horizontal="center" vertical="center"/>
    </xf>
    <xf numFmtId="0" fontId="0" fillId="0" borderId="382" xfId="0" applyFont="1" applyFill="1" applyBorder="1"/>
    <xf numFmtId="49" fontId="29" fillId="0" borderId="267" xfId="0" applyNumberFormat="1" applyFont="1" applyFill="1" applyBorder="1" applyAlignment="1">
      <alignment vertical="center"/>
    </xf>
    <xf numFmtId="0" fontId="0" fillId="0" borderId="267" xfId="0" applyFont="1" applyBorder="1" applyAlignment="1">
      <alignment horizontal="center" vertical="center"/>
    </xf>
    <xf numFmtId="0" fontId="0" fillId="0" borderId="171" xfId="0" applyNumberFormat="1" applyFont="1" applyFill="1" applyBorder="1" applyAlignment="1">
      <alignment horizontal="center" vertical="center"/>
    </xf>
    <xf numFmtId="49" fontId="0" fillId="0" borderId="322" xfId="0" applyNumberFormat="1" applyFont="1" applyFill="1" applyBorder="1" applyAlignment="1">
      <alignment vertical="center"/>
    </xf>
    <xf numFmtId="49" fontId="0" fillId="0" borderId="279" xfId="0" applyNumberFormat="1" applyFont="1" applyFill="1" applyBorder="1" applyAlignment="1">
      <alignment horizontal="center" vertical="center"/>
    </xf>
    <xf numFmtId="0" fontId="0" fillId="0" borderId="309" xfId="0" applyNumberFormat="1" applyFont="1" applyFill="1" applyBorder="1" applyAlignment="1">
      <alignment horizontal="center" vertical="center" wrapText="1"/>
    </xf>
    <xf numFmtId="0" fontId="0" fillId="0" borderId="279" xfId="0" applyNumberFormat="1" applyFont="1" applyFill="1" applyBorder="1" applyAlignment="1">
      <alignment horizontal="center" vertical="center"/>
    </xf>
    <xf numFmtId="49" fontId="0" fillId="0" borderId="286" xfId="0" applyNumberFormat="1" applyFont="1" applyFill="1" applyBorder="1" applyAlignment="1">
      <alignment horizontal="center" vertical="center"/>
    </xf>
    <xf numFmtId="49" fontId="0" fillId="0" borderId="277" xfId="0" applyNumberFormat="1" applyFont="1" applyFill="1" applyBorder="1" applyAlignment="1">
      <alignment horizontal="center" vertical="center"/>
    </xf>
    <xf numFmtId="49" fontId="0" fillId="0" borderId="317" xfId="0" applyNumberFormat="1" applyFont="1" applyFill="1" applyBorder="1" applyAlignment="1">
      <alignment horizontal="center" vertical="center"/>
    </xf>
    <xf numFmtId="49" fontId="0" fillId="0" borderId="278" xfId="0" applyNumberFormat="1" applyFont="1" applyFill="1" applyBorder="1" applyAlignment="1">
      <alignment horizontal="center" vertical="center"/>
    </xf>
    <xf numFmtId="49" fontId="0" fillId="0" borderId="280" xfId="0" applyNumberFormat="1" applyFont="1" applyFill="1" applyBorder="1" applyAlignment="1">
      <alignment horizontal="center" vertical="center"/>
    </xf>
    <xf numFmtId="0" fontId="0" fillId="0" borderId="322" xfId="0" applyFont="1" applyBorder="1" applyAlignment="1">
      <alignment horizontal="left" vertical="center"/>
    </xf>
    <xf numFmtId="0" fontId="0" fillId="0" borderId="279" xfId="0" applyFont="1" applyFill="1" applyBorder="1" applyAlignment="1">
      <alignment horizontal="center" vertical="center" wrapText="1"/>
    </xf>
    <xf numFmtId="49" fontId="0" fillId="0" borderId="281" xfId="0" applyNumberFormat="1" applyFont="1" applyFill="1" applyBorder="1" applyAlignment="1">
      <alignment horizontal="center" vertical="center"/>
    </xf>
    <xf numFmtId="49" fontId="0" fillId="0" borderId="285" xfId="0" applyNumberFormat="1" applyFont="1" applyFill="1" applyBorder="1" applyAlignment="1">
      <alignment horizontal="center" vertical="center"/>
    </xf>
    <xf numFmtId="49" fontId="0" fillId="0" borderId="303" xfId="0" applyNumberFormat="1" applyFont="1" applyFill="1" applyBorder="1" applyAlignment="1">
      <alignment horizontal="center" vertical="center"/>
    </xf>
    <xf numFmtId="0" fontId="0" fillId="0" borderId="6" xfId="0" applyFont="1" applyFill="1" applyBorder="1" applyAlignment="1">
      <alignment horizontal="center" vertical="center" wrapText="1"/>
    </xf>
    <xf numFmtId="0" fontId="29" fillId="0" borderId="6" xfId="0" applyNumberFormat="1" applyFont="1" applyFill="1" applyBorder="1" applyAlignment="1">
      <alignment horizontal="left" vertical="center"/>
    </xf>
    <xf numFmtId="0" fontId="0" fillId="0" borderId="6" xfId="0" applyFont="1" applyFill="1" applyBorder="1" applyAlignment="1">
      <alignment horizontal="center" vertical="center"/>
    </xf>
    <xf numFmtId="0" fontId="0" fillId="0" borderId="6" xfId="0" applyFont="1" applyFill="1" applyBorder="1" applyAlignment="1">
      <alignment horizontal="left" vertical="center"/>
    </xf>
    <xf numFmtId="0" fontId="0" fillId="0" borderId="33" xfId="0" applyFont="1" applyFill="1" applyBorder="1" applyAlignment="1">
      <alignment horizontal="center" vertical="center"/>
    </xf>
    <xf numFmtId="2" fontId="0" fillId="0" borderId="6" xfId="0" applyNumberFormat="1" applyFont="1" applyFill="1" applyBorder="1" applyAlignment="1">
      <alignment horizontal="center" vertical="center"/>
    </xf>
    <xf numFmtId="0" fontId="0" fillId="0" borderId="45" xfId="0" applyFont="1" applyFill="1" applyBorder="1" applyAlignment="1"/>
    <xf numFmtId="0" fontId="0" fillId="0" borderId="334" xfId="0" applyFont="1" applyFill="1" applyBorder="1" applyAlignment="1">
      <alignment horizontal="center" vertical="center"/>
    </xf>
    <xf numFmtId="2" fontId="0" fillId="0" borderId="334" xfId="0" applyNumberFormat="1" applyFont="1" applyFill="1" applyBorder="1" applyAlignment="1">
      <alignment horizontal="center" vertical="center"/>
    </xf>
    <xf numFmtId="0" fontId="0" fillId="0" borderId="334" xfId="110" applyFont="1" applyBorder="1" applyAlignment="1">
      <alignment horizontal="center" vertical="center"/>
    </xf>
    <xf numFmtId="0" fontId="0" fillId="0" borderId="351" xfId="110" applyFont="1" applyFill="1" applyBorder="1" applyAlignment="1">
      <alignment horizontal="center" vertical="center"/>
    </xf>
    <xf numFmtId="0" fontId="29" fillId="0" borderId="290" xfId="110" applyNumberFormat="1" applyFont="1" applyFill="1" applyBorder="1" applyAlignment="1">
      <alignment horizontal="left" vertical="top" wrapText="1"/>
    </xf>
    <xf numFmtId="0" fontId="0" fillId="0" borderId="344" xfId="110" applyNumberFormat="1" applyFont="1" applyFill="1" applyBorder="1" applyAlignment="1">
      <alignment horizontal="center" vertical="center"/>
    </xf>
    <xf numFmtId="0" fontId="0" fillId="0" borderId="290" xfId="110" applyFont="1" applyFill="1" applyBorder="1" applyAlignment="1">
      <alignment horizontal="center"/>
    </xf>
    <xf numFmtId="0" fontId="0" fillId="0" borderId="351" xfId="110" applyFont="1" applyFill="1" applyBorder="1" applyAlignment="1">
      <alignment horizontal="center" vertical="center" wrapText="1"/>
    </xf>
    <xf numFmtId="0" fontId="0" fillId="0" borderId="203" xfId="110" applyFont="1" applyFill="1" applyBorder="1" applyAlignment="1">
      <alignment horizontal="center" wrapText="1"/>
    </xf>
    <xf numFmtId="49" fontId="0" fillId="0" borderId="0" xfId="0" applyNumberFormat="1" applyFont="1" applyAlignment="1">
      <alignment horizontal="left"/>
    </xf>
    <xf numFmtId="0" fontId="0" fillId="0" borderId="351" xfId="115" applyFont="1" applyFill="1" applyBorder="1" applyAlignment="1">
      <alignment horizontal="center" vertical="center"/>
    </xf>
    <xf numFmtId="166" fontId="0" fillId="0" borderId="386" xfId="116" applyNumberFormat="1" applyFont="1" applyFill="1" applyBorder="1" applyAlignment="1">
      <alignment horizontal="center" vertical="center" wrapText="1"/>
    </xf>
    <xf numFmtId="0" fontId="0" fillId="0" borderId="351" xfId="117" applyFont="1" applyFill="1" applyBorder="1" applyAlignment="1">
      <alignment horizontal="center" vertical="center"/>
    </xf>
    <xf numFmtId="2" fontId="0" fillId="0" borderId="309" xfId="0" applyNumberFormat="1" applyFont="1" applyFill="1" applyBorder="1" applyAlignment="1">
      <alignment horizontal="center" vertical="center"/>
    </xf>
    <xf numFmtId="0" fontId="0" fillId="0" borderId="309" xfId="0" applyFont="1" applyBorder="1"/>
    <xf numFmtId="0" fontId="0" fillId="0" borderId="309" xfId="110" applyFont="1" applyBorder="1" applyAlignment="1">
      <alignment horizontal="center" vertical="center"/>
    </xf>
    <xf numFmtId="0" fontId="29" fillId="0" borderId="309" xfId="110" applyNumberFormat="1" applyFont="1" applyFill="1" applyBorder="1" applyAlignment="1">
      <alignment horizontal="left" vertical="top" wrapText="1"/>
    </xf>
    <xf numFmtId="0" fontId="0" fillId="0" borderId="309" xfId="110" applyNumberFormat="1" applyFont="1" applyFill="1" applyBorder="1" applyAlignment="1">
      <alignment horizontal="center" vertical="center"/>
    </xf>
    <xf numFmtId="0" fontId="0" fillId="0" borderId="309" xfId="110" applyFont="1" applyFill="1" applyBorder="1" applyAlignment="1">
      <alignment horizontal="center"/>
    </xf>
    <xf numFmtId="0" fontId="0" fillId="0" borderId="309" xfId="110" applyFont="1" applyFill="1" applyBorder="1" applyAlignment="1">
      <alignment horizontal="center" vertical="center" wrapText="1"/>
    </xf>
    <xf numFmtId="0" fontId="0" fillId="0" borderId="309" xfId="110" applyFont="1" applyFill="1" applyBorder="1" applyAlignment="1">
      <alignment horizontal="center" wrapText="1"/>
    </xf>
    <xf numFmtId="166" fontId="0" fillId="0" borderId="309" xfId="116" applyNumberFormat="1" applyFont="1" applyFill="1" applyBorder="1" applyAlignment="1">
      <alignment horizontal="center" vertical="center" wrapText="1"/>
    </xf>
    <xf numFmtId="0" fontId="0" fillId="0" borderId="310" xfId="117" applyFont="1" applyFill="1" applyBorder="1" applyAlignment="1">
      <alignment horizontal="center" vertical="center"/>
    </xf>
    <xf numFmtId="0" fontId="0" fillId="0" borderId="0" xfId="0" applyFont="1" applyBorder="1" applyAlignment="1">
      <alignment horizontal="left"/>
    </xf>
    <xf numFmtId="0" fontId="29" fillId="0" borderId="309" xfId="110" applyNumberFormat="1" applyFont="1" applyFill="1" applyBorder="1" applyAlignment="1" applyProtection="1">
      <alignment horizontal="left" vertical="top" wrapText="1"/>
    </xf>
    <xf numFmtId="0" fontId="0" fillId="0" borderId="309" xfId="110" applyFont="1" applyFill="1" applyBorder="1" applyAlignment="1" applyProtection="1">
      <alignment horizontal="center" vertical="center" wrapText="1"/>
    </xf>
    <xf numFmtId="0" fontId="0" fillId="0" borderId="309" xfId="110" applyFont="1" applyFill="1" applyBorder="1" applyAlignment="1" applyProtection="1">
      <alignment horizontal="center" wrapText="1"/>
    </xf>
    <xf numFmtId="0" fontId="0" fillId="0" borderId="351" xfId="115" applyFont="1" applyFill="1" applyBorder="1" applyAlignment="1" applyProtection="1">
      <alignment horizontal="center" vertical="center"/>
    </xf>
    <xf numFmtId="0" fontId="0" fillId="0" borderId="310" xfId="117" applyFont="1" applyFill="1" applyBorder="1" applyAlignment="1" applyProtection="1">
      <alignment horizontal="center" vertical="center"/>
    </xf>
    <xf numFmtId="0" fontId="0" fillId="0" borderId="309" xfId="0" applyFont="1" applyFill="1" applyBorder="1" applyAlignment="1" applyProtection="1">
      <alignment horizontal="center" vertical="center"/>
    </xf>
    <xf numFmtId="2" fontId="0" fillId="0" borderId="309" xfId="0" applyNumberFormat="1" applyFont="1" applyFill="1" applyBorder="1" applyAlignment="1" applyProtection="1">
      <alignment horizontal="center" vertical="center"/>
    </xf>
    <xf numFmtId="0" fontId="0" fillId="0" borderId="309" xfId="0" applyFont="1" applyBorder="1" applyProtection="1"/>
    <xf numFmtId="0" fontId="0" fillId="0" borderId="0" xfId="0" applyFont="1" applyFill="1" applyBorder="1" applyAlignment="1" applyProtection="1">
      <alignment horizontal="center" vertical="center"/>
    </xf>
    <xf numFmtId="0" fontId="0" fillId="0" borderId="387" xfId="117" applyFont="1" applyFill="1" applyBorder="1" applyAlignment="1">
      <alignment horizontal="center" vertical="center"/>
    </xf>
    <xf numFmtId="0" fontId="0" fillId="0" borderId="309" xfId="115" applyFont="1" applyFill="1" applyBorder="1" applyAlignment="1" applyProtection="1">
      <alignment horizontal="center" vertical="center"/>
    </xf>
    <xf numFmtId="0" fontId="0" fillId="0" borderId="309" xfId="112" applyFont="1" applyBorder="1" applyAlignment="1">
      <alignment horizontal="center" vertical="center"/>
    </xf>
    <xf numFmtId="0" fontId="29" fillId="0" borderId="309" xfId="112" applyNumberFormat="1" applyFont="1" applyFill="1" applyBorder="1" applyAlignment="1">
      <alignment horizontal="left" vertical="top" wrapText="1"/>
    </xf>
    <xf numFmtId="0" fontId="0" fillId="0" borderId="309" xfId="112" applyNumberFormat="1" applyFont="1" applyFill="1" applyBorder="1" applyAlignment="1">
      <alignment horizontal="center" vertical="center"/>
    </xf>
    <xf numFmtId="0" fontId="0" fillId="0" borderId="309" xfId="112" applyFont="1" applyBorder="1" applyAlignment="1">
      <alignment horizontal="center"/>
    </xf>
    <xf numFmtId="0" fontId="0" fillId="0" borderId="309" xfId="112" applyFont="1" applyFill="1" applyBorder="1" applyAlignment="1">
      <alignment horizontal="center" vertical="center" wrapText="1"/>
    </xf>
    <xf numFmtId="0" fontId="0" fillId="0" borderId="340" xfId="0" applyFont="1" applyFill="1" applyBorder="1" applyAlignment="1">
      <alignment horizontal="center" wrapText="1"/>
    </xf>
    <xf numFmtId="0" fontId="0" fillId="0" borderId="40" xfId="115" applyFont="1" applyFill="1" applyBorder="1" applyAlignment="1">
      <alignment horizontal="center" vertical="center"/>
    </xf>
    <xf numFmtId="166" fontId="0" fillId="0" borderId="309" xfId="112" applyNumberFormat="1" applyFont="1" applyFill="1" applyBorder="1" applyAlignment="1">
      <alignment horizontal="center" vertical="center" wrapText="1"/>
    </xf>
    <xf numFmtId="0" fontId="0" fillId="0" borderId="267" xfId="112" applyFont="1" applyFill="1" applyBorder="1" applyAlignment="1">
      <alignment horizontal="center" vertical="center"/>
    </xf>
    <xf numFmtId="49" fontId="0" fillId="0" borderId="309" xfId="0" applyNumberFormat="1" applyFont="1" applyFill="1" applyBorder="1" applyAlignment="1">
      <alignment vertical="center"/>
    </xf>
    <xf numFmtId="0" fontId="0" fillId="0" borderId="290" xfId="112" applyFont="1" applyFill="1" applyBorder="1" applyAlignment="1">
      <alignment horizontal="center" vertical="center"/>
    </xf>
    <xf numFmtId="0" fontId="0" fillId="0" borderId="290" xfId="0" applyFont="1" applyFill="1" applyBorder="1" applyAlignment="1">
      <alignment horizontal="center" vertical="center"/>
    </xf>
    <xf numFmtId="0" fontId="29" fillId="0" borderId="309" xfId="112" applyNumberFormat="1" applyFont="1" applyFill="1" applyBorder="1" applyAlignment="1" applyProtection="1">
      <alignment horizontal="left" vertical="top" wrapText="1"/>
    </xf>
    <xf numFmtId="0" fontId="0" fillId="0" borderId="309" xfId="112" applyFont="1" applyFill="1" applyBorder="1" applyAlignment="1" applyProtection="1">
      <alignment horizontal="center" vertical="center" wrapText="1"/>
    </xf>
    <xf numFmtId="0" fontId="0" fillId="0" borderId="340" xfId="0" applyFont="1" applyFill="1" applyBorder="1" applyAlignment="1" applyProtection="1">
      <alignment horizontal="center" wrapText="1"/>
    </xf>
    <xf numFmtId="166" fontId="0" fillId="0" borderId="340" xfId="112" applyNumberFormat="1" applyFont="1" applyFill="1" applyBorder="1" applyAlignment="1">
      <alignment horizontal="center" vertical="center" wrapText="1"/>
    </xf>
    <xf numFmtId="0" fontId="0" fillId="0" borderId="309" xfId="112" applyFont="1" applyFill="1" applyBorder="1" applyAlignment="1" applyProtection="1">
      <alignment horizontal="center" vertical="center"/>
    </xf>
    <xf numFmtId="49" fontId="63" fillId="0" borderId="181" xfId="0" applyNumberFormat="1" applyFont="1" applyFill="1" applyBorder="1" applyAlignment="1">
      <alignment horizontal="center" vertical="center"/>
    </xf>
    <xf numFmtId="0" fontId="63" fillId="0" borderId="159" xfId="110" applyFont="1" applyFill="1" applyBorder="1" applyAlignment="1">
      <alignment horizontal="center" vertical="center"/>
    </xf>
    <xf numFmtId="0" fontId="63" fillId="0" borderId="199" xfId="0" applyNumberFormat="1" applyFont="1" applyFill="1" applyBorder="1" applyAlignment="1">
      <alignment horizontal="center" vertical="center"/>
    </xf>
    <xf numFmtId="0" fontId="63" fillId="0" borderId="195" xfId="0" applyFont="1" applyFill="1" applyBorder="1" applyAlignment="1">
      <alignment horizontal="center" vertical="center"/>
    </xf>
    <xf numFmtId="0" fontId="63" fillId="0" borderId="161" xfId="0" applyFont="1" applyFill="1" applyBorder="1" applyAlignment="1">
      <alignment horizontal="center" vertical="center"/>
    </xf>
    <xf numFmtId="0" fontId="63" fillId="0" borderId="186" xfId="0" applyFont="1" applyFill="1" applyBorder="1" applyAlignment="1">
      <alignment horizontal="left" vertical="center"/>
    </xf>
    <xf numFmtId="0" fontId="63" fillId="0" borderId="401" xfId="0" applyFont="1" applyFill="1" applyBorder="1" applyAlignment="1">
      <alignment horizontal="center" vertical="center"/>
    </xf>
    <xf numFmtId="166" fontId="63" fillId="0" borderId="200" xfId="0" applyNumberFormat="1" applyFont="1" applyFill="1" applyBorder="1" applyAlignment="1">
      <alignment horizontal="center" vertical="center"/>
    </xf>
    <xf numFmtId="0" fontId="63" fillId="0" borderId="363" xfId="0" applyFont="1" applyFill="1" applyBorder="1" applyAlignment="1">
      <alignment horizontal="center" vertical="center"/>
    </xf>
    <xf numFmtId="0" fontId="64" fillId="0" borderId="401" xfId="0" applyFont="1" applyFill="1" applyBorder="1" applyAlignment="1">
      <alignment horizontal="center" vertical="center"/>
    </xf>
    <xf numFmtId="0" fontId="0" fillId="0" borderId="131" xfId="0" applyFont="1" applyFill="1" applyBorder="1" applyAlignment="1">
      <alignment horizontal="left" vertical="top"/>
    </xf>
    <xf numFmtId="0" fontId="63" fillId="0" borderId="0" xfId="0" applyFont="1" applyFill="1" applyAlignment="1"/>
    <xf numFmtId="0" fontId="63" fillId="0" borderId="351" xfId="110" applyFont="1" applyFill="1" applyBorder="1" applyAlignment="1">
      <alignment horizontal="center" vertical="center"/>
    </xf>
    <xf numFmtId="0" fontId="63" fillId="0" borderId="351" xfId="0" applyFont="1" applyFill="1" applyBorder="1" applyAlignment="1">
      <alignment horizontal="center" vertical="center"/>
    </xf>
    <xf numFmtId="0" fontId="63" fillId="0" borderId="161" xfId="0" applyFont="1" applyFill="1" applyBorder="1" applyAlignment="1">
      <alignment horizontal="left" vertical="center"/>
    </xf>
    <xf numFmtId="166" fontId="63" fillId="0" borderId="401" xfId="0" applyNumberFormat="1" applyFont="1" applyFill="1" applyBorder="1" applyAlignment="1">
      <alignment horizontal="center" vertical="center"/>
    </xf>
    <xf numFmtId="0" fontId="0" fillId="0" borderId="402" xfId="0" applyFont="1" applyFill="1" applyBorder="1" applyAlignment="1"/>
    <xf numFmtId="0" fontId="63" fillId="0" borderId="197" xfId="0" applyFont="1" applyFill="1" applyBorder="1" applyAlignment="1">
      <alignment horizontal="center" vertical="center"/>
    </xf>
    <xf numFmtId="168" fontId="63" fillId="0" borderId="0" xfId="0" applyNumberFormat="1" applyFont="1" applyFill="1" applyAlignment="1"/>
    <xf numFmtId="0" fontId="63" fillId="0" borderId="0" xfId="0" applyFont="1" applyFill="1" applyBorder="1" applyAlignment="1"/>
    <xf numFmtId="0" fontId="29" fillId="0" borderId="196" xfId="0" applyNumberFormat="1" applyFont="1" applyFill="1" applyBorder="1" applyAlignment="1">
      <alignment horizontal="left" vertical="center"/>
    </xf>
    <xf numFmtId="0" fontId="63" fillId="0" borderId="178" xfId="0" applyFont="1" applyFill="1" applyBorder="1" applyAlignment="1">
      <alignment horizontal="center" vertical="center"/>
    </xf>
    <xf numFmtId="0" fontId="63" fillId="0" borderId="163" xfId="0" applyFont="1" applyFill="1" applyBorder="1" applyAlignment="1">
      <alignment horizontal="center" vertical="center"/>
    </xf>
    <xf numFmtId="166" fontId="63" fillId="0" borderId="196" xfId="0" applyNumberFormat="1" applyFont="1" applyFill="1" applyBorder="1" applyAlignment="1">
      <alignment horizontal="center" vertical="center"/>
    </xf>
    <xf numFmtId="0" fontId="63" fillId="0" borderId="337" xfId="0" applyFont="1" applyFill="1" applyBorder="1" applyAlignment="1">
      <alignment horizontal="center" vertical="center"/>
    </xf>
    <xf numFmtId="0" fontId="64" fillId="0" borderId="309" xfId="0" applyFont="1" applyFill="1" applyBorder="1" applyAlignment="1">
      <alignment horizontal="center" vertical="center"/>
    </xf>
    <xf numFmtId="2" fontId="63" fillId="0" borderId="309" xfId="91" applyNumberFormat="1" applyFont="1" applyFill="1" applyBorder="1" applyAlignment="1">
      <alignment horizontal="center" vertical="center"/>
    </xf>
    <xf numFmtId="49" fontId="63" fillId="0" borderId="0" xfId="0" applyNumberFormat="1" applyFont="1" applyFill="1" applyAlignment="1">
      <alignment horizontal="left" vertical="center"/>
    </xf>
    <xf numFmtId="166" fontId="63" fillId="0" borderId="161" xfId="0" applyNumberFormat="1" applyFont="1" applyFill="1" applyBorder="1" applyAlignment="1">
      <alignment horizontal="center" vertical="center"/>
    </xf>
    <xf numFmtId="0" fontId="64" fillId="0" borderId="304" xfId="0" applyFont="1" applyFill="1" applyBorder="1" applyAlignment="1">
      <alignment horizontal="center" vertical="center"/>
    </xf>
    <xf numFmtId="2" fontId="63" fillId="0" borderId="304" xfId="91" applyNumberFormat="1" applyFont="1" applyFill="1" applyBorder="1" applyAlignment="1">
      <alignment horizontal="center" vertical="center"/>
    </xf>
    <xf numFmtId="0" fontId="0" fillId="0" borderId="131" xfId="0" applyFont="1" applyFill="1" applyBorder="1" applyAlignment="1"/>
    <xf numFmtId="49" fontId="63" fillId="0" borderId="195" xfId="0" applyNumberFormat="1" applyFont="1" applyFill="1" applyBorder="1" applyAlignment="1">
      <alignment horizontal="left" vertical="center"/>
    </xf>
    <xf numFmtId="0" fontId="64" fillId="0" borderId="161" xfId="0" applyFont="1" applyFill="1" applyBorder="1" applyAlignment="1">
      <alignment horizontal="center" vertical="center"/>
    </xf>
    <xf numFmtId="2" fontId="63" fillId="0" borderId="161" xfId="91" applyNumberFormat="1" applyFont="1" applyFill="1" applyBorder="1" applyAlignment="1">
      <alignment horizontal="center" vertical="center"/>
    </xf>
    <xf numFmtId="0" fontId="0" fillId="0" borderId="335" xfId="112" applyFont="1" applyBorder="1" applyAlignment="1">
      <alignment horizontal="center" vertical="center"/>
    </xf>
    <xf numFmtId="2" fontId="0" fillId="0" borderId="41" xfId="0" applyNumberFormat="1" applyFont="1" applyFill="1" applyBorder="1" applyAlignment="1">
      <alignment horizontal="center" vertical="center"/>
    </xf>
    <xf numFmtId="0" fontId="29" fillId="0" borderId="198" xfId="0" applyNumberFormat="1" applyFont="1" applyFill="1" applyBorder="1" applyAlignment="1">
      <alignment horizontal="left" vertical="center"/>
    </xf>
    <xf numFmtId="0" fontId="63" fillId="0" borderId="186" xfId="0" applyFont="1" applyFill="1" applyBorder="1" applyAlignment="1">
      <alignment horizontal="center" vertical="center"/>
    </xf>
    <xf numFmtId="0" fontId="63" fillId="0" borderId="184" xfId="0" applyFont="1" applyFill="1" applyBorder="1" applyAlignment="1">
      <alignment horizontal="center" vertical="center"/>
    </xf>
    <xf numFmtId="0" fontId="63" fillId="0" borderId="198" xfId="0" applyNumberFormat="1" applyFont="1" applyFill="1" applyBorder="1" applyAlignment="1">
      <alignment horizontal="center" vertical="center"/>
    </xf>
    <xf numFmtId="49" fontId="63" fillId="0" borderId="161" xfId="0" applyNumberFormat="1" applyFont="1" applyFill="1" applyBorder="1" applyAlignment="1">
      <alignment horizontal="center" vertical="center"/>
    </xf>
    <xf numFmtId="0" fontId="29" fillId="0" borderId="201" xfId="0" applyNumberFormat="1" applyFont="1" applyFill="1" applyBorder="1" applyAlignment="1">
      <alignment horizontal="left" vertical="center"/>
    </xf>
    <xf numFmtId="49" fontId="63" fillId="0" borderId="159" xfId="0" applyNumberFormat="1" applyFont="1" applyFill="1" applyBorder="1" applyAlignment="1">
      <alignment horizontal="center" vertical="center"/>
    </xf>
    <xf numFmtId="0" fontId="63" fillId="0" borderId="182" xfId="0" applyNumberFormat="1" applyFont="1" applyFill="1" applyBorder="1" applyAlignment="1">
      <alignment horizontal="center" vertical="center"/>
    </xf>
    <xf numFmtId="0" fontId="63" fillId="0" borderId="0" xfId="0" applyFont="1" applyFill="1" applyBorder="1" applyAlignment="1">
      <alignment horizontal="center" vertical="center"/>
    </xf>
    <xf numFmtId="0" fontId="0" fillId="0" borderId="208" xfId="0" applyFont="1" applyFill="1" applyBorder="1" applyAlignment="1"/>
    <xf numFmtId="1" fontId="63" fillId="0" borderId="161" xfId="0" applyNumberFormat="1" applyFont="1" applyFill="1" applyBorder="1" applyAlignment="1">
      <alignment horizontal="center" vertical="center"/>
    </xf>
    <xf numFmtId="0" fontId="63" fillId="0" borderId="195" xfId="0" applyFont="1" applyFill="1" applyBorder="1" applyAlignment="1">
      <alignment horizontal="center"/>
    </xf>
    <xf numFmtId="0" fontId="63" fillId="0" borderId="197" xfId="0" applyFont="1" applyFill="1" applyBorder="1" applyAlignment="1"/>
    <xf numFmtId="49" fontId="63" fillId="0" borderId="188" xfId="0" applyNumberFormat="1" applyFont="1" applyFill="1" applyBorder="1" applyAlignment="1">
      <alignment horizontal="left" vertical="center"/>
    </xf>
    <xf numFmtId="49" fontId="63" fillId="0" borderId="161" xfId="0" applyNumberFormat="1" applyFont="1" applyFill="1" applyBorder="1" applyAlignment="1">
      <alignment horizontal="center" vertical="center" wrapText="1"/>
    </xf>
    <xf numFmtId="0" fontId="63" fillId="0" borderId="159" xfId="110" applyFont="1" applyFill="1" applyBorder="1" applyAlignment="1">
      <alignment horizontal="center" vertical="center" wrapText="1"/>
    </xf>
    <xf numFmtId="0" fontId="29" fillId="0" borderId="201" xfId="0" applyNumberFormat="1" applyFont="1" applyFill="1" applyBorder="1" applyAlignment="1">
      <alignment horizontal="left" vertical="center" wrapText="1"/>
    </xf>
    <xf numFmtId="49" fontId="63" fillId="0" borderId="159" xfId="0" applyNumberFormat="1" applyFont="1" applyFill="1" applyBorder="1" applyAlignment="1">
      <alignment horizontal="center" vertical="center" wrapText="1"/>
    </xf>
    <xf numFmtId="0" fontId="63" fillId="0" borderId="195" xfId="0" applyFont="1" applyFill="1" applyBorder="1" applyAlignment="1">
      <alignment horizontal="center" wrapText="1"/>
    </xf>
    <xf numFmtId="0" fontId="63" fillId="0" borderId="161" xfId="0" applyFont="1" applyFill="1" applyBorder="1" applyAlignment="1">
      <alignment horizontal="center" vertical="center" wrapText="1"/>
    </xf>
    <xf numFmtId="0" fontId="63" fillId="0" borderId="161" xfId="0" applyFont="1" applyFill="1" applyBorder="1" applyAlignment="1">
      <alignment horizontal="left" vertical="center" wrapText="1"/>
    </xf>
    <xf numFmtId="166" fontId="63" fillId="0" borderId="182" xfId="0" applyNumberFormat="1" applyFont="1" applyFill="1" applyBorder="1" applyAlignment="1">
      <alignment horizontal="center" vertical="center" wrapText="1"/>
    </xf>
    <xf numFmtId="49" fontId="63" fillId="0" borderId="182" xfId="0" applyNumberFormat="1" applyFont="1" applyFill="1" applyBorder="1" applyAlignment="1">
      <alignment horizontal="center" vertical="center" wrapText="1"/>
    </xf>
    <xf numFmtId="0" fontId="64" fillId="0" borderId="161" xfId="0" applyFont="1" applyFill="1" applyBorder="1" applyAlignment="1">
      <alignment horizontal="center" vertical="center" wrapText="1"/>
    </xf>
    <xf numFmtId="2" fontId="63" fillId="0" borderId="161" xfId="91" applyNumberFormat="1" applyFont="1" applyFill="1" applyBorder="1" applyAlignment="1">
      <alignment horizontal="center" vertical="center" wrapText="1"/>
    </xf>
    <xf numFmtId="0" fontId="63" fillId="0" borderId="197" xfId="0" applyFont="1" applyFill="1" applyBorder="1" applyAlignment="1">
      <alignment wrapText="1"/>
    </xf>
    <xf numFmtId="0" fontId="63" fillId="0" borderId="0" xfId="0" applyFont="1" applyFill="1" applyBorder="1" applyAlignment="1">
      <alignment wrapText="1"/>
    </xf>
    <xf numFmtId="0" fontId="63" fillId="0" borderId="0" xfId="0" applyFont="1" applyFill="1" applyAlignment="1">
      <alignment wrapText="1"/>
    </xf>
    <xf numFmtId="166" fontId="63" fillId="0" borderId="182" xfId="0" applyNumberFormat="1" applyFont="1" applyFill="1" applyBorder="1" applyAlignment="1">
      <alignment horizontal="center" vertical="center"/>
    </xf>
    <xf numFmtId="2" fontId="63" fillId="0" borderId="163" xfId="91" applyNumberFormat="1" applyFont="1" applyFill="1" applyBorder="1" applyAlignment="1">
      <alignment horizontal="center" vertical="center"/>
    </xf>
    <xf numFmtId="0" fontId="63" fillId="0" borderId="139" xfId="0" applyFont="1" applyFill="1" applyBorder="1" applyAlignment="1">
      <alignment horizontal="left" vertical="center"/>
    </xf>
    <xf numFmtId="49" fontId="63" fillId="0" borderId="163" xfId="0" applyNumberFormat="1" applyFont="1" applyFill="1" applyBorder="1" applyAlignment="1">
      <alignment horizontal="center" vertical="center"/>
    </xf>
    <xf numFmtId="0" fontId="63" fillId="0" borderId="195" xfId="110" applyFont="1" applyFill="1" applyBorder="1" applyAlignment="1">
      <alignment horizontal="center" vertical="center"/>
    </xf>
    <xf numFmtId="0" fontId="29" fillId="0" borderId="195" xfId="0" applyNumberFormat="1" applyFont="1" applyFill="1" applyBorder="1" applyAlignment="1">
      <alignment horizontal="left" vertical="center"/>
    </xf>
    <xf numFmtId="49" fontId="63" fillId="0" borderId="195" xfId="0" applyNumberFormat="1" applyFont="1" applyFill="1" applyBorder="1" applyAlignment="1">
      <alignment horizontal="center" vertical="center"/>
    </xf>
    <xf numFmtId="49" fontId="63" fillId="0" borderId="27" xfId="0" applyNumberFormat="1" applyFont="1" applyFill="1" applyBorder="1" applyAlignment="1">
      <alignment horizontal="center" vertical="center"/>
    </xf>
    <xf numFmtId="0" fontId="63" fillId="0" borderId="40" xfId="110" applyFont="1" applyFill="1" applyBorder="1" applyAlignment="1">
      <alignment horizontal="center" vertical="center"/>
    </xf>
    <xf numFmtId="0" fontId="29" fillId="0" borderId="202" xfId="0" applyNumberFormat="1" applyFont="1" applyFill="1" applyBorder="1" applyAlignment="1">
      <alignment horizontal="left" vertical="center"/>
    </xf>
    <xf numFmtId="0" fontId="63" fillId="0" borderId="40" xfId="0" applyNumberFormat="1" applyFont="1" applyFill="1" applyBorder="1" applyAlignment="1">
      <alignment horizontal="center" vertical="center"/>
    </xf>
    <xf numFmtId="0" fontId="63" fillId="0" borderId="203" xfId="0" applyFont="1" applyFill="1" applyBorder="1" applyAlignment="1">
      <alignment horizontal="center"/>
    </xf>
    <xf numFmtId="0" fontId="63" fillId="0" borderId="27" xfId="0" applyFont="1" applyFill="1" applyBorder="1" applyAlignment="1">
      <alignment horizontal="center" vertical="center"/>
    </xf>
    <xf numFmtId="0" fontId="63" fillId="0" borderId="41" xfId="0" applyFont="1" applyFill="1" applyBorder="1" applyAlignment="1">
      <alignment horizontal="center" vertical="center"/>
    </xf>
    <xf numFmtId="0" fontId="63" fillId="0" borderId="27" xfId="0" applyFont="1" applyFill="1" applyBorder="1" applyAlignment="1">
      <alignment horizontal="left" vertical="center"/>
    </xf>
    <xf numFmtId="0" fontId="63" fillId="0" borderId="159" xfId="0" applyNumberFormat="1" applyFont="1" applyFill="1" applyBorder="1" applyAlignment="1">
      <alignment horizontal="center" vertical="center"/>
    </xf>
    <xf numFmtId="0" fontId="63" fillId="0" borderId="190" xfId="0" applyFont="1" applyFill="1" applyBorder="1" applyAlignment="1">
      <alignment horizontal="center"/>
    </xf>
    <xf numFmtId="0" fontId="63" fillId="0" borderId="158" xfId="0" applyFont="1" applyFill="1" applyBorder="1" applyAlignment="1">
      <alignment horizontal="center" vertical="center"/>
    </xf>
    <xf numFmtId="49" fontId="63" fillId="0" borderId="204" xfId="0" applyNumberFormat="1" applyFont="1" applyFill="1" applyBorder="1" applyAlignment="1">
      <alignment horizontal="left" vertical="center"/>
    </xf>
    <xf numFmtId="0" fontId="63" fillId="0" borderId="139" xfId="110" applyFont="1" applyFill="1" applyBorder="1" applyAlignment="1">
      <alignment horizontal="center" vertical="center"/>
    </xf>
    <xf numFmtId="0" fontId="0" fillId="0" borderId="161" xfId="0" applyFont="1" applyFill="1" applyBorder="1" applyAlignment="1">
      <alignment horizontal="center" vertical="center"/>
    </xf>
    <xf numFmtId="0" fontId="0" fillId="0" borderId="182" xfId="0" applyNumberFormat="1" applyFont="1" applyFill="1" applyBorder="1" applyAlignment="1">
      <alignment horizontal="center" vertical="center"/>
    </xf>
    <xf numFmtId="0" fontId="64" fillId="0" borderId="161" xfId="0" applyFont="1" applyFill="1" applyBorder="1" applyAlignment="1">
      <alignment horizontal="left" vertical="center"/>
    </xf>
    <xf numFmtId="166" fontId="64" fillId="0" borderId="161" xfId="0" applyNumberFormat="1" applyFont="1" applyFill="1" applyBorder="1" applyAlignment="1">
      <alignment horizontal="center" vertical="center"/>
    </xf>
    <xf numFmtId="0" fontId="64" fillId="0" borderId="182" xfId="0" applyNumberFormat="1" applyFont="1" applyFill="1" applyBorder="1" applyAlignment="1">
      <alignment horizontal="center" vertical="center"/>
    </xf>
    <xf numFmtId="49" fontId="0" fillId="0" borderId="205" xfId="0" applyNumberFormat="1" applyFont="1" applyFill="1" applyBorder="1" applyAlignment="1">
      <alignment horizontal="center" vertical="center"/>
    </xf>
    <xf numFmtId="0" fontId="63" fillId="0" borderId="139" xfId="0" applyFont="1" applyFill="1" applyBorder="1" applyAlignment="1">
      <alignment horizontal="center"/>
    </xf>
    <xf numFmtId="166" fontId="63" fillId="0" borderId="368" xfId="0" applyNumberFormat="1" applyFont="1" applyFill="1" applyBorder="1" applyAlignment="1">
      <alignment horizontal="center" vertical="center"/>
    </xf>
    <xf numFmtId="49" fontId="63" fillId="0" borderId="309" xfId="0" applyNumberFormat="1" applyFont="1" applyFill="1" applyBorder="1" applyAlignment="1">
      <alignment horizontal="center" vertical="center"/>
    </xf>
    <xf numFmtId="0" fontId="64" fillId="0" borderId="338" xfId="0" applyFont="1" applyFill="1" applyBorder="1" applyAlignment="1">
      <alignment horizontal="center" vertical="center"/>
    </xf>
    <xf numFmtId="2" fontId="64" fillId="0" borderId="161" xfId="91" applyNumberFormat="1" applyFont="1" applyFill="1" applyBorder="1" applyAlignment="1">
      <alignment horizontal="center" vertical="center"/>
    </xf>
    <xf numFmtId="0" fontId="0" fillId="0" borderId="309" xfId="118" applyFont="1" applyBorder="1" applyAlignment="1">
      <alignment horizontal="center" vertical="center"/>
    </xf>
    <xf numFmtId="0" fontId="29" fillId="0" borderId="309" xfId="118" applyNumberFormat="1" applyFont="1" applyFill="1" applyBorder="1" applyAlignment="1">
      <alignment horizontal="left" vertical="top" wrapText="1"/>
    </xf>
    <xf numFmtId="0" fontId="0" fillId="0" borderId="309" xfId="118" applyFont="1" applyFill="1" applyBorder="1" applyAlignment="1">
      <alignment horizontal="center" wrapText="1"/>
    </xf>
    <xf numFmtId="0" fontId="0" fillId="0" borderId="309" xfId="118" applyFont="1" applyBorder="1" applyAlignment="1">
      <alignment horizontal="center"/>
    </xf>
    <xf numFmtId="0" fontId="0" fillId="0" borderId="267" xfId="118" applyFont="1" applyFill="1" applyBorder="1" applyAlignment="1">
      <alignment horizontal="center" vertical="center"/>
    </xf>
    <xf numFmtId="166" fontId="0" fillId="0" borderId="309" xfId="118" applyNumberFormat="1" applyFont="1" applyFill="1" applyBorder="1" applyAlignment="1">
      <alignment horizontal="center" vertical="center" wrapText="1"/>
    </xf>
    <xf numFmtId="1" fontId="0" fillId="0" borderId="267" xfId="118" applyNumberFormat="1" applyFont="1" applyFill="1" applyBorder="1" applyAlignment="1">
      <alignment horizontal="center" vertical="center"/>
    </xf>
    <xf numFmtId="0" fontId="0" fillId="0" borderId="309" xfId="118" applyFont="1" applyFill="1" applyBorder="1" applyAlignment="1">
      <alignment horizontal="center" vertical="center"/>
    </xf>
    <xf numFmtId="1" fontId="0" fillId="0" borderId="309" xfId="118" applyNumberFormat="1" applyFont="1" applyFill="1" applyBorder="1" applyAlignment="1">
      <alignment horizontal="center" vertical="center"/>
    </xf>
    <xf numFmtId="0" fontId="29" fillId="0" borderId="309" xfId="118" applyNumberFormat="1" applyFont="1" applyFill="1" applyBorder="1" applyAlignment="1" applyProtection="1">
      <alignment horizontal="left" vertical="top" wrapText="1"/>
    </xf>
    <xf numFmtId="0" fontId="0" fillId="0" borderId="309" xfId="118" applyFont="1" applyBorder="1" applyAlignment="1" applyProtection="1">
      <alignment horizontal="center" vertical="center"/>
    </xf>
    <xf numFmtId="0" fontId="0" fillId="0" borderId="309" xfId="118" applyFont="1" applyFill="1" applyBorder="1" applyAlignment="1" applyProtection="1">
      <alignment horizontal="center" wrapText="1"/>
    </xf>
    <xf numFmtId="0" fontId="0" fillId="0" borderId="309" xfId="118" applyFont="1" applyFill="1" applyBorder="1" applyAlignment="1" applyProtection="1">
      <alignment horizontal="center" vertical="center"/>
    </xf>
    <xf numFmtId="1" fontId="0" fillId="0" borderId="309" xfId="118" applyNumberFormat="1" applyFont="1" applyFill="1" applyBorder="1" applyAlignment="1" applyProtection="1">
      <alignment horizontal="center" vertical="center"/>
    </xf>
    <xf numFmtId="0" fontId="29" fillId="0" borderId="205" xfId="0" applyNumberFormat="1" applyFont="1" applyFill="1" applyBorder="1" applyAlignment="1">
      <alignment horizontal="left" vertical="center"/>
    </xf>
    <xf numFmtId="0" fontId="63" fillId="0" borderId="205" xfId="0" applyNumberFormat="1" applyFont="1" applyFill="1" applyBorder="1" applyAlignment="1">
      <alignment horizontal="center" vertical="center"/>
    </xf>
    <xf numFmtId="0" fontId="63" fillId="0" borderId="155" xfId="0" applyFont="1" applyFill="1" applyBorder="1" applyAlignment="1">
      <alignment horizontal="center"/>
    </xf>
    <xf numFmtId="166" fontId="63" fillId="0" borderId="176" xfId="0" applyNumberFormat="1" applyFont="1" applyFill="1" applyBorder="1" applyAlignment="1">
      <alignment horizontal="center" vertical="center"/>
    </xf>
    <xf numFmtId="0" fontId="63" fillId="0" borderId="206" xfId="0" applyNumberFormat="1" applyFont="1" applyFill="1" applyBorder="1" applyAlignment="1">
      <alignment horizontal="center" vertical="center"/>
    </xf>
    <xf numFmtId="0" fontId="0" fillId="0" borderId="209" xfId="0" applyFont="1" applyFill="1" applyBorder="1" applyAlignment="1"/>
    <xf numFmtId="166" fontId="63" fillId="0" borderId="206" xfId="0" applyNumberFormat="1" applyFont="1" applyFill="1" applyBorder="1" applyAlignment="1">
      <alignment horizontal="center" vertical="center"/>
    </xf>
    <xf numFmtId="0" fontId="63" fillId="0" borderId="158" xfId="0" applyNumberFormat="1" applyFont="1" applyFill="1" applyBorder="1" applyAlignment="1">
      <alignment horizontal="center" vertical="center"/>
    </xf>
    <xf numFmtId="49" fontId="63" fillId="0" borderId="182" xfId="0" applyNumberFormat="1" applyFont="1" applyFill="1" applyBorder="1" applyAlignment="1">
      <alignment horizontal="center" vertical="center"/>
    </xf>
    <xf numFmtId="0" fontId="63" fillId="0" borderId="158" xfId="0" applyFont="1" applyFill="1" applyBorder="1" applyAlignment="1">
      <alignment horizontal="left" vertical="center"/>
    </xf>
    <xf numFmtId="0" fontId="63" fillId="0" borderId="207" xfId="110" applyFont="1" applyFill="1" applyBorder="1" applyAlignment="1">
      <alignment horizontal="center" vertical="center"/>
    </xf>
    <xf numFmtId="0" fontId="63" fillId="0" borderId="139" xfId="0" applyFont="1" applyFill="1" applyBorder="1" applyAlignment="1">
      <alignment horizontal="center" vertical="center"/>
    </xf>
    <xf numFmtId="166" fontId="63" fillId="0" borderId="139" xfId="0" applyNumberFormat="1" applyFont="1" applyFill="1" applyBorder="1" applyAlignment="1">
      <alignment horizontal="center" vertical="center"/>
    </xf>
    <xf numFmtId="2" fontId="63" fillId="0" borderId="337" xfId="91" applyNumberFormat="1" applyFont="1" applyFill="1" applyBorder="1" applyAlignment="1">
      <alignment horizontal="center" vertical="center"/>
    </xf>
    <xf numFmtId="9" fontId="0" fillId="0" borderId="351" xfId="0" applyNumberFormat="1" applyFont="1" applyFill="1" applyBorder="1" applyAlignment="1">
      <alignment horizontal="center" vertical="center"/>
    </xf>
    <xf numFmtId="9" fontId="0" fillId="0" borderId="351" xfId="0" applyNumberFormat="1" applyFont="1" applyFill="1" applyBorder="1" applyAlignment="1" applyProtection="1">
      <alignment horizontal="center" vertical="center"/>
    </xf>
    <xf numFmtId="1" fontId="0" fillId="0" borderId="309" xfId="118" applyNumberFormat="1" applyFont="1" applyFill="1" applyBorder="1" applyAlignment="1">
      <alignment horizontal="center" vertical="center" wrapText="1"/>
    </xf>
    <xf numFmtId="2" fontId="0" fillId="0" borderId="351" xfId="0" applyNumberFormat="1" applyFont="1" applyFill="1" applyBorder="1" applyAlignment="1">
      <alignment horizontal="center" vertical="center"/>
    </xf>
    <xf numFmtId="1" fontId="0" fillId="0" borderId="309" xfId="118" applyNumberFormat="1" applyFont="1" applyFill="1" applyBorder="1" applyAlignment="1" applyProtection="1">
      <alignment horizontal="center" vertical="center" wrapText="1"/>
    </xf>
    <xf numFmtId="2" fontId="0" fillId="0" borderId="351" xfId="0" applyNumberFormat="1" applyFont="1" applyFill="1" applyBorder="1" applyAlignment="1" applyProtection="1">
      <alignment horizontal="center" vertical="center"/>
    </xf>
    <xf numFmtId="0" fontId="0" fillId="0" borderId="309" xfId="118" applyNumberFormat="1" applyFont="1" applyFill="1" applyBorder="1" applyAlignment="1">
      <alignment horizontal="center" vertical="center"/>
    </xf>
    <xf numFmtId="0" fontId="29" fillId="0" borderId="309" xfId="0" applyFont="1" applyBorder="1"/>
    <xf numFmtId="0" fontId="0" fillId="0" borderId="0" xfId="0" applyFont="1" applyBorder="1" applyAlignment="1" applyProtection="1">
      <alignment horizontal="center" vertical="center"/>
    </xf>
    <xf numFmtId="0" fontId="0" fillId="0" borderId="309" xfId="118" applyFont="1" applyFill="1" applyBorder="1" applyAlignment="1">
      <alignment horizontal="center"/>
    </xf>
    <xf numFmtId="0" fontId="0" fillId="0" borderId="309" xfId="0" applyFont="1" applyFill="1" applyBorder="1" applyProtection="1"/>
    <xf numFmtId="0" fontId="0" fillId="0" borderId="0" xfId="0" applyFont="1" applyBorder="1" applyAlignment="1">
      <alignment horizontal="center" vertical="center"/>
    </xf>
    <xf numFmtId="0" fontId="0" fillId="0" borderId="290" xfId="118" applyFont="1" applyFill="1" applyBorder="1" applyAlignment="1">
      <alignment horizontal="center" vertical="center"/>
    </xf>
    <xf numFmtId="2" fontId="0" fillId="0" borderId="408" xfId="0" applyNumberFormat="1" applyFont="1" applyFill="1" applyBorder="1" applyAlignment="1" applyProtection="1">
      <alignment horizontal="center" vertical="center"/>
    </xf>
    <xf numFmtId="0" fontId="0" fillId="0" borderId="245" xfId="0" applyFont="1" applyFill="1" applyBorder="1" applyAlignment="1">
      <alignment horizontal="center" vertical="center" wrapText="1"/>
    </xf>
    <xf numFmtId="0" fontId="0" fillId="0" borderId="281" xfId="110" applyFont="1" applyFill="1" applyBorder="1" applyAlignment="1">
      <alignment horizontal="center" vertical="center"/>
    </xf>
    <xf numFmtId="0" fontId="29" fillId="0" borderId="282" xfId="0" applyNumberFormat="1" applyFont="1" applyFill="1" applyBorder="1" applyAlignment="1">
      <alignment horizontal="left" vertical="center" wrapText="1"/>
    </xf>
    <xf numFmtId="0" fontId="0" fillId="0" borderId="271" xfId="0" applyFont="1" applyFill="1" applyBorder="1" applyAlignment="1">
      <alignment horizontal="center" vertical="center"/>
    </xf>
    <xf numFmtId="0" fontId="0" fillId="0" borderId="271" xfId="0" applyFont="1" applyFill="1" applyBorder="1" applyAlignment="1">
      <alignment horizontal="center" vertical="center" wrapText="1"/>
    </xf>
    <xf numFmtId="9" fontId="0" fillId="0" borderId="304" xfId="0" applyNumberFormat="1" applyFont="1" applyFill="1" applyBorder="1" applyAlignment="1">
      <alignment horizontal="center" vertical="center"/>
    </xf>
    <xf numFmtId="9" fontId="0" fillId="0" borderId="277" xfId="0" applyNumberFormat="1" applyFont="1" applyFill="1" applyBorder="1" applyAlignment="1">
      <alignment horizontal="center" vertical="center"/>
    </xf>
    <xf numFmtId="0" fontId="29" fillId="0" borderId="278" xfId="0" applyNumberFormat="1" applyFont="1" applyFill="1" applyBorder="1" applyAlignment="1">
      <alignment horizontal="left" vertical="center" wrapText="1"/>
    </xf>
    <xf numFmtId="0" fontId="0" fillId="0" borderId="264" xfId="0" applyFont="1" applyFill="1" applyBorder="1" applyAlignment="1">
      <alignment horizontal="center" vertical="center" wrapText="1"/>
    </xf>
    <xf numFmtId="0" fontId="0" fillId="0" borderId="283" xfId="0" applyFont="1" applyBorder="1"/>
    <xf numFmtId="2" fontId="0" fillId="0" borderId="277" xfId="91" applyNumberFormat="1" applyFont="1" applyFill="1" applyBorder="1" applyAlignment="1">
      <alignment horizontal="center" vertical="center"/>
    </xf>
    <xf numFmtId="0" fontId="29" fillId="0" borderId="283" xfId="0" applyNumberFormat="1" applyFont="1" applyFill="1" applyBorder="1" applyAlignment="1">
      <alignment horizontal="left" vertical="center"/>
    </xf>
    <xf numFmtId="0" fontId="0" fillId="0" borderId="280" xfId="0" applyFont="1" applyFill="1" applyBorder="1" applyAlignment="1">
      <alignment horizontal="center" vertical="center" wrapText="1"/>
    </xf>
    <xf numFmtId="2" fontId="0" fillId="0" borderId="278" xfId="0" applyNumberFormat="1" applyFont="1" applyFill="1" applyBorder="1" applyAlignment="1">
      <alignment horizontal="center" vertical="center"/>
    </xf>
    <xf numFmtId="0" fontId="29" fillId="0" borderId="284" xfId="0" applyNumberFormat="1" applyFont="1" applyFill="1" applyBorder="1" applyAlignment="1">
      <alignment horizontal="left" vertical="center"/>
    </xf>
    <xf numFmtId="2" fontId="0" fillId="0" borderId="277" xfId="0" applyNumberFormat="1" applyFont="1" applyFill="1" applyBorder="1" applyAlignment="1">
      <alignment horizontal="center" vertical="center"/>
    </xf>
    <xf numFmtId="0" fontId="29" fillId="0" borderId="277" xfId="0" applyNumberFormat="1" applyFont="1" applyFill="1" applyBorder="1"/>
    <xf numFmtId="0" fontId="0" fillId="0" borderId="276" xfId="0" applyFont="1" applyFill="1" applyBorder="1" applyAlignment="1">
      <alignment horizontal="center" vertical="center" wrapText="1"/>
    </xf>
    <xf numFmtId="2" fontId="0" fillId="0" borderId="289" xfId="0" applyNumberFormat="1" applyFont="1" applyFill="1" applyBorder="1" applyAlignment="1">
      <alignment horizontal="center" vertical="center"/>
    </xf>
    <xf numFmtId="0" fontId="29" fillId="0" borderId="227" xfId="0" applyFont="1" applyBorder="1"/>
    <xf numFmtId="0" fontId="0" fillId="0" borderId="269" xfId="0" applyFont="1" applyFill="1" applyBorder="1" applyAlignment="1">
      <alignment horizontal="center" vertical="center" wrapText="1"/>
    </xf>
    <xf numFmtId="0" fontId="0" fillId="0" borderId="119" xfId="0" applyFont="1" applyBorder="1" applyAlignment="1">
      <alignment horizontal="center" vertical="center"/>
    </xf>
    <xf numFmtId="0" fontId="29" fillId="0" borderId="121" xfId="0" applyNumberFormat="1" applyFont="1" applyFill="1" applyBorder="1" applyAlignment="1">
      <alignment horizontal="left" vertical="center"/>
    </xf>
    <xf numFmtId="0" fontId="0" fillId="0" borderId="119" xfId="0" applyFont="1" applyFill="1" applyBorder="1" applyAlignment="1">
      <alignment horizontal="center" vertical="center"/>
    </xf>
    <xf numFmtId="0" fontId="0" fillId="0" borderId="118" xfId="0" applyFont="1" applyFill="1" applyBorder="1" applyAlignment="1">
      <alignment horizontal="center" vertical="center"/>
    </xf>
    <xf numFmtId="49" fontId="0" fillId="0" borderId="121" xfId="0" applyNumberFormat="1" applyFont="1" applyBorder="1" applyAlignment="1">
      <alignment horizontal="left"/>
    </xf>
    <xf numFmtId="0" fontId="0" fillId="0" borderId="130" xfId="0" applyFont="1" applyFill="1" applyBorder="1" applyAlignment="1">
      <alignment horizontal="center" vertical="center"/>
    </xf>
    <xf numFmtId="166" fontId="0" fillId="0" borderId="119" xfId="0" applyNumberFormat="1" applyFont="1" applyBorder="1" applyAlignment="1">
      <alignment horizontal="center" vertical="center"/>
    </xf>
    <xf numFmtId="2" fontId="0" fillId="0" borderId="119" xfId="91" applyNumberFormat="1" applyFont="1" applyFill="1" applyBorder="1" applyAlignment="1">
      <alignment horizontal="center" vertical="center"/>
    </xf>
    <xf numFmtId="2" fontId="0" fillId="0" borderId="118" xfId="91" applyNumberFormat="1" applyFont="1" applyFill="1" applyBorder="1" applyAlignment="1">
      <alignment horizontal="center" vertical="center"/>
    </xf>
    <xf numFmtId="0" fontId="0" fillId="0" borderId="197" xfId="0" applyFont="1" applyBorder="1" applyAlignment="1"/>
    <xf numFmtId="0" fontId="29" fillId="0" borderId="129" xfId="0" applyNumberFormat="1" applyFont="1" applyFill="1" applyBorder="1" applyAlignment="1">
      <alignment horizontal="left" vertical="center"/>
    </xf>
    <xf numFmtId="0" fontId="0" fillId="0" borderId="197" xfId="0" applyFont="1" applyFill="1" applyBorder="1" applyAlignment="1">
      <alignment horizontal="center" vertical="center"/>
    </xf>
    <xf numFmtId="0" fontId="0" fillId="0" borderId="309" xfId="110" applyFont="1" applyFill="1" applyBorder="1" applyAlignment="1">
      <alignment horizontal="center" vertical="center"/>
    </xf>
    <xf numFmtId="0" fontId="0" fillId="0" borderId="409" xfId="0" applyFont="1" applyFill="1" applyBorder="1" applyAlignment="1">
      <alignment horizontal="center" vertical="center"/>
    </xf>
    <xf numFmtId="0" fontId="0" fillId="0" borderId="309" xfId="0" applyFont="1" applyFill="1" applyBorder="1" applyAlignment="1">
      <alignment horizontal="left" vertical="center" wrapText="1"/>
    </xf>
    <xf numFmtId="0" fontId="0" fillId="0" borderId="401" xfId="0" applyFont="1" applyFill="1" applyBorder="1" applyAlignment="1">
      <alignment horizontal="center" vertical="center"/>
    </xf>
    <xf numFmtId="0" fontId="29" fillId="0" borderId="309" xfId="0" applyNumberFormat="1" applyFont="1" applyFill="1" applyBorder="1" applyAlignment="1">
      <alignment horizontal="left" vertical="center"/>
    </xf>
    <xf numFmtId="2" fontId="0" fillId="0" borderId="310" xfId="0" applyNumberFormat="1" applyFont="1" applyFill="1" applyBorder="1" applyAlignment="1">
      <alignment horizontal="center" vertical="center"/>
    </xf>
    <xf numFmtId="0" fontId="29" fillId="0" borderId="309" xfId="0" applyNumberFormat="1" applyFont="1" applyFill="1" applyBorder="1" applyAlignment="1">
      <alignment horizontal="left" vertical="center" wrapText="1"/>
    </xf>
    <xf numFmtId="0" fontId="4" fillId="0" borderId="0" xfId="0" applyFont="1" applyFill="1" applyBorder="1" applyAlignment="1">
      <alignment wrapText="1"/>
    </xf>
    <xf numFmtId="0" fontId="4" fillId="0" borderId="401" xfId="0" applyFont="1" applyFill="1" applyBorder="1" applyAlignment="1">
      <alignment vertical="center"/>
    </xf>
    <xf numFmtId="0" fontId="4" fillId="64" borderId="412" xfId="0" applyFont="1" applyFill="1" applyBorder="1" applyAlignment="1">
      <alignment horizontal="center"/>
    </xf>
    <xf numFmtId="49" fontId="4" fillId="0" borderId="411" xfId="101" applyNumberFormat="1" applyFont="1" applyFill="1" applyBorder="1" applyAlignment="1">
      <alignment horizontal="left" vertical="center"/>
    </xf>
    <xf numFmtId="49" fontId="4" fillId="0" borderId="425" xfId="92" applyNumberFormat="1" applyFont="1" applyFill="1" applyBorder="1" applyAlignment="1">
      <alignment horizontal="center" vertical="center" wrapText="1"/>
    </xf>
    <xf numFmtId="0" fontId="4" fillId="0" borderId="425" xfId="0" applyFont="1" applyFill="1" applyBorder="1"/>
    <xf numFmtId="49" fontId="4" fillId="0" borderId="411" xfId="92" applyNumberFormat="1" applyFont="1" applyFill="1" applyBorder="1" applyAlignment="1">
      <alignment horizontal="left" vertical="center"/>
    </xf>
    <xf numFmtId="49" fontId="4" fillId="0" borderId="412" xfId="92" applyNumberFormat="1" applyFont="1" applyFill="1" applyBorder="1" applyAlignment="1">
      <alignment vertical="center" wrapText="1"/>
    </xf>
    <xf numFmtId="49" fontId="4" fillId="0" borderId="412" xfId="92" applyNumberFormat="1" applyFont="1" applyFill="1" applyBorder="1" applyAlignment="1">
      <alignment horizontal="left" vertical="center" wrapText="1"/>
    </xf>
    <xf numFmtId="0" fontId="4" fillId="0" borderId="412" xfId="0" applyFont="1" applyFill="1" applyBorder="1"/>
    <xf numFmtId="0" fontId="4" fillId="0" borderId="0" xfId="0" applyFont="1" applyFill="1" applyAlignment="1">
      <alignment wrapText="1"/>
    </xf>
    <xf numFmtId="49" fontId="4" fillId="0" borderId="412" xfId="92" applyNumberFormat="1" applyFont="1" applyFill="1" applyBorder="1" applyAlignment="1">
      <alignment vertical="center"/>
    </xf>
    <xf numFmtId="49" fontId="4" fillId="0" borderId="426" xfId="92" applyNumberFormat="1" applyFont="1" applyFill="1" applyBorder="1" applyAlignment="1">
      <alignment vertical="center"/>
    </xf>
    <xf numFmtId="49" fontId="4" fillId="0" borderId="412" xfId="92" applyNumberFormat="1" applyFont="1" applyFill="1" applyBorder="1" applyAlignment="1">
      <alignment horizontal="center" vertical="center" wrapText="1"/>
    </xf>
    <xf numFmtId="0" fontId="4" fillId="0" borderId="412" xfId="0" applyFont="1" applyFill="1" applyBorder="1" applyAlignment="1">
      <alignment vertical="center"/>
    </xf>
    <xf numFmtId="0" fontId="4" fillId="0" borderId="20" xfId="0" applyFont="1" applyBorder="1"/>
    <xf numFmtId="0" fontId="4" fillId="0" borderId="15" xfId="0" applyFont="1" applyBorder="1"/>
    <xf numFmtId="0" fontId="4" fillId="0" borderId="277" xfId="0" applyFont="1" applyBorder="1" applyAlignment="1">
      <alignment horizontal="center"/>
    </xf>
    <xf numFmtId="49" fontId="29" fillId="0" borderId="280" xfId="55" applyNumberFormat="1" applyFont="1" applyFill="1" applyBorder="1" applyAlignment="1">
      <alignment horizontal="left" vertical="center"/>
    </xf>
    <xf numFmtId="49" fontId="4" fillId="0" borderId="277" xfId="55" applyNumberFormat="1" applyFont="1" applyFill="1" applyBorder="1" applyAlignment="1">
      <alignment vertical="center" wrapText="1"/>
    </xf>
    <xf numFmtId="2" fontId="4" fillId="0" borderId="277" xfId="55" applyNumberFormat="1" applyFont="1" applyFill="1" applyBorder="1" applyAlignment="1">
      <alignment horizontal="center" vertical="center"/>
    </xf>
    <xf numFmtId="0" fontId="4" fillId="0" borderId="276" xfId="0" applyFont="1" applyBorder="1" applyAlignment="1">
      <alignment horizontal="center"/>
    </xf>
    <xf numFmtId="49" fontId="29" fillId="0" borderId="285" xfId="55" applyNumberFormat="1" applyFont="1" applyFill="1" applyBorder="1" applyAlignment="1">
      <alignment horizontal="left" vertical="center"/>
    </xf>
    <xf numFmtId="49" fontId="4" fillId="0" borderId="276" xfId="55" applyNumberFormat="1" applyFont="1" applyFill="1" applyBorder="1" applyAlignment="1">
      <alignment vertical="center" wrapText="1"/>
    </xf>
    <xf numFmtId="2" fontId="4" fillId="0" borderId="276" xfId="55" applyNumberFormat="1" applyFont="1" applyFill="1" applyBorder="1" applyAlignment="1">
      <alignment horizontal="center" vertical="center"/>
    </xf>
    <xf numFmtId="0" fontId="4" fillId="0" borderId="410" xfId="0" applyFont="1" applyBorder="1"/>
    <xf numFmtId="0" fontId="4" fillId="0" borderId="304" xfId="0" applyFont="1" applyFill="1" applyBorder="1" applyAlignment="1">
      <alignment vertical="center"/>
    </xf>
    <xf numFmtId="2" fontId="4" fillId="0" borderId="309" xfId="0" applyNumberFormat="1" applyFont="1" applyBorder="1" applyAlignment="1">
      <alignment horizontal="center" vertical="center"/>
    </xf>
    <xf numFmtId="0" fontId="4" fillId="0" borderId="304" xfId="0" applyFont="1" applyFill="1" applyBorder="1" applyAlignment="1">
      <alignment horizontal="center" vertical="center"/>
    </xf>
    <xf numFmtId="0" fontId="4" fillId="0" borderId="277" xfId="0" applyFont="1" applyFill="1" applyBorder="1" applyAlignment="1">
      <alignment vertical="center"/>
    </xf>
    <xf numFmtId="0" fontId="4" fillId="0" borderId="277" xfId="0" applyFont="1" applyFill="1" applyBorder="1" applyAlignment="1">
      <alignment horizontal="center" vertical="center"/>
    </xf>
    <xf numFmtId="0" fontId="29" fillId="0" borderId="277" xfId="0" applyFont="1" applyFill="1" applyBorder="1" applyAlignment="1">
      <alignment vertical="center"/>
    </xf>
    <xf numFmtId="0" fontId="4" fillId="0" borderId="227" xfId="0" applyFont="1" applyBorder="1" applyAlignment="1">
      <alignment horizontal="center"/>
    </xf>
    <xf numFmtId="0" fontId="4" fillId="0" borderId="227" xfId="0" applyFont="1" applyBorder="1" applyAlignment="1">
      <alignment wrapText="1"/>
    </xf>
    <xf numFmtId="0" fontId="4" fillId="0" borderId="227" xfId="0" applyFont="1" applyBorder="1" applyAlignment="1">
      <alignment horizontal="center" vertical="center"/>
    </xf>
    <xf numFmtId="1" fontId="4" fillId="0" borderId="309" xfId="0" applyNumberFormat="1" applyFont="1" applyFill="1" applyBorder="1" applyAlignment="1">
      <alignment horizontal="center" vertical="center"/>
    </xf>
    <xf numFmtId="0" fontId="4" fillId="0" borderId="0" xfId="0" applyFont="1" applyAlignment="1">
      <alignment vertical="center"/>
    </xf>
    <xf numFmtId="49" fontId="0" fillId="60" borderId="96" xfId="0" applyNumberFormat="1" applyFont="1" applyFill="1" applyBorder="1" applyAlignment="1">
      <alignment horizontal="center" vertical="center" wrapText="1"/>
    </xf>
    <xf numFmtId="165" fontId="0" fillId="60" borderId="107" xfId="0" applyNumberFormat="1" applyFont="1" applyFill="1" applyBorder="1" applyAlignment="1">
      <alignment vertical="center" wrapText="1"/>
    </xf>
    <xf numFmtId="49" fontId="0" fillId="60" borderId="107" xfId="0" applyNumberFormat="1" applyFont="1" applyFill="1" applyBorder="1" applyAlignment="1">
      <alignment vertical="center" wrapText="1"/>
    </xf>
    <xf numFmtId="49" fontId="0" fillId="60" borderId="107" xfId="0" applyNumberFormat="1" applyFont="1" applyFill="1" applyBorder="1" applyAlignment="1">
      <alignment horizontal="center" vertical="center" wrapText="1"/>
    </xf>
    <xf numFmtId="1" fontId="0" fillId="60" borderId="96" xfId="0" applyNumberFormat="1" applyFont="1" applyFill="1" applyBorder="1" applyAlignment="1">
      <alignment horizontal="center" vertical="center" wrapText="1"/>
    </xf>
    <xf numFmtId="49" fontId="0" fillId="60" borderId="33" xfId="0" applyNumberFormat="1" applyFont="1" applyFill="1" applyBorder="1" applyAlignment="1">
      <alignment horizontal="center" vertical="center" wrapText="1"/>
    </xf>
    <xf numFmtId="49" fontId="0" fillId="60" borderId="104" xfId="0" applyNumberFormat="1" applyFont="1" applyFill="1" applyBorder="1" applyAlignment="1">
      <alignment horizontal="center" vertical="center" wrapText="1"/>
    </xf>
    <xf numFmtId="49" fontId="0" fillId="62" borderId="96" xfId="0" applyNumberFormat="1" applyFont="1" applyFill="1" applyBorder="1" applyAlignment="1">
      <alignment horizontal="center" vertical="center" wrapText="1"/>
    </xf>
    <xf numFmtId="9" fontId="0" fillId="62" borderId="96" xfId="0" applyNumberFormat="1" applyFont="1" applyFill="1" applyBorder="1" applyAlignment="1">
      <alignment horizontal="center" vertical="center" wrapText="1"/>
    </xf>
    <xf numFmtId="9" fontId="0" fillId="62" borderId="33" xfId="0" applyNumberFormat="1" applyFont="1" applyFill="1" applyBorder="1" applyAlignment="1">
      <alignment horizontal="center" vertical="center" wrapText="1"/>
    </xf>
    <xf numFmtId="0" fontId="0" fillId="60" borderId="104" xfId="0" applyNumberFormat="1" applyFont="1" applyFill="1" applyBorder="1" applyAlignment="1">
      <alignment horizontal="center" vertical="center" wrapText="1"/>
    </xf>
    <xf numFmtId="49" fontId="0" fillId="60" borderId="0" xfId="0" applyNumberFormat="1" applyFont="1" applyFill="1" applyBorder="1" applyAlignment="1">
      <alignment horizontal="center" vertical="center" wrapText="1"/>
    </xf>
    <xf numFmtId="2" fontId="0" fillId="60" borderId="0" xfId="0" applyNumberFormat="1" applyFont="1" applyFill="1" applyBorder="1" applyAlignment="1">
      <alignment horizontal="center" vertical="center" wrapText="1"/>
    </xf>
    <xf numFmtId="49" fontId="0" fillId="60" borderId="107" xfId="0" applyNumberFormat="1" applyFont="1" applyFill="1" applyBorder="1" applyAlignment="1">
      <alignment vertical="center"/>
    </xf>
    <xf numFmtId="0" fontId="0" fillId="60" borderId="107" xfId="0" applyNumberFormat="1" applyFont="1" applyFill="1" applyBorder="1" applyAlignment="1">
      <alignment vertical="center" wrapText="1"/>
    </xf>
    <xf numFmtId="1" fontId="0" fillId="60" borderId="33" xfId="0" applyNumberFormat="1" applyFont="1" applyFill="1" applyBorder="1" applyAlignment="1">
      <alignment horizontal="center" vertical="center" wrapText="1"/>
    </xf>
    <xf numFmtId="49" fontId="0" fillId="60" borderId="13" xfId="0" applyNumberFormat="1" applyFont="1" applyFill="1" applyBorder="1" applyAlignment="1">
      <alignment horizontal="center" vertical="center" wrapText="1"/>
    </xf>
    <xf numFmtId="0" fontId="65" fillId="60" borderId="104" xfId="0" applyNumberFormat="1" applyFont="1" applyFill="1" applyBorder="1" applyAlignment="1">
      <alignment horizontal="center" vertical="center" wrapText="1"/>
    </xf>
    <xf numFmtId="49" fontId="65" fillId="60" borderId="0" xfId="0" applyNumberFormat="1" applyFont="1" applyFill="1" applyBorder="1" applyAlignment="1">
      <alignment horizontal="center" vertical="center" wrapText="1"/>
    </xf>
    <xf numFmtId="49" fontId="0" fillId="0" borderId="277" xfId="0" applyNumberFormat="1" applyFont="1" applyFill="1" applyBorder="1" applyAlignment="1">
      <alignment horizontal="center" vertical="center" wrapText="1"/>
    </xf>
    <xf numFmtId="49" fontId="0" fillId="0" borderId="280" xfId="0" applyNumberFormat="1" applyFont="1" applyFill="1" applyBorder="1" applyAlignment="1">
      <alignment horizontal="center" vertical="center" wrapText="1"/>
    </xf>
    <xf numFmtId="1" fontId="0" fillId="0" borderId="277" xfId="0" applyNumberFormat="1" applyFont="1" applyFill="1" applyBorder="1" applyAlignment="1">
      <alignment horizontal="center" vertical="center" wrapText="1"/>
    </xf>
    <xf numFmtId="0" fontId="0" fillId="0" borderId="227" xfId="0" applyFont="1" applyBorder="1" applyAlignment="1">
      <alignment horizontal="center" vertical="center" wrapText="1"/>
    </xf>
    <xf numFmtId="49" fontId="0" fillId="0" borderId="278" xfId="0" applyNumberFormat="1" applyFont="1" applyFill="1" applyBorder="1" applyAlignment="1">
      <alignment horizontal="center" vertical="center" wrapText="1"/>
    </xf>
    <xf numFmtId="49" fontId="0" fillId="0" borderId="0" xfId="0" applyNumberFormat="1" applyFont="1" applyFill="1" applyBorder="1" applyAlignment="1">
      <alignment horizontal="center" vertical="center" wrapText="1"/>
    </xf>
    <xf numFmtId="165" fontId="0" fillId="60" borderId="107" xfId="0" applyNumberFormat="1" applyFont="1" applyFill="1" applyBorder="1" applyAlignment="1">
      <alignment vertical="center"/>
    </xf>
    <xf numFmtId="0" fontId="0" fillId="60" borderId="104" xfId="0" applyNumberFormat="1" applyFont="1" applyFill="1" applyBorder="1" applyAlignment="1">
      <alignment horizontal="left" vertical="center" wrapText="1"/>
    </xf>
    <xf numFmtId="49" fontId="0" fillId="0" borderId="148" xfId="0" applyNumberFormat="1" applyFont="1" applyFill="1" applyBorder="1" applyAlignment="1">
      <alignment horizontal="center" vertical="center" wrapText="1"/>
    </xf>
    <xf numFmtId="1" fontId="0" fillId="0" borderId="278" xfId="0" applyNumberFormat="1" applyFont="1" applyFill="1" applyBorder="1" applyAlignment="1">
      <alignment horizontal="center" vertical="center" wrapText="1"/>
    </xf>
    <xf numFmtId="49" fontId="0" fillId="0" borderId="227" xfId="0" applyNumberFormat="1" applyFont="1" applyFill="1" applyBorder="1" applyAlignment="1">
      <alignment horizontal="center" vertical="center" wrapText="1"/>
    </xf>
    <xf numFmtId="49" fontId="0" fillId="0" borderId="304" xfId="0" applyNumberFormat="1" applyFont="1" applyFill="1" applyBorder="1" applyAlignment="1">
      <alignment horizontal="center" vertical="center" wrapText="1"/>
    </xf>
    <xf numFmtId="49" fontId="0" fillId="0" borderId="119" xfId="0" applyNumberFormat="1" applyFont="1" applyFill="1" applyBorder="1" applyAlignment="1">
      <alignment horizontal="center" vertical="center" wrapText="1"/>
    </xf>
    <xf numFmtId="49" fontId="0" fillId="0" borderId="132" xfId="0" applyNumberFormat="1" applyFont="1" applyFill="1" applyBorder="1" applyAlignment="1">
      <alignment horizontal="center" vertical="center" wrapText="1"/>
    </xf>
    <xf numFmtId="1" fontId="0" fillId="0" borderId="119" xfId="0" applyNumberFormat="1" applyFont="1" applyFill="1" applyBorder="1" applyAlignment="1">
      <alignment horizontal="center" vertical="center" wrapText="1"/>
    </xf>
    <xf numFmtId="0" fontId="0" fillId="0" borderId="131" xfId="0" applyFont="1" applyFill="1" applyBorder="1"/>
    <xf numFmtId="49" fontId="0" fillId="58" borderId="277" xfId="0" applyNumberFormat="1" applyFont="1" applyFill="1" applyBorder="1" applyAlignment="1">
      <alignment horizontal="center" vertical="center" wrapText="1"/>
    </xf>
    <xf numFmtId="49" fontId="0" fillId="58" borderId="280" xfId="0" applyNumberFormat="1" applyFont="1" applyFill="1" applyBorder="1" applyAlignment="1">
      <alignment horizontal="center" vertical="center" wrapText="1"/>
    </xf>
    <xf numFmtId="49" fontId="0" fillId="58" borderId="0" xfId="0" applyNumberFormat="1" applyFont="1" applyFill="1" applyBorder="1" applyAlignment="1">
      <alignment horizontal="center" vertical="center" wrapText="1"/>
    </xf>
    <xf numFmtId="1" fontId="0" fillId="58" borderId="277" xfId="0" applyNumberFormat="1" applyFont="1" applyFill="1" applyBorder="1" applyAlignment="1">
      <alignment horizontal="center" vertical="center" wrapText="1"/>
    </xf>
    <xf numFmtId="49" fontId="0" fillId="58" borderId="278" xfId="0" applyNumberFormat="1" applyFont="1" applyFill="1" applyBorder="1" applyAlignment="1">
      <alignment horizontal="center" vertical="center" wrapText="1"/>
    </xf>
    <xf numFmtId="0" fontId="0" fillId="58" borderId="283" xfId="0" applyFont="1" applyFill="1" applyBorder="1"/>
    <xf numFmtId="0" fontId="0" fillId="0" borderId="277" xfId="0" applyFont="1" applyFill="1" applyBorder="1" applyAlignment="1">
      <alignment horizontal="center" wrapText="1"/>
    </xf>
    <xf numFmtId="49" fontId="0" fillId="0" borderId="283" xfId="0" applyNumberFormat="1" applyFont="1" applyFill="1" applyBorder="1" applyAlignment="1">
      <alignment horizontal="center" vertical="center" wrapText="1"/>
    </xf>
    <xf numFmtId="49" fontId="0" fillId="63" borderId="104" xfId="0" applyNumberFormat="1" applyFont="1" applyFill="1" applyBorder="1" applyAlignment="1">
      <alignment horizontal="center" vertical="center" wrapText="1"/>
    </xf>
    <xf numFmtId="0" fontId="0" fillId="0" borderId="45" xfId="0" applyNumberFormat="1" applyFont="1" applyFill="1" applyBorder="1"/>
    <xf numFmtId="9" fontId="4" fillId="28" borderId="427" xfId="91" applyFont="1" applyFill="1" applyBorder="1" applyAlignment="1">
      <alignment horizontal="center" vertical="center" wrapText="1"/>
    </xf>
    <xf numFmtId="49" fontId="23" fillId="28" borderId="398" xfId="101" applyNumberFormat="1" applyFont="1" applyFill="1" applyBorder="1" applyAlignment="1">
      <alignment horizontal="center" vertical="center" wrapText="1"/>
    </xf>
    <xf numFmtId="49" fontId="0" fillId="0" borderId="43" xfId="0" applyNumberFormat="1" applyFont="1" applyFill="1" applyBorder="1" applyAlignment="1">
      <alignment horizontal="left" vertical="center"/>
    </xf>
    <xf numFmtId="49" fontId="0" fillId="0" borderId="30" xfId="0" applyNumberFormat="1" applyFont="1" applyFill="1" applyBorder="1" applyAlignment="1">
      <alignment horizontal="center" vertical="center"/>
    </xf>
    <xf numFmtId="49" fontId="0" fillId="0" borderId="32" xfId="0" applyNumberFormat="1" applyFont="1" applyFill="1" applyBorder="1" applyAlignment="1">
      <alignment horizontal="center" vertical="center"/>
    </xf>
    <xf numFmtId="49" fontId="0" fillId="0" borderId="31" xfId="0" applyNumberFormat="1" applyFont="1" applyFill="1" applyBorder="1" applyAlignment="1">
      <alignment horizontal="center" vertical="center"/>
    </xf>
    <xf numFmtId="49" fontId="0" fillId="0" borderId="43" xfId="0" applyNumberFormat="1" applyFont="1" applyFill="1" applyBorder="1" applyAlignment="1">
      <alignment horizontal="center" vertical="center"/>
    </xf>
    <xf numFmtId="0" fontId="0" fillId="0" borderId="139" xfId="0" applyFont="1" applyFill="1" applyBorder="1" applyAlignment="1">
      <alignment vertical="center"/>
    </xf>
    <xf numFmtId="49" fontId="0" fillId="0" borderId="290" xfId="0" applyNumberFormat="1" applyFont="1" applyFill="1" applyBorder="1" applyAlignment="1">
      <alignment horizontal="left" vertical="center"/>
    </xf>
    <xf numFmtId="0" fontId="29" fillId="0" borderId="309" xfId="115" applyFont="1" applyFill="1" applyBorder="1" applyAlignment="1">
      <alignment horizontal="left" vertical="center"/>
    </xf>
    <xf numFmtId="49" fontId="0" fillId="0" borderId="361" xfId="0" applyNumberFormat="1" applyFont="1" applyFill="1" applyBorder="1" applyAlignment="1">
      <alignment horizontal="center" vertical="center"/>
    </xf>
    <xf numFmtId="49" fontId="0" fillId="0" borderId="388" xfId="0" applyNumberFormat="1" applyFont="1" applyFill="1" applyBorder="1" applyAlignment="1">
      <alignment horizontal="center" vertical="center"/>
    </xf>
    <xf numFmtId="49" fontId="0" fillId="0" borderId="336" xfId="0" applyNumberFormat="1" applyFont="1" applyFill="1" applyBorder="1" applyAlignment="1">
      <alignment horizontal="center" vertical="center"/>
    </xf>
    <xf numFmtId="49" fontId="0" fillId="0" borderId="338" xfId="0" applyNumberFormat="1" applyFont="1" applyFill="1" applyBorder="1" applyAlignment="1">
      <alignment horizontal="center" vertical="center"/>
    </xf>
    <xf numFmtId="0" fontId="0" fillId="0" borderId="290" xfId="0" applyFont="1" applyFill="1" applyBorder="1" applyAlignment="1">
      <alignment horizontal="left" vertical="center"/>
    </xf>
    <xf numFmtId="49" fontId="0" fillId="0" borderId="334" xfId="0" applyNumberFormat="1" applyFont="1" applyFill="1" applyBorder="1" applyAlignment="1">
      <alignment horizontal="center" vertical="center"/>
    </xf>
    <xf numFmtId="49" fontId="0" fillId="0" borderId="389" xfId="0" applyNumberFormat="1" applyFont="1" applyFill="1" applyBorder="1" applyAlignment="1">
      <alignment horizontal="center" vertical="center"/>
    </xf>
    <xf numFmtId="49" fontId="0" fillId="0" borderId="363" xfId="0" applyNumberFormat="1" applyFont="1" applyFill="1" applyBorder="1" applyAlignment="1">
      <alignment horizontal="center" vertical="center"/>
    </xf>
    <xf numFmtId="49" fontId="0" fillId="0" borderId="280" xfId="0" applyNumberFormat="1" applyFont="1" applyFill="1" applyBorder="1" applyAlignment="1">
      <alignment horizontal="left" vertical="center" wrapText="1"/>
    </xf>
    <xf numFmtId="49" fontId="0" fillId="0" borderId="277" xfId="0" applyNumberFormat="1" applyFont="1" applyFill="1" applyBorder="1" applyAlignment="1">
      <alignment horizontal="left" vertical="center"/>
    </xf>
    <xf numFmtId="49" fontId="0" fillId="0" borderId="287" xfId="0" applyNumberFormat="1" applyFont="1" applyFill="1" applyBorder="1" applyAlignment="1">
      <alignment horizontal="center" vertical="center"/>
    </xf>
    <xf numFmtId="49" fontId="0" fillId="0" borderId="288" xfId="0" applyNumberFormat="1" applyFont="1" applyFill="1" applyBorder="1" applyAlignment="1">
      <alignment horizontal="center" vertical="center"/>
    </xf>
    <xf numFmtId="49" fontId="0" fillId="0" borderId="280" xfId="0" applyNumberFormat="1" applyFont="1" applyFill="1" applyBorder="1" applyAlignment="1">
      <alignment horizontal="left" vertical="center"/>
    </xf>
    <xf numFmtId="49" fontId="29" fillId="0" borderId="277" xfId="0" applyNumberFormat="1" applyFont="1" applyFill="1" applyBorder="1" applyAlignment="1">
      <alignment horizontal="left" vertical="center"/>
    </xf>
    <xf numFmtId="0" fontId="0" fillId="0" borderId="119" xfId="0" applyFont="1" applyFill="1" applyBorder="1" applyAlignment="1">
      <alignment vertical="center"/>
    </xf>
    <xf numFmtId="49" fontId="0" fillId="0" borderId="130" xfId="0" applyNumberFormat="1" applyFont="1" applyFill="1" applyBorder="1" applyAlignment="1">
      <alignment horizontal="left" vertical="center"/>
    </xf>
    <xf numFmtId="49" fontId="29" fillId="0" borderId="119" xfId="0" applyNumberFormat="1" applyFont="1" applyFill="1" applyBorder="1" applyAlignment="1">
      <alignment horizontal="left" vertical="center"/>
    </xf>
    <xf numFmtId="49" fontId="0" fillId="0" borderId="133" xfId="0" applyNumberFormat="1" applyFont="1" applyFill="1" applyBorder="1" applyAlignment="1">
      <alignment horizontal="center" vertical="center"/>
    </xf>
    <xf numFmtId="49" fontId="0" fillId="0" borderId="135" xfId="0" applyNumberFormat="1" applyFont="1" applyFill="1" applyBorder="1" applyAlignment="1">
      <alignment horizontal="center" vertical="center"/>
    </xf>
    <xf numFmtId="49" fontId="0" fillId="0" borderId="136" xfId="0" applyNumberFormat="1" applyFont="1" applyFill="1" applyBorder="1" applyAlignment="1">
      <alignment horizontal="center" vertical="center"/>
    </xf>
    <xf numFmtId="49" fontId="0" fillId="0" borderId="137" xfId="0" applyNumberFormat="1" applyFont="1" applyFill="1" applyBorder="1" applyAlignment="1">
      <alignment horizontal="center" vertical="center"/>
    </xf>
    <xf numFmtId="49" fontId="0" fillId="0" borderId="130" xfId="0" applyNumberFormat="1" applyFont="1" applyFill="1" applyBorder="1" applyAlignment="1">
      <alignment horizontal="center" vertical="center"/>
    </xf>
    <xf numFmtId="49" fontId="0" fillId="0" borderId="134" xfId="0" applyNumberFormat="1" applyFont="1" applyFill="1" applyBorder="1" applyAlignment="1">
      <alignment horizontal="center" vertical="center"/>
    </xf>
    <xf numFmtId="49" fontId="0" fillId="0" borderId="68" xfId="0" applyNumberFormat="1" applyFont="1" applyFill="1" applyBorder="1" applyAlignment="1">
      <alignment horizontal="center" vertical="center"/>
    </xf>
    <xf numFmtId="49" fontId="0" fillId="0" borderId="13" xfId="0" applyNumberFormat="1" applyFont="1" applyFill="1" applyBorder="1" applyAlignment="1">
      <alignment horizontal="left" vertical="center"/>
    </xf>
    <xf numFmtId="49" fontId="29" fillId="0" borderId="96" xfId="0" applyNumberFormat="1" applyFont="1" applyFill="1" applyBorder="1" applyAlignment="1">
      <alignment horizontal="left" vertical="center"/>
    </xf>
    <xf numFmtId="0" fontId="66" fillId="0" borderId="96" xfId="0" applyFont="1" applyFill="1" applyBorder="1" applyAlignment="1">
      <alignment vertical="center"/>
    </xf>
    <xf numFmtId="0" fontId="66" fillId="0" borderId="28" xfId="0" applyFont="1" applyFill="1" applyBorder="1" applyAlignment="1">
      <alignment vertical="center"/>
    </xf>
    <xf numFmtId="0" fontId="66" fillId="0" borderId="139" xfId="0" applyFont="1" applyFill="1" applyBorder="1" applyAlignment="1">
      <alignment vertical="center"/>
    </xf>
    <xf numFmtId="0" fontId="29" fillId="0" borderId="141" xfId="0" applyFont="1" applyFill="1" applyBorder="1" applyAlignment="1"/>
    <xf numFmtId="0" fontId="29" fillId="0" borderId="141" xfId="0" applyFont="1" applyFill="1" applyBorder="1" applyAlignment="1">
      <alignment horizontal="left" vertical="top"/>
    </xf>
    <xf numFmtId="0" fontId="29" fillId="0" borderId="141" xfId="0" applyFont="1" applyFill="1" applyBorder="1"/>
    <xf numFmtId="0" fontId="29" fillId="0" borderId="0" xfId="0" applyFont="1" applyFill="1" applyBorder="1"/>
    <xf numFmtId="0" fontId="0" fillId="0" borderId="278" xfId="0" applyFont="1" applyFill="1" applyBorder="1"/>
    <xf numFmtId="49" fontId="0" fillId="0" borderId="323" xfId="0" applyNumberFormat="1" applyFont="1" applyFill="1" applyBorder="1" applyAlignment="1">
      <alignment horizontal="left" vertical="center"/>
    </xf>
    <xf numFmtId="49" fontId="0" fillId="0" borderId="323" xfId="0" applyNumberFormat="1" applyFont="1" applyFill="1" applyBorder="1" applyAlignment="1">
      <alignment horizontal="center" vertical="center"/>
    </xf>
    <xf numFmtId="49" fontId="29" fillId="0" borderId="323" xfId="0" applyNumberFormat="1" applyFont="1" applyFill="1" applyBorder="1" applyAlignment="1">
      <alignment horizontal="left" vertical="center"/>
    </xf>
    <xf numFmtId="0" fontId="0" fillId="0" borderId="368" xfId="0" applyFont="1" applyFill="1" applyBorder="1"/>
    <xf numFmtId="49" fontId="0" fillId="0" borderId="392" xfId="0" applyNumberFormat="1" applyFont="1" applyFill="1" applyBorder="1" applyAlignment="1">
      <alignment horizontal="left" vertical="center"/>
    </xf>
    <xf numFmtId="49" fontId="0" fillId="0" borderId="393" xfId="0" applyNumberFormat="1" applyFont="1" applyFill="1" applyBorder="1" applyAlignment="1">
      <alignment horizontal="center" vertical="center"/>
    </xf>
    <xf numFmtId="49" fontId="0" fillId="0" borderId="368" xfId="0" applyNumberFormat="1" applyFont="1" applyFill="1" applyBorder="1" applyAlignment="1">
      <alignment horizontal="center" vertical="center"/>
    </xf>
    <xf numFmtId="49" fontId="0" fillId="0" borderId="394" xfId="0" applyNumberFormat="1" applyFont="1" applyFill="1" applyBorder="1" applyAlignment="1">
      <alignment horizontal="center" vertical="center"/>
    </xf>
    <xf numFmtId="49" fontId="0" fillId="0" borderId="395" xfId="0" applyNumberFormat="1" applyFont="1" applyFill="1" applyBorder="1" applyAlignment="1">
      <alignment horizontal="center" vertical="center"/>
    </xf>
    <xf numFmtId="49" fontId="0" fillId="0" borderId="396" xfId="0" applyNumberFormat="1" applyFont="1" applyFill="1" applyBorder="1" applyAlignment="1">
      <alignment horizontal="center" vertical="center"/>
    </xf>
    <xf numFmtId="49" fontId="0" fillId="0" borderId="392" xfId="0" applyNumberFormat="1" applyFont="1" applyFill="1" applyBorder="1" applyAlignment="1">
      <alignment horizontal="center" vertical="center"/>
    </xf>
    <xf numFmtId="0" fontId="0" fillId="0" borderId="395" xfId="0" applyFont="1" applyFill="1" applyBorder="1"/>
    <xf numFmtId="49" fontId="0" fillId="0" borderId="324" xfId="0" applyNumberFormat="1" applyFont="1" applyFill="1" applyBorder="1" applyAlignment="1">
      <alignment horizontal="left" vertical="center"/>
    </xf>
    <xf numFmtId="0" fontId="0" fillId="0" borderId="325" xfId="0" applyFont="1" applyFill="1" applyBorder="1"/>
    <xf numFmtId="0" fontId="0" fillId="0" borderId="0" xfId="0" applyFont="1" applyFill="1" applyAlignment="1">
      <alignment horizontal="left" vertical="center"/>
    </xf>
    <xf numFmtId="1" fontId="4" fillId="28" borderId="427" xfId="101" applyNumberFormat="1" applyFont="1" applyFill="1" applyBorder="1" applyAlignment="1">
      <alignment horizontal="center" vertical="center" wrapText="1"/>
    </xf>
    <xf numFmtId="1" fontId="4" fillId="28" borderId="401" xfId="101" applyNumberFormat="1" applyFont="1" applyFill="1" applyBorder="1" applyAlignment="1">
      <alignment horizontal="center" vertical="center" wrapText="1"/>
    </xf>
    <xf numFmtId="0" fontId="4" fillId="0" borderId="48" xfId="0" applyFont="1" applyFill="1" applyBorder="1"/>
    <xf numFmtId="49" fontId="4" fillId="0" borderId="13" xfId="101" applyNumberFormat="1" applyFont="1" applyFill="1" applyBorder="1" applyAlignment="1">
      <alignment vertical="center"/>
    </xf>
    <xf numFmtId="49" fontId="4" fillId="0" borderId="6" xfId="101" applyNumberFormat="1" applyFont="1" applyFill="1" applyBorder="1" applyAlignment="1">
      <alignment horizontal="center" vertical="center"/>
    </xf>
    <xf numFmtId="49" fontId="4" fillId="0" borderId="6" xfId="101" applyNumberFormat="1" applyFont="1" applyFill="1" applyBorder="1" applyAlignment="1">
      <alignment horizontal="left" vertical="center" wrapText="1"/>
    </xf>
    <xf numFmtId="49" fontId="4" fillId="0" borderId="6" xfId="101" applyNumberFormat="1" applyFont="1" applyFill="1" applyBorder="1" applyAlignment="1">
      <alignment vertical="center" wrapText="1"/>
    </xf>
    <xf numFmtId="49" fontId="4" fillId="28" borderId="6" xfId="101" applyNumberFormat="1" applyFont="1" applyFill="1" applyBorder="1" applyAlignment="1">
      <alignment horizontal="center" vertical="center" wrapText="1"/>
    </xf>
    <xf numFmtId="0" fontId="4" fillId="0" borderId="45" xfId="0" applyFont="1" applyFill="1" applyBorder="1"/>
    <xf numFmtId="0" fontId="4" fillId="0" borderId="0" xfId="0" applyFont="1" applyAlignment="1"/>
    <xf numFmtId="0" fontId="67" fillId="0" borderId="0" xfId="0" applyFont="1"/>
    <xf numFmtId="49" fontId="60" fillId="0" borderId="15" xfId="90" applyNumberFormat="1" applyFont="1" applyFill="1" applyBorder="1" applyAlignment="1">
      <alignment vertical="center"/>
    </xf>
    <xf numFmtId="0" fontId="0" fillId="0" borderId="401" xfId="90" applyNumberFormat="1" applyFont="1" applyFill="1" applyBorder="1" applyAlignment="1">
      <alignment horizontal="center" vertical="center"/>
    </xf>
    <xf numFmtId="0" fontId="0" fillId="0" borderId="411" xfId="90" applyNumberFormat="1" applyFont="1" applyFill="1" applyBorder="1" applyAlignment="1">
      <alignment horizontal="center" vertical="center"/>
    </xf>
    <xf numFmtId="1" fontId="0" fillId="0" borderId="411" xfId="90" applyNumberFormat="1" applyFont="1" applyFill="1" applyBorder="1" applyAlignment="1">
      <alignment horizontal="center" vertical="center"/>
    </xf>
    <xf numFmtId="9" fontId="0" fillId="0" borderId="401" xfId="91" applyFont="1" applyFill="1" applyBorder="1" applyAlignment="1">
      <alignment horizontal="center" vertical="center" wrapText="1"/>
    </xf>
    <xf numFmtId="49" fontId="0" fillId="0" borderId="411" xfId="90" applyNumberFormat="1" applyFont="1" applyFill="1" applyBorder="1" applyAlignment="1">
      <alignment horizontal="center" vertical="center" wrapText="1"/>
    </xf>
    <xf numFmtId="1" fontId="0" fillId="0" borderId="0" xfId="0" applyNumberFormat="1" applyFont="1"/>
    <xf numFmtId="0" fontId="0" fillId="0" borderId="99" xfId="0" applyFont="1" applyFill="1" applyBorder="1"/>
    <xf numFmtId="49" fontId="0" fillId="0" borderId="0" xfId="90" applyNumberFormat="1" applyFont="1" applyFill="1" applyBorder="1" applyAlignment="1">
      <alignment horizontal="left" vertical="center"/>
    </xf>
    <xf numFmtId="49" fontId="0" fillId="0" borderId="412" xfId="92" applyNumberFormat="1" applyFont="1" applyFill="1" applyBorder="1" applyAlignment="1">
      <alignment horizontal="center" vertical="center" wrapText="1"/>
    </xf>
    <xf numFmtId="9" fontId="0" fillId="29" borderId="425" xfId="0" applyNumberFormat="1" applyFill="1" applyBorder="1"/>
    <xf numFmtId="0" fontId="0" fillId="29" borderId="412" xfId="0" applyFill="1" applyBorder="1"/>
    <xf numFmtId="0" fontId="0" fillId="0" borderId="425" xfId="0" applyFill="1" applyBorder="1"/>
    <xf numFmtId="49" fontId="22" fillId="0" borderId="397" xfId="0" applyNumberFormat="1" applyFont="1" applyFill="1" applyBorder="1" applyAlignment="1">
      <alignment horizontal="center" vertical="center"/>
    </xf>
    <xf numFmtId="49" fontId="22" fillId="0" borderId="106" xfId="0" applyNumberFormat="1" applyFont="1" applyFill="1" applyBorder="1" applyAlignment="1">
      <alignment horizontal="center" vertical="center"/>
    </xf>
    <xf numFmtId="0" fontId="25" fillId="8" borderId="397" xfId="0" applyFont="1" applyFill="1" applyBorder="1" applyAlignment="1">
      <alignment horizontal="center" vertical="center"/>
    </xf>
    <xf numFmtId="0" fontId="25" fillId="8" borderId="106" xfId="0" applyFont="1" applyFill="1" applyBorder="1" applyAlignment="1">
      <alignment horizontal="center" vertical="center"/>
    </xf>
    <xf numFmtId="49" fontId="23" fillId="0" borderId="21" xfId="0" applyNumberFormat="1" applyFont="1" applyFill="1" applyBorder="1" applyAlignment="1">
      <alignment horizontal="center" vertical="center"/>
    </xf>
    <xf numFmtId="0" fontId="0" fillId="0" borderId="13" xfId="0" applyFont="1" applyFill="1" applyBorder="1" applyAlignment="1">
      <alignment horizontal="center" vertical="center" wrapText="1"/>
    </xf>
    <xf numFmtId="0" fontId="23" fillId="0" borderId="103" xfId="0" applyFont="1" applyFill="1" applyBorder="1" applyAlignment="1">
      <alignment horizontal="center" vertical="center"/>
    </xf>
    <xf numFmtId="49" fontId="23" fillId="0" borderId="103" xfId="0" applyNumberFormat="1" applyFont="1" applyFill="1" applyBorder="1" applyAlignment="1">
      <alignment horizontal="center" vertical="center"/>
    </xf>
    <xf numFmtId="0" fontId="23" fillId="0" borderId="0" xfId="0" applyFont="1" applyFill="1" applyBorder="1" applyAlignment="1">
      <alignment horizontal="left"/>
    </xf>
    <xf numFmtId="0" fontId="0" fillId="0" borderId="413" xfId="0" applyFont="1" applyFill="1" applyBorder="1" applyAlignment="1">
      <alignment vertical="center"/>
    </xf>
    <xf numFmtId="0" fontId="0" fillId="0" borderId="41" xfId="0" applyFont="1" applyFill="1" applyBorder="1" applyAlignment="1">
      <alignment vertical="center"/>
    </xf>
    <xf numFmtId="0" fontId="0" fillId="0" borderId="409" xfId="0" applyFont="1" applyFill="1" applyBorder="1" applyAlignment="1">
      <alignment horizontal="center" vertical="center" wrapText="1"/>
    </xf>
    <xf numFmtId="0" fontId="0" fillId="0" borderId="401" xfId="0" applyFont="1" applyFill="1" applyBorder="1" applyAlignment="1">
      <alignment horizontal="center" vertical="center" wrapText="1"/>
    </xf>
    <xf numFmtId="0" fontId="0" fillId="0" borderId="414" xfId="0" applyFont="1" applyFill="1" applyBorder="1" applyAlignment="1">
      <alignment horizontal="left" vertical="center" wrapText="1"/>
    </xf>
    <xf numFmtId="0" fontId="0" fillId="0" borderId="304" xfId="0" applyFont="1" applyFill="1" applyBorder="1" applyAlignment="1">
      <alignment horizontal="left" vertical="center" wrapText="1"/>
    </xf>
    <xf numFmtId="0" fontId="0" fillId="28" borderId="401" xfId="0" applyFont="1" applyFill="1" applyBorder="1" applyAlignment="1">
      <alignment horizontal="center" vertical="center"/>
    </xf>
    <xf numFmtId="0" fontId="0" fillId="0" borderId="415" xfId="0" applyFont="1" applyFill="1" applyBorder="1" applyAlignment="1">
      <alignment vertical="center"/>
    </xf>
    <xf numFmtId="0" fontId="0" fillId="0" borderId="304" xfId="0" applyFont="1" applyFill="1" applyBorder="1" applyAlignment="1">
      <alignment vertical="center"/>
    </xf>
    <xf numFmtId="0" fontId="0" fillId="0" borderId="415" xfId="0" applyFont="1" applyFill="1" applyBorder="1" applyAlignment="1">
      <alignment horizontal="center" vertical="center" wrapText="1"/>
    </xf>
    <xf numFmtId="0" fontId="0" fillId="0" borderId="304" xfId="0" applyFont="1" applyFill="1" applyBorder="1" applyAlignment="1">
      <alignment horizontal="center" vertical="center" wrapText="1"/>
    </xf>
    <xf numFmtId="0" fontId="0" fillId="0" borderId="363" xfId="0" applyFont="1" applyFill="1" applyBorder="1" applyAlignment="1">
      <alignment horizontal="center" vertical="center" wrapText="1"/>
    </xf>
    <xf numFmtId="0" fontId="0" fillId="28" borderId="415" xfId="0" applyFont="1" applyFill="1" applyBorder="1" applyAlignment="1">
      <alignment horizontal="center" vertical="center"/>
    </xf>
    <xf numFmtId="0" fontId="0" fillId="0" borderId="416" xfId="0" applyFont="1" applyFill="1" applyBorder="1" applyAlignment="1">
      <alignment horizontal="left" vertical="center"/>
    </xf>
    <xf numFmtId="0" fontId="0" fillId="0" borderId="203" xfId="0" applyFont="1" applyFill="1" applyBorder="1" applyAlignment="1">
      <alignment horizontal="left" vertical="center"/>
    </xf>
    <xf numFmtId="0" fontId="0" fillId="0" borderId="48" xfId="0" applyFont="1" applyFill="1" applyBorder="1" applyAlignment="1">
      <alignment horizontal="left" vertical="center"/>
    </xf>
    <xf numFmtId="0" fontId="0" fillId="0" borderId="412" xfId="0" applyFont="1" applyFill="1" applyBorder="1" applyAlignment="1">
      <alignment horizontal="center" vertical="center" wrapText="1"/>
    </xf>
    <xf numFmtId="0" fontId="0" fillId="0" borderId="309" xfId="0" applyFont="1" applyFill="1" applyBorder="1" applyAlignment="1">
      <alignment horizontal="center" vertical="center" wrapText="1"/>
    </xf>
    <xf numFmtId="0" fontId="0" fillId="0" borderId="416" xfId="0" applyFont="1" applyFill="1" applyBorder="1" applyAlignment="1">
      <alignment horizontal="center" vertical="center" wrapText="1"/>
    </xf>
    <xf numFmtId="0" fontId="0" fillId="28" borderId="412" xfId="0" applyFont="1" applyFill="1" applyBorder="1" applyAlignment="1">
      <alignment horizontal="center" vertical="center"/>
    </xf>
    <xf numFmtId="0" fontId="0" fillId="28" borderId="309" xfId="0" applyFont="1" applyFill="1" applyBorder="1" applyAlignment="1">
      <alignment horizontal="center" vertical="center"/>
    </xf>
    <xf numFmtId="0" fontId="0" fillId="28" borderId="416" xfId="0" applyFont="1" applyFill="1" applyBorder="1" applyAlignment="1">
      <alignment horizontal="center" vertical="center"/>
    </xf>
    <xf numFmtId="0" fontId="0" fillId="0" borderId="309" xfId="0" applyFont="1" applyFill="1" applyBorder="1" applyAlignment="1">
      <alignment vertical="center"/>
    </xf>
    <xf numFmtId="0" fontId="0" fillId="0" borderId="410" xfId="0" applyFont="1" applyFill="1" applyBorder="1" applyAlignment="1">
      <alignment horizontal="center" vertical="center" wrapText="1"/>
    </xf>
    <xf numFmtId="0" fontId="0" fillId="28" borderId="410" xfId="0" applyFont="1" applyFill="1" applyBorder="1" applyAlignment="1">
      <alignment horizontal="center" vertical="center"/>
    </xf>
    <xf numFmtId="0" fontId="0" fillId="0" borderId="412" xfId="0" applyFont="1" applyFill="1" applyBorder="1" applyAlignment="1">
      <alignment vertical="center"/>
    </xf>
    <xf numFmtId="0" fontId="0" fillId="0" borderId="267" xfId="0" applyFont="1" applyFill="1" applyBorder="1" applyAlignment="1">
      <alignment horizontal="left" vertical="center"/>
    </xf>
    <xf numFmtId="0" fontId="0" fillId="0" borderId="203" xfId="0" applyFont="1" applyFill="1" applyBorder="1" applyAlignment="1">
      <alignment horizontal="center" vertical="center" wrapText="1"/>
    </xf>
    <xf numFmtId="0" fontId="0" fillId="0" borderId="267" xfId="0" applyFont="1" applyFill="1" applyBorder="1" applyAlignment="1">
      <alignment horizontal="center" vertical="center" wrapText="1"/>
    </xf>
    <xf numFmtId="0" fontId="0" fillId="28" borderId="203" xfId="0" applyFont="1" applyFill="1" applyBorder="1" applyAlignment="1">
      <alignment horizontal="center" vertical="center"/>
    </xf>
    <xf numFmtId="0" fontId="0" fillId="28" borderId="267" xfId="0" applyFont="1" applyFill="1" applyBorder="1" applyAlignment="1">
      <alignment horizontal="center" vertical="center"/>
    </xf>
    <xf numFmtId="0" fontId="50" fillId="0" borderId="104" xfId="0" applyFont="1" applyFill="1" applyBorder="1" applyAlignment="1">
      <alignment horizontal="left" vertical="center"/>
    </xf>
    <xf numFmtId="0" fontId="61" fillId="0" borderId="104" xfId="0" applyFont="1" applyFill="1" applyBorder="1" applyAlignment="1">
      <alignment horizontal="left" vertical="center"/>
    </xf>
    <xf numFmtId="0" fontId="0" fillId="0" borderId="276" xfId="0" applyFont="1" applyFill="1" applyBorder="1" applyAlignment="1">
      <alignment horizontal="center" vertical="center"/>
    </xf>
    <xf numFmtId="0" fontId="0" fillId="0" borderId="41" xfId="0" applyFont="1" applyFill="1" applyBorder="1" applyAlignment="1">
      <alignment horizontal="center" vertical="center"/>
    </xf>
    <xf numFmtId="0" fontId="0" fillId="0" borderId="27" xfId="0" applyFont="1" applyFill="1" applyBorder="1" applyAlignment="1">
      <alignment horizontal="center" vertical="center"/>
    </xf>
    <xf numFmtId="0" fontId="0" fillId="0" borderId="276" xfId="0" applyFont="1" applyBorder="1" applyAlignment="1">
      <alignment horizontal="center" vertical="center"/>
    </xf>
    <xf numFmtId="0" fontId="0" fillId="0" borderId="41" xfId="0" applyFont="1" applyBorder="1" applyAlignment="1">
      <alignment horizontal="center" vertical="center"/>
    </xf>
    <xf numFmtId="0" fontId="0" fillId="0" borderId="27" xfId="0" applyFont="1" applyBorder="1" applyAlignment="1">
      <alignment horizontal="center" vertical="center"/>
    </xf>
    <xf numFmtId="0" fontId="0" fillId="0" borderId="295" xfId="0" applyFont="1" applyFill="1" applyBorder="1" applyAlignment="1">
      <alignment horizontal="center" vertical="center"/>
    </xf>
    <xf numFmtId="0" fontId="0" fillId="0" borderId="297" xfId="0" applyFont="1" applyFill="1" applyBorder="1" applyAlignment="1">
      <alignment horizontal="center" vertical="center"/>
    </xf>
    <xf numFmtId="0" fontId="0" fillId="0" borderId="298" xfId="0" applyFont="1" applyFill="1" applyBorder="1" applyAlignment="1">
      <alignment horizontal="center" vertical="center"/>
    </xf>
    <xf numFmtId="0" fontId="0" fillId="0" borderId="296" xfId="0" applyFont="1" applyFill="1" applyBorder="1" applyAlignment="1">
      <alignment horizontal="center" vertical="center"/>
    </xf>
    <xf numFmtId="0" fontId="0" fillId="0" borderId="299" xfId="0" applyFont="1" applyFill="1" applyBorder="1" applyAlignment="1">
      <alignment horizontal="center" vertical="center"/>
    </xf>
    <xf numFmtId="0" fontId="0" fillId="0" borderId="276" xfId="0" applyFont="1" applyFill="1" applyBorder="1" applyAlignment="1">
      <alignment horizontal="left" vertical="center"/>
    </xf>
    <xf numFmtId="0" fontId="0" fillId="0" borderId="27" xfId="0" applyFont="1" applyFill="1" applyBorder="1" applyAlignment="1">
      <alignment horizontal="left" vertical="center"/>
    </xf>
    <xf numFmtId="0" fontId="0" fillId="0" borderId="126" xfId="0" applyFont="1" applyFill="1" applyBorder="1" applyAlignment="1">
      <alignment horizontal="center" vertical="center"/>
    </xf>
    <xf numFmtId="0" fontId="0" fillId="0" borderId="296" xfId="0" applyFont="1" applyBorder="1" applyAlignment="1">
      <alignment horizontal="center" vertical="center"/>
    </xf>
    <xf numFmtId="0" fontId="0" fillId="0" borderId="299" xfId="0" applyFont="1" applyBorder="1" applyAlignment="1">
      <alignment horizontal="center" vertical="center"/>
    </xf>
    <xf numFmtId="0" fontId="0" fillId="0" borderId="289" xfId="0" applyFont="1" applyBorder="1" applyAlignment="1">
      <alignment horizontal="center" vertical="center"/>
    </xf>
    <xf numFmtId="0" fontId="0" fillId="0" borderId="300" xfId="0" applyFont="1" applyBorder="1" applyAlignment="1">
      <alignment horizontal="center" vertical="center"/>
    </xf>
    <xf numFmtId="0" fontId="0" fillId="0" borderId="297" xfId="0" applyFont="1" applyBorder="1" applyAlignment="1">
      <alignment horizontal="center" vertical="center"/>
    </xf>
    <xf numFmtId="0" fontId="0" fillId="0" borderId="301" xfId="0" applyFont="1" applyFill="1" applyBorder="1" applyAlignment="1">
      <alignment horizontal="center" vertical="center"/>
    </xf>
    <xf numFmtId="0" fontId="0" fillId="0" borderId="302" xfId="0" applyFont="1" applyFill="1" applyBorder="1" applyAlignment="1">
      <alignment horizontal="center" vertical="center"/>
    </xf>
    <xf numFmtId="0" fontId="0" fillId="0" borderId="158" xfId="0" applyFont="1" applyFill="1" applyBorder="1" applyAlignment="1">
      <alignment horizontal="center" vertical="center"/>
    </xf>
    <xf numFmtId="0" fontId="0" fillId="0" borderId="209" xfId="0" applyFont="1" applyFill="1" applyBorder="1" applyAlignment="1">
      <alignment horizontal="center" vertical="center"/>
    </xf>
    <xf numFmtId="0" fontId="0" fillId="0" borderId="303" xfId="0" applyFont="1" applyFill="1" applyBorder="1" applyAlignment="1">
      <alignment horizontal="center" vertical="center"/>
    </xf>
    <xf numFmtId="0" fontId="23" fillId="0" borderId="7" xfId="0" applyFont="1" applyFill="1" applyBorder="1" applyAlignment="1">
      <alignment horizontal="center" vertical="center" wrapText="1"/>
    </xf>
    <xf numFmtId="0" fontId="23" fillId="0" borderId="87" xfId="0" applyFont="1" applyFill="1" applyBorder="1" applyAlignment="1">
      <alignment horizontal="center" vertical="center" wrapText="1"/>
    </xf>
    <xf numFmtId="49" fontId="23" fillId="0" borderId="88" xfId="0" applyNumberFormat="1" applyFont="1" applyFill="1" applyBorder="1" applyAlignment="1">
      <alignment horizontal="center" vertical="center"/>
    </xf>
    <xf numFmtId="49" fontId="23" fillId="0" borderId="89" xfId="0" applyNumberFormat="1" applyFont="1" applyFill="1" applyBorder="1" applyAlignment="1">
      <alignment horizontal="center" vertical="center"/>
    </xf>
    <xf numFmtId="1" fontId="0" fillId="59" borderId="357" xfId="0" applyNumberFormat="1" applyFont="1" applyFill="1" applyBorder="1" applyAlignment="1">
      <alignment horizontal="center" vertical="center"/>
    </xf>
    <xf numFmtId="1" fontId="0" fillId="59" borderId="358" xfId="0" applyNumberFormat="1" applyFont="1" applyFill="1" applyBorder="1" applyAlignment="1">
      <alignment horizontal="center" vertical="center"/>
    </xf>
    <xf numFmtId="1" fontId="0" fillId="59" borderId="314" xfId="0" applyNumberFormat="1" applyFont="1" applyFill="1" applyBorder="1" applyAlignment="1">
      <alignment horizontal="center" vertical="center"/>
    </xf>
    <xf numFmtId="1" fontId="0" fillId="59" borderId="359" xfId="0" applyNumberFormat="1" applyFont="1" applyFill="1" applyBorder="1" applyAlignment="1">
      <alignment horizontal="center" vertical="center"/>
    </xf>
    <xf numFmtId="1" fontId="0" fillId="59" borderId="360" xfId="0" applyNumberFormat="1" applyFont="1" applyFill="1" applyBorder="1" applyAlignment="1">
      <alignment horizontal="center" vertical="center"/>
    </xf>
    <xf numFmtId="1" fontId="0" fillId="59" borderId="356" xfId="0" applyNumberFormat="1" applyFont="1" applyFill="1" applyBorder="1" applyAlignment="1">
      <alignment horizontal="center" vertical="center"/>
    </xf>
    <xf numFmtId="1" fontId="0" fillId="0" borderId="166" xfId="0" applyNumberFormat="1" applyFont="1" applyFill="1" applyBorder="1" applyAlignment="1">
      <alignment horizontal="center" vertical="center"/>
    </xf>
    <xf numFmtId="1" fontId="0" fillId="0" borderId="157" xfId="0" applyNumberFormat="1" applyFont="1" applyFill="1" applyBorder="1" applyAlignment="1">
      <alignment horizontal="center" vertical="center"/>
    </xf>
    <xf numFmtId="166" fontId="0" fillId="0" borderId="220" xfId="91" applyNumberFormat="1" applyFont="1" applyFill="1" applyBorder="1" applyAlignment="1">
      <alignment horizontal="center" vertical="center"/>
    </xf>
    <xf numFmtId="166" fontId="0" fillId="0" borderId="221" xfId="91" applyNumberFormat="1" applyFont="1" applyFill="1" applyBorder="1" applyAlignment="1">
      <alignment horizontal="center" vertical="center"/>
    </xf>
    <xf numFmtId="49" fontId="0" fillId="0" borderId="166" xfId="0" applyNumberFormat="1" applyFont="1" applyFill="1" applyBorder="1" applyAlignment="1">
      <alignment horizontal="center" vertical="center"/>
    </xf>
    <xf numFmtId="49" fontId="0" fillId="0" borderId="157" xfId="0" applyNumberFormat="1" applyFont="1" applyFill="1" applyBorder="1" applyAlignment="1">
      <alignment horizontal="center" vertical="center"/>
    </xf>
    <xf numFmtId="1" fontId="0" fillId="0" borderId="160" xfId="0" applyNumberFormat="1" applyFont="1" applyFill="1" applyBorder="1" applyAlignment="1">
      <alignment horizontal="center" vertical="center"/>
    </xf>
    <xf numFmtId="1" fontId="0" fillId="0" borderId="167" xfId="0" applyNumberFormat="1" applyFont="1" applyFill="1" applyBorder="1" applyAlignment="1">
      <alignment horizontal="center" vertical="center"/>
    </xf>
    <xf numFmtId="166" fontId="0" fillId="0" borderId="159" xfId="91" applyNumberFormat="1" applyFont="1" applyFill="1" applyBorder="1" applyAlignment="1">
      <alignment horizontal="center" vertical="center"/>
    </xf>
    <xf numFmtId="166" fontId="0" fillId="0" borderId="46" xfId="91" applyNumberFormat="1" applyFont="1" applyFill="1" applyBorder="1" applyAlignment="1">
      <alignment horizontal="center" vertical="center"/>
    </xf>
    <xf numFmtId="1" fontId="0" fillId="59" borderId="166" xfId="0" applyNumberFormat="1" applyFont="1" applyFill="1" applyBorder="1" applyAlignment="1">
      <alignment horizontal="center" vertical="center"/>
    </xf>
    <xf numFmtId="1" fontId="0" fillId="59" borderId="157" xfId="0" applyNumberFormat="1" applyFont="1" applyFill="1" applyBorder="1" applyAlignment="1">
      <alignment horizontal="center" vertical="center"/>
    </xf>
    <xf numFmtId="166" fontId="0" fillId="59" borderId="220" xfId="91" applyNumberFormat="1" applyFont="1" applyFill="1" applyBorder="1" applyAlignment="1">
      <alignment horizontal="center" vertical="center"/>
    </xf>
    <xf numFmtId="166" fontId="0" fillId="59" borderId="221" xfId="91" applyNumberFormat="1" applyFont="1" applyFill="1" applyBorder="1" applyAlignment="1">
      <alignment horizontal="center" vertical="center"/>
    </xf>
    <xf numFmtId="1" fontId="0" fillId="0" borderId="166" xfId="0" applyNumberFormat="1" applyFont="1" applyFill="1" applyBorder="1" applyAlignment="1">
      <alignment horizontal="center" vertical="center" wrapText="1"/>
    </xf>
    <xf numFmtId="1" fontId="0" fillId="0" borderId="157" xfId="0" applyNumberFormat="1" applyFont="1" applyFill="1" applyBorder="1" applyAlignment="1">
      <alignment horizontal="center" vertical="center" wrapText="1"/>
    </xf>
    <xf numFmtId="166" fontId="0" fillId="0" borderId="165" xfId="91" applyNumberFormat="1" applyFont="1" applyFill="1" applyBorder="1" applyAlignment="1">
      <alignment horizontal="center" vertical="center" wrapText="1"/>
    </xf>
    <xf numFmtId="166" fontId="0" fillId="0" borderId="171" xfId="91" applyNumberFormat="1" applyFont="1" applyFill="1" applyBorder="1" applyAlignment="1">
      <alignment horizontal="center" vertical="center" wrapText="1"/>
    </xf>
    <xf numFmtId="1" fontId="0" fillId="0" borderId="307" xfId="0" applyNumberFormat="1" applyFont="1" applyFill="1" applyBorder="1" applyAlignment="1">
      <alignment horizontal="center" vertical="center"/>
    </xf>
    <xf numFmtId="1" fontId="0" fillId="0" borderId="312" xfId="0" applyNumberFormat="1" applyFont="1" applyFill="1" applyBorder="1" applyAlignment="1">
      <alignment horizontal="center" vertical="center"/>
    </xf>
    <xf numFmtId="49" fontId="0" fillId="0" borderId="139" xfId="0" applyNumberFormat="1" applyFont="1" applyFill="1" applyBorder="1" applyAlignment="1">
      <alignment horizontal="center" vertical="center"/>
    </xf>
    <xf numFmtId="1" fontId="0" fillId="59" borderId="160" xfId="0" applyNumberFormat="1" applyFont="1" applyFill="1" applyBorder="1" applyAlignment="1">
      <alignment horizontal="center" vertical="center" wrapText="1"/>
    </xf>
    <xf numFmtId="1" fontId="0" fillId="59" borderId="168" xfId="0" applyNumberFormat="1" applyFont="1" applyFill="1" applyBorder="1" applyAlignment="1">
      <alignment horizontal="center" vertical="center" wrapText="1"/>
    </xf>
    <xf numFmtId="1" fontId="0" fillId="59" borderId="170" xfId="0" applyNumberFormat="1" applyFont="1" applyFill="1" applyBorder="1" applyAlignment="1">
      <alignment horizontal="center" vertical="center" wrapText="1"/>
    </xf>
    <xf numFmtId="1" fontId="0" fillId="59" borderId="167" xfId="0" applyNumberFormat="1" applyFont="1" applyFill="1" applyBorder="1" applyAlignment="1">
      <alignment horizontal="center" vertical="center" wrapText="1"/>
    </xf>
    <xf numFmtId="166" fontId="0" fillId="59" borderId="159" xfId="91" applyNumberFormat="1" applyFont="1" applyFill="1" applyBorder="1" applyAlignment="1">
      <alignment horizontal="center" vertical="center"/>
    </xf>
    <xf numFmtId="166" fontId="0" fillId="59" borderId="40" xfId="91" applyNumberFormat="1" applyFont="1" applyFill="1" applyBorder="1" applyAlignment="1">
      <alignment horizontal="center" vertical="center"/>
    </xf>
    <xf numFmtId="166" fontId="0" fillId="59" borderId="46" xfId="91" applyNumberFormat="1" applyFont="1" applyFill="1" applyBorder="1" applyAlignment="1">
      <alignment horizontal="center" vertical="center"/>
    </xf>
    <xf numFmtId="49" fontId="0" fillId="59" borderId="166" xfId="0" applyNumberFormat="1" applyFont="1" applyFill="1" applyBorder="1" applyAlignment="1">
      <alignment horizontal="center" vertical="center"/>
    </xf>
    <xf numFmtId="49" fontId="0" fillId="59" borderId="169" xfId="0" applyNumberFormat="1" applyFont="1" applyFill="1" applyBorder="1" applyAlignment="1">
      <alignment horizontal="center" vertical="center"/>
    </xf>
    <xf numFmtId="49" fontId="0" fillId="59" borderId="157" xfId="0" applyNumberFormat="1" applyFont="1" applyFill="1" applyBorder="1" applyAlignment="1">
      <alignment horizontal="center" vertical="center"/>
    </xf>
    <xf numFmtId="0" fontId="0" fillId="0" borderId="139" xfId="0" applyFont="1" applyFill="1" applyBorder="1" applyAlignment="1">
      <alignment horizontal="center" vertical="center"/>
    </xf>
    <xf numFmtId="1" fontId="0" fillId="0" borderId="326" xfId="0" applyNumberFormat="1" applyFont="1" applyFill="1" applyBorder="1" applyAlignment="1">
      <alignment horizontal="center" vertical="center"/>
    </xf>
    <xf numFmtId="1" fontId="0" fillId="0" borderId="219" xfId="0" applyNumberFormat="1" applyFont="1" applyFill="1" applyBorder="1" applyAlignment="1">
      <alignment horizontal="center" vertical="center"/>
    </xf>
    <xf numFmtId="0" fontId="23" fillId="0" borderId="22" xfId="0" applyFont="1" applyFill="1" applyBorder="1" applyAlignment="1">
      <alignment horizontal="center" vertical="center"/>
    </xf>
    <xf numFmtId="49" fontId="23" fillId="0" borderId="25" xfId="0" applyNumberFormat="1" applyFont="1" applyFill="1" applyBorder="1" applyAlignment="1">
      <alignment horizontal="center" vertical="center" wrapText="1"/>
    </xf>
    <xf numFmtId="0" fontId="23" fillId="0" borderId="25" xfId="0" applyFont="1" applyFill="1" applyBorder="1" applyAlignment="1">
      <alignment horizontal="center" vertical="center"/>
    </xf>
    <xf numFmtId="0" fontId="23" fillId="0" borderId="50" xfId="0" applyFont="1" applyFill="1" applyBorder="1" applyAlignment="1">
      <alignment horizontal="center" vertical="center"/>
    </xf>
    <xf numFmtId="2" fontId="0" fillId="0" borderId="281" xfId="0" applyNumberFormat="1" applyFont="1" applyFill="1" applyBorder="1" applyAlignment="1">
      <alignment horizontal="center" vertical="center"/>
    </xf>
    <xf numFmtId="2" fontId="0" fillId="0" borderId="46" xfId="0" applyNumberFormat="1" applyFont="1" applyFill="1" applyBorder="1" applyAlignment="1">
      <alignment horizontal="center" vertical="center"/>
    </xf>
    <xf numFmtId="0" fontId="4" fillId="0" borderId="0" xfId="0" applyFont="1" applyAlignment="1">
      <alignment horizontal="left" vertical="top" wrapText="1"/>
    </xf>
    <xf numFmtId="0" fontId="0" fillId="0" borderId="0" xfId="0" applyFont="1" applyBorder="1" applyAlignment="1">
      <alignment vertical="center"/>
    </xf>
    <xf numFmtId="0" fontId="23" fillId="0" borderId="0" xfId="0" applyFont="1" applyBorder="1" applyAlignment="1">
      <alignment horizontal="center" vertical="center"/>
    </xf>
    <xf numFmtId="0" fontId="23" fillId="0" borderId="21" xfId="0" applyFont="1" applyFill="1" applyBorder="1" applyAlignment="1">
      <alignment horizontal="center" vertical="top" wrapText="1"/>
    </xf>
    <xf numFmtId="0" fontId="23" fillId="0" borderId="6" xfId="0" applyFont="1" applyFill="1" applyBorder="1" applyAlignment="1">
      <alignment horizontal="center" vertical="top" wrapText="1"/>
    </xf>
    <xf numFmtId="49" fontId="50" fillId="0" borderId="0" xfId="0" applyNumberFormat="1" applyFont="1" applyFill="1" applyBorder="1" applyAlignment="1">
      <alignment horizontal="left" vertical="center" wrapText="1"/>
    </xf>
    <xf numFmtId="49" fontId="0" fillId="0" borderId="390" xfId="0" applyNumberFormat="1" applyFont="1" applyFill="1" applyBorder="1" applyAlignment="1">
      <alignment horizontal="center" vertical="center"/>
    </xf>
    <xf numFmtId="49" fontId="0" fillId="0" borderId="391" xfId="0" applyNumberFormat="1" applyFont="1" applyFill="1" applyBorder="1" applyAlignment="1">
      <alignment horizontal="center" vertical="center"/>
    </xf>
    <xf numFmtId="49" fontId="0" fillId="0" borderId="278" xfId="0" applyNumberFormat="1" applyFont="1" applyFill="1" applyBorder="1" applyAlignment="1">
      <alignment horizontal="center" vertical="center"/>
    </xf>
    <xf numFmtId="49" fontId="0" fillId="0" borderId="368" xfId="0" applyNumberFormat="1" applyFont="1" applyFill="1" applyBorder="1" applyAlignment="1">
      <alignment horizontal="center" vertical="center"/>
    </xf>
    <xf numFmtId="0" fontId="0" fillId="0" borderId="336" xfId="0" applyFont="1" applyFill="1" applyBorder="1" applyAlignment="1">
      <alignment horizontal="center" vertical="center"/>
    </xf>
    <xf numFmtId="49" fontId="0" fillId="0" borderId="200" xfId="0" applyNumberFormat="1" applyFont="1" applyFill="1" applyBorder="1" applyAlignment="1">
      <alignment horizontal="center" vertical="center"/>
    </xf>
    <xf numFmtId="0" fontId="0" fillId="0" borderId="192" xfId="0" applyFont="1" applyBorder="1"/>
    <xf numFmtId="49" fontId="0" fillId="0" borderId="213" xfId="0" applyNumberFormat="1" applyFont="1" applyFill="1" applyBorder="1" applyAlignment="1">
      <alignment horizontal="center" vertical="center"/>
    </xf>
    <xf numFmtId="0" fontId="23" fillId="0" borderId="9" xfId="0" applyFont="1" applyFill="1" applyBorder="1" applyAlignment="1">
      <alignment horizontal="center" vertical="center" textRotation="90"/>
    </xf>
    <xf numFmtId="0" fontId="0" fillId="0" borderId="11" xfId="0" applyFont="1" applyBorder="1"/>
    <xf numFmtId="0" fontId="0" fillId="0" borderId="14" xfId="0" applyFont="1" applyBorder="1"/>
    <xf numFmtId="0" fontId="0" fillId="0" borderId="16" xfId="0" applyFont="1" applyBorder="1"/>
    <xf numFmtId="0" fontId="23" fillId="0" borderId="12" xfId="0" applyFont="1" applyFill="1" applyBorder="1" applyAlignment="1">
      <alignment horizontal="center" vertical="center"/>
    </xf>
    <xf numFmtId="49" fontId="0" fillId="0" borderId="278" xfId="0" applyNumberFormat="1" applyFont="1" applyFill="1" applyBorder="1" applyAlignment="1">
      <alignment horizontal="center" vertical="center" wrapText="1"/>
    </xf>
  </cellXfs>
  <cellStyles count="121">
    <cellStyle name="20% - Accent1" xfId="67" builtinId="30" hidden="1"/>
    <cellStyle name="20% - Accent2" xfId="71" builtinId="34" hidden="1"/>
    <cellStyle name="20% - Accent3" xfId="75" builtinId="38" hidden="1"/>
    <cellStyle name="20% - Accent4" xfId="79" builtinId="42" hidden="1"/>
    <cellStyle name="20% - Accent5" xfId="83" builtinId="46" hidden="1"/>
    <cellStyle name="20% - Accent6" xfId="87" builtinId="50" hidden="1"/>
    <cellStyle name="20% - Akzent1" xfId="1"/>
    <cellStyle name="20% - Akzent2" xfId="2"/>
    <cellStyle name="20% - Akzent3" xfId="3"/>
    <cellStyle name="20% - Akzent4" xfId="4"/>
    <cellStyle name="20% - Akzent5" xfId="5"/>
    <cellStyle name="20% - Akzent6" xfId="6"/>
    <cellStyle name="20% - Énfasis1" xfId="7"/>
    <cellStyle name="20% - Énfasis2" xfId="8"/>
    <cellStyle name="20% - Énfasis3" xfId="9"/>
    <cellStyle name="20% - Énfasis4" xfId="10"/>
    <cellStyle name="20% - Énfasis5" xfId="11"/>
    <cellStyle name="20% - Énfasis6" xfId="12"/>
    <cellStyle name="40% - Accent1" xfId="68" builtinId="31" hidden="1"/>
    <cellStyle name="40% - Accent2" xfId="72" builtinId="35" hidden="1"/>
    <cellStyle name="40% - Accent3" xfId="76" builtinId="39" hidden="1"/>
    <cellStyle name="40% - Accent4" xfId="80" builtinId="43" hidden="1"/>
    <cellStyle name="40% - Accent5" xfId="84" builtinId="47" hidden="1"/>
    <cellStyle name="40% - Accent6" xfId="88" builtinId="51" hidden="1"/>
    <cellStyle name="40% - Akzent1" xfId="13"/>
    <cellStyle name="40% - Akzent2" xfId="14"/>
    <cellStyle name="40% - Akzent3" xfId="15"/>
    <cellStyle name="40% - Akzent4" xfId="16"/>
    <cellStyle name="40% - Akzent5" xfId="17"/>
    <cellStyle name="40% - Akzent6" xfId="18"/>
    <cellStyle name="40% - Énfasis1" xfId="19"/>
    <cellStyle name="40% - Énfasis2" xfId="20"/>
    <cellStyle name="40% - Énfasis3" xfId="21"/>
    <cellStyle name="40% - Énfasis4" xfId="22"/>
    <cellStyle name="40% - Énfasis5" xfId="23"/>
    <cellStyle name="40% - Énfasis6" xfId="24"/>
    <cellStyle name="60% - Accent1" xfId="69" builtinId="32" hidden="1"/>
    <cellStyle name="60% - Accent2" xfId="73" builtinId="36" hidden="1"/>
    <cellStyle name="60% - Accent3" xfId="77" builtinId="40" hidden="1"/>
    <cellStyle name="60% - Accent4" xfId="81" builtinId="44" hidden="1"/>
    <cellStyle name="60% - Accent5" xfId="85" builtinId="48" hidden="1"/>
    <cellStyle name="60% - Accent6" xfId="89" builtinId="52" hidden="1"/>
    <cellStyle name="60% - Akzent1" xfId="25"/>
    <cellStyle name="60% - Akzent2" xfId="26"/>
    <cellStyle name="60% - Akzent3" xfId="27"/>
    <cellStyle name="60% - Akzent4" xfId="28"/>
    <cellStyle name="60% - Akzent5" xfId="29"/>
    <cellStyle name="60% - Akzent6" xfId="30"/>
    <cellStyle name="60% - Énfasis1" xfId="31"/>
    <cellStyle name="60% - Énfasis2" xfId="32"/>
    <cellStyle name="60% - Énfasis3" xfId="33"/>
    <cellStyle name="60% - Énfasis4" xfId="34"/>
    <cellStyle name="60% - Énfasis5" xfId="35"/>
    <cellStyle name="60% - Énfasis6" xfId="36"/>
    <cellStyle name="Akzent1" xfId="66" hidden="1"/>
    <cellStyle name="Akzent1" xfId="93"/>
    <cellStyle name="Akzent2" xfId="70" hidden="1"/>
    <cellStyle name="Akzent2" xfId="94"/>
    <cellStyle name="Akzent3" xfId="74" hidden="1"/>
    <cellStyle name="Akzent3" xfId="95"/>
    <cellStyle name="Akzent4" xfId="78" hidden="1"/>
    <cellStyle name="Akzent4" xfId="96"/>
    <cellStyle name="Akzent5" xfId="82" hidden="1"/>
    <cellStyle name="Akzent5" xfId="97"/>
    <cellStyle name="Akzent6" xfId="86" hidden="1"/>
    <cellStyle name="Akzent6" xfId="98"/>
    <cellStyle name="Ausgabe" xfId="63" hidden="1"/>
    <cellStyle name="Bad" xfId="61" builtinId="27" hidden="1"/>
    <cellStyle name="Berechnung" xfId="64" hidden="1"/>
    <cellStyle name="Buena" xfId="60" hidden="1"/>
    <cellStyle name="Cálculo" xfId="37"/>
    <cellStyle name="Celda de comprobación" xfId="38"/>
    <cellStyle name="Celda vinculada" xfId="39"/>
    <cellStyle name="Comma" xfId="111" builtinId="3"/>
    <cellStyle name="Eingabe" xfId="40"/>
    <cellStyle name="Encabezado 4" xfId="41"/>
    <cellStyle name="Énfasis1" xfId="42"/>
    <cellStyle name="Énfasis2" xfId="43"/>
    <cellStyle name="Énfasis3" xfId="44"/>
    <cellStyle name="Énfasis4" xfId="45"/>
    <cellStyle name="Énfasis5" xfId="46"/>
    <cellStyle name="Énfasis6" xfId="47"/>
    <cellStyle name="Entrada" xfId="62" hidden="1"/>
    <cellStyle name="Entrada" xfId="99"/>
    <cellStyle name="Ergebnis" xfId="48"/>
    <cellStyle name="Erklärender Text" xfId="65" hidden="1"/>
    <cellStyle name="Excel Built-in Normal" xfId="114"/>
    <cellStyle name="Followed Hyperlink" xfId="103" builtinId="9" hidden="1"/>
    <cellStyle name="Followed Hyperlink" xfId="106" builtinId="9" hidden="1"/>
    <cellStyle name="Followed Hyperlink" xfId="109" builtinId="9" hidden="1"/>
    <cellStyle name="Gut" xfId="49"/>
    <cellStyle name="Hyperlink" xfId="102" builtinId="8" hidden="1"/>
    <cellStyle name="Hyperlink" xfId="105" builtinId="8" hidden="1"/>
    <cellStyle name="Hyperlink" xfId="108" builtinId="8" hidden="1"/>
    <cellStyle name="Incorrecto" xfId="50"/>
    <cellStyle name="Neutral" xfId="51"/>
    <cellStyle name="Normal" xfId="0" builtinId="0"/>
    <cellStyle name="Normal 2" xfId="107"/>
    <cellStyle name="Normal 2 2" xfId="110"/>
    <cellStyle name="Normal 2 3" xfId="115"/>
    <cellStyle name="Normal 2 4" xfId="116"/>
    <cellStyle name="Normal 2 7" xfId="117"/>
    <cellStyle name="Normal 3" xfId="112"/>
    <cellStyle name="Normal 6" xfId="118"/>
    <cellStyle name="Normal 7" xfId="119"/>
    <cellStyle name="Normal_Capturas-Total-gráficos" xfId="113"/>
    <cellStyle name="Normal_Sheet1" xfId="120"/>
    <cellStyle name="Normale 2" xfId="52"/>
    <cellStyle name="Normale 2 2" xfId="101"/>
    <cellStyle name="Normale 2_DCF_Guidelines_Standard-Tables_Version-2009" xfId="53"/>
    <cellStyle name="Normale 2_DCF_Guidelines_Standard-Tables_Version-2009 2" xfId="92"/>
    <cellStyle name="Normale 3" xfId="54"/>
    <cellStyle name="Normale 3 2" xfId="90"/>
    <cellStyle name="Normale_Guidelines_NP-Proposals_Standard-Tables_Version-2006_Final" xfId="55"/>
    <cellStyle name="Percent" xfId="91" builtinId="5"/>
    <cellStyle name="Percentuale 2" xfId="56"/>
    <cellStyle name="Percentuale 2 2" xfId="100"/>
    <cellStyle name="Schlecht" xfId="57"/>
    <cellStyle name="Standard 2" xfId="104"/>
    <cellStyle name="Texto explicativo" xfId="58"/>
    <cellStyle name="Total" xfId="59"/>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666666"/>
      <rgbColor rgb="00800080"/>
      <rgbColor rgb="00008080"/>
      <rgbColor rgb="00C0C0C0"/>
      <rgbColor rgb="00808080"/>
      <rgbColor rgb="00E6E6E6"/>
      <rgbColor rgb="00993366"/>
      <rgbColor rgb="00FFFFCC"/>
      <rgbColor rgb="00CCFFFF"/>
      <rgbColor rgb="00660066"/>
      <rgbColor rgb="00FF8080"/>
      <rgbColor rgb="000066CC"/>
      <rgbColor rgb="00CCCCFF"/>
      <rgbColor rgb="00000080"/>
      <rgbColor rgb="00FF00FF"/>
      <rgbColor rgb="00FFD320"/>
      <rgbColor rgb="0000FFFF"/>
      <rgbColor rgb="00800080"/>
      <rgbColor rgb="00800000"/>
      <rgbColor rgb="00008080"/>
      <rgbColor rgb="000000FF"/>
      <rgbColor rgb="0000CCFF"/>
      <rgbColor rgb="00E6E6FF"/>
      <rgbColor rgb="00CCFFCC"/>
      <rgbColor rgb="00FFFF99"/>
      <rgbColor rgb="0099CCFF"/>
      <rgbColor rgb="00FF99CC"/>
      <rgbColor rgb="00CC99FF"/>
      <rgbColor rgb="00FFCC99"/>
      <rgbColor rgb="003366FF"/>
      <rgbColor rgb="0033CCCC"/>
      <rgbColor rgb="00FF950E"/>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9933"/>
      <color rgb="FF66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mail.irepa.org/Documents%20and%20Settings/Evelina/Documenti/Doc/STECF/SGECA/EWG%2011-18/TOR%207%20-%20guidelines/Final%20rev%20guidel%20AR%20(vers%20Dec%202011)/new%20tables%20for%20AR%20and%20NP.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II_B_1"/>
      <sheetName val="III_B_3"/>
      <sheetName val="III_F_1"/>
      <sheetName val="IV_A_3"/>
      <sheetName val="IV_B_2"/>
      <sheetName val="drop down"/>
    </sheetNames>
    <sheetDataSet>
      <sheetData sheetId="0"/>
      <sheetData sheetId="1"/>
      <sheetData sheetId="2"/>
      <sheetData sheetId="3"/>
      <sheetData sheetId="4"/>
      <sheetData sheetId="5">
        <row r="4">
          <cell r="B4" t="str">
            <v>Active gears - Beam trawlers</v>
          </cell>
          <cell r="G4" t="str">
            <v>0-&lt; 10 m</v>
          </cell>
        </row>
        <row r="5">
          <cell r="B5" t="str">
            <v>Active gears - Demersal trawlers and/or demersal seiners</v>
          </cell>
          <cell r="G5" t="str">
            <v>0-&lt; 6 m</v>
          </cell>
        </row>
        <row r="6">
          <cell r="B6" t="str">
            <v>Active gears - Pelagic trawlers</v>
          </cell>
          <cell r="G6" t="str">
            <v>10-&lt; 12 m</v>
          </cell>
        </row>
        <row r="7">
          <cell r="B7" t="str">
            <v>Active gears - Purse seiners</v>
          </cell>
          <cell r="G7" t="str">
            <v>6-&lt; 12 m</v>
          </cell>
        </row>
        <row r="8">
          <cell r="B8" t="str">
            <v>Active gears - Dredgers</v>
          </cell>
          <cell r="G8" t="str">
            <v>12-&lt; 18 m</v>
          </cell>
        </row>
        <row r="9">
          <cell r="B9" t="str">
            <v>Active gears - Vessel using other active gears</v>
          </cell>
          <cell r="G9" t="str">
            <v>18-&lt; 24 m</v>
          </cell>
        </row>
        <row r="10">
          <cell r="B10" t="str">
            <v>Active gears - Vessels using Polyvalent ‘active’ gears only</v>
          </cell>
          <cell r="G10" t="str">
            <v>24-&lt; 40 m</v>
          </cell>
        </row>
        <row r="11">
          <cell r="B11" t="str">
            <v>Passive gears - Vessels using hooks</v>
          </cell>
          <cell r="G11" t="str">
            <v>40 m or larger</v>
          </cell>
        </row>
        <row r="12">
          <cell r="B12" t="str">
            <v>Passive gears - Drift and/or fixed netters</v>
          </cell>
        </row>
        <row r="13">
          <cell r="B13" t="str">
            <v>Passive gears - Vessels using Pots and/or traps</v>
          </cell>
        </row>
        <row r="14">
          <cell r="B14" t="str">
            <v>Passive gears - Vessels using other Passive gears</v>
          </cell>
        </row>
        <row r="15">
          <cell r="B15" t="str">
            <v>Passive gears - Vessels using Polyvalent ‘passive’ gears only</v>
          </cell>
        </row>
        <row r="16">
          <cell r="B16" t="str">
            <v>Pollyvalent gears - Vessels using active and passive gears</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D29"/>
  <sheetViews>
    <sheetView workbookViewId="0">
      <selection activeCell="A33" sqref="A33"/>
    </sheetView>
  </sheetViews>
  <sheetFormatPr defaultColWidth="10.85546875" defaultRowHeight="15"/>
  <cols>
    <col min="1" max="1" width="38.28515625" style="144" customWidth="1"/>
    <col min="2" max="2" width="16.42578125" style="144" customWidth="1"/>
    <col min="3" max="16384" width="10.85546875" style="144"/>
  </cols>
  <sheetData>
    <row r="1" spans="1:4" ht="34.5" customHeight="1">
      <c r="A1" s="143" t="s">
        <v>317</v>
      </c>
      <c r="B1" s="143" t="s">
        <v>318</v>
      </c>
      <c r="D1" s="227" t="s">
        <v>319</v>
      </c>
    </row>
    <row r="2" spans="1:4" ht="15" customHeight="1">
      <c r="A2" s="145" t="s">
        <v>320</v>
      </c>
      <c r="B2" s="145" t="s">
        <v>321</v>
      </c>
    </row>
    <row r="3" spans="1:4">
      <c r="A3" s="145" t="s">
        <v>322</v>
      </c>
      <c r="B3" s="145" t="s">
        <v>323</v>
      </c>
    </row>
    <row r="4" spans="1:4">
      <c r="A4" s="145" t="s">
        <v>324</v>
      </c>
      <c r="B4" s="145" t="s">
        <v>325</v>
      </c>
    </row>
    <row r="5" spans="1:4">
      <c r="A5" s="145" t="s">
        <v>326</v>
      </c>
      <c r="B5" s="145" t="s">
        <v>327</v>
      </c>
    </row>
    <row r="6" spans="1:4">
      <c r="A6" s="145" t="s">
        <v>328</v>
      </c>
      <c r="B6" s="145" t="s">
        <v>329</v>
      </c>
    </row>
    <row r="7" spans="1:4" ht="15.75" customHeight="1">
      <c r="A7" s="145" t="s">
        <v>330</v>
      </c>
      <c r="B7" s="145" t="s">
        <v>331</v>
      </c>
    </row>
    <row r="8" spans="1:4">
      <c r="A8" s="145" t="s">
        <v>332</v>
      </c>
      <c r="B8" s="145" t="s">
        <v>312</v>
      </c>
    </row>
    <row r="9" spans="1:4">
      <c r="A9" s="145" t="s">
        <v>333</v>
      </c>
      <c r="B9" s="145" t="s">
        <v>334</v>
      </c>
    </row>
    <row r="10" spans="1:4">
      <c r="A10" s="145" t="s">
        <v>335</v>
      </c>
      <c r="B10" s="145" t="s">
        <v>107</v>
      </c>
    </row>
    <row r="11" spans="1:4">
      <c r="A11" s="145" t="s">
        <v>336</v>
      </c>
      <c r="B11" s="145" t="s">
        <v>45</v>
      </c>
    </row>
    <row r="12" spans="1:4">
      <c r="A12" s="145" t="s">
        <v>337</v>
      </c>
      <c r="B12" s="145" t="s">
        <v>316</v>
      </c>
    </row>
    <row r="13" spans="1:4">
      <c r="A13" s="145" t="s">
        <v>338</v>
      </c>
      <c r="B13" s="145" t="s">
        <v>339</v>
      </c>
    </row>
    <row r="14" spans="1:4">
      <c r="A14" s="145" t="s">
        <v>340</v>
      </c>
      <c r="B14" s="145" t="s">
        <v>341</v>
      </c>
    </row>
    <row r="15" spans="1:4">
      <c r="A15" s="145" t="s">
        <v>342</v>
      </c>
      <c r="B15" s="145" t="s">
        <v>343</v>
      </c>
    </row>
    <row r="16" spans="1:4">
      <c r="A16" s="145" t="s">
        <v>344</v>
      </c>
      <c r="B16" s="145" t="s">
        <v>80</v>
      </c>
    </row>
    <row r="17" spans="1:2">
      <c r="A17" s="145" t="s">
        <v>345</v>
      </c>
      <c r="B17" s="145" t="s">
        <v>311</v>
      </c>
    </row>
    <row r="18" spans="1:2">
      <c r="A18" s="145" t="s">
        <v>346</v>
      </c>
      <c r="B18" s="145" t="s">
        <v>315</v>
      </c>
    </row>
    <row r="19" spans="1:2" ht="15" customHeight="1">
      <c r="A19" s="145" t="s">
        <v>347</v>
      </c>
      <c r="B19" s="145" t="s">
        <v>348</v>
      </c>
    </row>
    <row r="20" spans="1:2" ht="15" customHeight="1">
      <c r="A20" s="145" t="s">
        <v>349</v>
      </c>
      <c r="B20" s="145" t="s">
        <v>350</v>
      </c>
    </row>
    <row r="21" spans="1:2" ht="15" customHeight="1">
      <c r="A21" s="145" t="s">
        <v>351</v>
      </c>
      <c r="B21" s="145" t="s">
        <v>314</v>
      </c>
    </row>
    <row r="22" spans="1:2">
      <c r="A22" s="145" t="s">
        <v>352</v>
      </c>
      <c r="B22" s="145" t="s">
        <v>353</v>
      </c>
    </row>
    <row r="23" spans="1:2">
      <c r="A23" s="145" t="s">
        <v>354</v>
      </c>
      <c r="B23" s="145" t="s">
        <v>355</v>
      </c>
    </row>
    <row r="24" spans="1:2">
      <c r="A24" s="145" t="s">
        <v>356</v>
      </c>
      <c r="B24" s="145" t="s">
        <v>357</v>
      </c>
    </row>
    <row r="25" spans="1:2">
      <c r="A25" s="145" t="s">
        <v>358</v>
      </c>
      <c r="B25" s="145" t="s">
        <v>359</v>
      </c>
    </row>
    <row r="26" spans="1:2">
      <c r="A26" s="145" t="s">
        <v>360</v>
      </c>
      <c r="B26" s="145" t="s">
        <v>361</v>
      </c>
    </row>
    <row r="27" spans="1:2">
      <c r="A27" s="145" t="s">
        <v>362</v>
      </c>
      <c r="B27" s="145" t="s">
        <v>37</v>
      </c>
    </row>
    <row r="28" spans="1:2">
      <c r="A28" s="145" t="s">
        <v>363</v>
      </c>
      <c r="B28" s="145" t="s">
        <v>4</v>
      </c>
    </row>
    <row r="29" spans="1:2" ht="30">
      <c r="A29" s="145" t="s">
        <v>364</v>
      </c>
      <c r="B29" s="145" t="s">
        <v>313</v>
      </c>
    </row>
  </sheetData>
  <pageMargins left="0.7" right="0.7" top="0.78740157499999996" bottom="0.78740157499999996"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H17"/>
  <sheetViews>
    <sheetView zoomScale="85" zoomScaleNormal="85" workbookViewId="0">
      <selection activeCell="G19" sqref="G19"/>
    </sheetView>
  </sheetViews>
  <sheetFormatPr defaultColWidth="8.85546875" defaultRowHeight="12.75"/>
  <cols>
    <col min="1" max="1" width="27.42578125" customWidth="1"/>
    <col min="2" max="3" width="14" customWidth="1"/>
    <col min="4" max="4" width="15.42578125" customWidth="1"/>
    <col min="5" max="5" width="17.7109375" customWidth="1"/>
    <col min="6" max="6" width="21.28515625" customWidth="1"/>
    <col min="7" max="7" width="57.85546875" customWidth="1"/>
    <col min="8" max="8" width="21.7109375" style="91" customWidth="1"/>
  </cols>
  <sheetData>
    <row r="1" spans="1:8" ht="16.5" thickBot="1">
      <c r="A1" s="1" t="s">
        <v>371</v>
      </c>
      <c r="B1" s="1"/>
      <c r="C1" s="33"/>
      <c r="D1" s="33"/>
      <c r="E1" s="33"/>
      <c r="F1" s="33"/>
      <c r="G1" s="248" t="s">
        <v>0</v>
      </c>
      <c r="H1" s="249" t="s">
        <v>425</v>
      </c>
    </row>
    <row r="2" spans="1:8" ht="16.5" thickBot="1">
      <c r="A2" s="247"/>
      <c r="B2" s="70"/>
      <c r="C2" s="43"/>
      <c r="D2" s="43"/>
      <c r="E2" s="43"/>
      <c r="F2" s="43"/>
      <c r="G2" s="258" t="s">
        <v>241</v>
      </c>
      <c r="H2" s="250">
        <v>2014</v>
      </c>
    </row>
    <row r="3" spans="1:8" ht="39" thickBot="1">
      <c r="A3" s="238" t="s">
        <v>372</v>
      </c>
      <c r="B3" s="238" t="s">
        <v>373</v>
      </c>
      <c r="C3" s="238" t="s">
        <v>374</v>
      </c>
      <c r="D3" s="238" t="s">
        <v>7</v>
      </c>
      <c r="E3" s="238" t="s">
        <v>375</v>
      </c>
      <c r="F3" s="238" t="s">
        <v>376</v>
      </c>
      <c r="G3" s="199" t="s">
        <v>377</v>
      </c>
      <c r="H3" s="299" t="s">
        <v>292</v>
      </c>
    </row>
    <row r="4" spans="1:8" ht="39" thickBot="1">
      <c r="A4" s="252" t="s">
        <v>526</v>
      </c>
      <c r="B4" s="253" t="s">
        <v>414</v>
      </c>
      <c r="C4" s="253" t="s">
        <v>429</v>
      </c>
      <c r="D4" s="253" t="s">
        <v>415</v>
      </c>
      <c r="E4" s="253" t="s">
        <v>386</v>
      </c>
      <c r="F4" s="253">
        <v>2013</v>
      </c>
      <c r="G4" s="253" t="s">
        <v>427</v>
      </c>
      <c r="H4" s="303" t="s">
        <v>681</v>
      </c>
    </row>
    <row r="5" spans="1:8" ht="26.25" thickBot="1">
      <c r="A5" s="254" t="s">
        <v>416</v>
      </c>
      <c r="B5" s="255" t="s">
        <v>417</v>
      </c>
      <c r="C5" s="255" t="s">
        <v>434</v>
      </c>
      <c r="D5" s="255" t="s">
        <v>418</v>
      </c>
      <c r="E5" s="255" t="s">
        <v>386</v>
      </c>
      <c r="F5" s="255">
        <v>2013</v>
      </c>
      <c r="G5" s="255" t="s">
        <v>428</v>
      </c>
      <c r="H5" s="303" t="s">
        <v>681</v>
      </c>
    </row>
    <row r="6" spans="1:8" ht="64.5" thickBot="1">
      <c r="A6" s="254" t="s">
        <v>419</v>
      </c>
      <c r="B6" s="255" t="s">
        <v>417</v>
      </c>
      <c r="C6" s="255" t="s">
        <v>430</v>
      </c>
      <c r="D6" s="255" t="s">
        <v>420</v>
      </c>
      <c r="E6" s="255" t="s">
        <v>386</v>
      </c>
      <c r="F6" s="255">
        <v>2013</v>
      </c>
      <c r="G6" s="255" t="s">
        <v>438</v>
      </c>
      <c r="H6" s="303" t="s">
        <v>681</v>
      </c>
    </row>
    <row r="7" spans="1:8" ht="39" thickBot="1">
      <c r="A7" s="256" t="s">
        <v>421</v>
      </c>
      <c r="B7" s="255" t="s">
        <v>414</v>
      </c>
      <c r="C7" s="255" t="s">
        <v>433</v>
      </c>
      <c r="D7" s="255" t="s">
        <v>422</v>
      </c>
      <c r="E7" s="255" t="s">
        <v>386</v>
      </c>
      <c r="F7" s="255">
        <v>2013</v>
      </c>
      <c r="G7" s="255" t="s">
        <v>439</v>
      </c>
      <c r="H7" s="303" t="s">
        <v>681</v>
      </c>
    </row>
    <row r="8" spans="1:8" ht="64.5" thickBot="1">
      <c r="A8" s="256" t="s">
        <v>527</v>
      </c>
      <c r="B8" s="255" t="s">
        <v>417</v>
      </c>
      <c r="C8" s="255" t="s">
        <v>431</v>
      </c>
      <c r="D8" s="255" t="s">
        <v>435</v>
      </c>
      <c r="E8" s="255" t="s">
        <v>386</v>
      </c>
      <c r="F8" s="255">
        <v>2013</v>
      </c>
      <c r="G8" s="255" t="s">
        <v>441</v>
      </c>
      <c r="H8" s="303" t="s">
        <v>681</v>
      </c>
    </row>
    <row r="9" spans="1:8" ht="90" thickBot="1">
      <c r="A9" s="256" t="s">
        <v>528</v>
      </c>
      <c r="B9" s="255" t="s">
        <v>417</v>
      </c>
      <c r="C9" s="255" t="s">
        <v>431</v>
      </c>
      <c r="D9" s="255" t="s">
        <v>435</v>
      </c>
      <c r="E9" s="255" t="s">
        <v>386</v>
      </c>
      <c r="F9" s="255">
        <v>2013</v>
      </c>
      <c r="G9" s="257" t="s">
        <v>442</v>
      </c>
      <c r="H9" s="303" t="s">
        <v>681</v>
      </c>
    </row>
    <row r="10" spans="1:8" ht="64.5" thickBot="1">
      <c r="A10" s="256" t="s">
        <v>528</v>
      </c>
      <c r="B10" s="255" t="s">
        <v>417</v>
      </c>
      <c r="C10" s="255" t="s">
        <v>431</v>
      </c>
      <c r="D10" s="255" t="s">
        <v>440</v>
      </c>
      <c r="E10" s="255" t="s">
        <v>386</v>
      </c>
      <c r="F10" s="255">
        <v>2013</v>
      </c>
      <c r="G10" s="257" t="s">
        <v>443</v>
      </c>
      <c r="H10" s="303" t="s">
        <v>681</v>
      </c>
    </row>
    <row r="11" spans="1:8" ht="77.25" thickBot="1">
      <c r="A11" s="256" t="s">
        <v>423</v>
      </c>
      <c r="B11" s="255" t="s">
        <v>417</v>
      </c>
      <c r="C11" s="255" t="s">
        <v>432</v>
      </c>
      <c r="D11" s="255" t="s">
        <v>436</v>
      </c>
      <c r="E11" s="255" t="s">
        <v>386</v>
      </c>
      <c r="F11" s="255">
        <v>2013</v>
      </c>
      <c r="G11" s="257" t="s">
        <v>523</v>
      </c>
      <c r="H11" s="303" t="s">
        <v>681</v>
      </c>
    </row>
    <row r="12" spans="1:8" ht="51.75" thickBot="1">
      <c r="A12" s="256" t="s">
        <v>423</v>
      </c>
      <c r="B12" s="255" t="s">
        <v>417</v>
      </c>
      <c r="C12" s="255" t="s">
        <v>434</v>
      </c>
      <c r="D12" s="255" t="s">
        <v>437</v>
      </c>
      <c r="E12" s="255" t="s">
        <v>386</v>
      </c>
      <c r="F12" s="255">
        <v>2013</v>
      </c>
      <c r="G12" s="257" t="s">
        <v>524</v>
      </c>
      <c r="H12" s="303" t="s">
        <v>681</v>
      </c>
    </row>
    <row r="13" spans="1:8" ht="39" thickBot="1">
      <c r="A13" s="256" t="s">
        <v>424</v>
      </c>
      <c r="B13" s="255" t="s">
        <v>417</v>
      </c>
      <c r="C13" s="255" t="s">
        <v>434</v>
      </c>
      <c r="D13" s="255" t="s">
        <v>437</v>
      </c>
      <c r="E13" s="255" t="s">
        <v>386</v>
      </c>
      <c r="F13" s="255">
        <v>2013</v>
      </c>
      <c r="G13" s="257" t="s">
        <v>525</v>
      </c>
      <c r="H13" s="303" t="s">
        <v>681</v>
      </c>
    </row>
    <row r="14" spans="1:8">
      <c r="H14"/>
    </row>
    <row r="15" spans="1:8">
      <c r="H15"/>
    </row>
    <row r="16" spans="1:8">
      <c r="H16"/>
    </row>
    <row r="17" spans="8:8">
      <c r="H17"/>
    </row>
  </sheetData>
  <dataValidations count="1">
    <dataValidation type="textLength" showInputMessage="1" showErrorMessage="1" sqref="H4:H13">
      <formula1>0</formula1>
      <formula2>150</formula2>
    </dataValidation>
  </dataValidations>
  <pageMargins left="0.7" right="0.7" top="0.75" bottom="0.75" header="0.3" footer="0.3"/>
  <pageSetup paperSize="9" orientation="portrait"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I10"/>
  <sheetViews>
    <sheetView workbookViewId="0">
      <selection activeCell="D13" sqref="D13"/>
    </sheetView>
  </sheetViews>
  <sheetFormatPr defaultColWidth="8.85546875" defaultRowHeight="12.75"/>
  <cols>
    <col min="1" max="1" width="27.28515625" bestFit="1" customWidth="1"/>
    <col min="2" max="2" width="15.7109375" customWidth="1"/>
    <col min="3" max="3" width="17.28515625" customWidth="1"/>
    <col min="4" max="4" width="43.5703125" customWidth="1"/>
    <col min="5" max="5" width="25" customWidth="1"/>
    <col min="6" max="6" width="22.42578125" customWidth="1"/>
    <col min="7" max="7" width="11.42578125" customWidth="1"/>
    <col min="8" max="8" width="22.140625" customWidth="1"/>
    <col min="9" max="9" width="21.7109375" customWidth="1"/>
  </cols>
  <sheetData>
    <row r="1" spans="1:9" ht="16.5" thickBot="1">
      <c r="A1" s="1" t="s">
        <v>413</v>
      </c>
      <c r="H1" s="248" t="s">
        <v>0</v>
      </c>
      <c r="I1" s="249" t="s">
        <v>425</v>
      </c>
    </row>
    <row r="2" spans="1:9" ht="15.75" thickBot="1">
      <c r="H2" s="258" t="s">
        <v>241</v>
      </c>
      <c r="I2" s="250">
        <v>2014</v>
      </c>
    </row>
    <row r="3" spans="1:9" ht="108.75" customHeight="1" thickBot="1">
      <c r="A3" s="238" t="s">
        <v>378</v>
      </c>
      <c r="B3" s="238" t="s">
        <v>379</v>
      </c>
      <c r="C3" s="238" t="s">
        <v>380</v>
      </c>
      <c r="D3" s="238" t="s">
        <v>381</v>
      </c>
      <c r="E3" s="238" t="s">
        <v>382</v>
      </c>
      <c r="F3" s="238" t="s">
        <v>383</v>
      </c>
      <c r="G3" s="238" t="s">
        <v>384</v>
      </c>
      <c r="H3" s="238" t="s">
        <v>385</v>
      </c>
      <c r="I3" s="299" t="s">
        <v>292</v>
      </c>
    </row>
    <row r="4" spans="1:9" ht="89.25">
      <c r="A4" s="240" t="s">
        <v>682</v>
      </c>
      <c r="B4" s="241" t="s">
        <v>395</v>
      </c>
      <c r="C4" s="241" t="s">
        <v>396</v>
      </c>
      <c r="D4" s="241" t="s">
        <v>397</v>
      </c>
      <c r="E4" s="241" t="s">
        <v>398</v>
      </c>
      <c r="F4" s="241" t="s">
        <v>399</v>
      </c>
      <c r="G4" s="240" t="s">
        <v>400</v>
      </c>
      <c r="H4" s="241" t="s">
        <v>401</v>
      </c>
      <c r="I4" s="151"/>
    </row>
    <row r="5" spans="1:9" ht="89.25">
      <c r="A5" s="240" t="s">
        <v>683</v>
      </c>
      <c r="B5" s="241" t="s">
        <v>402</v>
      </c>
      <c r="C5" s="241" t="s">
        <v>396</v>
      </c>
      <c r="D5" s="241" t="s">
        <v>397</v>
      </c>
      <c r="E5" s="241" t="s">
        <v>403</v>
      </c>
      <c r="F5" s="241" t="s">
        <v>404</v>
      </c>
      <c r="G5" s="240" t="s">
        <v>400</v>
      </c>
      <c r="H5" s="241" t="s">
        <v>405</v>
      </c>
      <c r="I5" s="152"/>
    </row>
    <row r="6" spans="1:9" ht="114.75">
      <c r="A6" s="240" t="s">
        <v>684</v>
      </c>
      <c r="B6" s="241" t="s">
        <v>406</v>
      </c>
      <c r="C6" s="241" t="s">
        <v>396</v>
      </c>
      <c r="D6" s="241" t="s">
        <v>407</v>
      </c>
      <c r="E6" s="241" t="s">
        <v>403</v>
      </c>
      <c r="F6" s="241" t="s">
        <v>404</v>
      </c>
      <c r="G6" s="240" t="s">
        <v>400</v>
      </c>
      <c r="H6" s="241" t="s">
        <v>408</v>
      </c>
      <c r="I6" s="152"/>
    </row>
    <row r="7" spans="1:9">
      <c r="A7" t="s">
        <v>409</v>
      </c>
    </row>
    <row r="8" spans="1:9">
      <c r="A8" t="s">
        <v>410</v>
      </c>
    </row>
    <row r="9" spans="1:9">
      <c r="A9" t="s">
        <v>411</v>
      </c>
    </row>
    <row r="10" spans="1:9">
      <c r="A10" t="s">
        <v>412</v>
      </c>
    </row>
  </sheetData>
  <dataValidations count="1">
    <dataValidation type="textLength" showInputMessage="1" showErrorMessage="1" sqref="I4:I6">
      <formula1>0</formula1>
      <formula2>150</formula2>
    </dataValidation>
  </dataValidations>
  <pageMargins left="0.7" right="0.7" top="0.75" bottom="0.75" header="0.3" footer="0.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H87"/>
  <sheetViews>
    <sheetView zoomScale="85" zoomScaleNormal="85" workbookViewId="0">
      <selection activeCell="E10" sqref="E10"/>
    </sheetView>
  </sheetViews>
  <sheetFormatPr defaultColWidth="11.42578125" defaultRowHeight="12.75"/>
  <cols>
    <col min="1" max="1" width="9.28515625" style="91" customWidth="1"/>
    <col min="2" max="2" width="14.28515625" style="536" customWidth="1"/>
    <col min="3" max="3" width="80.85546875" style="91" customWidth="1"/>
    <col min="4" max="4" width="13.42578125" style="91" bestFit="1" customWidth="1"/>
    <col min="5" max="5" width="16.42578125" style="91" customWidth="1"/>
    <col min="6" max="6" width="12.28515625" style="91" customWidth="1"/>
    <col min="7" max="16384" width="11.42578125" style="91"/>
  </cols>
  <sheetData>
    <row r="1" spans="1:8" ht="19.350000000000001" customHeight="1" thickBot="1">
      <c r="A1" s="1" t="s">
        <v>2339</v>
      </c>
      <c r="B1" s="1"/>
      <c r="C1" s="1"/>
      <c r="D1" s="94"/>
      <c r="E1" s="248" t="s">
        <v>0</v>
      </c>
      <c r="F1" s="1704" t="s">
        <v>425</v>
      </c>
      <c r="G1" s="1705"/>
    </row>
    <row r="2" spans="1:8" ht="23.1" customHeight="1" thickBot="1">
      <c r="A2" s="1"/>
      <c r="B2" s="1"/>
      <c r="C2" s="1"/>
      <c r="D2" s="94"/>
      <c r="E2" s="258" t="s">
        <v>241</v>
      </c>
      <c r="F2" s="1706">
        <v>2014</v>
      </c>
      <c r="G2" s="1707"/>
    </row>
    <row r="3" spans="1:8" s="228" customFormat="1" ht="47.1" customHeight="1" thickBot="1">
      <c r="A3" s="408" t="s">
        <v>1</v>
      </c>
      <c r="B3" s="408" t="s">
        <v>282</v>
      </c>
      <c r="C3" s="408" t="s">
        <v>283</v>
      </c>
      <c r="D3" s="408" t="s">
        <v>289</v>
      </c>
      <c r="E3" s="409" t="s">
        <v>306</v>
      </c>
      <c r="F3" s="410" t="s">
        <v>3</v>
      </c>
      <c r="G3" s="409" t="s">
        <v>292</v>
      </c>
      <c r="H3" s="375"/>
    </row>
    <row r="4" spans="1:8" s="228" customFormat="1" ht="14.25">
      <c r="A4" s="404" t="s">
        <v>37</v>
      </c>
      <c r="B4" s="405" t="s">
        <v>400</v>
      </c>
      <c r="C4" s="406" t="s">
        <v>1422</v>
      </c>
      <c r="D4" s="413" t="s">
        <v>400</v>
      </c>
      <c r="E4" s="411">
        <v>15</v>
      </c>
      <c r="F4" s="413" t="s">
        <v>56</v>
      </c>
      <c r="G4" s="407"/>
      <c r="H4" s="375"/>
    </row>
    <row r="5" spans="1:8" s="228" customFormat="1" ht="14.25">
      <c r="A5" s="404" t="s">
        <v>37</v>
      </c>
      <c r="B5" s="405" t="s">
        <v>400</v>
      </c>
      <c r="C5" s="406" t="s">
        <v>2062</v>
      </c>
      <c r="D5" s="413" t="s">
        <v>400</v>
      </c>
      <c r="E5" s="411">
        <v>1</v>
      </c>
      <c r="F5" s="413" t="s">
        <v>56</v>
      </c>
      <c r="G5" s="407"/>
      <c r="H5" s="375"/>
    </row>
    <row r="6" spans="1:8" s="375" customFormat="1" ht="14.25">
      <c r="A6" s="399" t="s">
        <v>37</v>
      </c>
      <c r="B6" s="399" t="s">
        <v>1208</v>
      </c>
      <c r="C6" s="402" t="s">
        <v>1186</v>
      </c>
      <c r="D6" s="401" t="s">
        <v>1423</v>
      </c>
      <c r="E6" s="401">
        <f>2+2</f>
        <v>4</v>
      </c>
      <c r="F6" s="413" t="s">
        <v>56</v>
      </c>
      <c r="G6" s="400"/>
    </row>
    <row r="7" spans="1:8" s="375" customFormat="1" ht="14.25">
      <c r="A7" s="399" t="s">
        <v>37</v>
      </c>
      <c r="B7" s="399" t="s">
        <v>1424</v>
      </c>
      <c r="C7" s="402" t="s">
        <v>1425</v>
      </c>
      <c r="D7" s="401" t="s">
        <v>1423</v>
      </c>
      <c r="E7" s="401">
        <v>4</v>
      </c>
      <c r="F7" s="413" t="s">
        <v>56</v>
      </c>
      <c r="G7" s="400"/>
    </row>
    <row r="8" spans="1:8" s="375" customFormat="1" ht="14.25">
      <c r="A8" s="399" t="s">
        <v>37</v>
      </c>
      <c r="B8" s="399" t="s">
        <v>1911</v>
      </c>
      <c r="C8" s="402" t="s">
        <v>1912</v>
      </c>
      <c r="D8" s="401" t="s">
        <v>1423</v>
      </c>
      <c r="E8" s="401">
        <v>1</v>
      </c>
      <c r="F8" s="413" t="s">
        <v>56</v>
      </c>
      <c r="G8" s="400"/>
    </row>
    <row r="9" spans="1:8" s="375" customFormat="1" ht="14.25">
      <c r="A9" s="399" t="s">
        <v>37</v>
      </c>
      <c r="B9" s="399" t="s">
        <v>2054</v>
      </c>
      <c r="C9" s="402" t="s">
        <v>2053</v>
      </c>
      <c r="D9" s="401" t="s">
        <v>1423</v>
      </c>
      <c r="E9" s="401">
        <v>2</v>
      </c>
      <c r="F9" s="413" t="s">
        <v>56</v>
      </c>
      <c r="G9" s="400"/>
    </row>
    <row r="10" spans="1:8" s="375" customFormat="1" ht="28.5">
      <c r="A10" s="399" t="s">
        <v>37</v>
      </c>
      <c r="B10" s="399" t="s">
        <v>400</v>
      </c>
      <c r="C10" s="402" t="s">
        <v>688</v>
      </c>
      <c r="D10" s="401" t="s">
        <v>400</v>
      </c>
      <c r="E10" s="401">
        <f>2+1</f>
        <v>3</v>
      </c>
      <c r="F10" s="413" t="s">
        <v>56</v>
      </c>
      <c r="G10" s="400"/>
    </row>
    <row r="11" spans="1:8" s="375" customFormat="1" ht="14.25">
      <c r="A11" s="399" t="s">
        <v>37</v>
      </c>
      <c r="B11" s="399" t="s">
        <v>1209</v>
      </c>
      <c r="C11" s="402" t="s">
        <v>1187</v>
      </c>
      <c r="D11" s="401" t="s">
        <v>1423</v>
      </c>
      <c r="E11" s="401">
        <f>1+1</f>
        <v>2</v>
      </c>
      <c r="F11" s="413" t="s">
        <v>56</v>
      </c>
      <c r="G11" s="400"/>
    </row>
    <row r="12" spans="1:8" s="375" customFormat="1" ht="14.25">
      <c r="A12" s="399" t="s">
        <v>37</v>
      </c>
      <c r="B12" s="399" t="s">
        <v>1211</v>
      </c>
      <c r="C12" s="402" t="s">
        <v>1442</v>
      </c>
      <c r="D12" s="401" t="s">
        <v>1014</v>
      </c>
      <c r="E12" s="401">
        <f>1+2</f>
        <v>3</v>
      </c>
      <c r="F12" s="413" t="s">
        <v>56</v>
      </c>
      <c r="G12" s="400"/>
    </row>
    <row r="13" spans="1:8" s="375" customFormat="1" ht="28.5">
      <c r="A13" s="399" t="s">
        <v>37</v>
      </c>
      <c r="B13" s="399" t="s">
        <v>686</v>
      </c>
      <c r="C13" s="402" t="s">
        <v>687</v>
      </c>
      <c r="D13" s="401" t="s">
        <v>685</v>
      </c>
      <c r="E13" s="401">
        <v>2</v>
      </c>
      <c r="F13" s="413" t="s">
        <v>56</v>
      </c>
      <c r="G13" s="400"/>
    </row>
    <row r="14" spans="1:8" s="375" customFormat="1" ht="14.25">
      <c r="A14" s="399" t="s">
        <v>37</v>
      </c>
      <c r="B14" s="399" t="s">
        <v>1429</v>
      </c>
      <c r="C14" s="402" t="s">
        <v>1430</v>
      </c>
      <c r="D14" s="401" t="s">
        <v>1014</v>
      </c>
      <c r="E14" s="401">
        <f>1+2</f>
        <v>3</v>
      </c>
      <c r="F14" s="413" t="s">
        <v>56</v>
      </c>
      <c r="G14" s="400"/>
    </row>
    <row r="15" spans="1:8" s="375" customFormat="1" ht="14.25">
      <c r="A15" s="399" t="s">
        <v>37</v>
      </c>
      <c r="B15" s="399" t="s">
        <v>1210</v>
      </c>
      <c r="C15" s="402" t="s">
        <v>1188</v>
      </c>
      <c r="D15" s="401" t="s">
        <v>1423</v>
      </c>
      <c r="E15" s="401">
        <v>1</v>
      </c>
      <c r="F15" s="413" t="s">
        <v>56</v>
      </c>
      <c r="G15" s="400"/>
    </row>
    <row r="16" spans="1:8" s="375" customFormat="1" ht="14.25">
      <c r="A16" s="399" t="s">
        <v>37</v>
      </c>
      <c r="B16" s="399" t="s">
        <v>1426</v>
      </c>
      <c r="C16" s="402" t="s">
        <v>1207</v>
      </c>
      <c r="D16" s="401" t="s">
        <v>1423</v>
      </c>
      <c r="E16" s="401">
        <v>1</v>
      </c>
      <c r="F16" s="413" t="s">
        <v>56</v>
      </c>
      <c r="G16" s="400"/>
    </row>
    <row r="17" spans="1:7" s="375" customFormat="1" ht="28.5">
      <c r="A17" s="399" t="s">
        <v>37</v>
      </c>
      <c r="B17" s="399" t="s">
        <v>695</v>
      </c>
      <c r="C17" s="402" t="s">
        <v>696</v>
      </c>
      <c r="D17" s="401" t="s">
        <v>685</v>
      </c>
      <c r="E17" s="401">
        <v>2</v>
      </c>
      <c r="F17" s="413" t="s">
        <v>56</v>
      </c>
      <c r="G17" s="400"/>
    </row>
    <row r="18" spans="1:7" s="375" customFormat="1" ht="28.5">
      <c r="A18" s="399" t="s">
        <v>37</v>
      </c>
      <c r="B18" s="399" t="s">
        <v>697</v>
      </c>
      <c r="C18" s="402" t="s">
        <v>698</v>
      </c>
      <c r="D18" s="401" t="s">
        <v>685</v>
      </c>
      <c r="E18" s="401">
        <v>1</v>
      </c>
      <c r="F18" s="413" t="s">
        <v>56</v>
      </c>
      <c r="G18" s="400"/>
    </row>
    <row r="19" spans="1:7" s="375" customFormat="1" ht="28.5">
      <c r="A19" s="399" t="s">
        <v>37</v>
      </c>
      <c r="B19" s="399" t="s">
        <v>699</v>
      </c>
      <c r="C19" s="402" t="s">
        <v>700</v>
      </c>
      <c r="D19" s="401" t="s">
        <v>685</v>
      </c>
      <c r="E19" s="401">
        <v>4</v>
      </c>
      <c r="F19" s="413" t="s">
        <v>56</v>
      </c>
      <c r="G19" s="400"/>
    </row>
    <row r="20" spans="1:7" s="375" customFormat="1" ht="28.5">
      <c r="A20" s="399" t="s">
        <v>37</v>
      </c>
      <c r="B20" s="399" t="s">
        <v>689</v>
      </c>
      <c r="C20" s="402" t="s">
        <v>690</v>
      </c>
      <c r="D20" s="401"/>
      <c r="E20" s="401">
        <v>1</v>
      </c>
      <c r="F20" s="413" t="s">
        <v>56</v>
      </c>
      <c r="G20" s="400"/>
    </row>
    <row r="21" spans="1:7" s="375" customFormat="1" ht="28.5">
      <c r="A21" s="399" t="s">
        <v>37</v>
      </c>
      <c r="B21" s="399" t="s">
        <v>400</v>
      </c>
      <c r="C21" s="402" t="s">
        <v>701</v>
      </c>
      <c r="D21" s="401" t="s">
        <v>685</v>
      </c>
      <c r="E21" s="401">
        <v>6</v>
      </c>
      <c r="F21" s="413" t="s">
        <v>56</v>
      </c>
      <c r="G21" s="400"/>
    </row>
    <row r="22" spans="1:7" s="375" customFormat="1" ht="28.5">
      <c r="A22" s="399" t="s">
        <v>37</v>
      </c>
      <c r="B22" s="399" t="s">
        <v>400</v>
      </c>
      <c r="C22" s="402" t="s">
        <v>702</v>
      </c>
      <c r="D22" s="401" t="s">
        <v>685</v>
      </c>
      <c r="E22" s="401">
        <v>1</v>
      </c>
      <c r="F22" s="413" t="s">
        <v>56</v>
      </c>
      <c r="G22" s="400"/>
    </row>
    <row r="23" spans="1:7" s="375" customFormat="1" ht="14.25">
      <c r="A23" s="399" t="s">
        <v>37</v>
      </c>
      <c r="B23" s="399" t="s">
        <v>400</v>
      </c>
      <c r="C23" s="402" t="s">
        <v>703</v>
      </c>
      <c r="D23" s="401" t="s">
        <v>685</v>
      </c>
      <c r="E23" s="401">
        <v>1</v>
      </c>
      <c r="F23" s="413" t="s">
        <v>56</v>
      </c>
      <c r="G23" s="400"/>
    </row>
    <row r="24" spans="1:7" s="375" customFormat="1" ht="14.25">
      <c r="A24" s="399" t="s">
        <v>37</v>
      </c>
      <c r="B24" s="399" t="s">
        <v>704</v>
      </c>
      <c r="C24" s="402" t="s">
        <v>705</v>
      </c>
      <c r="D24" s="401" t="s">
        <v>685</v>
      </c>
      <c r="E24" s="401">
        <v>1</v>
      </c>
      <c r="F24" s="413" t="s">
        <v>56</v>
      </c>
      <c r="G24" s="400"/>
    </row>
    <row r="25" spans="1:7" s="375" customFormat="1" ht="14.25">
      <c r="A25" s="399" t="s">
        <v>37</v>
      </c>
      <c r="B25" s="399" t="s">
        <v>400</v>
      </c>
      <c r="C25" s="402" t="s">
        <v>1914</v>
      </c>
      <c r="D25" s="401" t="s">
        <v>1915</v>
      </c>
      <c r="E25" s="401">
        <v>3</v>
      </c>
      <c r="F25" s="413" t="s">
        <v>56</v>
      </c>
      <c r="G25" s="400"/>
    </row>
    <row r="26" spans="1:7" s="375" customFormat="1" ht="14.25">
      <c r="A26" s="399" t="s">
        <v>37</v>
      </c>
      <c r="B26" s="399" t="s">
        <v>400</v>
      </c>
      <c r="C26" s="402" t="s">
        <v>1916</v>
      </c>
      <c r="D26" s="401" t="s">
        <v>1915</v>
      </c>
      <c r="E26" s="401">
        <f>3+1</f>
        <v>4</v>
      </c>
      <c r="F26" s="413" t="s">
        <v>56</v>
      </c>
      <c r="G26" s="400"/>
    </row>
    <row r="27" spans="1:7" s="375" customFormat="1" ht="14.25">
      <c r="A27" s="399" t="s">
        <v>37</v>
      </c>
      <c r="B27" s="399" t="s">
        <v>1917</v>
      </c>
      <c r="C27" s="402" t="s">
        <v>1918</v>
      </c>
      <c r="D27" s="401" t="s">
        <v>1915</v>
      </c>
      <c r="E27" s="401">
        <v>2</v>
      </c>
      <c r="F27" s="413" t="s">
        <v>56</v>
      </c>
      <c r="G27" s="400"/>
    </row>
    <row r="28" spans="1:7" s="375" customFormat="1" ht="28.5">
      <c r="A28" s="399" t="s">
        <v>37</v>
      </c>
      <c r="B28" s="399" t="s">
        <v>400</v>
      </c>
      <c r="C28" s="402" t="s">
        <v>1921</v>
      </c>
      <c r="D28" s="401" t="s">
        <v>1915</v>
      </c>
      <c r="E28" s="401">
        <v>10</v>
      </c>
      <c r="F28" s="413" t="s">
        <v>56</v>
      </c>
      <c r="G28" s="400"/>
    </row>
    <row r="29" spans="1:7" s="375" customFormat="1" ht="13.5" customHeight="1">
      <c r="A29" s="399" t="s">
        <v>37</v>
      </c>
      <c r="B29" s="399" t="s">
        <v>400</v>
      </c>
      <c r="C29" s="402" t="s">
        <v>1552</v>
      </c>
      <c r="D29" s="401" t="s">
        <v>1021</v>
      </c>
      <c r="E29" s="401">
        <v>18</v>
      </c>
      <c r="F29" s="413" t="s">
        <v>56</v>
      </c>
      <c r="G29" s="399"/>
    </row>
    <row r="30" spans="1:7" s="375" customFormat="1" ht="13.5" customHeight="1">
      <c r="A30" s="399" t="s">
        <v>37</v>
      </c>
      <c r="B30" s="399" t="s">
        <v>1549</v>
      </c>
      <c r="C30" s="402" t="s">
        <v>1550</v>
      </c>
      <c r="D30" s="401" t="s">
        <v>1021</v>
      </c>
      <c r="E30" s="401">
        <v>14</v>
      </c>
      <c r="F30" s="413" t="s">
        <v>56</v>
      </c>
      <c r="G30" s="399"/>
    </row>
    <row r="31" spans="1:7" s="375" customFormat="1" ht="13.5" customHeight="1">
      <c r="A31" s="399" t="s">
        <v>37</v>
      </c>
      <c r="B31" s="399" t="s">
        <v>400</v>
      </c>
      <c r="C31" s="402" t="s">
        <v>1551</v>
      </c>
      <c r="D31" s="401" t="s">
        <v>1021</v>
      </c>
      <c r="E31" s="401">
        <v>2</v>
      </c>
      <c r="F31" s="413" t="s">
        <v>56</v>
      </c>
      <c r="G31" s="399"/>
    </row>
    <row r="32" spans="1:7" s="375" customFormat="1" ht="13.5" customHeight="1">
      <c r="A32" s="399" t="s">
        <v>37</v>
      </c>
      <c r="B32" s="399" t="s">
        <v>400</v>
      </c>
      <c r="C32" s="402" t="s">
        <v>1555</v>
      </c>
      <c r="D32" s="401" t="s">
        <v>1021</v>
      </c>
      <c r="E32" s="401">
        <v>3</v>
      </c>
      <c r="F32" s="413" t="s">
        <v>56</v>
      </c>
      <c r="G32" s="399"/>
    </row>
    <row r="33" spans="1:7" s="375" customFormat="1" ht="13.5" customHeight="1">
      <c r="A33" s="399" t="s">
        <v>37</v>
      </c>
      <c r="B33" s="399" t="s">
        <v>400</v>
      </c>
      <c r="C33" s="402" t="s">
        <v>1553</v>
      </c>
      <c r="D33" s="401" t="s">
        <v>1021</v>
      </c>
      <c r="E33" s="401">
        <v>2</v>
      </c>
      <c r="F33" s="413" t="s">
        <v>56</v>
      </c>
      <c r="G33" s="399"/>
    </row>
    <row r="34" spans="1:7" s="375" customFormat="1" ht="13.5" customHeight="1">
      <c r="A34" s="399" t="s">
        <v>37</v>
      </c>
      <c r="B34" s="399" t="s">
        <v>400</v>
      </c>
      <c r="C34" s="402" t="s">
        <v>1545</v>
      </c>
      <c r="D34" s="401" t="s">
        <v>1021</v>
      </c>
      <c r="E34" s="401">
        <v>5</v>
      </c>
      <c r="F34" s="413" t="s">
        <v>56</v>
      </c>
      <c r="G34" s="399"/>
    </row>
    <row r="35" spans="1:7" s="375" customFormat="1" ht="13.5" customHeight="1">
      <c r="A35" s="399" t="s">
        <v>37</v>
      </c>
      <c r="B35" s="399" t="s">
        <v>400</v>
      </c>
      <c r="C35" s="402" t="s">
        <v>1546</v>
      </c>
      <c r="D35" s="401" t="s">
        <v>1021</v>
      </c>
      <c r="E35" s="401">
        <v>11</v>
      </c>
      <c r="F35" s="413" t="s">
        <v>56</v>
      </c>
      <c r="G35" s="399"/>
    </row>
    <row r="36" spans="1:7" s="375" customFormat="1" ht="13.5" customHeight="1">
      <c r="A36" s="399" t="s">
        <v>37</v>
      </c>
      <c r="B36" s="399" t="s">
        <v>400</v>
      </c>
      <c r="C36" s="402" t="s">
        <v>1554</v>
      </c>
      <c r="D36" s="401" t="s">
        <v>1021</v>
      </c>
      <c r="E36" s="401">
        <v>4</v>
      </c>
      <c r="F36" s="413" t="s">
        <v>56</v>
      </c>
      <c r="G36" s="399"/>
    </row>
    <row r="37" spans="1:7" s="375" customFormat="1" ht="13.5" customHeight="1">
      <c r="A37" s="399" t="s">
        <v>37</v>
      </c>
      <c r="B37" s="399" t="s">
        <v>400</v>
      </c>
      <c r="C37" s="402" t="s">
        <v>1547</v>
      </c>
      <c r="D37" s="401" t="s">
        <v>1021</v>
      </c>
      <c r="E37" s="401">
        <v>1</v>
      </c>
      <c r="F37" s="413" t="s">
        <v>56</v>
      </c>
      <c r="G37" s="399"/>
    </row>
    <row r="38" spans="1:7" s="375" customFormat="1" ht="13.5" customHeight="1">
      <c r="A38" s="399" t="s">
        <v>37</v>
      </c>
      <c r="B38" s="399" t="s">
        <v>400</v>
      </c>
      <c r="C38" s="402" t="s">
        <v>1548</v>
      </c>
      <c r="D38" s="401" t="s">
        <v>1021</v>
      </c>
      <c r="E38" s="401">
        <v>4</v>
      </c>
      <c r="F38" s="413" t="s">
        <v>56</v>
      </c>
      <c r="G38" s="399"/>
    </row>
    <row r="39" spans="1:7" s="375" customFormat="1" ht="28.5">
      <c r="A39" s="403" t="s">
        <v>1567</v>
      </c>
      <c r="B39" s="399" t="s">
        <v>400</v>
      </c>
      <c r="C39" s="402" t="s">
        <v>1568</v>
      </c>
      <c r="D39" s="401" t="s">
        <v>1569</v>
      </c>
      <c r="E39" s="401">
        <v>5</v>
      </c>
      <c r="F39" s="413" t="s">
        <v>56</v>
      </c>
      <c r="G39" s="399"/>
    </row>
    <row r="40" spans="1:7" s="375" customFormat="1" ht="13.5" customHeight="1">
      <c r="A40" s="399" t="s">
        <v>37</v>
      </c>
      <c r="B40" s="399" t="s">
        <v>1558</v>
      </c>
      <c r="C40" s="402" t="s">
        <v>2057</v>
      </c>
      <c r="D40" s="401" t="s">
        <v>1427</v>
      </c>
      <c r="E40" s="401">
        <f>1+2</f>
        <v>3</v>
      </c>
      <c r="F40" s="413" t="s">
        <v>56</v>
      </c>
      <c r="G40" s="399"/>
    </row>
    <row r="41" spans="1:7" s="375" customFormat="1" ht="13.5" customHeight="1">
      <c r="A41" s="399" t="s">
        <v>37</v>
      </c>
      <c r="B41" s="399" t="s">
        <v>1562</v>
      </c>
      <c r="C41" s="402" t="s">
        <v>2059</v>
      </c>
      <c r="D41" s="401" t="s">
        <v>1427</v>
      </c>
      <c r="E41" s="401">
        <v>1</v>
      </c>
      <c r="F41" s="413" t="s">
        <v>56</v>
      </c>
      <c r="G41" s="399"/>
    </row>
    <row r="42" spans="1:7" s="375" customFormat="1" ht="14.25">
      <c r="A42" s="399" t="s">
        <v>37</v>
      </c>
      <c r="B42" s="399" t="s">
        <v>1556</v>
      </c>
      <c r="C42" s="402" t="s">
        <v>2055</v>
      </c>
      <c r="D42" s="401" t="s">
        <v>1427</v>
      </c>
      <c r="E42" s="401">
        <v>1</v>
      </c>
      <c r="F42" s="413" t="s">
        <v>56</v>
      </c>
      <c r="G42" s="399"/>
    </row>
    <row r="43" spans="1:7" s="375" customFormat="1" ht="13.5" customHeight="1">
      <c r="A43" s="399" t="s">
        <v>37</v>
      </c>
      <c r="B43" s="399" t="s">
        <v>1557</v>
      </c>
      <c r="C43" s="402" t="s">
        <v>2056</v>
      </c>
      <c r="D43" s="401" t="s">
        <v>1427</v>
      </c>
      <c r="E43" s="401">
        <v>1</v>
      </c>
      <c r="F43" s="413" t="s">
        <v>56</v>
      </c>
      <c r="G43" s="399"/>
    </row>
    <row r="44" spans="1:7" s="375" customFormat="1" ht="14.25">
      <c r="A44" s="399" t="s">
        <v>37</v>
      </c>
      <c r="B44" s="399" t="s">
        <v>400</v>
      </c>
      <c r="C44" s="402" t="s">
        <v>1428</v>
      </c>
      <c r="D44" s="401" t="s">
        <v>1427</v>
      </c>
      <c r="E44" s="401">
        <v>1</v>
      </c>
      <c r="F44" s="413" t="s">
        <v>56</v>
      </c>
      <c r="G44" s="400"/>
    </row>
    <row r="45" spans="1:7" s="375" customFormat="1" ht="13.5" customHeight="1">
      <c r="A45" s="399" t="s">
        <v>37</v>
      </c>
      <c r="B45" s="399" t="s">
        <v>1559</v>
      </c>
      <c r="C45" s="402" t="s">
        <v>2058</v>
      </c>
      <c r="D45" s="401" t="s">
        <v>1427</v>
      </c>
      <c r="E45" s="401">
        <f>1+1</f>
        <v>2</v>
      </c>
      <c r="F45" s="413" t="s">
        <v>56</v>
      </c>
      <c r="G45" s="399"/>
    </row>
    <row r="46" spans="1:7" s="375" customFormat="1" ht="13.5" customHeight="1">
      <c r="A46" s="399" t="s">
        <v>37</v>
      </c>
      <c r="B46" s="399" t="s">
        <v>1560</v>
      </c>
      <c r="C46" s="402" t="s">
        <v>1561</v>
      </c>
      <c r="D46" s="401" t="s">
        <v>1427</v>
      </c>
      <c r="E46" s="401">
        <v>3</v>
      </c>
      <c r="F46" s="413" t="s">
        <v>56</v>
      </c>
      <c r="G46" s="399"/>
    </row>
    <row r="47" spans="1:7" s="375" customFormat="1" ht="13.5" customHeight="1">
      <c r="A47" s="403" t="s">
        <v>37</v>
      </c>
      <c r="B47" s="399" t="s">
        <v>1563</v>
      </c>
      <c r="C47" s="402" t="s">
        <v>2060</v>
      </c>
      <c r="D47" s="401" t="s">
        <v>1564</v>
      </c>
      <c r="E47" s="401">
        <v>1</v>
      </c>
      <c r="F47" s="413" t="s">
        <v>56</v>
      </c>
      <c r="G47" s="399"/>
    </row>
    <row r="48" spans="1:7" s="375" customFormat="1" ht="16.5">
      <c r="A48" s="403" t="s">
        <v>37</v>
      </c>
      <c r="B48" s="399" t="s">
        <v>1565</v>
      </c>
      <c r="C48" s="402" t="s">
        <v>1566</v>
      </c>
      <c r="D48" s="401" t="s">
        <v>1564</v>
      </c>
      <c r="E48" s="401">
        <v>1</v>
      </c>
      <c r="F48" s="413" t="s">
        <v>56</v>
      </c>
      <c r="G48" s="399"/>
    </row>
    <row r="49" spans="1:7" s="375" customFormat="1" ht="13.5" customHeight="1">
      <c r="A49" s="403" t="s">
        <v>37</v>
      </c>
      <c r="B49" s="399" t="s">
        <v>400</v>
      </c>
      <c r="C49" s="402" t="s">
        <v>1540</v>
      </c>
      <c r="D49" s="401" t="s">
        <v>1541</v>
      </c>
      <c r="E49" s="401">
        <v>1</v>
      </c>
      <c r="F49" s="413" t="s">
        <v>56</v>
      </c>
      <c r="G49" s="399"/>
    </row>
    <row r="50" spans="1:7" s="375" customFormat="1" ht="13.5" customHeight="1">
      <c r="A50" s="403" t="s">
        <v>37</v>
      </c>
      <c r="B50" s="399" t="s">
        <v>400</v>
      </c>
      <c r="C50" s="402" t="s">
        <v>1542</v>
      </c>
      <c r="D50" s="401" t="s">
        <v>1541</v>
      </c>
      <c r="E50" s="401">
        <v>2</v>
      </c>
      <c r="F50" s="413" t="s">
        <v>56</v>
      </c>
      <c r="G50" s="399"/>
    </row>
    <row r="51" spans="1:7" s="375" customFormat="1" ht="13.5" customHeight="1">
      <c r="A51" s="403" t="s">
        <v>37</v>
      </c>
      <c r="B51" s="399" t="s">
        <v>400</v>
      </c>
      <c r="C51" s="402" t="s">
        <v>1543</v>
      </c>
      <c r="D51" s="401" t="s">
        <v>1541</v>
      </c>
      <c r="E51" s="401">
        <v>2</v>
      </c>
      <c r="F51" s="413" t="s">
        <v>56</v>
      </c>
      <c r="G51" s="399"/>
    </row>
    <row r="52" spans="1:7" s="375" customFormat="1" ht="13.5" customHeight="1">
      <c r="A52" s="403" t="s">
        <v>37</v>
      </c>
      <c r="B52" s="399" t="s">
        <v>400</v>
      </c>
      <c r="C52" s="402" t="s">
        <v>1544</v>
      </c>
      <c r="D52" s="401" t="s">
        <v>1541</v>
      </c>
      <c r="E52" s="401">
        <v>1</v>
      </c>
      <c r="F52" s="413" t="s">
        <v>56</v>
      </c>
      <c r="G52" s="399"/>
    </row>
    <row r="53" spans="1:7" s="375" customFormat="1" ht="28.5">
      <c r="A53" s="399" t="s">
        <v>37</v>
      </c>
      <c r="B53" s="399" t="s">
        <v>691</v>
      </c>
      <c r="C53" s="402" t="s">
        <v>692</v>
      </c>
      <c r="D53" s="401" t="s">
        <v>685</v>
      </c>
      <c r="E53" s="401">
        <v>2</v>
      </c>
      <c r="F53" s="413" t="s">
        <v>56</v>
      </c>
      <c r="G53" s="400"/>
    </row>
    <row r="54" spans="1:7" s="375" customFormat="1" ht="14.25">
      <c r="A54" s="399" t="s">
        <v>37</v>
      </c>
      <c r="B54" s="399" t="s">
        <v>693</v>
      </c>
      <c r="C54" s="402" t="s">
        <v>694</v>
      </c>
      <c r="D54" s="401" t="s">
        <v>685</v>
      </c>
      <c r="E54" s="401">
        <v>2</v>
      </c>
      <c r="F54" s="413" t="s">
        <v>56</v>
      </c>
      <c r="G54" s="400"/>
    </row>
    <row r="55" spans="1:7" s="375" customFormat="1" ht="14.25">
      <c r="A55" s="399" t="s">
        <v>37</v>
      </c>
      <c r="B55" s="399" t="s">
        <v>1216</v>
      </c>
      <c r="C55" s="402" t="s">
        <v>1193</v>
      </c>
      <c r="D55" s="401" t="s">
        <v>1014</v>
      </c>
      <c r="E55" s="401">
        <v>2</v>
      </c>
      <c r="F55" s="413" t="s">
        <v>56</v>
      </c>
      <c r="G55" s="400"/>
    </row>
    <row r="56" spans="1:7" s="375" customFormat="1" ht="14.25">
      <c r="A56" s="399" t="s">
        <v>37</v>
      </c>
      <c r="B56" s="399" t="s">
        <v>1221</v>
      </c>
      <c r="C56" s="402" t="s">
        <v>1198</v>
      </c>
      <c r="D56" s="401" t="s">
        <v>1014</v>
      </c>
      <c r="E56" s="401">
        <f>3+2</f>
        <v>5</v>
      </c>
      <c r="F56" s="413" t="s">
        <v>56</v>
      </c>
      <c r="G56" s="400"/>
    </row>
    <row r="57" spans="1:7" s="375" customFormat="1" ht="14.25">
      <c r="A57" s="399" t="s">
        <v>37</v>
      </c>
      <c r="B57" s="399" t="s">
        <v>1217</v>
      </c>
      <c r="C57" s="402" t="s">
        <v>1194</v>
      </c>
      <c r="D57" s="401" t="s">
        <v>1014</v>
      </c>
      <c r="E57" s="401">
        <v>2</v>
      </c>
      <c r="F57" s="413" t="s">
        <v>56</v>
      </c>
      <c r="G57" s="400"/>
    </row>
    <row r="58" spans="1:7" s="375" customFormat="1" ht="28.5">
      <c r="A58" s="399" t="s">
        <v>37</v>
      </c>
      <c r="B58" s="399" t="s">
        <v>1219</v>
      </c>
      <c r="C58" s="402" t="s">
        <v>1196</v>
      </c>
      <c r="D58" s="401" t="s">
        <v>1014</v>
      </c>
      <c r="E58" s="401">
        <f>3+5</f>
        <v>8</v>
      </c>
      <c r="F58" s="413" t="s">
        <v>56</v>
      </c>
      <c r="G58" s="400"/>
    </row>
    <row r="59" spans="1:7" s="375" customFormat="1" ht="14.25">
      <c r="A59" s="399" t="s">
        <v>37</v>
      </c>
      <c r="B59" s="399" t="s">
        <v>1218</v>
      </c>
      <c r="C59" s="402" t="s">
        <v>1195</v>
      </c>
      <c r="D59" s="401" t="s">
        <v>1014</v>
      </c>
      <c r="E59" s="401">
        <v>2</v>
      </c>
      <c r="F59" s="413" t="s">
        <v>56</v>
      </c>
      <c r="G59" s="400"/>
    </row>
    <row r="60" spans="1:7" s="375" customFormat="1" ht="14.25">
      <c r="A60" s="399" t="s">
        <v>37</v>
      </c>
      <c r="B60" s="399" t="s">
        <v>1220</v>
      </c>
      <c r="C60" s="402" t="s">
        <v>1197</v>
      </c>
      <c r="D60" s="401" t="s">
        <v>1014</v>
      </c>
      <c r="E60" s="401">
        <v>1</v>
      </c>
      <c r="F60" s="413" t="s">
        <v>56</v>
      </c>
      <c r="G60" s="400"/>
    </row>
    <row r="61" spans="1:7" s="375" customFormat="1" ht="14.25">
      <c r="A61" s="399" t="s">
        <v>37</v>
      </c>
      <c r="B61" s="399" t="s">
        <v>1922</v>
      </c>
      <c r="C61" s="402" t="s">
        <v>1923</v>
      </c>
      <c r="D61" s="401" t="s">
        <v>1014</v>
      </c>
      <c r="E61" s="401">
        <v>1</v>
      </c>
      <c r="F61" s="413" t="s">
        <v>56</v>
      </c>
      <c r="G61" s="400"/>
    </row>
    <row r="62" spans="1:7" s="375" customFormat="1" ht="14.25">
      <c r="A62" s="399" t="s">
        <v>37</v>
      </c>
      <c r="B62" s="399" t="s">
        <v>1924</v>
      </c>
      <c r="C62" s="402" t="s">
        <v>1925</v>
      </c>
      <c r="D62" s="401" t="s">
        <v>1014</v>
      </c>
      <c r="E62" s="401">
        <v>1</v>
      </c>
      <c r="F62" s="413" t="s">
        <v>56</v>
      </c>
      <c r="G62" s="400"/>
    </row>
    <row r="63" spans="1:7" s="375" customFormat="1" ht="28.5">
      <c r="A63" s="399" t="s">
        <v>37</v>
      </c>
      <c r="B63" s="399" t="s">
        <v>1222</v>
      </c>
      <c r="C63" s="402" t="s">
        <v>1199</v>
      </c>
      <c r="D63" s="401" t="s">
        <v>1014</v>
      </c>
      <c r="E63" s="401">
        <f>5+3</f>
        <v>8</v>
      </c>
      <c r="F63" s="413" t="s">
        <v>56</v>
      </c>
      <c r="G63" s="400"/>
    </row>
    <row r="64" spans="1:7" s="375" customFormat="1" ht="14.25">
      <c r="A64" s="399" t="s">
        <v>37</v>
      </c>
      <c r="B64" s="399" t="s">
        <v>1919</v>
      </c>
      <c r="C64" s="402" t="s">
        <v>1920</v>
      </c>
      <c r="D64" s="401" t="s">
        <v>2063</v>
      </c>
      <c r="E64" s="401">
        <v>1</v>
      </c>
      <c r="F64" s="413" t="s">
        <v>56</v>
      </c>
      <c r="G64" s="400"/>
    </row>
    <row r="65" spans="1:7" s="375" customFormat="1" ht="14.25">
      <c r="A65" s="399" t="s">
        <v>37</v>
      </c>
      <c r="B65" s="399" t="s">
        <v>1223</v>
      </c>
      <c r="C65" s="402" t="s">
        <v>1200</v>
      </c>
      <c r="D65" s="401" t="s">
        <v>1014</v>
      </c>
      <c r="E65" s="401">
        <f>3+1</f>
        <v>4</v>
      </c>
      <c r="F65" s="413" t="s">
        <v>56</v>
      </c>
      <c r="G65" s="400"/>
    </row>
    <row r="66" spans="1:7" s="375" customFormat="1" ht="14.25">
      <c r="A66" s="399" t="s">
        <v>37</v>
      </c>
      <c r="B66" s="399" t="s">
        <v>1224</v>
      </c>
      <c r="C66" s="402" t="s">
        <v>1201</v>
      </c>
      <c r="D66" s="401" t="s">
        <v>1014</v>
      </c>
      <c r="E66" s="401">
        <f>3+3</f>
        <v>6</v>
      </c>
      <c r="F66" s="413" t="s">
        <v>56</v>
      </c>
      <c r="G66" s="400"/>
    </row>
    <row r="67" spans="1:7" s="375" customFormat="1" ht="28.5">
      <c r="A67" s="399" t="s">
        <v>37</v>
      </c>
      <c r="B67" s="399" t="s">
        <v>1225</v>
      </c>
      <c r="C67" s="402" t="s">
        <v>1202</v>
      </c>
      <c r="D67" s="401" t="s">
        <v>1014</v>
      </c>
      <c r="E67" s="401">
        <f>2+1</f>
        <v>3</v>
      </c>
      <c r="F67" s="413" t="s">
        <v>56</v>
      </c>
      <c r="G67" s="400"/>
    </row>
    <row r="68" spans="1:7" s="375" customFormat="1" ht="14.25">
      <c r="A68" s="399" t="s">
        <v>37</v>
      </c>
      <c r="B68" s="399" t="s">
        <v>1431</v>
      </c>
      <c r="C68" s="402" t="s">
        <v>1432</v>
      </c>
      <c r="D68" s="401" t="s">
        <v>1014</v>
      </c>
      <c r="E68" s="401">
        <v>1</v>
      </c>
      <c r="F68" s="413" t="s">
        <v>56</v>
      </c>
      <c r="G68" s="400"/>
    </row>
    <row r="69" spans="1:7" s="375" customFormat="1" ht="14.25">
      <c r="A69" s="399" t="s">
        <v>37</v>
      </c>
      <c r="B69" s="399" t="s">
        <v>1226</v>
      </c>
      <c r="C69" s="402" t="s">
        <v>1203</v>
      </c>
      <c r="D69" s="401" t="s">
        <v>1014</v>
      </c>
      <c r="E69" s="401">
        <f>5+1</f>
        <v>6</v>
      </c>
      <c r="F69" s="413" t="s">
        <v>56</v>
      </c>
      <c r="G69" s="400" t="s">
        <v>2070</v>
      </c>
    </row>
    <row r="70" spans="1:7" s="375" customFormat="1" ht="14.25">
      <c r="A70" s="399" t="s">
        <v>37</v>
      </c>
      <c r="B70" s="399" t="s">
        <v>1433</v>
      </c>
      <c r="C70" s="402" t="s">
        <v>1434</v>
      </c>
      <c r="D70" s="401" t="s">
        <v>1014</v>
      </c>
      <c r="E70" s="401">
        <v>1</v>
      </c>
      <c r="F70" s="413" t="s">
        <v>56</v>
      </c>
      <c r="G70" s="400"/>
    </row>
    <row r="71" spans="1:7" s="375" customFormat="1" ht="14.25">
      <c r="A71" s="399" t="s">
        <v>37</v>
      </c>
      <c r="B71" s="399" t="s">
        <v>2068</v>
      </c>
      <c r="C71" s="402" t="s">
        <v>2071</v>
      </c>
      <c r="D71" s="401"/>
      <c r="E71" s="401">
        <v>1</v>
      </c>
      <c r="F71" s="412" t="s">
        <v>56</v>
      </c>
      <c r="G71" s="400"/>
    </row>
    <row r="72" spans="1:7" s="375" customFormat="1" ht="14.25">
      <c r="A72" s="399" t="s">
        <v>37</v>
      </c>
      <c r="B72" s="399" t="s">
        <v>1926</v>
      </c>
      <c r="C72" s="402" t="s">
        <v>1927</v>
      </c>
      <c r="D72" s="401" t="s">
        <v>1913</v>
      </c>
      <c r="E72" s="401">
        <v>1</v>
      </c>
      <c r="F72" s="413" t="s">
        <v>56</v>
      </c>
      <c r="G72" s="400" t="s">
        <v>2069</v>
      </c>
    </row>
    <row r="73" spans="1:7" s="375" customFormat="1" ht="14.25">
      <c r="A73" s="399" t="s">
        <v>37</v>
      </c>
      <c r="B73" s="399" t="s">
        <v>1212</v>
      </c>
      <c r="C73" s="402" t="s">
        <v>1189</v>
      </c>
      <c r="D73" s="401" t="s">
        <v>1014</v>
      </c>
      <c r="E73" s="401">
        <v>1</v>
      </c>
      <c r="F73" s="413" t="s">
        <v>56</v>
      </c>
      <c r="G73" s="400"/>
    </row>
    <row r="74" spans="1:7" s="375" customFormat="1" ht="28.5">
      <c r="A74" s="399" t="s">
        <v>37</v>
      </c>
      <c r="B74" s="399" t="s">
        <v>1213</v>
      </c>
      <c r="C74" s="402" t="s">
        <v>1190</v>
      </c>
      <c r="D74" s="401" t="s">
        <v>1014</v>
      </c>
      <c r="E74" s="401">
        <f>2+1</f>
        <v>3</v>
      </c>
      <c r="F74" s="413" t="s">
        <v>56</v>
      </c>
      <c r="G74" s="400"/>
    </row>
    <row r="75" spans="1:7" s="375" customFormat="1" ht="14.25">
      <c r="A75" s="399" t="s">
        <v>37</v>
      </c>
      <c r="B75" s="399" t="s">
        <v>2072</v>
      </c>
      <c r="C75" s="402" t="s">
        <v>2073</v>
      </c>
      <c r="D75" s="401"/>
      <c r="E75" s="401">
        <v>1</v>
      </c>
      <c r="F75" s="412" t="s">
        <v>56</v>
      </c>
      <c r="G75" s="400"/>
    </row>
    <row r="76" spans="1:7" s="375" customFormat="1" ht="14.25">
      <c r="A76" s="399" t="s">
        <v>37</v>
      </c>
      <c r="B76" s="399" t="s">
        <v>1227</v>
      </c>
      <c r="C76" s="402" t="s">
        <v>1204</v>
      </c>
      <c r="D76" s="401" t="s">
        <v>1014</v>
      </c>
      <c r="E76" s="401">
        <f>5+2</f>
        <v>7</v>
      </c>
      <c r="F76" s="412" t="s">
        <v>56</v>
      </c>
      <c r="G76" s="400" t="s">
        <v>2074</v>
      </c>
    </row>
    <row r="77" spans="1:7" s="375" customFormat="1" ht="14.25">
      <c r="A77" s="399" t="s">
        <v>37</v>
      </c>
      <c r="B77" s="399" t="s">
        <v>1435</v>
      </c>
      <c r="C77" s="402" t="s">
        <v>2075</v>
      </c>
      <c r="D77" s="401" t="s">
        <v>1014</v>
      </c>
      <c r="E77" s="401">
        <v>1</v>
      </c>
      <c r="F77" s="412" t="s">
        <v>56</v>
      </c>
      <c r="G77" s="400"/>
    </row>
    <row r="78" spans="1:7" s="375" customFormat="1" ht="28.5">
      <c r="A78" s="399" t="s">
        <v>37</v>
      </c>
      <c r="B78" s="399" t="s">
        <v>1214</v>
      </c>
      <c r="C78" s="402" t="s">
        <v>1191</v>
      </c>
      <c r="D78" s="401" t="s">
        <v>1014</v>
      </c>
      <c r="E78" s="401">
        <v>1</v>
      </c>
      <c r="F78" s="412" t="s">
        <v>56</v>
      </c>
      <c r="G78" s="400"/>
    </row>
    <row r="79" spans="1:7" s="375" customFormat="1" ht="28.5">
      <c r="A79" s="399" t="s">
        <v>37</v>
      </c>
      <c r="B79" s="399" t="s">
        <v>1215</v>
      </c>
      <c r="C79" s="402" t="s">
        <v>1192</v>
      </c>
      <c r="D79" s="401" t="s">
        <v>1014</v>
      </c>
      <c r="E79" s="401">
        <v>1</v>
      </c>
      <c r="F79" s="412" t="s">
        <v>56</v>
      </c>
      <c r="G79" s="400"/>
    </row>
    <row r="80" spans="1:7" s="375" customFormat="1" ht="14.25">
      <c r="A80" s="399" t="s">
        <v>37</v>
      </c>
      <c r="B80" s="399" t="s">
        <v>1436</v>
      </c>
      <c r="C80" s="402" t="s">
        <v>1437</v>
      </c>
      <c r="D80" s="401" t="s">
        <v>1014</v>
      </c>
      <c r="E80" s="401">
        <f>4+1</f>
        <v>5</v>
      </c>
      <c r="F80" s="412" t="s">
        <v>56</v>
      </c>
      <c r="G80" s="400"/>
    </row>
    <row r="81" spans="1:7" s="375" customFormat="1" ht="14.25">
      <c r="A81" s="399" t="s">
        <v>37</v>
      </c>
      <c r="B81" s="399" t="s">
        <v>1438</v>
      </c>
      <c r="C81" s="402" t="s">
        <v>1439</v>
      </c>
      <c r="D81" s="401" t="s">
        <v>1014</v>
      </c>
      <c r="E81" s="401">
        <f>2+1</f>
        <v>3</v>
      </c>
      <c r="F81" s="412" t="s">
        <v>56</v>
      </c>
      <c r="G81" s="400"/>
    </row>
    <row r="82" spans="1:7" s="375" customFormat="1" ht="14.25">
      <c r="A82" s="399" t="s">
        <v>37</v>
      </c>
      <c r="B82" s="399" t="s">
        <v>1440</v>
      </c>
      <c r="C82" s="402" t="s">
        <v>1441</v>
      </c>
      <c r="D82" s="401" t="s">
        <v>1014</v>
      </c>
      <c r="E82" s="401">
        <v>2</v>
      </c>
      <c r="F82" s="412" t="s">
        <v>56</v>
      </c>
      <c r="G82" s="400"/>
    </row>
    <row r="83" spans="1:7" s="375" customFormat="1" ht="14.25">
      <c r="A83" s="399" t="s">
        <v>37</v>
      </c>
      <c r="B83" s="399" t="s">
        <v>2052</v>
      </c>
      <c r="C83" s="402" t="s">
        <v>2061</v>
      </c>
      <c r="D83" s="401" t="s">
        <v>1014</v>
      </c>
      <c r="E83" s="401">
        <v>2</v>
      </c>
      <c r="F83" s="412" t="s">
        <v>56</v>
      </c>
      <c r="G83" s="400"/>
    </row>
    <row r="84" spans="1:7" s="375" customFormat="1" ht="14.25">
      <c r="A84" s="399" t="s">
        <v>37</v>
      </c>
      <c r="B84" s="399" t="s">
        <v>400</v>
      </c>
      <c r="C84" s="402" t="s">
        <v>1205</v>
      </c>
      <c r="D84" s="401" t="s">
        <v>1014</v>
      </c>
      <c r="E84" s="401">
        <v>1</v>
      </c>
      <c r="F84" s="412" t="s">
        <v>56</v>
      </c>
      <c r="G84" s="400"/>
    </row>
    <row r="85" spans="1:7" s="375" customFormat="1" ht="14.25">
      <c r="A85" s="399" t="s">
        <v>37</v>
      </c>
      <c r="B85" s="399" t="s">
        <v>400</v>
      </c>
      <c r="C85" s="402" t="s">
        <v>1206</v>
      </c>
      <c r="D85" s="401" t="s">
        <v>1014</v>
      </c>
      <c r="E85" s="401">
        <v>3</v>
      </c>
      <c r="F85" s="412" t="s">
        <v>56</v>
      </c>
      <c r="G85" s="400"/>
    </row>
    <row r="86" spans="1:7" s="375" customFormat="1" ht="14.25">
      <c r="A86" s="399" t="s">
        <v>37</v>
      </c>
      <c r="B86" s="399" t="s">
        <v>2064</v>
      </c>
      <c r="C86" s="402" t="s">
        <v>2065</v>
      </c>
      <c r="D86" s="401" t="s">
        <v>1014</v>
      </c>
      <c r="E86" s="401">
        <f>2+1</f>
        <v>3</v>
      </c>
      <c r="F86" s="412" t="s">
        <v>56</v>
      </c>
      <c r="G86" s="400"/>
    </row>
    <row r="87" spans="1:7" s="375" customFormat="1" ht="14.25">
      <c r="A87" s="399" t="s">
        <v>37</v>
      </c>
      <c r="B87" s="399" t="s">
        <v>2067</v>
      </c>
      <c r="C87" s="402" t="s">
        <v>2066</v>
      </c>
      <c r="D87" s="401" t="s">
        <v>1014</v>
      </c>
      <c r="E87" s="401">
        <v>3</v>
      </c>
      <c r="F87" s="412" t="s">
        <v>56</v>
      </c>
      <c r="G87" s="400"/>
    </row>
  </sheetData>
  <mergeCells count="2">
    <mergeCell ref="F1:G1"/>
    <mergeCell ref="F2:G2"/>
  </mergeCells>
  <dataValidations count="1">
    <dataValidation type="textLength" showInputMessage="1" showErrorMessage="1" sqref="G77 G68 G61:G62 G17:G38 G10 G8 G13:G14 G40 G49:G54 G42:G43 G64 G70">
      <formula1>0</formula1>
      <formula2>150</formula2>
    </dataValidation>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IV17"/>
  <sheetViews>
    <sheetView topLeftCell="A7" workbookViewId="0">
      <selection activeCell="A7" sqref="A1:XFD1048576"/>
    </sheetView>
  </sheetViews>
  <sheetFormatPr defaultColWidth="8.85546875" defaultRowHeight="12.75"/>
  <cols>
    <col min="1" max="1" width="6.7109375" style="91" customWidth="1"/>
    <col min="2" max="2" width="22.28515625" style="91" customWidth="1"/>
    <col min="3" max="3" width="15.28515625" style="91" customWidth="1"/>
    <col min="4" max="4" width="12.140625" style="91" customWidth="1"/>
    <col min="5" max="5" width="24.85546875" style="91" customWidth="1"/>
    <col min="6" max="6" width="16.85546875" style="91" customWidth="1"/>
    <col min="7" max="7" width="39.85546875" style="91" customWidth="1"/>
    <col min="8" max="8" width="33.140625" style="91" customWidth="1"/>
    <col min="9" max="9" width="18.140625" style="91" customWidth="1"/>
    <col min="10" max="16384" width="8.85546875" style="91"/>
  </cols>
  <sheetData>
    <row r="1" spans="1:256" ht="19.350000000000001" customHeight="1" thickBot="1">
      <c r="A1" s="1" t="s">
        <v>297</v>
      </c>
      <c r="B1" s="1"/>
      <c r="C1" s="1"/>
      <c r="D1" s="94"/>
      <c r="E1" s="94"/>
      <c r="F1" s="94"/>
      <c r="H1" s="248" t="s">
        <v>0</v>
      </c>
      <c r="I1" s="249" t="s">
        <v>425</v>
      </c>
    </row>
    <row r="2" spans="1:256" ht="23.1" customHeight="1" thickBot="1">
      <c r="A2" s="1"/>
      <c r="B2" s="1"/>
      <c r="C2" s="1"/>
      <c r="D2" s="94"/>
      <c r="E2" s="94"/>
      <c r="F2" s="94"/>
      <c r="H2" s="258" t="s">
        <v>241</v>
      </c>
      <c r="I2" s="250">
        <v>2014</v>
      </c>
    </row>
    <row r="3" spans="1:256" ht="26.25" thickBot="1">
      <c r="A3" s="149" t="s">
        <v>1</v>
      </c>
      <c r="B3" s="149" t="s">
        <v>7</v>
      </c>
      <c r="C3" s="149" t="s">
        <v>294</v>
      </c>
      <c r="D3" s="149" t="s">
        <v>299</v>
      </c>
      <c r="E3" s="149" t="s">
        <v>296</v>
      </c>
      <c r="F3" s="149" t="s">
        <v>300</v>
      </c>
      <c r="G3" s="149" t="s">
        <v>298</v>
      </c>
      <c r="H3" s="298" t="s">
        <v>295</v>
      </c>
      <c r="I3" s="299" t="s">
        <v>292</v>
      </c>
      <c r="J3" s="36"/>
    </row>
    <row r="4" spans="1:256" s="308" customFormat="1">
      <c r="A4" s="537" t="s">
        <v>37</v>
      </c>
      <c r="B4" s="306"/>
      <c r="C4" s="306"/>
      <c r="D4" s="307"/>
      <c r="E4" s="307"/>
      <c r="F4" s="307"/>
      <c r="G4" s="306"/>
      <c r="H4" s="306"/>
      <c r="I4" s="300"/>
    </row>
    <row r="5" spans="1:256" s="308" customFormat="1" ht="216.75">
      <c r="A5" s="304" t="s">
        <v>37</v>
      </c>
      <c r="B5" s="309" t="s">
        <v>20</v>
      </c>
      <c r="C5" s="309" t="s">
        <v>1570</v>
      </c>
      <c r="D5" s="310" t="s">
        <v>1571</v>
      </c>
      <c r="E5" s="310" t="s">
        <v>1572</v>
      </c>
      <c r="F5" s="310">
        <v>12</v>
      </c>
      <c r="G5" s="538" t="s">
        <v>1573</v>
      </c>
      <c r="H5" s="309" t="s">
        <v>1574</v>
      </c>
      <c r="I5" s="301"/>
    </row>
    <row r="6" spans="1:256" s="308" customFormat="1" ht="178.5">
      <c r="A6" s="539" t="s">
        <v>37</v>
      </c>
      <c r="B6" s="540" t="s">
        <v>20</v>
      </c>
      <c r="C6" s="540" t="s">
        <v>1570</v>
      </c>
      <c r="D6" s="541" t="s">
        <v>400</v>
      </c>
      <c r="E6" s="541"/>
      <c r="F6" s="541">
        <v>16</v>
      </c>
      <c r="G6" s="542" t="s">
        <v>1575</v>
      </c>
      <c r="H6" s="540"/>
      <c r="I6" s="543"/>
    </row>
    <row r="7" spans="1:256" s="308" customFormat="1" ht="51">
      <c r="A7" s="304" t="s">
        <v>37</v>
      </c>
      <c r="B7" s="544" t="s">
        <v>22</v>
      </c>
      <c r="C7" s="544" t="s">
        <v>706</v>
      </c>
      <c r="D7" s="545" t="s">
        <v>400</v>
      </c>
      <c r="E7" s="545" t="s">
        <v>707</v>
      </c>
      <c r="F7" s="545">
        <v>1</v>
      </c>
      <c r="G7" s="546" t="s">
        <v>708</v>
      </c>
      <c r="H7" s="544" t="s">
        <v>709</v>
      </c>
      <c r="I7" s="301" t="s">
        <v>710</v>
      </c>
    </row>
    <row r="8" spans="1:256" s="308" customFormat="1" ht="76.5">
      <c r="A8" s="304" t="s">
        <v>37</v>
      </c>
      <c r="B8" s="544" t="s">
        <v>22</v>
      </c>
      <c r="C8" s="544" t="s">
        <v>706</v>
      </c>
      <c r="D8" s="545" t="s">
        <v>400</v>
      </c>
      <c r="E8" s="545" t="s">
        <v>707</v>
      </c>
      <c r="F8" s="545">
        <v>2</v>
      </c>
      <c r="G8" s="546" t="s">
        <v>711</v>
      </c>
      <c r="H8" s="544" t="s">
        <v>709</v>
      </c>
      <c r="I8" s="301" t="s">
        <v>710</v>
      </c>
    </row>
    <row r="9" spans="1:256" s="308" customFormat="1" ht="38.25">
      <c r="A9" s="304" t="s">
        <v>37</v>
      </c>
      <c r="B9" s="544" t="s">
        <v>22</v>
      </c>
      <c r="C9" s="544" t="s">
        <v>712</v>
      </c>
      <c r="D9" s="545" t="s">
        <v>400</v>
      </c>
      <c r="E9" s="545"/>
      <c r="F9" s="545"/>
      <c r="G9" s="546" t="s">
        <v>713</v>
      </c>
      <c r="H9" s="544" t="s">
        <v>714</v>
      </c>
      <c r="I9" s="301"/>
    </row>
    <row r="10" spans="1:256" s="308" customFormat="1" ht="188.25" customHeight="1" thickBot="1">
      <c r="A10" s="547" t="s">
        <v>37</v>
      </c>
      <c r="B10" s="548" t="s">
        <v>1576</v>
      </c>
      <c r="C10" s="548" t="s">
        <v>1577</v>
      </c>
      <c r="D10" s="549" t="s">
        <v>1578</v>
      </c>
      <c r="E10" s="549" t="s">
        <v>1579</v>
      </c>
      <c r="F10" s="549" t="s">
        <v>1580</v>
      </c>
      <c r="G10" s="550" t="s">
        <v>1581</v>
      </c>
      <c r="H10" s="548" t="s">
        <v>1932</v>
      </c>
      <c r="I10" s="551"/>
    </row>
    <row r="11" spans="1:256" s="555" customFormat="1" ht="147" customHeight="1">
      <c r="A11" s="552" t="s">
        <v>37</v>
      </c>
      <c r="B11" s="552" t="s">
        <v>18</v>
      </c>
      <c r="C11" s="552" t="s">
        <v>1928</v>
      </c>
      <c r="D11" s="552" t="s">
        <v>1929</v>
      </c>
      <c r="E11" s="552" t="s">
        <v>1930</v>
      </c>
      <c r="F11" s="552" t="s">
        <v>1931</v>
      </c>
      <c r="G11" s="553" t="s">
        <v>1933</v>
      </c>
      <c r="H11" s="552" t="s">
        <v>1934</v>
      </c>
      <c r="I11" s="551"/>
      <c r="J11" s="554"/>
      <c r="K11" s="91"/>
      <c r="L11" s="91"/>
      <c r="M11" s="91"/>
      <c r="N11" s="91"/>
      <c r="O11" s="91"/>
      <c r="P11" s="91"/>
      <c r="Q11" s="91"/>
      <c r="R11" s="91"/>
      <c r="S11" s="91"/>
      <c r="T11" s="91"/>
      <c r="U11" s="91"/>
      <c r="V11" s="91"/>
      <c r="W11" s="91"/>
      <c r="X11" s="91"/>
      <c r="Y11" s="91"/>
      <c r="Z11" s="91"/>
      <c r="AA11" s="91"/>
      <c r="AB11" s="91"/>
      <c r="AC11" s="91"/>
      <c r="AD11" s="91"/>
      <c r="AE11" s="91"/>
      <c r="AF11" s="91"/>
      <c r="AG11" s="91"/>
      <c r="AH11" s="91"/>
      <c r="AI11" s="91"/>
      <c r="AJ11" s="91"/>
      <c r="AK11" s="91"/>
      <c r="AL11" s="91"/>
      <c r="AM11" s="91"/>
      <c r="AN11" s="91"/>
      <c r="AO11" s="91"/>
      <c r="AP11" s="91"/>
      <c r="AQ11" s="91"/>
      <c r="AR11" s="91"/>
      <c r="AS11" s="91"/>
      <c r="AT11" s="91"/>
      <c r="AU11" s="91"/>
      <c r="AV11" s="91"/>
      <c r="AW11" s="91"/>
      <c r="AX11" s="91"/>
      <c r="AY11" s="91"/>
      <c r="AZ11" s="91"/>
      <c r="BA11" s="91"/>
      <c r="BB11" s="91"/>
      <c r="BC11" s="91"/>
      <c r="BD11" s="91"/>
      <c r="BE11" s="91"/>
      <c r="BF11" s="91"/>
      <c r="BG11" s="91"/>
      <c r="BH11" s="91"/>
      <c r="BI11" s="91"/>
      <c r="BJ11" s="91"/>
      <c r="BK11" s="91"/>
      <c r="BL11" s="91"/>
      <c r="BM11" s="91"/>
      <c r="BN11" s="91"/>
      <c r="BO11" s="91"/>
      <c r="BP11" s="91"/>
      <c r="BQ11" s="91"/>
      <c r="BR11" s="91"/>
      <c r="BS11" s="91"/>
      <c r="BT11" s="91"/>
      <c r="BU11" s="91"/>
      <c r="BV11" s="91"/>
      <c r="BW11" s="91"/>
      <c r="BX11" s="91"/>
      <c r="BY11" s="91"/>
      <c r="BZ11" s="91"/>
      <c r="CA11" s="91"/>
      <c r="CB11" s="91"/>
      <c r="CC11" s="91"/>
      <c r="CD11" s="91"/>
      <c r="CE11" s="91"/>
      <c r="CF11" s="91"/>
      <c r="CG11" s="91"/>
      <c r="CH11" s="91"/>
      <c r="CI11" s="91"/>
      <c r="CJ11" s="91"/>
      <c r="CK11" s="91"/>
      <c r="CL11" s="91"/>
      <c r="CM11" s="91"/>
      <c r="CN11" s="91"/>
      <c r="CO11" s="91"/>
      <c r="CP11" s="91"/>
      <c r="CQ11" s="91"/>
      <c r="CR11" s="91"/>
      <c r="CS11" s="91"/>
      <c r="CT11" s="91"/>
      <c r="CU11" s="91"/>
      <c r="CV11" s="91"/>
      <c r="CW11" s="91"/>
      <c r="CX11" s="91"/>
      <c r="CY11" s="91"/>
      <c r="CZ11" s="91"/>
      <c r="DA11" s="91"/>
      <c r="DB11" s="91"/>
      <c r="DC11" s="91"/>
      <c r="DD11" s="91"/>
      <c r="DE11" s="91"/>
      <c r="DF11" s="91"/>
      <c r="DG11" s="91"/>
      <c r="DH11" s="91"/>
      <c r="DI11" s="91"/>
      <c r="DJ11" s="91"/>
      <c r="DK11" s="91"/>
      <c r="DL11" s="91"/>
      <c r="DM11" s="91"/>
      <c r="DN11" s="91"/>
      <c r="DO11" s="91"/>
      <c r="DP11" s="91"/>
      <c r="DQ11" s="91"/>
      <c r="DR11" s="91"/>
      <c r="DS11" s="91"/>
      <c r="DT11" s="91"/>
      <c r="DU11" s="91"/>
      <c r="DV11" s="91"/>
      <c r="DW11" s="91"/>
      <c r="DX11" s="91"/>
      <c r="DY11" s="91"/>
      <c r="DZ11" s="91"/>
      <c r="EA11" s="91"/>
      <c r="EB11" s="91"/>
      <c r="EC11" s="91"/>
      <c r="ED11" s="91"/>
      <c r="EE11" s="91"/>
      <c r="EF11" s="91"/>
      <c r="EG11" s="91"/>
      <c r="EH11" s="91"/>
      <c r="EI11" s="91"/>
      <c r="EJ11" s="91"/>
      <c r="EK11" s="91"/>
      <c r="EL11" s="91"/>
      <c r="EM11" s="91"/>
      <c r="EN11" s="91"/>
      <c r="EO11" s="91"/>
      <c r="EP11" s="91"/>
      <c r="EQ11" s="91"/>
      <c r="ER11" s="91"/>
      <c r="ES11" s="91"/>
      <c r="ET11" s="91"/>
      <c r="EU11" s="91"/>
      <c r="EV11" s="91"/>
      <c r="EW11" s="91"/>
      <c r="EX11" s="91"/>
      <c r="EY11" s="91"/>
      <c r="EZ11" s="91"/>
      <c r="FA11" s="91"/>
      <c r="FB11" s="91"/>
      <c r="FC11" s="91"/>
      <c r="FD11" s="91"/>
      <c r="FE11" s="91"/>
      <c r="FF11" s="91"/>
      <c r="FG11" s="91"/>
      <c r="FH11" s="91"/>
      <c r="FI11" s="91"/>
      <c r="FJ11" s="91"/>
      <c r="FK11" s="91"/>
      <c r="FL11" s="91"/>
      <c r="FM11" s="91"/>
      <c r="FN11" s="91"/>
      <c r="FO11" s="91"/>
      <c r="FP11" s="91"/>
      <c r="FQ11" s="91"/>
      <c r="FR11" s="91"/>
      <c r="FS11" s="91"/>
      <c r="FT11" s="91"/>
      <c r="FU11" s="91"/>
      <c r="FV11" s="91"/>
      <c r="FW11" s="91"/>
      <c r="FX11" s="91"/>
      <c r="FY11" s="91"/>
      <c r="FZ11" s="91"/>
      <c r="GA11" s="91"/>
      <c r="GB11" s="91"/>
      <c r="GC11" s="91"/>
      <c r="GD11" s="91"/>
      <c r="GE11" s="91"/>
      <c r="GF11" s="91"/>
      <c r="GG11" s="91"/>
      <c r="GH11" s="91"/>
      <c r="GI11" s="91"/>
      <c r="GJ11" s="91"/>
      <c r="GK11" s="91"/>
      <c r="GL11" s="91"/>
      <c r="GM11" s="91"/>
      <c r="GN11" s="91"/>
      <c r="GO11" s="91"/>
      <c r="GP11" s="91"/>
      <c r="GQ11" s="91"/>
      <c r="GR11" s="91"/>
      <c r="GS11" s="91"/>
      <c r="GT11" s="91"/>
      <c r="GU11" s="91"/>
      <c r="GV11" s="91"/>
      <c r="GW11" s="91"/>
      <c r="GX11" s="91"/>
      <c r="GY11" s="91"/>
      <c r="GZ11" s="91"/>
      <c r="HA11" s="91"/>
      <c r="HB11" s="91"/>
      <c r="HC11" s="91"/>
      <c r="HD11" s="91"/>
      <c r="HE11" s="91"/>
      <c r="HF11" s="91"/>
      <c r="HG11" s="91"/>
      <c r="HH11" s="91"/>
      <c r="HI11" s="91"/>
      <c r="HJ11" s="91"/>
      <c r="HK11" s="91"/>
      <c r="HL11" s="91"/>
      <c r="HM11" s="91"/>
      <c r="HN11" s="91"/>
      <c r="HO11" s="91"/>
      <c r="HP11" s="91"/>
      <c r="HQ11" s="91"/>
      <c r="HR11" s="91"/>
      <c r="HS11" s="91"/>
      <c r="HT11" s="91"/>
      <c r="HU11" s="91"/>
      <c r="HV11" s="91"/>
      <c r="HW11" s="91"/>
      <c r="HX11" s="91"/>
      <c r="HY11" s="91"/>
      <c r="HZ11" s="91"/>
      <c r="IA11" s="91"/>
      <c r="IB11" s="91"/>
      <c r="IC11" s="91"/>
      <c r="ID11" s="91"/>
      <c r="IE11" s="91"/>
      <c r="IF11" s="91"/>
      <c r="IG11" s="91"/>
      <c r="IH11" s="91"/>
      <c r="II11" s="91"/>
      <c r="IJ11" s="91"/>
      <c r="IK11" s="91"/>
      <c r="IL11" s="91"/>
      <c r="IM11" s="91"/>
      <c r="IN11" s="91"/>
      <c r="IO11" s="91"/>
      <c r="IP11" s="91"/>
      <c r="IQ11" s="91"/>
      <c r="IR11" s="91"/>
      <c r="IS11" s="91"/>
      <c r="IT11" s="91"/>
      <c r="IU11" s="91"/>
      <c r="IV11" s="91"/>
    </row>
    <row r="12" spans="1:256" s="308" customFormat="1">
      <c r="A12" s="304" t="s">
        <v>37</v>
      </c>
      <c r="B12" s="309"/>
      <c r="C12" s="309"/>
      <c r="D12" s="310"/>
      <c r="E12" s="310"/>
      <c r="F12" s="310"/>
      <c r="G12" s="309"/>
      <c r="H12" s="309"/>
      <c r="I12" s="301"/>
    </row>
    <row r="13" spans="1:256" s="308" customFormat="1">
      <c r="A13" s="304" t="s">
        <v>37</v>
      </c>
      <c r="B13" s="309"/>
      <c r="C13" s="309"/>
      <c r="D13" s="310"/>
      <c r="E13" s="310"/>
      <c r="F13" s="310"/>
      <c r="G13" s="309"/>
      <c r="H13" s="309"/>
      <c r="I13" s="301"/>
    </row>
    <row r="14" spans="1:256" s="308" customFormat="1">
      <c r="A14" s="304" t="s">
        <v>37</v>
      </c>
      <c r="B14" s="309"/>
      <c r="C14" s="309"/>
      <c r="D14" s="310"/>
      <c r="E14" s="310"/>
      <c r="F14" s="310"/>
      <c r="G14" s="309"/>
      <c r="H14" s="309"/>
      <c r="I14" s="301"/>
    </row>
    <row r="15" spans="1:256" s="308" customFormat="1">
      <c r="A15" s="304" t="s">
        <v>37</v>
      </c>
      <c r="B15" s="309"/>
      <c r="C15" s="309"/>
      <c r="D15" s="310"/>
      <c r="E15" s="310"/>
      <c r="F15" s="310"/>
      <c r="G15" s="309"/>
      <c r="H15" s="309"/>
      <c r="I15" s="301"/>
    </row>
    <row r="16" spans="1:256" s="308" customFormat="1" ht="13.5" thickBot="1">
      <c r="A16" s="305" t="s">
        <v>37</v>
      </c>
      <c r="B16" s="311"/>
      <c r="C16" s="311"/>
      <c r="D16" s="312"/>
      <c r="E16" s="312"/>
      <c r="F16" s="312"/>
      <c r="G16" s="311"/>
      <c r="H16" s="311"/>
      <c r="I16" s="302"/>
    </row>
    <row r="17" spans="1:10">
      <c r="A17" s="36"/>
      <c r="B17" s="36"/>
      <c r="C17" s="36"/>
      <c r="D17" s="36"/>
      <c r="E17" s="36"/>
      <c r="F17" s="36"/>
      <c r="G17" s="36"/>
      <c r="H17" s="36"/>
      <c r="I17" s="36"/>
      <c r="J17" s="36"/>
    </row>
  </sheetData>
  <dataValidations count="1">
    <dataValidation type="textLength" showInputMessage="1" showErrorMessage="1" sqref="I12:I16 I4:I10">
      <formula1>0</formula1>
      <formula2>150</formula2>
    </dataValidation>
  </dataValidations>
  <pageMargins left="0.7" right="0.7" top="0.75" bottom="0.75" header="0.3" footer="0.3"/>
  <pageSetup paperSize="9" orientation="portrait" r:id="rId1"/>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enableFormatConditionsCalculation="0">
    <pageSetUpPr fitToPage="1"/>
  </sheetPr>
  <dimension ref="A1:IC16"/>
  <sheetViews>
    <sheetView zoomScaleSheetLayoutView="100" zoomScalePageLayoutView="70" workbookViewId="0">
      <selection activeCell="A3" sqref="A1:XFD1048576"/>
    </sheetView>
  </sheetViews>
  <sheetFormatPr defaultColWidth="5.7109375" defaultRowHeight="19.899999999999999" customHeight="1"/>
  <cols>
    <col min="1" max="1" width="9" style="91" customWidth="1"/>
    <col min="2" max="2" width="38.28515625" style="4" customWidth="1"/>
    <col min="3" max="3" width="43.7109375" style="5" customWidth="1"/>
    <col min="4" max="4" width="11.140625" style="5" customWidth="1"/>
    <col min="5" max="9" width="14" style="5" customWidth="1"/>
    <col min="10" max="10" width="10.5703125" style="6" bestFit="1" customWidth="1"/>
    <col min="11" max="237" width="5.7109375" style="6" customWidth="1"/>
    <col min="238" max="256" width="5.7109375" style="91"/>
    <col min="257" max="257" width="9" style="91" customWidth="1"/>
    <col min="258" max="258" width="38.28515625" style="91" customWidth="1"/>
    <col min="259" max="259" width="43.7109375" style="91" customWidth="1"/>
    <col min="260" max="260" width="11.140625" style="91" customWidth="1"/>
    <col min="261" max="265" width="14" style="91" customWidth="1"/>
    <col min="266" max="266" width="10.5703125" style="91" bestFit="1" customWidth="1"/>
    <col min="267" max="493" width="5.7109375" style="91" customWidth="1"/>
    <col min="494" max="512" width="5.7109375" style="91"/>
    <col min="513" max="513" width="9" style="91" customWidth="1"/>
    <col min="514" max="514" width="38.28515625" style="91" customWidth="1"/>
    <col min="515" max="515" width="43.7109375" style="91" customWidth="1"/>
    <col min="516" max="516" width="11.140625" style="91" customWidth="1"/>
    <col min="517" max="521" width="14" style="91" customWidth="1"/>
    <col min="522" max="522" width="10.5703125" style="91" bestFit="1" customWidth="1"/>
    <col min="523" max="749" width="5.7109375" style="91" customWidth="1"/>
    <col min="750" max="768" width="5.7109375" style="91"/>
    <col min="769" max="769" width="9" style="91" customWidth="1"/>
    <col min="770" max="770" width="38.28515625" style="91" customWidth="1"/>
    <col min="771" max="771" width="43.7109375" style="91" customWidth="1"/>
    <col min="772" max="772" width="11.140625" style="91" customWidth="1"/>
    <col min="773" max="777" width="14" style="91" customWidth="1"/>
    <col min="778" max="778" width="10.5703125" style="91" bestFit="1" customWidth="1"/>
    <col min="779" max="1005" width="5.7109375" style="91" customWidth="1"/>
    <col min="1006" max="1024" width="5.7109375" style="91"/>
    <col min="1025" max="1025" width="9" style="91" customWidth="1"/>
    <col min="1026" max="1026" width="38.28515625" style="91" customWidth="1"/>
    <col min="1027" max="1027" width="43.7109375" style="91" customWidth="1"/>
    <col min="1028" max="1028" width="11.140625" style="91" customWidth="1"/>
    <col min="1029" max="1033" width="14" style="91" customWidth="1"/>
    <col min="1034" max="1034" width="10.5703125" style="91" bestFit="1" customWidth="1"/>
    <col min="1035" max="1261" width="5.7109375" style="91" customWidth="1"/>
    <col min="1262" max="1280" width="5.7109375" style="91"/>
    <col min="1281" max="1281" width="9" style="91" customWidth="1"/>
    <col min="1282" max="1282" width="38.28515625" style="91" customWidth="1"/>
    <col min="1283" max="1283" width="43.7109375" style="91" customWidth="1"/>
    <col min="1284" max="1284" width="11.140625" style="91" customWidth="1"/>
    <col min="1285" max="1289" width="14" style="91" customWidth="1"/>
    <col min="1290" max="1290" width="10.5703125" style="91" bestFit="1" customWidth="1"/>
    <col min="1291" max="1517" width="5.7109375" style="91" customWidth="1"/>
    <col min="1518" max="1536" width="5.7109375" style="91"/>
    <col min="1537" max="1537" width="9" style="91" customWidth="1"/>
    <col min="1538" max="1538" width="38.28515625" style="91" customWidth="1"/>
    <col min="1539" max="1539" width="43.7109375" style="91" customWidth="1"/>
    <col min="1540" max="1540" width="11.140625" style="91" customWidth="1"/>
    <col min="1541" max="1545" width="14" style="91" customWidth="1"/>
    <col min="1546" max="1546" width="10.5703125" style="91" bestFit="1" customWidth="1"/>
    <col min="1547" max="1773" width="5.7109375" style="91" customWidth="1"/>
    <col min="1774" max="1792" width="5.7109375" style="91"/>
    <col min="1793" max="1793" width="9" style="91" customWidth="1"/>
    <col min="1794" max="1794" width="38.28515625" style="91" customWidth="1"/>
    <col min="1795" max="1795" width="43.7109375" style="91" customWidth="1"/>
    <col min="1796" max="1796" width="11.140625" style="91" customWidth="1"/>
    <col min="1797" max="1801" width="14" style="91" customWidth="1"/>
    <col min="1802" max="1802" width="10.5703125" style="91" bestFit="1" customWidth="1"/>
    <col min="1803" max="2029" width="5.7109375" style="91" customWidth="1"/>
    <col min="2030" max="2048" width="5.7109375" style="91"/>
    <col min="2049" max="2049" width="9" style="91" customWidth="1"/>
    <col min="2050" max="2050" width="38.28515625" style="91" customWidth="1"/>
    <col min="2051" max="2051" width="43.7109375" style="91" customWidth="1"/>
    <col min="2052" max="2052" width="11.140625" style="91" customWidth="1"/>
    <col min="2053" max="2057" width="14" style="91" customWidth="1"/>
    <col min="2058" max="2058" width="10.5703125" style="91" bestFit="1" customWidth="1"/>
    <col min="2059" max="2285" width="5.7109375" style="91" customWidth="1"/>
    <col min="2286" max="2304" width="5.7109375" style="91"/>
    <col min="2305" max="2305" width="9" style="91" customWidth="1"/>
    <col min="2306" max="2306" width="38.28515625" style="91" customWidth="1"/>
    <col min="2307" max="2307" width="43.7109375" style="91" customWidth="1"/>
    <col min="2308" max="2308" width="11.140625" style="91" customWidth="1"/>
    <col min="2309" max="2313" width="14" style="91" customWidth="1"/>
    <col min="2314" max="2314" width="10.5703125" style="91" bestFit="1" customWidth="1"/>
    <col min="2315" max="2541" width="5.7109375" style="91" customWidth="1"/>
    <col min="2542" max="2560" width="5.7109375" style="91"/>
    <col min="2561" max="2561" width="9" style="91" customWidth="1"/>
    <col min="2562" max="2562" width="38.28515625" style="91" customWidth="1"/>
    <col min="2563" max="2563" width="43.7109375" style="91" customWidth="1"/>
    <col min="2564" max="2564" width="11.140625" style="91" customWidth="1"/>
    <col min="2565" max="2569" width="14" style="91" customWidth="1"/>
    <col min="2570" max="2570" width="10.5703125" style="91" bestFit="1" customWidth="1"/>
    <col min="2571" max="2797" width="5.7109375" style="91" customWidth="1"/>
    <col min="2798" max="2816" width="5.7109375" style="91"/>
    <col min="2817" max="2817" width="9" style="91" customWidth="1"/>
    <col min="2818" max="2818" width="38.28515625" style="91" customWidth="1"/>
    <col min="2819" max="2819" width="43.7109375" style="91" customWidth="1"/>
    <col min="2820" max="2820" width="11.140625" style="91" customWidth="1"/>
    <col min="2821" max="2825" width="14" style="91" customWidth="1"/>
    <col min="2826" max="2826" width="10.5703125" style="91" bestFit="1" customWidth="1"/>
    <col min="2827" max="3053" width="5.7109375" style="91" customWidth="1"/>
    <col min="3054" max="3072" width="5.7109375" style="91"/>
    <col min="3073" max="3073" width="9" style="91" customWidth="1"/>
    <col min="3074" max="3074" width="38.28515625" style="91" customWidth="1"/>
    <col min="3075" max="3075" width="43.7109375" style="91" customWidth="1"/>
    <col min="3076" max="3076" width="11.140625" style="91" customWidth="1"/>
    <col min="3077" max="3081" width="14" style="91" customWidth="1"/>
    <col min="3082" max="3082" width="10.5703125" style="91" bestFit="1" customWidth="1"/>
    <col min="3083" max="3309" width="5.7109375" style="91" customWidth="1"/>
    <col min="3310" max="3328" width="5.7109375" style="91"/>
    <col min="3329" max="3329" width="9" style="91" customWidth="1"/>
    <col min="3330" max="3330" width="38.28515625" style="91" customWidth="1"/>
    <col min="3331" max="3331" width="43.7109375" style="91" customWidth="1"/>
    <col min="3332" max="3332" width="11.140625" style="91" customWidth="1"/>
    <col min="3333" max="3337" width="14" style="91" customWidth="1"/>
    <col min="3338" max="3338" width="10.5703125" style="91" bestFit="1" customWidth="1"/>
    <col min="3339" max="3565" width="5.7109375" style="91" customWidth="1"/>
    <col min="3566" max="3584" width="5.7109375" style="91"/>
    <col min="3585" max="3585" width="9" style="91" customWidth="1"/>
    <col min="3586" max="3586" width="38.28515625" style="91" customWidth="1"/>
    <col min="3587" max="3587" width="43.7109375" style="91" customWidth="1"/>
    <col min="3588" max="3588" width="11.140625" style="91" customWidth="1"/>
    <col min="3589" max="3593" width="14" style="91" customWidth="1"/>
    <col min="3594" max="3594" width="10.5703125" style="91" bestFit="1" customWidth="1"/>
    <col min="3595" max="3821" width="5.7109375" style="91" customWidth="1"/>
    <col min="3822" max="3840" width="5.7109375" style="91"/>
    <col min="3841" max="3841" width="9" style="91" customWidth="1"/>
    <col min="3842" max="3842" width="38.28515625" style="91" customWidth="1"/>
    <col min="3843" max="3843" width="43.7109375" style="91" customWidth="1"/>
    <col min="3844" max="3844" width="11.140625" style="91" customWidth="1"/>
    <col min="3845" max="3849" width="14" style="91" customWidth="1"/>
    <col min="3850" max="3850" width="10.5703125" style="91" bestFit="1" customWidth="1"/>
    <col min="3851" max="4077" width="5.7109375" style="91" customWidth="1"/>
    <col min="4078" max="4096" width="5.7109375" style="91"/>
    <col min="4097" max="4097" width="9" style="91" customWidth="1"/>
    <col min="4098" max="4098" width="38.28515625" style="91" customWidth="1"/>
    <col min="4099" max="4099" width="43.7109375" style="91" customWidth="1"/>
    <col min="4100" max="4100" width="11.140625" style="91" customWidth="1"/>
    <col min="4101" max="4105" width="14" style="91" customWidth="1"/>
    <col min="4106" max="4106" width="10.5703125" style="91" bestFit="1" customWidth="1"/>
    <col min="4107" max="4333" width="5.7109375" style="91" customWidth="1"/>
    <col min="4334" max="4352" width="5.7109375" style="91"/>
    <col min="4353" max="4353" width="9" style="91" customWidth="1"/>
    <col min="4354" max="4354" width="38.28515625" style="91" customWidth="1"/>
    <col min="4355" max="4355" width="43.7109375" style="91" customWidth="1"/>
    <col min="4356" max="4356" width="11.140625" style="91" customWidth="1"/>
    <col min="4357" max="4361" width="14" style="91" customWidth="1"/>
    <col min="4362" max="4362" width="10.5703125" style="91" bestFit="1" customWidth="1"/>
    <col min="4363" max="4589" width="5.7109375" style="91" customWidth="1"/>
    <col min="4590" max="4608" width="5.7109375" style="91"/>
    <col min="4609" max="4609" width="9" style="91" customWidth="1"/>
    <col min="4610" max="4610" width="38.28515625" style="91" customWidth="1"/>
    <col min="4611" max="4611" width="43.7109375" style="91" customWidth="1"/>
    <col min="4612" max="4612" width="11.140625" style="91" customWidth="1"/>
    <col min="4613" max="4617" width="14" style="91" customWidth="1"/>
    <col min="4618" max="4618" width="10.5703125" style="91" bestFit="1" customWidth="1"/>
    <col min="4619" max="4845" width="5.7109375" style="91" customWidth="1"/>
    <col min="4846" max="4864" width="5.7109375" style="91"/>
    <col min="4865" max="4865" width="9" style="91" customWidth="1"/>
    <col min="4866" max="4866" width="38.28515625" style="91" customWidth="1"/>
    <col min="4867" max="4867" width="43.7109375" style="91" customWidth="1"/>
    <col min="4868" max="4868" width="11.140625" style="91" customWidth="1"/>
    <col min="4869" max="4873" width="14" style="91" customWidth="1"/>
    <col min="4874" max="4874" width="10.5703125" style="91" bestFit="1" customWidth="1"/>
    <col min="4875" max="5101" width="5.7109375" style="91" customWidth="1"/>
    <col min="5102" max="5120" width="5.7109375" style="91"/>
    <col min="5121" max="5121" width="9" style="91" customWidth="1"/>
    <col min="5122" max="5122" width="38.28515625" style="91" customWidth="1"/>
    <col min="5123" max="5123" width="43.7109375" style="91" customWidth="1"/>
    <col min="5124" max="5124" width="11.140625" style="91" customWidth="1"/>
    <col min="5125" max="5129" width="14" style="91" customWidth="1"/>
    <col min="5130" max="5130" width="10.5703125" style="91" bestFit="1" customWidth="1"/>
    <col min="5131" max="5357" width="5.7109375" style="91" customWidth="1"/>
    <col min="5358" max="5376" width="5.7109375" style="91"/>
    <col min="5377" max="5377" width="9" style="91" customWidth="1"/>
    <col min="5378" max="5378" width="38.28515625" style="91" customWidth="1"/>
    <col min="5379" max="5379" width="43.7109375" style="91" customWidth="1"/>
    <col min="5380" max="5380" width="11.140625" style="91" customWidth="1"/>
    <col min="5381" max="5385" width="14" style="91" customWidth="1"/>
    <col min="5386" max="5386" width="10.5703125" style="91" bestFit="1" customWidth="1"/>
    <col min="5387" max="5613" width="5.7109375" style="91" customWidth="1"/>
    <col min="5614" max="5632" width="5.7109375" style="91"/>
    <col min="5633" max="5633" width="9" style="91" customWidth="1"/>
    <col min="5634" max="5634" width="38.28515625" style="91" customWidth="1"/>
    <col min="5635" max="5635" width="43.7109375" style="91" customWidth="1"/>
    <col min="5636" max="5636" width="11.140625" style="91" customWidth="1"/>
    <col min="5637" max="5641" width="14" style="91" customWidth="1"/>
    <col min="5642" max="5642" width="10.5703125" style="91" bestFit="1" customWidth="1"/>
    <col min="5643" max="5869" width="5.7109375" style="91" customWidth="1"/>
    <col min="5870" max="5888" width="5.7109375" style="91"/>
    <col min="5889" max="5889" width="9" style="91" customWidth="1"/>
    <col min="5890" max="5890" width="38.28515625" style="91" customWidth="1"/>
    <col min="5891" max="5891" width="43.7109375" style="91" customWidth="1"/>
    <col min="5892" max="5892" width="11.140625" style="91" customWidth="1"/>
    <col min="5893" max="5897" width="14" style="91" customWidth="1"/>
    <col min="5898" max="5898" width="10.5703125" style="91" bestFit="1" customWidth="1"/>
    <col min="5899" max="6125" width="5.7109375" style="91" customWidth="1"/>
    <col min="6126" max="6144" width="5.7109375" style="91"/>
    <col min="6145" max="6145" width="9" style="91" customWidth="1"/>
    <col min="6146" max="6146" width="38.28515625" style="91" customWidth="1"/>
    <col min="6147" max="6147" width="43.7109375" style="91" customWidth="1"/>
    <col min="6148" max="6148" width="11.140625" style="91" customWidth="1"/>
    <col min="6149" max="6153" width="14" style="91" customWidth="1"/>
    <col min="6154" max="6154" width="10.5703125" style="91" bestFit="1" customWidth="1"/>
    <col min="6155" max="6381" width="5.7109375" style="91" customWidth="1"/>
    <col min="6382" max="6400" width="5.7109375" style="91"/>
    <col min="6401" max="6401" width="9" style="91" customWidth="1"/>
    <col min="6402" max="6402" width="38.28515625" style="91" customWidth="1"/>
    <col min="6403" max="6403" width="43.7109375" style="91" customWidth="1"/>
    <col min="6404" max="6404" width="11.140625" style="91" customWidth="1"/>
    <col min="6405" max="6409" width="14" style="91" customWidth="1"/>
    <col min="6410" max="6410" width="10.5703125" style="91" bestFit="1" customWidth="1"/>
    <col min="6411" max="6637" width="5.7109375" style="91" customWidth="1"/>
    <col min="6638" max="6656" width="5.7109375" style="91"/>
    <col min="6657" max="6657" width="9" style="91" customWidth="1"/>
    <col min="6658" max="6658" width="38.28515625" style="91" customWidth="1"/>
    <col min="6659" max="6659" width="43.7109375" style="91" customWidth="1"/>
    <col min="6660" max="6660" width="11.140625" style="91" customWidth="1"/>
    <col min="6661" max="6665" width="14" style="91" customWidth="1"/>
    <col min="6666" max="6666" width="10.5703125" style="91" bestFit="1" customWidth="1"/>
    <col min="6667" max="6893" width="5.7109375" style="91" customWidth="1"/>
    <col min="6894" max="6912" width="5.7109375" style="91"/>
    <col min="6913" max="6913" width="9" style="91" customWidth="1"/>
    <col min="6914" max="6914" width="38.28515625" style="91" customWidth="1"/>
    <col min="6915" max="6915" width="43.7109375" style="91" customWidth="1"/>
    <col min="6916" max="6916" width="11.140625" style="91" customWidth="1"/>
    <col min="6917" max="6921" width="14" style="91" customWidth="1"/>
    <col min="6922" max="6922" width="10.5703125" style="91" bestFit="1" customWidth="1"/>
    <col min="6923" max="7149" width="5.7109375" style="91" customWidth="1"/>
    <col min="7150" max="7168" width="5.7109375" style="91"/>
    <col min="7169" max="7169" width="9" style="91" customWidth="1"/>
    <col min="7170" max="7170" width="38.28515625" style="91" customWidth="1"/>
    <col min="7171" max="7171" width="43.7109375" style="91" customWidth="1"/>
    <col min="7172" max="7172" width="11.140625" style="91" customWidth="1"/>
    <col min="7173" max="7177" width="14" style="91" customWidth="1"/>
    <col min="7178" max="7178" width="10.5703125" style="91" bestFit="1" customWidth="1"/>
    <col min="7179" max="7405" width="5.7109375" style="91" customWidth="1"/>
    <col min="7406" max="7424" width="5.7109375" style="91"/>
    <col min="7425" max="7425" width="9" style="91" customWidth="1"/>
    <col min="7426" max="7426" width="38.28515625" style="91" customWidth="1"/>
    <col min="7427" max="7427" width="43.7109375" style="91" customWidth="1"/>
    <col min="7428" max="7428" width="11.140625" style="91" customWidth="1"/>
    <col min="7429" max="7433" width="14" style="91" customWidth="1"/>
    <col min="7434" max="7434" width="10.5703125" style="91" bestFit="1" customWidth="1"/>
    <col min="7435" max="7661" width="5.7109375" style="91" customWidth="1"/>
    <col min="7662" max="7680" width="5.7109375" style="91"/>
    <col min="7681" max="7681" width="9" style="91" customWidth="1"/>
    <col min="7682" max="7682" width="38.28515625" style="91" customWidth="1"/>
    <col min="7683" max="7683" width="43.7109375" style="91" customWidth="1"/>
    <col min="7684" max="7684" width="11.140625" style="91" customWidth="1"/>
    <col min="7685" max="7689" width="14" style="91" customWidth="1"/>
    <col min="7690" max="7690" width="10.5703125" style="91" bestFit="1" customWidth="1"/>
    <col min="7691" max="7917" width="5.7109375" style="91" customWidth="1"/>
    <col min="7918" max="7936" width="5.7109375" style="91"/>
    <col min="7937" max="7937" width="9" style="91" customWidth="1"/>
    <col min="7938" max="7938" width="38.28515625" style="91" customWidth="1"/>
    <col min="7939" max="7939" width="43.7109375" style="91" customWidth="1"/>
    <col min="7940" max="7940" width="11.140625" style="91" customWidth="1"/>
    <col min="7941" max="7945" width="14" style="91" customWidth="1"/>
    <col min="7946" max="7946" width="10.5703125" style="91" bestFit="1" customWidth="1"/>
    <col min="7947" max="8173" width="5.7109375" style="91" customWidth="1"/>
    <col min="8174" max="8192" width="5.7109375" style="91"/>
    <col min="8193" max="8193" width="9" style="91" customWidth="1"/>
    <col min="8194" max="8194" width="38.28515625" style="91" customWidth="1"/>
    <col min="8195" max="8195" width="43.7109375" style="91" customWidth="1"/>
    <col min="8196" max="8196" width="11.140625" style="91" customWidth="1"/>
    <col min="8197" max="8201" width="14" style="91" customWidth="1"/>
    <col min="8202" max="8202" width="10.5703125" style="91" bestFit="1" customWidth="1"/>
    <col min="8203" max="8429" width="5.7109375" style="91" customWidth="1"/>
    <col min="8430" max="8448" width="5.7109375" style="91"/>
    <col min="8449" max="8449" width="9" style="91" customWidth="1"/>
    <col min="8450" max="8450" width="38.28515625" style="91" customWidth="1"/>
    <col min="8451" max="8451" width="43.7109375" style="91" customWidth="1"/>
    <col min="8452" max="8452" width="11.140625" style="91" customWidth="1"/>
    <col min="8453" max="8457" width="14" style="91" customWidth="1"/>
    <col min="8458" max="8458" width="10.5703125" style="91" bestFit="1" customWidth="1"/>
    <col min="8459" max="8685" width="5.7109375" style="91" customWidth="1"/>
    <col min="8686" max="8704" width="5.7109375" style="91"/>
    <col min="8705" max="8705" width="9" style="91" customWidth="1"/>
    <col min="8706" max="8706" width="38.28515625" style="91" customWidth="1"/>
    <col min="8707" max="8707" width="43.7109375" style="91" customWidth="1"/>
    <col min="8708" max="8708" width="11.140625" style="91" customWidth="1"/>
    <col min="8709" max="8713" width="14" style="91" customWidth="1"/>
    <col min="8714" max="8714" width="10.5703125" style="91" bestFit="1" customWidth="1"/>
    <col min="8715" max="8941" width="5.7109375" style="91" customWidth="1"/>
    <col min="8942" max="8960" width="5.7109375" style="91"/>
    <col min="8961" max="8961" width="9" style="91" customWidth="1"/>
    <col min="8962" max="8962" width="38.28515625" style="91" customWidth="1"/>
    <col min="8963" max="8963" width="43.7109375" style="91" customWidth="1"/>
    <col min="8964" max="8964" width="11.140625" style="91" customWidth="1"/>
    <col min="8965" max="8969" width="14" style="91" customWidth="1"/>
    <col min="8970" max="8970" width="10.5703125" style="91" bestFit="1" customWidth="1"/>
    <col min="8971" max="9197" width="5.7109375" style="91" customWidth="1"/>
    <col min="9198" max="9216" width="5.7109375" style="91"/>
    <col min="9217" max="9217" width="9" style="91" customWidth="1"/>
    <col min="9218" max="9218" width="38.28515625" style="91" customWidth="1"/>
    <col min="9219" max="9219" width="43.7109375" style="91" customWidth="1"/>
    <col min="9220" max="9220" width="11.140625" style="91" customWidth="1"/>
    <col min="9221" max="9225" width="14" style="91" customWidth="1"/>
    <col min="9226" max="9226" width="10.5703125" style="91" bestFit="1" customWidth="1"/>
    <col min="9227" max="9453" width="5.7109375" style="91" customWidth="1"/>
    <col min="9454" max="9472" width="5.7109375" style="91"/>
    <col min="9473" max="9473" width="9" style="91" customWidth="1"/>
    <col min="9474" max="9474" width="38.28515625" style="91" customWidth="1"/>
    <col min="9475" max="9475" width="43.7109375" style="91" customWidth="1"/>
    <col min="9476" max="9476" width="11.140625" style="91" customWidth="1"/>
    <col min="9477" max="9481" width="14" style="91" customWidth="1"/>
    <col min="9482" max="9482" width="10.5703125" style="91" bestFit="1" customWidth="1"/>
    <col min="9483" max="9709" width="5.7109375" style="91" customWidth="1"/>
    <col min="9710" max="9728" width="5.7109375" style="91"/>
    <col min="9729" max="9729" width="9" style="91" customWidth="1"/>
    <col min="9730" max="9730" width="38.28515625" style="91" customWidth="1"/>
    <col min="9731" max="9731" width="43.7109375" style="91" customWidth="1"/>
    <col min="9732" max="9732" width="11.140625" style="91" customWidth="1"/>
    <col min="9733" max="9737" width="14" style="91" customWidth="1"/>
    <col min="9738" max="9738" width="10.5703125" style="91" bestFit="1" customWidth="1"/>
    <col min="9739" max="9965" width="5.7109375" style="91" customWidth="1"/>
    <col min="9966" max="9984" width="5.7109375" style="91"/>
    <col min="9985" max="9985" width="9" style="91" customWidth="1"/>
    <col min="9986" max="9986" width="38.28515625" style="91" customWidth="1"/>
    <col min="9987" max="9987" width="43.7109375" style="91" customWidth="1"/>
    <col min="9988" max="9988" width="11.140625" style="91" customWidth="1"/>
    <col min="9989" max="9993" width="14" style="91" customWidth="1"/>
    <col min="9994" max="9994" width="10.5703125" style="91" bestFit="1" customWidth="1"/>
    <col min="9995" max="10221" width="5.7109375" style="91" customWidth="1"/>
    <col min="10222" max="10240" width="5.7109375" style="91"/>
    <col min="10241" max="10241" width="9" style="91" customWidth="1"/>
    <col min="10242" max="10242" width="38.28515625" style="91" customWidth="1"/>
    <col min="10243" max="10243" width="43.7109375" style="91" customWidth="1"/>
    <col min="10244" max="10244" width="11.140625" style="91" customWidth="1"/>
    <col min="10245" max="10249" width="14" style="91" customWidth="1"/>
    <col min="10250" max="10250" width="10.5703125" style="91" bestFit="1" customWidth="1"/>
    <col min="10251" max="10477" width="5.7109375" style="91" customWidth="1"/>
    <col min="10478" max="10496" width="5.7109375" style="91"/>
    <col min="10497" max="10497" width="9" style="91" customWidth="1"/>
    <col min="10498" max="10498" width="38.28515625" style="91" customWidth="1"/>
    <col min="10499" max="10499" width="43.7109375" style="91" customWidth="1"/>
    <col min="10500" max="10500" width="11.140625" style="91" customWidth="1"/>
    <col min="10501" max="10505" width="14" style="91" customWidth="1"/>
    <col min="10506" max="10506" width="10.5703125" style="91" bestFit="1" customWidth="1"/>
    <col min="10507" max="10733" width="5.7109375" style="91" customWidth="1"/>
    <col min="10734" max="10752" width="5.7109375" style="91"/>
    <col min="10753" max="10753" width="9" style="91" customWidth="1"/>
    <col min="10754" max="10754" width="38.28515625" style="91" customWidth="1"/>
    <col min="10755" max="10755" width="43.7109375" style="91" customWidth="1"/>
    <col min="10756" max="10756" width="11.140625" style="91" customWidth="1"/>
    <col min="10757" max="10761" width="14" style="91" customWidth="1"/>
    <col min="10762" max="10762" width="10.5703125" style="91" bestFit="1" customWidth="1"/>
    <col min="10763" max="10989" width="5.7109375" style="91" customWidth="1"/>
    <col min="10990" max="11008" width="5.7109375" style="91"/>
    <col min="11009" max="11009" width="9" style="91" customWidth="1"/>
    <col min="11010" max="11010" width="38.28515625" style="91" customWidth="1"/>
    <col min="11011" max="11011" width="43.7109375" style="91" customWidth="1"/>
    <col min="11012" max="11012" width="11.140625" style="91" customWidth="1"/>
    <col min="11013" max="11017" width="14" style="91" customWidth="1"/>
    <col min="11018" max="11018" width="10.5703125" style="91" bestFit="1" customWidth="1"/>
    <col min="11019" max="11245" width="5.7109375" style="91" customWidth="1"/>
    <col min="11246" max="11264" width="5.7109375" style="91"/>
    <col min="11265" max="11265" width="9" style="91" customWidth="1"/>
    <col min="11266" max="11266" width="38.28515625" style="91" customWidth="1"/>
    <col min="11267" max="11267" width="43.7109375" style="91" customWidth="1"/>
    <col min="11268" max="11268" width="11.140625" style="91" customWidth="1"/>
    <col min="11269" max="11273" width="14" style="91" customWidth="1"/>
    <col min="11274" max="11274" width="10.5703125" style="91" bestFit="1" customWidth="1"/>
    <col min="11275" max="11501" width="5.7109375" style="91" customWidth="1"/>
    <col min="11502" max="11520" width="5.7109375" style="91"/>
    <col min="11521" max="11521" width="9" style="91" customWidth="1"/>
    <col min="11522" max="11522" width="38.28515625" style="91" customWidth="1"/>
    <col min="11523" max="11523" width="43.7109375" style="91" customWidth="1"/>
    <col min="11524" max="11524" width="11.140625" style="91" customWidth="1"/>
    <col min="11525" max="11529" width="14" style="91" customWidth="1"/>
    <col min="11530" max="11530" width="10.5703125" style="91" bestFit="1" customWidth="1"/>
    <col min="11531" max="11757" width="5.7109375" style="91" customWidth="1"/>
    <col min="11758" max="11776" width="5.7109375" style="91"/>
    <col min="11777" max="11777" width="9" style="91" customWidth="1"/>
    <col min="11778" max="11778" width="38.28515625" style="91" customWidth="1"/>
    <col min="11779" max="11779" width="43.7109375" style="91" customWidth="1"/>
    <col min="11780" max="11780" width="11.140625" style="91" customWidth="1"/>
    <col min="11781" max="11785" width="14" style="91" customWidth="1"/>
    <col min="11786" max="11786" width="10.5703125" style="91" bestFit="1" customWidth="1"/>
    <col min="11787" max="12013" width="5.7109375" style="91" customWidth="1"/>
    <col min="12014" max="12032" width="5.7109375" style="91"/>
    <col min="12033" max="12033" width="9" style="91" customWidth="1"/>
    <col min="12034" max="12034" width="38.28515625" style="91" customWidth="1"/>
    <col min="12035" max="12035" width="43.7109375" style="91" customWidth="1"/>
    <col min="12036" max="12036" width="11.140625" style="91" customWidth="1"/>
    <col min="12037" max="12041" width="14" style="91" customWidth="1"/>
    <col min="12042" max="12042" width="10.5703125" style="91" bestFit="1" customWidth="1"/>
    <col min="12043" max="12269" width="5.7109375" style="91" customWidth="1"/>
    <col min="12270" max="12288" width="5.7109375" style="91"/>
    <col min="12289" max="12289" width="9" style="91" customWidth="1"/>
    <col min="12290" max="12290" width="38.28515625" style="91" customWidth="1"/>
    <col min="12291" max="12291" width="43.7109375" style="91" customWidth="1"/>
    <col min="12292" max="12292" width="11.140625" style="91" customWidth="1"/>
    <col min="12293" max="12297" width="14" style="91" customWidth="1"/>
    <col min="12298" max="12298" width="10.5703125" style="91" bestFit="1" customWidth="1"/>
    <col min="12299" max="12525" width="5.7109375" style="91" customWidth="1"/>
    <col min="12526" max="12544" width="5.7109375" style="91"/>
    <col min="12545" max="12545" width="9" style="91" customWidth="1"/>
    <col min="12546" max="12546" width="38.28515625" style="91" customWidth="1"/>
    <col min="12547" max="12547" width="43.7109375" style="91" customWidth="1"/>
    <col min="12548" max="12548" width="11.140625" style="91" customWidth="1"/>
    <col min="12549" max="12553" width="14" style="91" customWidth="1"/>
    <col min="12554" max="12554" width="10.5703125" style="91" bestFit="1" customWidth="1"/>
    <col min="12555" max="12781" width="5.7109375" style="91" customWidth="1"/>
    <col min="12782" max="12800" width="5.7109375" style="91"/>
    <col min="12801" max="12801" width="9" style="91" customWidth="1"/>
    <col min="12802" max="12802" width="38.28515625" style="91" customWidth="1"/>
    <col min="12803" max="12803" width="43.7109375" style="91" customWidth="1"/>
    <col min="12804" max="12804" width="11.140625" style="91" customWidth="1"/>
    <col min="12805" max="12809" width="14" style="91" customWidth="1"/>
    <col min="12810" max="12810" width="10.5703125" style="91" bestFit="1" customWidth="1"/>
    <col min="12811" max="13037" width="5.7109375" style="91" customWidth="1"/>
    <col min="13038" max="13056" width="5.7109375" style="91"/>
    <col min="13057" max="13057" width="9" style="91" customWidth="1"/>
    <col min="13058" max="13058" width="38.28515625" style="91" customWidth="1"/>
    <col min="13059" max="13059" width="43.7109375" style="91" customWidth="1"/>
    <col min="13060" max="13060" width="11.140625" style="91" customWidth="1"/>
    <col min="13061" max="13065" width="14" style="91" customWidth="1"/>
    <col min="13066" max="13066" width="10.5703125" style="91" bestFit="1" customWidth="1"/>
    <col min="13067" max="13293" width="5.7109375" style="91" customWidth="1"/>
    <col min="13294" max="13312" width="5.7109375" style="91"/>
    <col min="13313" max="13313" width="9" style="91" customWidth="1"/>
    <col min="13314" max="13314" width="38.28515625" style="91" customWidth="1"/>
    <col min="13315" max="13315" width="43.7109375" style="91" customWidth="1"/>
    <col min="13316" max="13316" width="11.140625" style="91" customWidth="1"/>
    <col min="13317" max="13321" width="14" style="91" customWidth="1"/>
    <col min="13322" max="13322" width="10.5703125" style="91" bestFit="1" customWidth="1"/>
    <col min="13323" max="13549" width="5.7109375" style="91" customWidth="1"/>
    <col min="13550" max="13568" width="5.7109375" style="91"/>
    <col min="13569" max="13569" width="9" style="91" customWidth="1"/>
    <col min="13570" max="13570" width="38.28515625" style="91" customWidth="1"/>
    <col min="13571" max="13571" width="43.7109375" style="91" customWidth="1"/>
    <col min="13572" max="13572" width="11.140625" style="91" customWidth="1"/>
    <col min="13573" max="13577" width="14" style="91" customWidth="1"/>
    <col min="13578" max="13578" width="10.5703125" style="91" bestFit="1" customWidth="1"/>
    <col min="13579" max="13805" width="5.7109375" style="91" customWidth="1"/>
    <col min="13806" max="13824" width="5.7109375" style="91"/>
    <col min="13825" max="13825" width="9" style="91" customWidth="1"/>
    <col min="13826" max="13826" width="38.28515625" style="91" customWidth="1"/>
    <col min="13827" max="13827" width="43.7109375" style="91" customWidth="1"/>
    <col min="13828" max="13828" width="11.140625" style="91" customWidth="1"/>
    <col min="13829" max="13833" width="14" style="91" customWidth="1"/>
    <col min="13834" max="13834" width="10.5703125" style="91" bestFit="1" customWidth="1"/>
    <col min="13835" max="14061" width="5.7109375" style="91" customWidth="1"/>
    <col min="14062" max="14080" width="5.7109375" style="91"/>
    <col min="14081" max="14081" width="9" style="91" customWidth="1"/>
    <col min="14082" max="14082" width="38.28515625" style="91" customWidth="1"/>
    <col min="14083" max="14083" width="43.7109375" style="91" customWidth="1"/>
    <col min="14084" max="14084" width="11.140625" style="91" customWidth="1"/>
    <col min="14085" max="14089" width="14" style="91" customWidth="1"/>
    <col min="14090" max="14090" width="10.5703125" style="91" bestFit="1" customWidth="1"/>
    <col min="14091" max="14317" width="5.7109375" style="91" customWidth="1"/>
    <col min="14318" max="14336" width="5.7109375" style="91"/>
    <col min="14337" max="14337" width="9" style="91" customWidth="1"/>
    <col min="14338" max="14338" width="38.28515625" style="91" customWidth="1"/>
    <col min="14339" max="14339" width="43.7109375" style="91" customWidth="1"/>
    <col min="14340" max="14340" width="11.140625" style="91" customWidth="1"/>
    <col min="14341" max="14345" width="14" style="91" customWidth="1"/>
    <col min="14346" max="14346" width="10.5703125" style="91" bestFit="1" customWidth="1"/>
    <col min="14347" max="14573" width="5.7109375" style="91" customWidth="1"/>
    <col min="14574" max="14592" width="5.7109375" style="91"/>
    <col min="14593" max="14593" width="9" style="91" customWidth="1"/>
    <col min="14594" max="14594" width="38.28515625" style="91" customWidth="1"/>
    <col min="14595" max="14595" width="43.7109375" style="91" customWidth="1"/>
    <col min="14596" max="14596" width="11.140625" style="91" customWidth="1"/>
    <col min="14597" max="14601" width="14" style="91" customWidth="1"/>
    <col min="14602" max="14602" width="10.5703125" style="91" bestFit="1" customWidth="1"/>
    <col min="14603" max="14829" width="5.7109375" style="91" customWidth="1"/>
    <col min="14830" max="14848" width="5.7109375" style="91"/>
    <col min="14849" max="14849" width="9" style="91" customWidth="1"/>
    <col min="14850" max="14850" width="38.28515625" style="91" customWidth="1"/>
    <col min="14851" max="14851" width="43.7109375" style="91" customWidth="1"/>
    <col min="14852" max="14852" width="11.140625" style="91" customWidth="1"/>
    <col min="14853" max="14857" width="14" style="91" customWidth="1"/>
    <col min="14858" max="14858" width="10.5703125" style="91" bestFit="1" customWidth="1"/>
    <col min="14859" max="15085" width="5.7109375" style="91" customWidth="1"/>
    <col min="15086" max="15104" width="5.7109375" style="91"/>
    <col min="15105" max="15105" width="9" style="91" customWidth="1"/>
    <col min="15106" max="15106" width="38.28515625" style="91" customWidth="1"/>
    <col min="15107" max="15107" width="43.7109375" style="91" customWidth="1"/>
    <col min="15108" max="15108" width="11.140625" style="91" customWidth="1"/>
    <col min="15109" max="15113" width="14" style="91" customWidth="1"/>
    <col min="15114" max="15114" width="10.5703125" style="91" bestFit="1" customWidth="1"/>
    <col min="15115" max="15341" width="5.7109375" style="91" customWidth="1"/>
    <col min="15342" max="15360" width="5.7109375" style="91"/>
    <col min="15361" max="15361" width="9" style="91" customWidth="1"/>
    <col min="15362" max="15362" width="38.28515625" style="91" customWidth="1"/>
    <col min="15363" max="15363" width="43.7109375" style="91" customWidth="1"/>
    <col min="15364" max="15364" width="11.140625" style="91" customWidth="1"/>
    <col min="15365" max="15369" width="14" style="91" customWidth="1"/>
    <col min="15370" max="15370" width="10.5703125" style="91" bestFit="1" customWidth="1"/>
    <col min="15371" max="15597" width="5.7109375" style="91" customWidth="1"/>
    <col min="15598" max="15616" width="5.7109375" style="91"/>
    <col min="15617" max="15617" width="9" style="91" customWidth="1"/>
    <col min="15618" max="15618" width="38.28515625" style="91" customWidth="1"/>
    <col min="15619" max="15619" width="43.7109375" style="91" customWidth="1"/>
    <col min="15620" max="15620" width="11.140625" style="91" customWidth="1"/>
    <col min="15621" max="15625" width="14" style="91" customWidth="1"/>
    <col min="15626" max="15626" width="10.5703125" style="91" bestFit="1" customWidth="1"/>
    <col min="15627" max="15853" width="5.7109375" style="91" customWidth="1"/>
    <col min="15854" max="15872" width="5.7109375" style="91"/>
    <col min="15873" max="15873" width="9" style="91" customWidth="1"/>
    <col min="15874" max="15874" width="38.28515625" style="91" customWidth="1"/>
    <col min="15875" max="15875" width="43.7109375" style="91" customWidth="1"/>
    <col min="15876" max="15876" width="11.140625" style="91" customWidth="1"/>
    <col min="15877" max="15881" width="14" style="91" customWidth="1"/>
    <col min="15882" max="15882" width="10.5703125" style="91" bestFit="1" customWidth="1"/>
    <col min="15883" max="16109" width="5.7109375" style="91" customWidth="1"/>
    <col min="16110" max="16128" width="5.7109375" style="91"/>
    <col min="16129" max="16129" width="9" style="91" customWidth="1"/>
    <col min="16130" max="16130" width="38.28515625" style="91" customWidth="1"/>
    <col min="16131" max="16131" width="43.7109375" style="91" customWidth="1"/>
    <col min="16132" max="16132" width="11.140625" style="91" customWidth="1"/>
    <col min="16133" max="16137" width="14" style="91" customWidth="1"/>
    <col min="16138" max="16138" width="10.5703125" style="91" bestFit="1" customWidth="1"/>
    <col min="16139" max="16365" width="5.7109375" style="91" customWidth="1"/>
    <col min="16366" max="16384" width="5.7109375" style="91"/>
  </cols>
  <sheetData>
    <row r="1" spans="1:237" ht="20.100000000000001" customHeight="1" thickBot="1">
      <c r="A1" s="7" t="s">
        <v>6</v>
      </c>
      <c r="B1" s="8"/>
      <c r="C1" s="9"/>
      <c r="D1" s="9"/>
      <c r="E1" s="9"/>
      <c r="F1" s="9"/>
      <c r="G1" s="10"/>
      <c r="H1" s="248" t="s">
        <v>0</v>
      </c>
      <c r="I1" s="249" t="s">
        <v>425</v>
      </c>
      <c r="IB1" s="91"/>
      <c r="IC1" s="91"/>
    </row>
    <row r="2" spans="1:237" ht="20.100000000000001" customHeight="1" thickBot="1">
      <c r="A2" s="11"/>
      <c r="B2" s="12"/>
      <c r="C2" s="12"/>
      <c r="D2" s="12"/>
      <c r="E2" s="12"/>
      <c r="F2" s="12"/>
      <c r="G2" s="13"/>
      <c r="H2" s="258" t="s">
        <v>241</v>
      </c>
      <c r="I2" s="250">
        <v>2014</v>
      </c>
      <c r="IB2" s="91"/>
      <c r="IC2" s="91"/>
    </row>
    <row r="3" spans="1:237" ht="25.15" customHeight="1" thickBot="1">
      <c r="A3" s="1710" t="s">
        <v>1</v>
      </c>
      <c r="B3" s="1710" t="s">
        <v>7</v>
      </c>
      <c r="C3" s="1711" t="s">
        <v>8</v>
      </c>
      <c r="D3" s="1708" t="s">
        <v>9</v>
      </c>
      <c r="E3" s="1708"/>
      <c r="F3" s="1708"/>
      <c r="G3" s="1708"/>
      <c r="H3" s="1708"/>
      <c r="I3" s="1708"/>
      <c r="HX3" s="91"/>
      <c r="HY3" s="91"/>
      <c r="HZ3" s="91"/>
      <c r="IA3" s="91"/>
      <c r="IB3" s="91"/>
      <c r="IC3" s="91"/>
    </row>
    <row r="4" spans="1:237" ht="40.15" customHeight="1" thickBot="1">
      <c r="A4" s="1710"/>
      <c r="B4" s="1710"/>
      <c r="C4" s="1711"/>
      <c r="D4" s="14" t="s">
        <v>10</v>
      </c>
      <c r="E4" s="14" t="s">
        <v>11</v>
      </c>
      <c r="F4" s="14" t="s">
        <v>12</v>
      </c>
      <c r="G4" s="14" t="s">
        <v>13</v>
      </c>
      <c r="H4" s="14" t="s">
        <v>14</v>
      </c>
      <c r="I4" s="14" t="s">
        <v>15</v>
      </c>
      <c r="HX4" s="91"/>
      <c r="HY4" s="91"/>
      <c r="HZ4" s="91"/>
      <c r="IA4" s="91"/>
      <c r="IB4" s="91"/>
      <c r="IC4" s="91"/>
    </row>
    <row r="5" spans="1:237" ht="19.899999999999999" customHeight="1">
      <c r="A5" s="245" t="s">
        <v>37</v>
      </c>
      <c r="B5" s="16" t="s">
        <v>16</v>
      </c>
      <c r="C5" s="242" t="s">
        <v>17</v>
      </c>
      <c r="D5" s="244" t="s">
        <v>426</v>
      </c>
      <c r="E5" s="244" t="s">
        <v>426</v>
      </c>
      <c r="F5" s="244" t="s">
        <v>426</v>
      </c>
      <c r="G5" s="244" t="s">
        <v>426</v>
      </c>
      <c r="H5" s="18"/>
      <c r="I5" s="18"/>
      <c r="HX5" s="91"/>
      <c r="HY5" s="91"/>
      <c r="HZ5" s="91"/>
      <c r="IA5" s="91"/>
      <c r="IB5" s="91"/>
      <c r="IC5" s="91"/>
    </row>
    <row r="6" spans="1:237" s="19" customFormat="1" ht="19.899999999999999" customHeight="1">
      <c r="A6" s="243" t="s">
        <v>37</v>
      </c>
      <c r="B6" s="16" t="s">
        <v>18</v>
      </c>
      <c r="C6" s="242" t="s">
        <v>19</v>
      </c>
      <c r="D6" s="244" t="s">
        <v>56</v>
      </c>
      <c r="E6" s="244" t="s">
        <v>426</v>
      </c>
      <c r="F6" s="244" t="s">
        <v>426</v>
      </c>
      <c r="G6" s="244" t="s">
        <v>426</v>
      </c>
      <c r="H6" s="244" t="s">
        <v>426</v>
      </c>
      <c r="I6" s="244" t="s">
        <v>426</v>
      </c>
      <c r="J6" s="6"/>
    </row>
    <row r="7" spans="1:237" s="19" customFormat="1" ht="19.899999999999999" customHeight="1">
      <c r="A7" s="243" t="s">
        <v>37</v>
      </c>
      <c r="B7" s="16" t="s">
        <v>20</v>
      </c>
      <c r="C7" s="242" t="s">
        <v>21</v>
      </c>
      <c r="D7" s="244" t="s">
        <v>56</v>
      </c>
      <c r="E7" s="244" t="s">
        <v>56</v>
      </c>
      <c r="F7" s="244" t="s">
        <v>426</v>
      </c>
      <c r="G7" s="244" t="s">
        <v>56</v>
      </c>
      <c r="H7" s="244" t="s">
        <v>56</v>
      </c>
      <c r="I7" s="244" t="s">
        <v>426</v>
      </c>
    </row>
    <row r="8" spans="1:237" ht="19.899999999999999" customHeight="1">
      <c r="A8" s="245" t="s">
        <v>37</v>
      </c>
      <c r="B8" s="16" t="s">
        <v>22</v>
      </c>
      <c r="C8" s="242" t="s">
        <v>23</v>
      </c>
      <c r="D8" s="246" t="s">
        <v>56</v>
      </c>
      <c r="E8" s="246" t="s">
        <v>56</v>
      </c>
      <c r="F8" s="246" t="s">
        <v>426</v>
      </c>
      <c r="G8" s="246" t="s">
        <v>56</v>
      </c>
      <c r="H8" s="246" t="s">
        <v>56</v>
      </c>
      <c r="I8" s="246" t="s">
        <v>426</v>
      </c>
      <c r="HX8" s="91"/>
      <c r="HY8" s="91"/>
      <c r="HZ8" s="91"/>
      <c r="IA8" s="91"/>
      <c r="IB8" s="91"/>
      <c r="IC8" s="91"/>
    </row>
    <row r="9" spans="1:237" ht="19.899999999999999" customHeight="1">
      <c r="A9" s="245" t="s">
        <v>37</v>
      </c>
      <c r="B9" s="1709" t="s">
        <v>24</v>
      </c>
      <c r="C9" s="242" t="s">
        <v>25</v>
      </c>
      <c r="D9" s="244" t="s">
        <v>56</v>
      </c>
      <c r="E9" s="244" t="s">
        <v>56</v>
      </c>
      <c r="F9" s="244" t="s">
        <v>426</v>
      </c>
      <c r="G9" s="244" t="s">
        <v>426</v>
      </c>
      <c r="H9" s="244" t="s">
        <v>56</v>
      </c>
      <c r="I9" s="244" t="s">
        <v>426</v>
      </c>
      <c r="HX9" s="91"/>
      <c r="HY9" s="91"/>
      <c r="HZ9" s="91"/>
      <c r="IA9" s="91"/>
      <c r="IB9" s="91"/>
      <c r="IC9" s="91"/>
    </row>
    <row r="10" spans="1:237" ht="19.899999999999999" customHeight="1">
      <c r="A10" s="245" t="s">
        <v>37</v>
      </c>
      <c r="B10" s="1709"/>
      <c r="C10" s="242" t="s">
        <v>26</v>
      </c>
      <c r="D10" s="244" t="s">
        <v>56</v>
      </c>
      <c r="E10" s="244" t="s">
        <v>426</v>
      </c>
      <c r="F10" s="244" t="s">
        <v>426</v>
      </c>
      <c r="G10" s="244" t="s">
        <v>426</v>
      </c>
      <c r="H10" s="244" t="s">
        <v>426</v>
      </c>
      <c r="I10" s="244" t="s">
        <v>426</v>
      </c>
      <c r="HX10" s="91"/>
      <c r="HY10" s="91"/>
      <c r="HZ10" s="91"/>
      <c r="IA10" s="91"/>
      <c r="IB10" s="91"/>
      <c r="IC10" s="91"/>
    </row>
    <row r="11" spans="1:237" ht="19.899999999999999" customHeight="1">
      <c r="A11" s="245" t="s">
        <v>37</v>
      </c>
      <c r="B11" s="1709"/>
      <c r="C11" s="242" t="s">
        <v>27</v>
      </c>
      <c r="D11" s="244" t="s">
        <v>426</v>
      </c>
      <c r="E11" s="244" t="s">
        <v>426</v>
      </c>
      <c r="F11" s="244" t="s">
        <v>426</v>
      </c>
      <c r="G11" s="244" t="s">
        <v>426</v>
      </c>
      <c r="H11" s="244" t="s">
        <v>426</v>
      </c>
      <c r="I11" s="244" t="s">
        <v>426</v>
      </c>
      <c r="HX11" s="91"/>
      <c r="HY11" s="91"/>
      <c r="HZ11" s="91"/>
      <c r="IA11" s="91"/>
      <c r="IB11" s="91"/>
      <c r="IC11" s="91"/>
    </row>
    <row r="12" spans="1:237" ht="19.899999999999999" customHeight="1">
      <c r="A12" s="245" t="s">
        <v>37</v>
      </c>
      <c r="B12" s="1709"/>
      <c r="C12" s="242" t="s">
        <v>28</v>
      </c>
      <c r="D12" s="244" t="s">
        <v>426</v>
      </c>
      <c r="E12" s="244" t="s">
        <v>426</v>
      </c>
      <c r="F12" s="244" t="s">
        <v>426</v>
      </c>
      <c r="G12" s="244" t="s">
        <v>426</v>
      </c>
      <c r="H12" s="244" t="s">
        <v>56</v>
      </c>
      <c r="I12" s="244" t="s">
        <v>426</v>
      </c>
      <c r="HX12" s="91"/>
      <c r="HY12" s="91"/>
      <c r="HZ12" s="91"/>
      <c r="IA12" s="91"/>
      <c r="IB12" s="91"/>
      <c r="IC12" s="91"/>
    </row>
    <row r="13" spans="1:237" ht="19.899999999999999" customHeight="1">
      <c r="A13" s="245" t="s">
        <v>37</v>
      </c>
      <c r="B13" s="1709"/>
      <c r="C13" s="242" t="s">
        <v>29</v>
      </c>
      <c r="D13" s="244" t="s">
        <v>426</v>
      </c>
      <c r="E13" s="244" t="s">
        <v>426</v>
      </c>
      <c r="F13" s="244" t="s">
        <v>426</v>
      </c>
      <c r="G13" s="244" t="s">
        <v>426</v>
      </c>
      <c r="H13" s="244" t="s">
        <v>56</v>
      </c>
      <c r="I13" s="244" t="s">
        <v>426</v>
      </c>
      <c r="HX13" s="91"/>
      <c r="HY13" s="91"/>
      <c r="HZ13" s="91"/>
      <c r="IA13" s="91"/>
      <c r="IB13" s="91"/>
      <c r="IC13" s="91"/>
    </row>
    <row r="14" spans="1:237" ht="19.899999999999999" customHeight="1">
      <c r="A14" s="20" t="s">
        <v>30</v>
      </c>
      <c r="B14" s="91"/>
      <c r="C14" s="91"/>
      <c r="D14" s="91"/>
      <c r="E14" s="91"/>
      <c r="F14" s="91"/>
      <c r="G14" s="91"/>
      <c r="H14" s="91"/>
      <c r="I14" s="91"/>
      <c r="HX14" s="91"/>
      <c r="HY14" s="91"/>
      <c r="HZ14" s="91"/>
      <c r="IA14" s="91"/>
      <c r="IB14" s="91"/>
      <c r="IC14" s="91"/>
    </row>
    <row r="15" spans="1:237" ht="19.899999999999999" customHeight="1">
      <c r="A15" s="21" t="s">
        <v>31</v>
      </c>
      <c r="B15" s="91"/>
      <c r="C15" s="21"/>
      <c r="D15" s="21"/>
      <c r="E15" s="21"/>
      <c r="F15" s="21"/>
      <c r="G15" s="21"/>
      <c r="H15" s="21"/>
      <c r="I15" s="21"/>
      <c r="HX15" s="91"/>
      <c r="HY15" s="91"/>
      <c r="HZ15" s="91"/>
      <c r="IA15" s="91"/>
      <c r="IB15" s="91"/>
      <c r="IC15" s="91"/>
    </row>
    <row r="16" spans="1:237" ht="19.899999999999999" customHeight="1">
      <c r="B16" s="91"/>
      <c r="C16" s="21"/>
      <c r="D16" s="21"/>
      <c r="E16" s="21"/>
      <c r="F16" s="21"/>
      <c r="G16" s="21"/>
      <c r="H16" s="21"/>
      <c r="I16" s="21"/>
    </row>
  </sheetData>
  <mergeCells count="5">
    <mergeCell ref="D3:I3"/>
    <mergeCell ref="B9:B13"/>
    <mergeCell ref="A3:A4"/>
    <mergeCell ref="B3:B4"/>
    <mergeCell ref="C3:C4"/>
  </mergeCells>
  <phoneticPr fontId="27" type="noConversion"/>
  <pageMargins left="0.78749999999999998" right="0.78749999999999998" top="1.0631944444444446" bottom="1.0631944444444446" header="0.51180555555555551" footer="0.51180555555555551"/>
  <pageSetup paperSize="9" scale="50" orientation="portrait" useFirstPageNumber="1" horizontalDpi="300" verticalDpi="300"/>
  <headerFooter alignWithMargins="0"/>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enableFormatConditionsCalculation="0">
    <pageSetUpPr fitToPage="1"/>
  </sheetPr>
  <dimension ref="A1:P81"/>
  <sheetViews>
    <sheetView topLeftCell="A52" zoomScale="90" zoomScaleNormal="90" zoomScaleSheetLayoutView="100" zoomScalePageLayoutView="90" workbookViewId="0">
      <selection activeCell="H78" sqref="H78"/>
    </sheetView>
  </sheetViews>
  <sheetFormatPr defaultColWidth="11.42578125" defaultRowHeight="12.75"/>
  <cols>
    <col min="1" max="1" width="11.42578125" style="91" customWidth="1"/>
    <col min="2" max="2" width="34.7109375" style="91" customWidth="1"/>
    <col min="3" max="3" width="38.28515625" style="91" customWidth="1"/>
    <col min="4" max="4" width="13.7109375" style="91" customWidth="1"/>
    <col min="5" max="8" width="11.42578125" style="91" customWidth="1"/>
    <col min="9" max="9" width="13.140625" style="91" customWidth="1"/>
    <col min="10" max="10" width="17.28515625" style="91" customWidth="1"/>
    <col min="11" max="12" width="11.42578125" style="91" customWidth="1"/>
    <col min="13" max="13" width="12.42578125" style="91" customWidth="1"/>
    <col min="14" max="16384" width="11.42578125" style="91"/>
  </cols>
  <sheetData>
    <row r="1" spans="1:16" ht="25.35" customHeight="1" thickBot="1">
      <c r="A1" s="98" t="s">
        <v>32</v>
      </c>
      <c r="B1" s="98"/>
      <c r="C1" s="98"/>
      <c r="D1" s="98"/>
      <c r="E1" s="98"/>
      <c r="F1" s="98"/>
      <c r="G1" s="98"/>
      <c r="H1" s="22"/>
      <c r="I1"/>
      <c r="J1"/>
      <c r="N1" s="248" t="s">
        <v>0</v>
      </c>
      <c r="O1" s="249" t="s">
        <v>425</v>
      </c>
    </row>
    <row r="2" spans="1:16" ht="26.85" customHeight="1" thickBot="1">
      <c r="A2" s="99"/>
      <c r="B2" s="99"/>
      <c r="C2" s="99"/>
      <c r="D2" s="99"/>
      <c r="E2" s="100"/>
      <c r="F2" s="99"/>
      <c r="G2" s="99"/>
      <c r="H2" s="23"/>
      <c r="I2"/>
      <c r="J2"/>
      <c r="N2" s="258" t="s">
        <v>241</v>
      </c>
      <c r="O2" s="250">
        <v>2014</v>
      </c>
    </row>
    <row r="3" spans="1:16" ht="88.35" customHeight="1" thickBot="1">
      <c r="A3" s="101" t="s">
        <v>1</v>
      </c>
      <c r="B3" s="102" t="s">
        <v>33</v>
      </c>
      <c r="C3" s="181" t="s">
        <v>302</v>
      </c>
      <c r="D3" s="138" t="s">
        <v>303</v>
      </c>
      <c r="E3" s="103" t="s">
        <v>202</v>
      </c>
      <c r="F3" s="103" t="s">
        <v>200</v>
      </c>
      <c r="G3" s="103" t="s">
        <v>235</v>
      </c>
      <c r="H3" s="103" t="s">
        <v>243</v>
      </c>
      <c r="I3" s="104" t="s">
        <v>244</v>
      </c>
      <c r="J3" s="105" t="s">
        <v>211</v>
      </c>
      <c r="K3" s="89" t="s">
        <v>34</v>
      </c>
      <c r="L3" s="147" t="s">
        <v>35</v>
      </c>
      <c r="M3" s="182" t="s">
        <v>36</v>
      </c>
      <c r="N3" s="185" t="s">
        <v>236</v>
      </c>
      <c r="O3" s="183" t="s">
        <v>292</v>
      </c>
    </row>
    <row r="4" spans="1:16" ht="28.5" customHeight="1">
      <c r="A4" s="419" t="s">
        <v>37</v>
      </c>
      <c r="B4" s="420" t="s">
        <v>2097</v>
      </c>
      <c r="C4" s="421" t="s">
        <v>2098</v>
      </c>
      <c r="D4" s="422" t="s">
        <v>2099</v>
      </c>
      <c r="E4" s="423">
        <v>2013</v>
      </c>
      <c r="F4" s="423">
        <v>60</v>
      </c>
      <c r="G4" s="424">
        <v>60</v>
      </c>
      <c r="H4" s="424">
        <v>4</v>
      </c>
      <c r="I4" s="425">
        <f>+H4/G4</f>
        <v>6.6666666666666666E-2</v>
      </c>
      <c r="J4" s="426" t="s">
        <v>740</v>
      </c>
      <c r="K4" s="427">
        <v>3</v>
      </c>
      <c r="L4" s="428">
        <f>+K4/G4</f>
        <v>0.05</v>
      </c>
      <c r="M4" s="428">
        <f>+K4/H4</f>
        <v>0.75</v>
      </c>
      <c r="N4" s="184" t="s">
        <v>2100</v>
      </c>
      <c r="O4" s="429"/>
      <c r="P4" s="430"/>
    </row>
    <row r="5" spans="1:16" ht="28.5" customHeight="1">
      <c r="A5" s="419" t="s">
        <v>37</v>
      </c>
      <c r="B5" s="420" t="s">
        <v>2097</v>
      </c>
      <c r="C5" s="421" t="s">
        <v>2098</v>
      </c>
      <c r="D5" s="422" t="s">
        <v>2101</v>
      </c>
      <c r="E5" s="423">
        <v>2013</v>
      </c>
      <c r="F5" s="423">
        <v>82</v>
      </c>
      <c r="G5" s="424">
        <v>82</v>
      </c>
      <c r="H5" s="424">
        <v>4</v>
      </c>
      <c r="I5" s="425">
        <f t="shared" ref="I5:I68" si="0">+H5/G5</f>
        <v>4.878048780487805E-2</v>
      </c>
      <c r="J5" s="426" t="s">
        <v>740</v>
      </c>
      <c r="K5" s="427">
        <v>3</v>
      </c>
      <c r="L5" s="428">
        <f t="shared" ref="L5:L68" si="1">+K5/G5</f>
        <v>3.6585365853658534E-2</v>
      </c>
      <c r="M5" s="428">
        <f t="shared" ref="M5:M68" si="2">+K5/H5</f>
        <v>0.75</v>
      </c>
      <c r="N5" s="184" t="s">
        <v>2100</v>
      </c>
      <c r="O5" s="429"/>
    </row>
    <row r="6" spans="1:16" ht="28.5" customHeight="1">
      <c r="A6" s="419" t="s">
        <v>37</v>
      </c>
      <c r="B6" s="420" t="s">
        <v>2097</v>
      </c>
      <c r="C6" s="421" t="s">
        <v>2098</v>
      </c>
      <c r="D6" s="422" t="s">
        <v>2102</v>
      </c>
      <c r="E6" s="423">
        <v>2013</v>
      </c>
      <c r="F6" s="423">
        <v>152</v>
      </c>
      <c r="G6" s="424">
        <v>152</v>
      </c>
      <c r="H6" s="424">
        <v>9</v>
      </c>
      <c r="I6" s="425">
        <f t="shared" si="0"/>
        <v>5.921052631578947E-2</v>
      </c>
      <c r="J6" s="426" t="s">
        <v>740</v>
      </c>
      <c r="K6" s="427">
        <v>7</v>
      </c>
      <c r="L6" s="428">
        <f t="shared" si="1"/>
        <v>4.6052631578947366E-2</v>
      </c>
      <c r="M6" s="428">
        <f t="shared" si="2"/>
        <v>0.77777777777777779</v>
      </c>
      <c r="N6" s="184" t="s">
        <v>2100</v>
      </c>
      <c r="O6" s="429"/>
    </row>
    <row r="7" spans="1:16" ht="28.5" customHeight="1">
      <c r="A7" s="419" t="s">
        <v>37</v>
      </c>
      <c r="B7" s="420" t="s">
        <v>2097</v>
      </c>
      <c r="C7" s="421" t="s">
        <v>2098</v>
      </c>
      <c r="D7" s="422" t="s">
        <v>206</v>
      </c>
      <c r="E7" s="423">
        <v>2013</v>
      </c>
      <c r="F7" s="423">
        <v>21</v>
      </c>
      <c r="G7" s="424">
        <v>21</v>
      </c>
      <c r="H7" s="424">
        <v>12</v>
      </c>
      <c r="I7" s="425">
        <f t="shared" si="0"/>
        <v>0.5714285714285714</v>
      </c>
      <c r="J7" s="426" t="s">
        <v>740</v>
      </c>
      <c r="K7" s="427">
        <v>7</v>
      </c>
      <c r="L7" s="428">
        <f t="shared" si="1"/>
        <v>0.33333333333333331</v>
      </c>
      <c r="M7" s="428">
        <f t="shared" si="2"/>
        <v>0.58333333333333337</v>
      </c>
      <c r="N7" s="184" t="s">
        <v>2100</v>
      </c>
      <c r="O7" s="429"/>
    </row>
    <row r="8" spans="1:16" ht="28.5" customHeight="1">
      <c r="A8" s="419" t="s">
        <v>37</v>
      </c>
      <c r="B8" s="420" t="s">
        <v>2097</v>
      </c>
      <c r="C8" s="421" t="s">
        <v>215</v>
      </c>
      <c r="D8" s="422" t="s">
        <v>2103</v>
      </c>
      <c r="E8" s="423">
        <v>2013</v>
      </c>
      <c r="F8" s="423">
        <v>21</v>
      </c>
      <c r="G8" s="424">
        <v>21</v>
      </c>
      <c r="H8" s="424">
        <v>4</v>
      </c>
      <c r="I8" s="425">
        <f t="shared" si="0"/>
        <v>0.19047619047619047</v>
      </c>
      <c r="J8" s="426" t="s">
        <v>740</v>
      </c>
      <c r="K8" s="427">
        <v>4</v>
      </c>
      <c r="L8" s="428">
        <f t="shared" si="1"/>
        <v>0.19047619047619047</v>
      </c>
      <c r="M8" s="428">
        <f t="shared" si="2"/>
        <v>1</v>
      </c>
      <c r="N8" s="184" t="s">
        <v>2100</v>
      </c>
      <c r="O8" s="429"/>
    </row>
    <row r="9" spans="1:16" ht="28.5" customHeight="1">
      <c r="A9" s="419" t="s">
        <v>37</v>
      </c>
      <c r="B9" s="420" t="s">
        <v>2097</v>
      </c>
      <c r="C9" s="421" t="s">
        <v>215</v>
      </c>
      <c r="D9" s="422" t="s">
        <v>2104</v>
      </c>
      <c r="E9" s="423">
        <v>2013</v>
      </c>
      <c r="F9" s="423">
        <v>127</v>
      </c>
      <c r="G9" s="424">
        <v>127</v>
      </c>
      <c r="H9" s="424">
        <v>5</v>
      </c>
      <c r="I9" s="425">
        <f t="shared" si="0"/>
        <v>3.937007874015748E-2</v>
      </c>
      <c r="J9" s="426" t="s">
        <v>740</v>
      </c>
      <c r="K9" s="427">
        <v>5</v>
      </c>
      <c r="L9" s="428">
        <f t="shared" si="1"/>
        <v>3.937007874015748E-2</v>
      </c>
      <c r="M9" s="428">
        <f t="shared" si="2"/>
        <v>1</v>
      </c>
      <c r="N9" s="184" t="s">
        <v>2100</v>
      </c>
      <c r="O9" s="429"/>
    </row>
    <row r="10" spans="1:16" ht="28.5" customHeight="1">
      <c r="A10" s="419" t="s">
        <v>37</v>
      </c>
      <c r="B10" s="420" t="s">
        <v>2097</v>
      </c>
      <c r="C10" s="421" t="s">
        <v>215</v>
      </c>
      <c r="D10" s="422" t="s">
        <v>2101</v>
      </c>
      <c r="E10" s="423">
        <v>2013</v>
      </c>
      <c r="F10" s="423">
        <v>97</v>
      </c>
      <c r="G10" s="424">
        <v>97</v>
      </c>
      <c r="H10" s="424">
        <v>4</v>
      </c>
      <c r="I10" s="425">
        <f t="shared" si="0"/>
        <v>4.1237113402061855E-2</v>
      </c>
      <c r="J10" s="426" t="s">
        <v>740</v>
      </c>
      <c r="K10" s="427">
        <v>2</v>
      </c>
      <c r="L10" s="428">
        <f t="shared" si="1"/>
        <v>2.0618556701030927E-2</v>
      </c>
      <c r="M10" s="428">
        <f t="shared" si="2"/>
        <v>0.5</v>
      </c>
      <c r="N10" s="184" t="s">
        <v>2100</v>
      </c>
      <c r="O10" s="429"/>
    </row>
    <row r="11" spans="1:16" ht="28.5" customHeight="1">
      <c r="A11" s="419" t="s">
        <v>37</v>
      </c>
      <c r="B11" s="420" t="s">
        <v>2097</v>
      </c>
      <c r="C11" s="421" t="s">
        <v>215</v>
      </c>
      <c r="D11" s="422" t="s">
        <v>2102</v>
      </c>
      <c r="E11" s="423">
        <v>2013</v>
      </c>
      <c r="F11" s="423">
        <v>96</v>
      </c>
      <c r="G11" s="424">
        <v>96</v>
      </c>
      <c r="H11" s="424">
        <v>7</v>
      </c>
      <c r="I11" s="425">
        <f t="shared" si="0"/>
        <v>7.2916666666666671E-2</v>
      </c>
      <c r="J11" s="426" t="s">
        <v>740</v>
      </c>
      <c r="K11" s="427">
        <v>6</v>
      </c>
      <c r="L11" s="428">
        <f t="shared" si="1"/>
        <v>6.25E-2</v>
      </c>
      <c r="M11" s="428">
        <f t="shared" si="2"/>
        <v>0.8571428571428571</v>
      </c>
      <c r="N11" s="184" t="s">
        <v>2100</v>
      </c>
      <c r="O11" s="429"/>
    </row>
    <row r="12" spans="1:16" ht="28.5" customHeight="1">
      <c r="A12" s="419" t="s">
        <v>37</v>
      </c>
      <c r="B12" s="420" t="s">
        <v>2097</v>
      </c>
      <c r="C12" s="421" t="s">
        <v>217</v>
      </c>
      <c r="D12" s="422" t="s">
        <v>2105</v>
      </c>
      <c r="E12" s="423">
        <v>2013</v>
      </c>
      <c r="F12" s="423">
        <v>1830</v>
      </c>
      <c r="G12" s="424">
        <v>1830</v>
      </c>
      <c r="H12" s="424">
        <v>37</v>
      </c>
      <c r="I12" s="425">
        <f t="shared" si="0"/>
        <v>2.0218579234972677E-2</v>
      </c>
      <c r="J12" s="426" t="s">
        <v>740</v>
      </c>
      <c r="K12" s="427">
        <v>30</v>
      </c>
      <c r="L12" s="428">
        <f t="shared" si="1"/>
        <v>1.6393442622950821E-2</v>
      </c>
      <c r="M12" s="428">
        <f t="shared" si="2"/>
        <v>0.81081081081081086</v>
      </c>
      <c r="N12" s="184" t="s">
        <v>2100</v>
      </c>
      <c r="O12" s="429"/>
    </row>
    <row r="13" spans="1:16" ht="28.5" customHeight="1">
      <c r="A13" s="419" t="s">
        <v>37</v>
      </c>
      <c r="B13" s="420" t="s">
        <v>2097</v>
      </c>
      <c r="C13" s="421" t="s">
        <v>217</v>
      </c>
      <c r="D13" s="422" t="s">
        <v>2106</v>
      </c>
      <c r="E13" s="423">
        <v>2013</v>
      </c>
      <c r="F13" s="423">
        <v>12</v>
      </c>
      <c r="G13" s="424">
        <v>12</v>
      </c>
      <c r="H13" s="424">
        <v>4</v>
      </c>
      <c r="I13" s="425">
        <f t="shared" si="0"/>
        <v>0.33333333333333331</v>
      </c>
      <c r="J13" s="426" t="s">
        <v>740</v>
      </c>
      <c r="K13" s="427">
        <v>3</v>
      </c>
      <c r="L13" s="428">
        <f t="shared" si="1"/>
        <v>0.25</v>
      </c>
      <c r="M13" s="428">
        <f t="shared" si="2"/>
        <v>0.75</v>
      </c>
      <c r="N13" s="184" t="s">
        <v>2100</v>
      </c>
      <c r="O13" s="429"/>
    </row>
    <row r="14" spans="1:16" ht="28.5" customHeight="1">
      <c r="A14" s="419" t="s">
        <v>37</v>
      </c>
      <c r="B14" s="420" t="s">
        <v>2097</v>
      </c>
      <c r="C14" s="421" t="s">
        <v>217</v>
      </c>
      <c r="D14" s="422" t="s">
        <v>2104</v>
      </c>
      <c r="E14" s="423">
        <v>2013</v>
      </c>
      <c r="F14" s="423">
        <v>83</v>
      </c>
      <c r="G14" s="424">
        <v>83</v>
      </c>
      <c r="H14" s="424">
        <v>4</v>
      </c>
      <c r="I14" s="425">
        <f t="shared" si="0"/>
        <v>4.8192771084337352E-2</v>
      </c>
      <c r="J14" s="426" t="s">
        <v>740</v>
      </c>
      <c r="K14" s="427">
        <v>2</v>
      </c>
      <c r="L14" s="428">
        <f t="shared" si="1"/>
        <v>2.4096385542168676E-2</v>
      </c>
      <c r="M14" s="428">
        <f t="shared" si="2"/>
        <v>0.5</v>
      </c>
      <c r="N14" s="184" t="s">
        <v>2100</v>
      </c>
      <c r="O14" s="429"/>
    </row>
    <row r="15" spans="1:16" ht="28.5" customHeight="1">
      <c r="A15" s="419" t="s">
        <v>37</v>
      </c>
      <c r="B15" s="420" t="s">
        <v>2097</v>
      </c>
      <c r="C15" s="421" t="s">
        <v>221</v>
      </c>
      <c r="D15" s="422" t="s">
        <v>2103</v>
      </c>
      <c r="E15" s="423">
        <v>2013</v>
      </c>
      <c r="F15" s="423">
        <v>63</v>
      </c>
      <c r="G15" s="424">
        <v>63</v>
      </c>
      <c r="H15" s="424">
        <v>4</v>
      </c>
      <c r="I15" s="425">
        <f t="shared" si="0"/>
        <v>6.3492063492063489E-2</v>
      </c>
      <c r="J15" s="426" t="s">
        <v>740</v>
      </c>
      <c r="K15" s="427">
        <v>3</v>
      </c>
      <c r="L15" s="428">
        <f t="shared" si="1"/>
        <v>4.7619047619047616E-2</v>
      </c>
      <c r="M15" s="428">
        <f t="shared" si="2"/>
        <v>0.75</v>
      </c>
      <c r="N15" s="184" t="s">
        <v>2100</v>
      </c>
      <c r="O15" s="429"/>
    </row>
    <row r="16" spans="1:16" ht="28.5" customHeight="1">
      <c r="A16" s="419" t="s">
        <v>37</v>
      </c>
      <c r="B16" s="420" t="s">
        <v>2097</v>
      </c>
      <c r="C16" s="421" t="s">
        <v>221</v>
      </c>
      <c r="D16" s="422" t="s">
        <v>2104</v>
      </c>
      <c r="E16" s="423">
        <v>2013</v>
      </c>
      <c r="F16" s="423">
        <v>76</v>
      </c>
      <c r="G16" s="424">
        <v>76</v>
      </c>
      <c r="H16" s="424">
        <v>4</v>
      </c>
      <c r="I16" s="425">
        <f t="shared" si="0"/>
        <v>5.2631578947368418E-2</v>
      </c>
      <c r="J16" s="426" t="s">
        <v>740</v>
      </c>
      <c r="K16" s="427">
        <v>3</v>
      </c>
      <c r="L16" s="428">
        <f t="shared" si="1"/>
        <v>3.9473684210526314E-2</v>
      </c>
      <c r="M16" s="428">
        <f t="shared" si="2"/>
        <v>0.75</v>
      </c>
      <c r="N16" s="184" t="s">
        <v>2100</v>
      </c>
      <c r="O16" s="429"/>
    </row>
    <row r="17" spans="1:15" ht="28.5" customHeight="1">
      <c r="A17" s="419" t="s">
        <v>37</v>
      </c>
      <c r="B17" s="420" t="s">
        <v>2097</v>
      </c>
      <c r="C17" s="421" t="s">
        <v>221</v>
      </c>
      <c r="D17" s="422" t="s">
        <v>2101</v>
      </c>
      <c r="E17" s="423">
        <v>2013</v>
      </c>
      <c r="F17" s="423">
        <v>28</v>
      </c>
      <c r="G17" s="424">
        <v>28</v>
      </c>
      <c r="H17" s="424">
        <v>5</v>
      </c>
      <c r="I17" s="425">
        <f t="shared" si="0"/>
        <v>0.17857142857142858</v>
      </c>
      <c r="J17" s="426" t="s">
        <v>740</v>
      </c>
      <c r="K17" s="427">
        <v>4</v>
      </c>
      <c r="L17" s="428">
        <f t="shared" si="1"/>
        <v>0.14285714285714285</v>
      </c>
      <c r="M17" s="428">
        <f t="shared" si="2"/>
        <v>0.8</v>
      </c>
      <c r="N17" s="184" t="s">
        <v>2100</v>
      </c>
      <c r="O17" s="429"/>
    </row>
    <row r="18" spans="1:15" ht="28.5" customHeight="1">
      <c r="A18" s="419" t="s">
        <v>37</v>
      </c>
      <c r="B18" s="420" t="s">
        <v>2097</v>
      </c>
      <c r="C18" s="421" t="s">
        <v>221</v>
      </c>
      <c r="D18" s="422" t="s">
        <v>2102</v>
      </c>
      <c r="E18" s="423">
        <v>2013</v>
      </c>
      <c r="F18" s="423">
        <v>27</v>
      </c>
      <c r="G18" s="424">
        <v>27</v>
      </c>
      <c r="H18" s="424">
        <v>10</v>
      </c>
      <c r="I18" s="425">
        <f t="shared" si="0"/>
        <v>0.37037037037037035</v>
      </c>
      <c r="J18" s="426" t="s">
        <v>740</v>
      </c>
      <c r="K18" s="427">
        <v>10</v>
      </c>
      <c r="L18" s="428">
        <f t="shared" si="1"/>
        <v>0.37037037037037035</v>
      </c>
      <c r="M18" s="428">
        <f t="shared" si="2"/>
        <v>1</v>
      </c>
      <c r="N18" s="184" t="s">
        <v>2100</v>
      </c>
      <c r="O18" s="429"/>
    </row>
    <row r="19" spans="1:15" ht="28.5" customHeight="1">
      <c r="A19" s="419" t="s">
        <v>37</v>
      </c>
      <c r="B19" s="420" t="s">
        <v>2097</v>
      </c>
      <c r="C19" s="421" t="s">
        <v>222</v>
      </c>
      <c r="D19" s="422" t="s">
        <v>2103</v>
      </c>
      <c r="E19" s="423">
        <v>2013</v>
      </c>
      <c r="F19" s="423">
        <v>122</v>
      </c>
      <c r="G19" s="424">
        <v>122</v>
      </c>
      <c r="H19" s="424">
        <v>4</v>
      </c>
      <c r="I19" s="425">
        <f t="shared" si="0"/>
        <v>3.2786885245901641E-2</v>
      </c>
      <c r="J19" s="426" t="s">
        <v>740</v>
      </c>
      <c r="K19" s="427">
        <v>2</v>
      </c>
      <c r="L19" s="428">
        <f t="shared" si="1"/>
        <v>1.6393442622950821E-2</v>
      </c>
      <c r="M19" s="428">
        <f t="shared" si="2"/>
        <v>0.5</v>
      </c>
      <c r="N19" s="184" t="s">
        <v>2100</v>
      </c>
      <c r="O19" s="429"/>
    </row>
    <row r="20" spans="1:15" ht="28.5" customHeight="1">
      <c r="A20" s="419" t="s">
        <v>37</v>
      </c>
      <c r="B20" s="420" t="s">
        <v>2097</v>
      </c>
      <c r="C20" s="421" t="s">
        <v>222</v>
      </c>
      <c r="D20" s="422" t="s">
        <v>2104</v>
      </c>
      <c r="E20" s="423">
        <v>2013</v>
      </c>
      <c r="F20" s="423">
        <v>162</v>
      </c>
      <c r="G20" s="424">
        <v>162</v>
      </c>
      <c r="H20" s="424">
        <v>4</v>
      </c>
      <c r="I20" s="425">
        <f t="shared" si="0"/>
        <v>2.4691358024691357E-2</v>
      </c>
      <c r="J20" s="426" t="s">
        <v>740</v>
      </c>
      <c r="K20" s="427">
        <v>3</v>
      </c>
      <c r="L20" s="428">
        <f t="shared" si="1"/>
        <v>1.8518518518518517E-2</v>
      </c>
      <c r="M20" s="428">
        <f t="shared" si="2"/>
        <v>0.75</v>
      </c>
      <c r="N20" s="184" t="s">
        <v>2100</v>
      </c>
      <c r="O20" s="429"/>
    </row>
    <row r="21" spans="1:15" ht="28.5" customHeight="1">
      <c r="A21" s="419" t="s">
        <v>37</v>
      </c>
      <c r="B21" s="420" t="s">
        <v>2097</v>
      </c>
      <c r="C21" s="421" t="s">
        <v>222</v>
      </c>
      <c r="D21" s="422" t="s">
        <v>2107</v>
      </c>
      <c r="E21" s="423">
        <v>2013</v>
      </c>
      <c r="F21" s="423">
        <v>30</v>
      </c>
      <c r="G21" s="424">
        <v>30</v>
      </c>
      <c r="H21" s="424">
        <v>4</v>
      </c>
      <c r="I21" s="425">
        <f t="shared" si="0"/>
        <v>0.13333333333333333</v>
      </c>
      <c r="J21" s="426" t="s">
        <v>740</v>
      </c>
      <c r="K21" s="427">
        <v>4</v>
      </c>
      <c r="L21" s="428">
        <f t="shared" si="1"/>
        <v>0.13333333333333333</v>
      </c>
      <c r="M21" s="428">
        <f t="shared" si="2"/>
        <v>1</v>
      </c>
      <c r="N21" s="184" t="s">
        <v>2100</v>
      </c>
      <c r="O21" s="429"/>
    </row>
    <row r="22" spans="1:15" ht="28.5" customHeight="1">
      <c r="A22" s="419" t="s">
        <v>37</v>
      </c>
      <c r="B22" s="420" t="s">
        <v>2097</v>
      </c>
      <c r="C22" s="421" t="s">
        <v>2108</v>
      </c>
      <c r="D22" s="422" t="s">
        <v>2105</v>
      </c>
      <c r="E22" s="423">
        <v>2013</v>
      </c>
      <c r="F22" s="423">
        <v>2030</v>
      </c>
      <c r="G22" s="424">
        <v>2030</v>
      </c>
      <c r="H22" s="424">
        <v>41</v>
      </c>
      <c r="I22" s="425">
        <f t="shared" si="0"/>
        <v>2.0197044334975371E-2</v>
      </c>
      <c r="J22" s="426" t="s">
        <v>740</v>
      </c>
      <c r="K22" s="427">
        <v>31</v>
      </c>
      <c r="L22" s="428">
        <f t="shared" si="1"/>
        <v>1.5270935960591134E-2</v>
      </c>
      <c r="M22" s="428">
        <f t="shared" si="2"/>
        <v>0.75609756097560976</v>
      </c>
      <c r="N22" s="184" t="s">
        <v>2100</v>
      </c>
      <c r="O22" s="429"/>
    </row>
    <row r="23" spans="1:15" ht="28.5" customHeight="1">
      <c r="A23" s="419" t="s">
        <v>37</v>
      </c>
      <c r="B23" s="420" t="s">
        <v>2097</v>
      </c>
      <c r="C23" s="421" t="s">
        <v>2108</v>
      </c>
      <c r="D23" s="422" t="s">
        <v>2106</v>
      </c>
      <c r="E23" s="423">
        <v>2013</v>
      </c>
      <c r="F23" s="423">
        <v>87</v>
      </c>
      <c r="G23" s="424">
        <v>87</v>
      </c>
      <c r="H23" s="424">
        <v>4</v>
      </c>
      <c r="I23" s="425">
        <f t="shared" si="0"/>
        <v>4.5977011494252873E-2</v>
      </c>
      <c r="J23" s="426" t="s">
        <v>740</v>
      </c>
      <c r="K23" s="427">
        <v>3</v>
      </c>
      <c r="L23" s="428">
        <f t="shared" si="1"/>
        <v>3.4482758620689655E-2</v>
      </c>
      <c r="M23" s="428">
        <f t="shared" si="2"/>
        <v>0.75</v>
      </c>
      <c r="N23" s="184" t="s">
        <v>2100</v>
      </c>
      <c r="O23" s="429"/>
    </row>
    <row r="24" spans="1:15" ht="28.5" customHeight="1">
      <c r="A24" s="419" t="s">
        <v>37</v>
      </c>
      <c r="B24" s="420" t="s">
        <v>2097</v>
      </c>
      <c r="C24" s="421" t="s">
        <v>2108</v>
      </c>
      <c r="D24" s="422" t="s">
        <v>2104</v>
      </c>
      <c r="E24" s="423">
        <v>2013</v>
      </c>
      <c r="F24" s="423">
        <v>50</v>
      </c>
      <c r="G24" s="424">
        <v>50</v>
      </c>
      <c r="H24" s="424">
        <v>4</v>
      </c>
      <c r="I24" s="425">
        <f t="shared" si="0"/>
        <v>0.08</v>
      </c>
      <c r="J24" s="426" t="s">
        <v>740</v>
      </c>
      <c r="K24" s="427">
        <v>2</v>
      </c>
      <c r="L24" s="428">
        <f t="shared" si="1"/>
        <v>0.04</v>
      </c>
      <c r="M24" s="428">
        <f t="shared" si="2"/>
        <v>0.5</v>
      </c>
      <c r="N24" s="184" t="s">
        <v>2100</v>
      </c>
      <c r="O24" s="429"/>
    </row>
    <row r="25" spans="1:15" ht="31.5" customHeight="1">
      <c r="A25" s="419" t="s">
        <v>37</v>
      </c>
      <c r="B25" s="420" t="s">
        <v>2097</v>
      </c>
      <c r="C25" s="421" t="s">
        <v>2108</v>
      </c>
      <c r="D25" s="422" t="s">
        <v>2101</v>
      </c>
      <c r="E25" s="423">
        <v>2013</v>
      </c>
      <c r="F25" s="423">
        <v>71</v>
      </c>
      <c r="G25" s="424">
        <v>71</v>
      </c>
      <c r="H25" s="424">
        <v>10</v>
      </c>
      <c r="I25" s="425">
        <f t="shared" si="0"/>
        <v>0.14084507042253522</v>
      </c>
      <c r="J25" s="426" t="s">
        <v>740</v>
      </c>
      <c r="K25" s="427">
        <v>9</v>
      </c>
      <c r="L25" s="428">
        <f t="shared" si="1"/>
        <v>0.12676056338028169</v>
      </c>
      <c r="M25" s="428">
        <f t="shared" si="2"/>
        <v>0.9</v>
      </c>
      <c r="N25" s="184" t="s">
        <v>2100</v>
      </c>
      <c r="O25" s="429"/>
    </row>
    <row r="26" spans="1:15" ht="31.5" customHeight="1">
      <c r="A26" s="419" t="s">
        <v>37</v>
      </c>
      <c r="B26" s="420" t="s">
        <v>2097</v>
      </c>
      <c r="C26" s="421" t="s">
        <v>2108</v>
      </c>
      <c r="D26" s="422" t="s">
        <v>2102</v>
      </c>
      <c r="E26" s="423">
        <v>2013</v>
      </c>
      <c r="F26" s="423">
        <v>60</v>
      </c>
      <c r="G26" s="424">
        <v>60</v>
      </c>
      <c r="H26" s="424">
        <v>4</v>
      </c>
      <c r="I26" s="425">
        <f t="shared" si="0"/>
        <v>6.6666666666666666E-2</v>
      </c>
      <c r="J26" s="426" t="s">
        <v>740</v>
      </c>
      <c r="K26" s="427">
        <v>2</v>
      </c>
      <c r="L26" s="428">
        <f t="shared" si="1"/>
        <v>3.3333333333333333E-2</v>
      </c>
      <c r="M26" s="428">
        <f t="shared" si="2"/>
        <v>0.5</v>
      </c>
      <c r="N26" s="184" t="s">
        <v>2100</v>
      </c>
      <c r="O26" s="429"/>
    </row>
    <row r="27" spans="1:15" ht="31.5" customHeight="1">
      <c r="A27" s="419" t="s">
        <v>37</v>
      </c>
      <c r="B27" s="420" t="s">
        <v>2097</v>
      </c>
      <c r="C27" s="431" t="s">
        <v>2109</v>
      </c>
      <c r="D27" s="422" t="s">
        <v>2106</v>
      </c>
      <c r="E27" s="423">
        <v>2013</v>
      </c>
      <c r="F27" s="423">
        <v>24</v>
      </c>
      <c r="G27" s="424">
        <v>24</v>
      </c>
      <c r="H27" s="424">
        <v>4</v>
      </c>
      <c r="I27" s="425">
        <f t="shared" si="0"/>
        <v>0.16666666666666666</v>
      </c>
      <c r="J27" s="426" t="s">
        <v>740</v>
      </c>
      <c r="K27" s="427">
        <v>4</v>
      </c>
      <c r="L27" s="428">
        <f t="shared" si="1"/>
        <v>0.16666666666666666</v>
      </c>
      <c r="M27" s="428">
        <f t="shared" si="2"/>
        <v>1</v>
      </c>
      <c r="N27" s="184" t="s">
        <v>2100</v>
      </c>
      <c r="O27" s="429"/>
    </row>
    <row r="28" spans="1:15" ht="31.5" customHeight="1">
      <c r="A28" s="419" t="s">
        <v>37</v>
      </c>
      <c r="B28" s="420" t="s">
        <v>2097</v>
      </c>
      <c r="C28" s="431" t="s">
        <v>2109</v>
      </c>
      <c r="D28" s="422" t="s">
        <v>2104</v>
      </c>
      <c r="E28" s="423">
        <v>2013</v>
      </c>
      <c r="F28" s="423">
        <v>49</v>
      </c>
      <c r="G28" s="424">
        <v>49</v>
      </c>
      <c r="H28" s="424">
        <v>4</v>
      </c>
      <c r="I28" s="425">
        <f t="shared" si="0"/>
        <v>8.1632653061224483E-2</v>
      </c>
      <c r="J28" s="426" t="s">
        <v>740</v>
      </c>
      <c r="K28" s="427">
        <v>3</v>
      </c>
      <c r="L28" s="428">
        <f t="shared" si="1"/>
        <v>6.1224489795918366E-2</v>
      </c>
      <c r="M28" s="428">
        <f t="shared" si="2"/>
        <v>0.75</v>
      </c>
      <c r="N28" s="184" t="s">
        <v>2100</v>
      </c>
      <c r="O28" s="429"/>
    </row>
    <row r="29" spans="1:15" ht="31.5" customHeight="1">
      <c r="A29" s="419" t="s">
        <v>37</v>
      </c>
      <c r="B29" s="420" t="s">
        <v>2097</v>
      </c>
      <c r="C29" s="431" t="s">
        <v>226</v>
      </c>
      <c r="D29" s="422" t="s">
        <v>2106</v>
      </c>
      <c r="E29" s="423">
        <v>2013</v>
      </c>
      <c r="F29" s="423">
        <v>30</v>
      </c>
      <c r="G29" s="424">
        <v>30</v>
      </c>
      <c r="H29" s="424">
        <v>4</v>
      </c>
      <c r="I29" s="425">
        <f t="shared" si="0"/>
        <v>0.13333333333333333</v>
      </c>
      <c r="J29" s="426" t="s">
        <v>740</v>
      </c>
      <c r="K29" s="427">
        <v>2</v>
      </c>
      <c r="L29" s="428">
        <f t="shared" si="1"/>
        <v>6.6666666666666666E-2</v>
      </c>
      <c r="M29" s="428">
        <f t="shared" si="2"/>
        <v>0.5</v>
      </c>
      <c r="N29" s="184" t="s">
        <v>2100</v>
      </c>
      <c r="O29" s="429"/>
    </row>
    <row r="30" spans="1:15" ht="31.5" customHeight="1">
      <c r="A30" s="419" t="s">
        <v>37</v>
      </c>
      <c r="B30" s="420" t="s">
        <v>2097</v>
      </c>
      <c r="C30" s="431" t="s">
        <v>226</v>
      </c>
      <c r="D30" s="422" t="s">
        <v>2099</v>
      </c>
      <c r="E30" s="423">
        <v>2013</v>
      </c>
      <c r="F30" s="423">
        <v>29</v>
      </c>
      <c r="G30" s="424">
        <v>29</v>
      </c>
      <c r="H30" s="424">
        <v>4</v>
      </c>
      <c r="I30" s="425">
        <f t="shared" si="0"/>
        <v>0.13793103448275862</v>
      </c>
      <c r="J30" s="426" t="s">
        <v>740</v>
      </c>
      <c r="K30" s="427">
        <v>3</v>
      </c>
      <c r="L30" s="428">
        <f t="shared" si="1"/>
        <v>0.10344827586206896</v>
      </c>
      <c r="M30" s="428">
        <f t="shared" si="2"/>
        <v>0.75</v>
      </c>
      <c r="N30" s="184" t="s">
        <v>2100</v>
      </c>
      <c r="O30" s="429"/>
    </row>
    <row r="31" spans="1:15" ht="31.5" customHeight="1">
      <c r="A31" s="419" t="s">
        <v>37</v>
      </c>
      <c r="B31" s="420" t="s">
        <v>1020</v>
      </c>
      <c r="C31" s="421" t="s">
        <v>2098</v>
      </c>
      <c r="D31" s="422" t="s">
        <v>2110</v>
      </c>
      <c r="E31" s="423">
        <v>2013</v>
      </c>
      <c r="F31" s="423">
        <v>21</v>
      </c>
      <c r="G31" s="424">
        <v>21</v>
      </c>
      <c r="H31" s="424">
        <v>4</v>
      </c>
      <c r="I31" s="425">
        <f t="shared" si="0"/>
        <v>0.19047619047619047</v>
      </c>
      <c r="J31" s="426" t="s">
        <v>740</v>
      </c>
      <c r="K31" s="427">
        <v>4</v>
      </c>
      <c r="L31" s="428">
        <f t="shared" si="1"/>
        <v>0.19047619047619047</v>
      </c>
      <c r="M31" s="428">
        <f t="shared" si="2"/>
        <v>1</v>
      </c>
      <c r="N31" s="184" t="s">
        <v>2100</v>
      </c>
      <c r="O31" s="429"/>
    </row>
    <row r="32" spans="1:15" ht="31.5" customHeight="1">
      <c r="A32" s="419" t="s">
        <v>37</v>
      </c>
      <c r="B32" s="420" t="s">
        <v>1020</v>
      </c>
      <c r="C32" s="421" t="s">
        <v>2098</v>
      </c>
      <c r="D32" s="422" t="s">
        <v>2104</v>
      </c>
      <c r="E32" s="423">
        <v>2013</v>
      </c>
      <c r="F32" s="423">
        <v>161</v>
      </c>
      <c r="G32" s="424">
        <v>161</v>
      </c>
      <c r="H32" s="424">
        <v>4</v>
      </c>
      <c r="I32" s="425">
        <f t="shared" si="0"/>
        <v>2.4844720496894408E-2</v>
      </c>
      <c r="J32" s="426" t="s">
        <v>740</v>
      </c>
      <c r="K32" s="427">
        <v>4</v>
      </c>
      <c r="L32" s="428">
        <f t="shared" si="1"/>
        <v>2.4844720496894408E-2</v>
      </c>
      <c r="M32" s="428">
        <f t="shared" si="2"/>
        <v>1</v>
      </c>
      <c r="N32" s="184" t="s">
        <v>2100</v>
      </c>
      <c r="O32" s="429"/>
    </row>
    <row r="33" spans="1:15" ht="31.5" customHeight="1">
      <c r="A33" s="419" t="s">
        <v>37</v>
      </c>
      <c r="B33" s="420" t="s">
        <v>1020</v>
      </c>
      <c r="C33" s="421" t="s">
        <v>2098</v>
      </c>
      <c r="D33" s="422" t="s">
        <v>2101</v>
      </c>
      <c r="E33" s="423">
        <v>2013</v>
      </c>
      <c r="F33" s="423">
        <v>332</v>
      </c>
      <c r="G33" s="424">
        <v>332</v>
      </c>
      <c r="H33" s="424">
        <v>7</v>
      </c>
      <c r="I33" s="425">
        <f t="shared" si="0"/>
        <v>2.1084337349397589E-2</v>
      </c>
      <c r="J33" s="426" t="s">
        <v>740</v>
      </c>
      <c r="K33" s="427">
        <v>5</v>
      </c>
      <c r="L33" s="428">
        <f t="shared" si="1"/>
        <v>1.5060240963855422E-2</v>
      </c>
      <c r="M33" s="428">
        <f t="shared" si="2"/>
        <v>0.7142857142857143</v>
      </c>
      <c r="N33" s="184" t="s">
        <v>2100</v>
      </c>
      <c r="O33" s="429"/>
    </row>
    <row r="34" spans="1:15" ht="31.5" customHeight="1">
      <c r="A34" s="419" t="s">
        <v>37</v>
      </c>
      <c r="B34" s="420" t="s">
        <v>1020</v>
      </c>
      <c r="C34" s="421" t="s">
        <v>2098</v>
      </c>
      <c r="D34" s="422" t="s">
        <v>2102</v>
      </c>
      <c r="E34" s="423">
        <v>2013</v>
      </c>
      <c r="F34" s="423">
        <v>147</v>
      </c>
      <c r="G34" s="424">
        <v>147</v>
      </c>
      <c r="H34" s="424">
        <v>4</v>
      </c>
      <c r="I34" s="425">
        <f t="shared" si="0"/>
        <v>2.7210884353741496E-2</v>
      </c>
      <c r="J34" s="426" t="s">
        <v>740</v>
      </c>
      <c r="K34" s="427">
        <v>4</v>
      </c>
      <c r="L34" s="428">
        <f t="shared" si="1"/>
        <v>2.7210884353741496E-2</v>
      </c>
      <c r="M34" s="428">
        <f t="shared" si="2"/>
        <v>1</v>
      </c>
      <c r="N34" s="184" t="s">
        <v>2100</v>
      </c>
      <c r="O34" s="429"/>
    </row>
    <row r="35" spans="1:15" ht="31.5" customHeight="1">
      <c r="A35" s="419" t="s">
        <v>37</v>
      </c>
      <c r="B35" s="420" t="s">
        <v>1020</v>
      </c>
      <c r="C35" s="421" t="s">
        <v>215</v>
      </c>
      <c r="D35" s="422" t="s">
        <v>2110</v>
      </c>
      <c r="E35" s="423">
        <v>2013</v>
      </c>
      <c r="F35" s="423">
        <v>21</v>
      </c>
      <c r="G35" s="424">
        <v>21</v>
      </c>
      <c r="H35" s="424">
        <v>4</v>
      </c>
      <c r="I35" s="425">
        <f t="shared" si="0"/>
        <v>0.19047619047619047</v>
      </c>
      <c r="J35" s="426" t="s">
        <v>740</v>
      </c>
      <c r="K35" s="427">
        <v>4</v>
      </c>
      <c r="L35" s="428">
        <f t="shared" si="1"/>
        <v>0.19047619047619047</v>
      </c>
      <c r="M35" s="428">
        <f t="shared" si="2"/>
        <v>1</v>
      </c>
      <c r="N35" s="184" t="s">
        <v>2100</v>
      </c>
      <c r="O35" s="429"/>
    </row>
    <row r="36" spans="1:15" ht="31.5" customHeight="1">
      <c r="A36" s="419" t="s">
        <v>37</v>
      </c>
      <c r="B36" s="420" t="s">
        <v>1020</v>
      </c>
      <c r="C36" s="421" t="s">
        <v>215</v>
      </c>
      <c r="D36" s="422" t="s">
        <v>2104</v>
      </c>
      <c r="E36" s="423">
        <v>2013</v>
      </c>
      <c r="F36" s="423">
        <v>91</v>
      </c>
      <c r="G36" s="424">
        <v>91</v>
      </c>
      <c r="H36" s="424">
        <v>4</v>
      </c>
      <c r="I36" s="425">
        <f t="shared" si="0"/>
        <v>4.3956043956043959E-2</v>
      </c>
      <c r="J36" s="426" t="s">
        <v>740</v>
      </c>
      <c r="K36" s="427">
        <v>4</v>
      </c>
      <c r="L36" s="428">
        <f t="shared" si="1"/>
        <v>4.3956043956043959E-2</v>
      </c>
      <c r="M36" s="428">
        <f t="shared" si="2"/>
        <v>1</v>
      </c>
      <c r="N36" s="184" t="s">
        <v>2100</v>
      </c>
      <c r="O36" s="429"/>
    </row>
    <row r="37" spans="1:15" ht="31.5" customHeight="1">
      <c r="A37" s="419" t="s">
        <v>37</v>
      </c>
      <c r="B37" s="420" t="s">
        <v>1020</v>
      </c>
      <c r="C37" s="421" t="s">
        <v>215</v>
      </c>
      <c r="D37" s="422" t="s">
        <v>2101</v>
      </c>
      <c r="E37" s="423">
        <v>2013</v>
      </c>
      <c r="F37" s="423">
        <v>91</v>
      </c>
      <c r="G37" s="424">
        <v>91</v>
      </c>
      <c r="H37" s="424">
        <v>4</v>
      </c>
      <c r="I37" s="425">
        <f t="shared" si="0"/>
        <v>4.3956043956043959E-2</v>
      </c>
      <c r="J37" s="426" t="s">
        <v>740</v>
      </c>
      <c r="K37" s="427">
        <v>4</v>
      </c>
      <c r="L37" s="428">
        <f t="shared" si="1"/>
        <v>4.3956043956043959E-2</v>
      </c>
      <c r="M37" s="428">
        <f t="shared" si="2"/>
        <v>1</v>
      </c>
      <c r="N37" s="184" t="s">
        <v>2100</v>
      </c>
      <c r="O37" s="429"/>
    </row>
    <row r="38" spans="1:15" ht="31.5" customHeight="1">
      <c r="A38" s="419" t="s">
        <v>37</v>
      </c>
      <c r="B38" s="420" t="s">
        <v>1020</v>
      </c>
      <c r="C38" s="421" t="s">
        <v>215</v>
      </c>
      <c r="D38" s="422" t="s">
        <v>2111</v>
      </c>
      <c r="E38" s="423">
        <v>2013</v>
      </c>
      <c r="F38" s="423">
        <v>24</v>
      </c>
      <c r="G38" s="424">
        <v>24</v>
      </c>
      <c r="H38" s="424">
        <v>7</v>
      </c>
      <c r="I38" s="425">
        <f t="shared" si="0"/>
        <v>0.29166666666666669</v>
      </c>
      <c r="J38" s="426" t="s">
        <v>740</v>
      </c>
      <c r="K38" s="427">
        <v>7</v>
      </c>
      <c r="L38" s="428">
        <f t="shared" si="1"/>
        <v>0.29166666666666669</v>
      </c>
      <c r="M38" s="428">
        <f t="shared" si="2"/>
        <v>1</v>
      </c>
      <c r="N38" s="184" t="s">
        <v>2100</v>
      </c>
      <c r="O38" s="429"/>
    </row>
    <row r="39" spans="1:15" ht="31.5" customHeight="1">
      <c r="A39" s="419" t="s">
        <v>37</v>
      </c>
      <c r="B39" s="420" t="s">
        <v>1020</v>
      </c>
      <c r="C39" s="421" t="s">
        <v>217</v>
      </c>
      <c r="D39" s="422" t="s">
        <v>2112</v>
      </c>
      <c r="E39" s="423">
        <v>2013</v>
      </c>
      <c r="F39" s="423">
        <v>35</v>
      </c>
      <c r="G39" s="424">
        <v>35</v>
      </c>
      <c r="H39" s="424">
        <v>4</v>
      </c>
      <c r="I39" s="425">
        <f t="shared" si="0"/>
        <v>0.11428571428571428</v>
      </c>
      <c r="J39" s="426" t="s">
        <v>740</v>
      </c>
      <c r="K39" s="427">
        <v>4</v>
      </c>
      <c r="L39" s="428">
        <f t="shared" si="1"/>
        <v>0.11428571428571428</v>
      </c>
      <c r="M39" s="428">
        <f t="shared" si="2"/>
        <v>1</v>
      </c>
      <c r="N39" s="184" t="s">
        <v>2100</v>
      </c>
      <c r="O39" s="429"/>
    </row>
    <row r="40" spans="1:15" ht="31.5" customHeight="1">
      <c r="A40" s="419" t="s">
        <v>37</v>
      </c>
      <c r="B40" s="420" t="s">
        <v>1020</v>
      </c>
      <c r="C40" s="421" t="s">
        <v>217</v>
      </c>
      <c r="D40" s="422" t="s">
        <v>2104</v>
      </c>
      <c r="E40" s="423">
        <v>2013</v>
      </c>
      <c r="F40" s="423">
        <v>10</v>
      </c>
      <c r="G40" s="424">
        <v>10</v>
      </c>
      <c r="H40" s="424">
        <v>4</v>
      </c>
      <c r="I40" s="425">
        <f t="shared" si="0"/>
        <v>0.4</v>
      </c>
      <c r="J40" s="426" t="s">
        <v>740</v>
      </c>
      <c r="K40" s="427">
        <v>4</v>
      </c>
      <c r="L40" s="428">
        <f t="shared" si="1"/>
        <v>0.4</v>
      </c>
      <c r="M40" s="428">
        <f t="shared" si="2"/>
        <v>1</v>
      </c>
      <c r="N40" s="184" t="s">
        <v>2100</v>
      </c>
      <c r="O40" s="429"/>
    </row>
    <row r="41" spans="1:15" ht="31.5" customHeight="1">
      <c r="A41" s="419" t="s">
        <v>37</v>
      </c>
      <c r="B41" s="420" t="s">
        <v>1020</v>
      </c>
      <c r="C41" s="421" t="s">
        <v>221</v>
      </c>
      <c r="D41" s="422" t="s">
        <v>2112</v>
      </c>
      <c r="E41" s="423">
        <v>2013</v>
      </c>
      <c r="F41" s="423">
        <v>55</v>
      </c>
      <c r="G41" s="424">
        <v>55</v>
      </c>
      <c r="H41" s="424">
        <v>4</v>
      </c>
      <c r="I41" s="425">
        <f t="shared" si="0"/>
        <v>7.2727272727272724E-2</v>
      </c>
      <c r="J41" s="426" t="s">
        <v>740</v>
      </c>
      <c r="K41" s="427">
        <v>3</v>
      </c>
      <c r="L41" s="428">
        <f t="shared" si="1"/>
        <v>5.4545454545454543E-2</v>
      </c>
      <c r="M41" s="428">
        <f t="shared" si="2"/>
        <v>0.75</v>
      </c>
      <c r="N41" s="184" t="s">
        <v>2100</v>
      </c>
      <c r="O41" s="429"/>
    </row>
    <row r="42" spans="1:15" ht="31.5" customHeight="1">
      <c r="A42" s="419" t="s">
        <v>37</v>
      </c>
      <c r="B42" s="420" t="s">
        <v>1020</v>
      </c>
      <c r="C42" s="421" t="s">
        <v>221</v>
      </c>
      <c r="D42" s="422" t="s">
        <v>2104</v>
      </c>
      <c r="E42" s="423">
        <v>2013</v>
      </c>
      <c r="F42" s="423">
        <v>70</v>
      </c>
      <c r="G42" s="424">
        <v>70</v>
      </c>
      <c r="H42" s="424">
        <v>4</v>
      </c>
      <c r="I42" s="425">
        <f t="shared" si="0"/>
        <v>5.7142857142857141E-2</v>
      </c>
      <c r="J42" s="426" t="s">
        <v>740</v>
      </c>
      <c r="K42" s="427">
        <v>3</v>
      </c>
      <c r="L42" s="428">
        <f t="shared" si="1"/>
        <v>4.2857142857142858E-2</v>
      </c>
      <c r="M42" s="428">
        <f t="shared" si="2"/>
        <v>0.75</v>
      </c>
      <c r="N42" s="184" t="s">
        <v>2100</v>
      </c>
      <c r="O42" s="429"/>
    </row>
    <row r="43" spans="1:15" ht="31.5" customHeight="1">
      <c r="A43" s="419" t="s">
        <v>37</v>
      </c>
      <c r="B43" s="420" t="s">
        <v>1020</v>
      </c>
      <c r="C43" s="421" t="s">
        <v>221</v>
      </c>
      <c r="D43" s="422" t="s">
        <v>2107</v>
      </c>
      <c r="E43" s="423">
        <v>2013</v>
      </c>
      <c r="F43" s="423">
        <v>27</v>
      </c>
      <c r="G43" s="424">
        <v>27</v>
      </c>
      <c r="H43" s="424">
        <v>5</v>
      </c>
      <c r="I43" s="425">
        <f t="shared" si="0"/>
        <v>0.18518518518518517</v>
      </c>
      <c r="J43" s="426" t="s">
        <v>740</v>
      </c>
      <c r="K43" s="427">
        <v>5</v>
      </c>
      <c r="L43" s="428">
        <f t="shared" si="1"/>
        <v>0.18518518518518517</v>
      </c>
      <c r="M43" s="428">
        <f t="shared" si="2"/>
        <v>1</v>
      </c>
      <c r="N43" s="184" t="s">
        <v>2100</v>
      </c>
      <c r="O43" s="429"/>
    </row>
    <row r="44" spans="1:15" ht="31.5" customHeight="1">
      <c r="A44" s="419" t="s">
        <v>37</v>
      </c>
      <c r="B44" s="420" t="s">
        <v>1020</v>
      </c>
      <c r="C44" s="421" t="s">
        <v>222</v>
      </c>
      <c r="D44" s="422" t="s">
        <v>2110</v>
      </c>
      <c r="E44" s="423">
        <v>2013</v>
      </c>
      <c r="F44" s="423">
        <v>85</v>
      </c>
      <c r="G44" s="424">
        <v>85</v>
      </c>
      <c r="H44" s="424">
        <v>4</v>
      </c>
      <c r="I44" s="425">
        <f t="shared" si="0"/>
        <v>4.7058823529411764E-2</v>
      </c>
      <c r="J44" s="426" t="s">
        <v>740</v>
      </c>
      <c r="K44" s="427">
        <v>3</v>
      </c>
      <c r="L44" s="428">
        <f t="shared" si="1"/>
        <v>3.5294117647058823E-2</v>
      </c>
      <c r="M44" s="428">
        <f t="shared" si="2"/>
        <v>0.75</v>
      </c>
      <c r="N44" s="184" t="s">
        <v>2100</v>
      </c>
      <c r="O44" s="429"/>
    </row>
    <row r="45" spans="1:15" ht="31.5" customHeight="1">
      <c r="A45" s="419" t="s">
        <v>37</v>
      </c>
      <c r="B45" s="420" t="s">
        <v>1020</v>
      </c>
      <c r="C45" s="421" t="s">
        <v>222</v>
      </c>
      <c r="D45" s="422" t="s">
        <v>2104</v>
      </c>
      <c r="E45" s="423">
        <v>2013</v>
      </c>
      <c r="F45" s="423">
        <v>63</v>
      </c>
      <c r="G45" s="424">
        <v>63</v>
      </c>
      <c r="H45" s="424">
        <v>4</v>
      </c>
      <c r="I45" s="425">
        <f t="shared" si="0"/>
        <v>6.3492063492063489E-2</v>
      </c>
      <c r="J45" s="426" t="s">
        <v>740</v>
      </c>
      <c r="K45" s="427">
        <v>4</v>
      </c>
      <c r="L45" s="428">
        <f t="shared" si="1"/>
        <v>6.3492063492063489E-2</v>
      </c>
      <c r="M45" s="428">
        <f t="shared" si="2"/>
        <v>1</v>
      </c>
      <c r="N45" s="184" t="s">
        <v>2100</v>
      </c>
      <c r="O45" s="429"/>
    </row>
    <row r="46" spans="1:15" ht="31.5" customHeight="1">
      <c r="A46" s="419" t="s">
        <v>37</v>
      </c>
      <c r="B46" s="420" t="s">
        <v>1020</v>
      </c>
      <c r="C46" s="431" t="s">
        <v>2109</v>
      </c>
      <c r="D46" s="422" t="s">
        <v>2099</v>
      </c>
      <c r="E46" s="423">
        <v>2013</v>
      </c>
      <c r="F46" s="423">
        <v>17</v>
      </c>
      <c r="G46" s="424">
        <v>17</v>
      </c>
      <c r="H46" s="424">
        <v>5</v>
      </c>
      <c r="I46" s="425">
        <f t="shared" si="0"/>
        <v>0.29411764705882354</v>
      </c>
      <c r="J46" s="426" t="s">
        <v>740</v>
      </c>
      <c r="K46" s="427">
        <v>4</v>
      </c>
      <c r="L46" s="428">
        <f t="shared" si="1"/>
        <v>0.23529411764705882</v>
      </c>
      <c r="M46" s="428">
        <f t="shared" si="2"/>
        <v>0.8</v>
      </c>
      <c r="N46" s="184" t="s">
        <v>2100</v>
      </c>
      <c r="O46" s="429"/>
    </row>
    <row r="47" spans="1:15" ht="31.5" customHeight="1">
      <c r="A47" s="419" t="s">
        <v>37</v>
      </c>
      <c r="B47" s="420" t="s">
        <v>1020</v>
      </c>
      <c r="C47" s="421" t="s">
        <v>2108</v>
      </c>
      <c r="D47" s="422" t="s">
        <v>2113</v>
      </c>
      <c r="E47" s="423">
        <v>2013</v>
      </c>
      <c r="F47" s="423">
        <v>126</v>
      </c>
      <c r="G47" s="424">
        <v>126</v>
      </c>
      <c r="H47" s="424">
        <v>4</v>
      </c>
      <c r="I47" s="425">
        <f t="shared" si="0"/>
        <v>3.1746031746031744E-2</v>
      </c>
      <c r="J47" s="426" t="s">
        <v>740</v>
      </c>
      <c r="K47" s="427">
        <v>3</v>
      </c>
      <c r="L47" s="428">
        <f t="shared" si="1"/>
        <v>2.3809523809523808E-2</v>
      </c>
      <c r="M47" s="428">
        <f t="shared" si="2"/>
        <v>0.75</v>
      </c>
      <c r="N47" s="184" t="s">
        <v>2100</v>
      </c>
      <c r="O47" s="429"/>
    </row>
    <row r="48" spans="1:15" ht="31.5" customHeight="1">
      <c r="A48" s="419" t="s">
        <v>37</v>
      </c>
      <c r="B48" s="420" t="s">
        <v>1020</v>
      </c>
      <c r="C48" s="421" t="s">
        <v>2108</v>
      </c>
      <c r="D48" s="422" t="s">
        <v>2110</v>
      </c>
      <c r="E48" s="423">
        <v>2013</v>
      </c>
      <c r="F48" s="423">
        <v>977</v>
      </c>
      <c r="G48" s="424">
        <v>977</v>
      </c>
      <c r="H48" s="424">
        <v>20</v>
      </c>
      <c r="I48" s="425">
        <f t="shared" si="0"/>
        <v>2.0470829068577279E-2</v>
      </c>
      <c r="J48" s="426" t="s">
        <v>740</v>
      </c>
      <c r="K48" s="427">
        <v>17</v>
      </c>
      <c r="L48" s="428">
        <f t="shared" si="1"/>
        <v>1.7400204708290685E-2</v>
      </c>
      <c r="M48" s="428">
        <f t="shared" si="2"/>
        <v>0.85</v>
      </c>
      <c r="N48" s="184" t="s">
        <v>2100</v>
      </c>
      <c r="O48" s="429"/>
    </row>
    <row r="49" spans="1:15" ht="31.5" customHeight="1">
      <c r="A49" s="419" t="s">
        <v>37</v>
      </c>
      <c r="B49" s="420" t="s">
        <v>1020</v>
      </c>
      <c r="C49" s="421" t="s">
        <v>2108</v>
      </c>
      <c r="D49" s="422" t="s">
        <v>2099</v>
      </c>
      <c r="E49" s="423">
        <v>2013</v>
      </c>
      <c r="F49" s="423">
        <v>23</v>
      </c>
      <c r="G49" s="424">
        <v>23</v>
      </c>
      <c r="H49" s="424">
        <v>4</v>
      </c>
      <c r="I49" s="425">
        <f t="shared" si="0"/>
        <v>0.17391304347826086</v>
      </c>
      <c r="J49" s="426" t="s">
        <v>740</v>
      </c>
      <c r="K49" s="427">
        <v>4</v>
      </c>
      <c r="L49" s="428">
        <f t="shared" si="1"/>
        <v>0.17391304347826086</v>
      </c>
      <c r="M49" s="428">
        <f t="shared" si="2"/>
        <v>1</v>
      </c>
      <c r="N49" s="184" t="s">
        <v>2100</v>
      </c>
      <c r="O49" s="429"/>
    </row>
    <row r="50" spans="1:15" ht="31.5" customHeight="1">
      <c r="A50" s="419" t="s">
        <v>37</v>
      </c>
      <c r="B50" s="420" t="s">
        <v>1020</v>
      </c>
      <c r="C50" s="431" t="s">
        <v>226</v>
      </c>
      <c r="D50" s="422" t="s">
        <v>2110</v>
      </c>
      <c r="E50" s="423">
        <v>2013</v>
      </c>
      <c r="F50" s="423">
        <v>29</v>
      </c>
      <c r="G50" s="424">
        <v>29</v>
      </c>
      <c r="H50" s="424">
        <v>4</v>
      </c>
      <c r="I50" s="425">
        <f t="shared" si="0"/>
        <v>0.13793103448275862</v>
      </c>
      <c r="J50" s="426" t="s">
        <v>740</v>
      </c>
      <c r="K50" s="427">
        <v>4</v>
      </c>
      <c r="L50" s="428">
        <f t="shared" si="1"/>
        <v>0.13793103448275862</v>
      </c>
      <c r="M50" s="428">
        <f t="shared" si="2"/>
        <v>1</v>
      </c>
      <c r="N50" s="184" t="s">
        <v>2100</v>
      </c>
      <c r="O50" s="429"/>
    </row>
    <row r="51" spans="1:15" ht="31.5" customHeight="1">
      <c r="A51" s="419" t="s">
        <v>37</v>
      </c>
      <c r="B51" s="420" t="s">
        <v>1020</v>
      </c>
      <c r="C51" s="431" t="s">
        <v>226</v>
      </c>
      <c r="D51" s="422" t="s">
        <v>2104</v>
      </c>
      <c r="E51" s="423">
        <v>2013</v>
      </c>
      <c r="F51" s="423">
        <v>13</v>
      </c>
      <c r="G51" s="424">
        <v>13</v>
      </c>
      <c r="H51" s="424">
        <v>4</v>
      </c>
      <c r="I51" s="425">
        <f t="shared" si="0"/>
        <v>0.30769230769230771</v>
      </c>
      <c r="J51" s="426" t="s">
        <v>740</v>
      </c>
      <c r="K51" s="427">
        <v>3</v>
      </c>
      <c r="L51" s="428">
        <f t="shared" si="1"/>
        <v>0.23076923076923078</v>
      </c>
      <c r="M51" s="428">
        <f t="shared" si="2"/>
        <v>0.75</v>
      </c>
      <c r="N51" s="184" t="s">
        <v>2100</v>
      </c>
      <c r="O51" s="429"/>
    </row>
    <row r="52" spans="1:15" ht="31.5" customHeight="1">
      <c r="A52" s="419" t="s">
        <v>37</v>
      </c>
      <c r="B52" s="420" t="s">
        <v>2114</v>
      </c>
      <c r="C52" s="421" t="s">
        <v>2098</v>
      </c>
      <c r="D52" s="422" t="s">
        <v>2102</v>
      </c>
      <c r="E52" s="423">
        <v>2013</v>
      </c>
      <c r="F52" s="423">
        <v>35</v>
      </c>
      <c r="G52" s="424">
        <v>35</v>
      </c>
      <c r="H52" s="424">
        <v>5</v>
      </c>
      <c r="I52" s="425">
        <f t="shared" si="0"/>
        <v>0.14285714285714285</v>
      </c>
      <c r="J52" s="426" t="s">
        <v>740</v>
      </c>
      <c r="K52" s="427">
        <v>5</v>
      </c>
      <c r="L52" s="428">
        <f t="shared" si="1"/>
        <v>0.14285714285714285</v>
      </c>
      <c r="M52" s="428">
        <f t="shared" si="2"/>
        <v>1</v>
      </c>
      <c r="N52" s="184" t="s">
        <v>2100</v>
      </c>
      <c r="O52" s="429"/>
    </row>
    <row r="53" spans="1:15" ht="31.5" customHeight="1">
      <c r="A53" s="419" t="s">
        <v>37</v>
      </c>
      <c r="B53" s="420" t="s">
        <v>2114</v>
      </c>
      <c r="C53" s="421" t="s">
        <v>2098</v>
      </c>
      <c r="D53" s="422" t="s">
        <v>206</v>
      </c>
      <c r="E53" s="423">
        <v>2013</v>
      </c>
      <c r="F53" s="423">
        <v>29</v>
      </c>
      <c r="G53" s="424">
        <v>29</v>
      </c>
      <c r="H53" s="424">
        <v>20</v>
      </c>
      <c r="I53" s="425">
        <f t="shared" si="0"/>
        <v>0.68965517241379315</v>
      </c>
      <c r="J53" s="426" t="s">
        <v>740</v>
      </c>
      <c r="K53" s="427">
        <v>14</v>
      </c>
      <c r="L53" s="428">
        <f t="shared" si="1"/>
        <v>0.48275862068965519</v>
      </c>
      <c r="M53" s="428">
        <f t="shared" si="2"/>
        <v>0.7</v>
      </c>
      <c r="N53" s="184" t="s">
        <v>2100</v>
      </c>
      <c r="O53" s="429"/>
    </row>
    <row r="54" spans="1:15" ht="31.5" customHeight="1">
      <c r="A54" s="419" t="s">
        <v>37</v>
      </c>
      <c r="B54" s="420" t="s">
        <v>2114</v>
      </c>
      <c r="C54" s="421" t="s">
        <v>215</v>
      </c>
      <c r="D54" s="422" t="s">
        <v>2099</v>
      </c>
      <c r="E54" s="423">
        <v>2013</v>
      </c>
      <c r="F54" s="423">
        <v>13</v>
      </c>
      <c r="G54" s="424">
        <v>13</v>
      </c>
      <c r="H54" s="424">
        <v>4</v>
      </c>
      <c r="I54" s="425">
        <f t="shared" si="0"/>
        <v>0.30769230769230771</v>
      </c>
      <c r="J54" s="426" t="s">
        <v>740</v>
      </c>
      <c r="K54" s="427">
        <v>2</v>
      </c>
      <c r="L54" s="428">
        <f t="shared" si="1"/>
        <v>0.15384615384615385</v>
      </c>
      <c r="M54" s="428">
        <f t="shared" si="2"/>
        <v>0.5</v>
      </c>
      <c r="N54" s="184" t="s">
        <v>2100</v>
      </c>
      <c r="O54" s="429"/>
    </row>
    <row r="55" spans="1:15" ht="31.5" customHeight="1">
      <c r="A55" s="419" t="s">
        <v>37</v>
      </c>
      <c r="B55" s="420" t="s">
        <v>2114</v>
      </c>
      <c r="C55" s="421" t="s">
        <v>215</v>
      </c>
      <c r="D55" s="422" t="s">
        <v>206</v>
      </c>
      <c r="E55" s="423">
        <v>2013</v>
      </c>
      <c r="F55" s="423">
        <v>32</v>
      </c>
      <c r="G55" s="424">
        <v>32</v>
      </c>
      <c r="H55" s="424">
        <v>32</v>
      </c>
      <c r="I55" s="425">
        <f t="shared" si="0"/>
        <v>1</v>
      </c>
      <c r="J55" s="426" t="s">
        <v>740</v>
      </c>
      <c r="K55" s="427">
        <v>24</v>
      </c>
      <c r="L55" s="428">
        <f t="shared" si="1"/>
        <v>0.75</v>
      </c>
      <c r="M55" s="428">
        <f t="shared" si="2"/>
        <v>0.75</v>
      </c>
      <c r="N55" s="184" t="s">
        <v>2100</v>
      </c>
      <c r="O55" s="429"/>
    </row>
    <row r="56" spans="1:15" ht="31.5" customHeight="1">
      <c r="A56" s="419" t="s">
        <v>37</v>
      </c>
      <c r="B56" s="420" t="s">
        <v>2114</v>
      </c>
      <c r="C56" s="421" t="s">
        <v>221</v>
      </c>
      <c r="D56" s="422" t="s">
        <v>2106</v>
      </c>
      <c r="E56" s="423">
        <v>2013</v>
      </c>
      <c r="F56" s="423">
        <v>23</v>
      </c>
      <c r="G56" s="424">
        <v>23</v>
      </c>
      <c r="H56" s="424">
        <v>4</v>
      </c>
      <c r="I56" s="425">
        <f t="shared" si="0"/>
        <v>0.17391304347826086</v>
      </c>
      <c r="J56" s="426" t="s">
        <v>740</v>
      </c>
      <c r="K56" s="427">
        <v>3</v>
      </c>
      <c r="L56" s="428">
        <f t="shared" si="1"/>
        <v>0.13043478260869565</v>
      </c>
      <c r="M56" s="428">
        <f t="shared" si="2"/>
        <v>0.75</v>
      </c>
      <c r="N56" s="184" t="s">
        <v>2100</v>
      </c>
      <c r="O56" s="429"/>
    </row>
    <row r="57" spans="1:15" ht="31.5" customHeight="1">
      <c r="A57" s="419" t="s">
        <v>37</v>
      </c>
      <c r="B57" s="420" t="s">
        <v>2114</v>
      </c>
      <c r="C57" s="421" t="s">
        <v>221</v>
      </c>
      <c r="D57" s="422" t="s">
        <v>2104</v>
      </c>
      <c r="E57" s="423">
        <v>2013</v>
      </c>
      <c r="F57" s="423">
        <v>24</v>
      </c>
      <c r="G57" s="424">
        <v>24</v>
      </c>
      <c r="H57" s="424">
        <v>4</v>
      </c>
      <c r="I57" s="425">
        <f t="shared" si="0"/>
        <v>0.16666666666666666</v>
      </c>
      <c r="J57" s="426" t="s">
        <v>740</v>
      </c>
      <c r="K57" s="427">
        <v>4</v>
      </c>
      <c r="L57" s="428">
        <f t="shared" si="1"/>
        <v>0.16666666666666666</v>
      </c>
      <c r="M57" s="428">
        <f t="shared" si="2"/>
        <v>1</v>
      </c>
      <c r="N57" s="184" t="s">
        <v>2100</v>
      </c>
      <c r="O57" s="429"/>
    </row>
    <row r="58" spans="1:15" ht="31.5" customHeight="1">
      <c r="A58" s="419" t="s">
        <v>37</v>
      </c>
      <c r="B58" s="420" t="s">
        <v>2114</v>
      </c>
      <c r="C58" s="421" t="s">
        <v>221</v>
      </c>
      <c r="D58" s="422" t="s">
        <v>2111</v>
      </c>
      <c r="E58" s="423">
        <v>2013</v>
      </c>
      <c r="F58" s="423">
        <v>96</v>
      </c>
      <c r="G58" s="424">
        <v>96</v>
      </c>
      <c r="H58" s="424">
        <v>13</v>
      </c>
      <c r="I58" s="425">
        <f t="shared" si="0"/>
        <v>0.13541666666666666</v>
      </c>
      <c r="J58" s="426" t="s">
        <v>740</v>
      </c>
      <c r="K58" s="427">
        <v>13</v>
      </c>
      <c r="L58" s="428">
        <f t="shared" si="1"/>
        <v>0.13541666666666666</v>
      </c>
      <c r="M58" s="428">
        <f t="shared" si="2"/>
        <v>1</v>
      </c>
      <c r="N58" s="184" t="s">
        <v>2100</v>
      </c>
      <c r="O58" s="429"/>
    </row>
    <row r="59" spans="1:15" ht="31.5" customHeight="1">
      <c r="A59" s="419" t="s">
        <v>37</v>
      </c>
      <c r="B59" s="420" t="s">
        <v>2114</v>
      </c>
      <c r="C59" s="421" t="s">
        <v>221</v>
      </c>
      <c r="D59" s="422" t="s">
        <v>206</v>
      </c>
      <c r="E59" s="423">
        <v>2013</v>
      </c>
      <c r="F59" s="423">
        <v>28</v>
      </c>
      <c r="G59" s="424">
        <v>28</v>
      </c>
      <c r="H59" s="424">
        <v>7</v>
      </c>
      <c r="I59" s="425">
        <f t="shared" si="0"/>
        <v>0.25</v>
      </c>
      <c r="J59" s="426" t="s">
        <v>740</v>
      </c>
      <c r="K59" s="427">
        <v>6</v>
      </c>
      <c r="L59" s="428">
        <f t="shared" si="1"/>
        <v>0.21428571428571427</v>
      </c>
      <c r="M59" s="428">
        <f t="shared" si="2"/>
        <v>0.8571428571428571</v>
      </c>
      <c r="N59" s="184" t="s">
        <v>2100</v>
      </c>
      <c r="O59" s="429"/>
    </row>
    <row r="60" spans="1:15" ht="31.5" customHeight="1">
      <c r="A60" s="419" t="s">
        <v>37</v>
      </c>
      <c r="B60" s="420" t="s">
        <v>2114</v>
      </c>
      <c r="C60" s="421" t="s">
        <v>2108</v>
      </c>
      <c r="D60" s="422" t="s">
        <v>2115</v>
      </c>
      <c r="E60" s="423">
        <v>2013</v>
      </c>
      <c r="F60" s="423">
        <v>498</v>
      </c>
      <c r="G60" s="424">
        <v>498</v>
      </c>
      <c r="H60" s="424">
        <v>11</v>
      </c>
      <c r="I60" s="425">
        <f t="shared" si="0"/>
        <v>2.2088353413654619E-2</v>
      </c>
      <c r="J60" s="426" t="s">
        <v>740</v>
      </c>
      <c r="K60" s="427">
        <v>9</v>
      </c>
      <c r="L60" s="428">
        <f t="shared" si="1"/>
        <v>1.8072289156626505E-2</v>
      </c>
      <c r="M60" s="428">
        <f t="shared" si="2"/>
        <v>0.81818181818181823</v>
      </c>
      <c r="N60" s="184" t="s">
        <v>2100</v>
      </c>
      <c r="O60" s="429"/>
    </row>
    <row r="61" spans="1:15" ht="30" customHeight="1">
      <c r="A61" s="419" t="s">
        <v>37</v>
      </c>
      <c r="B61" s="420" t="s">
        <v>2114</v>
      </c>
      <c r="C61" s="421" t="s">
        <v>2108</v>
      </c>
      <c r="D61" s="422" t="s">
        <v>2103</v>
      </c>
      <c r="E61" s="423">
        <v>2013</v>
      </c>
      <c r="F61" s="423">
        <v>30</v>
      </c>
      <c r="G61" s="424">
        <v>30</v>
      </c>
      <c r="H61" s="424">
        <v>7</v>
      </c>
      <c r="I61" s="425">
        <f t="shared" si="0"/>
        <v>0.23333333333333334</v>
      </c>
      <c r="J61" s="426" t="s">
        <v>740</v>
      </c>
      <c r="K61" s="427">
        <v>4</v>
      </c>
      <c r="L61" s="428">
        <f t="shared" si="1"/>
        <v>0.13333333333333333</v>
      </c>
      <c r="M61" s="428">
        <f t="shared" si="2"/>
        <v>0.5714285714285714</v>
      </c>
      <c r="N61" s="184" t="s">
        <v>2100</v>
      </c>
      <c r="O61" s="429"/>
    </row>
    <row r="62" spans="1:15" ht="31.5" customHeight="1">
      <c r="A62" s="419" t="s">
        <v>37</v>
      </c>
      <c r="B62" s="420" t="s">
        <v>2114</v>
      </c>
      <c r="C62" s="421" t="s">
        <v>2108</v>
      </c>
      <c r="D62" s="422" t="s">
        <v>2099</v>
      </c>
      <c r="E62" s="423">
        <v>2013</v>
      </c>
      <c r="F62" s="423">
        <v>30</v>
      </c>
      <c r="G62" s="424">
        <v>30</v>
      </c>
      <c r="H62" s="424">
        <v>7</v>
      </c>
      <c r="I62" s="425">
        <f t="shared" si="0"/>
        <v>0.23333333333333334</v>
      </c>
      <c r="J62" s="426" t="s">
        <v>740</v>
      </c>
      <c r="K62" s="427">
        <v>6</v>
      </c>
      <c r="L62" s="428">
        <f t="shared" si="1"/>
        <v>0.2</v>
      </c>
      <c r="M62" s="428">
        <f t="shared" si="2"/>
        <v>0.8571428571428571</v>
      </c>
      <c r="N62" s="184" t="s">
        <v>2100</v>
      </c>
      <c r="O62" s="432"/>
    </row>
    <row r="63" spans="1:15" ht="28.5" customHeight="1">
      <c r="A63" s="419" t="s">
        <v>37</v>
      </c>
      <c r="B63" s="420" t="s">
        <v>2114</v>
      </c>
      <c r="C63" s="421" t="s">
        <v>2108</v>
      </c>
      <c r="D63" s="422" t="s">
        <v>2111</v>
      </c>
      <c r="E63" s="423">
        <v>2013</v>
      </c>
      <c r="F63" s="423">
        <v>20</v>
      </c>
      <c r="G63" s="424">
        <v>20</v>
      </c>
      <c r="H63" s="433">
        <v>5</v>
      </c>
      <c r="I63" s="425">
        <f t="shared" si="0"/>
        <v>0.25</v>
      </c>
      <c r="J63" s="426" t="s">
        <v>740</v>
      </c>
      <c r="K63" s="427">
        <v>3</v>
      </c>
      <c r="L63" s="428">
        <f t="shared" si="1"/>
        <v>0.15</v>
      </c>
      <c r="M63" s="428">
        <f t="shared" si="2"/>
        <v>0.6</v>
      </c>
      <c r="N63" s="184" t="s">
        <v>2100</v>
      </c>
      <c r="O63" s="432"/>
    </row>
    <row r="64" spans="1:15" ht="28.5" customHeight="1">
      <c r="A64" s="419" t="s">
        <v>37</v>
      </c>
      <c r="B64" s="434" t="s">
        <v>2116</v>
      </c>
      <c r="C64" s="435" t="s">
        <v>2117</v>
      </c>
      <c r="D64" s="422" t="s">
        <v>2105</v>
      </c>
      <c r="E64" s="423">
        <v>2013</v>
      </c>
      <c r="F64" s="424">
        <v>952</v>
      </c>
      <c r="G64" s="424">
        <v>952</v>
      </c>
      <c r="H64" s="433">
        <v>952</v>
      </c>
      <c r="I64" s="425">
        <f t="shared" si="0"/>
        <v>1</v>
      </c>
      <c r="J64" s="436" t="s">
        <v>38</v>
      </c>
      <c r="K64" s="427">
        <v>952</v>
      </c>
      <c r="L64" s="428">
        <f t="shared" si="1"/>
        <v>1</v>
      </c>
      <c r="M64" s="428">
        <f t="shared" si="2"/>
        <v>1</v>
      </c>
      <c r="N64" s="432"/>
      <c r="O64" s="432"/>
    </row>
    <row r="65" spans="1:16" ht="28.5" customHeight="1">
      <c r="A65" s="419" t="s">
        <v>37</v>
      </c>
      <c r="B65" s="434" t="s">
        <v>2116</v>
      </c>
      <c r="C65" s="435" t="s">
        <v>2117</v>
      </c>
      <c r="D65" s="422" t="s">
        <v>2106</v>
      </c>
      <c r="E65" s="423">
        <v>2013</v>
      </c>
      <c r="F65" s="424">
        <v>273</v>
      </c>
      <c r="G65" s="424">
        <v>273</v>
      </c>
      <c r="H65" s="433">
        <v>273</v>
      </c>
      <c r="I65" s="425">
        <f t="shared" si="0"/>
        <v>1</v>
      </c>
      <c r="J65" s="436" t="s">
        <v>38</v>
      </c>
      <c r="K65" s="427">
        <v>273</v>
      </c>
      <c r="L65" s="428">
        <f t="shared" si="1"/>
        <v>1</v>
      </c>
      <c r="M65" s="428">
        <f t="shared" si="2"/>
        <v>1</v>
      </c>
      <c r="N65" s="432"/>
      <c r="O65" s="432"/>
    </row>
    <row r="66" spans="1:16" ht="28.5" customHeight="1">
      <c r="A66" s="419" t="s">
        <v>37</v>
      </c>
      <c r="B66" s="434" t="s">
        <v>2116</v>
      </c>
      <c r="C66" s="435" t="s">
        <v>2117</v>
      </c>
      <c r="D66" s="422" t="s">
        <v>2104</v>
      </c>
      <c r="E66" s="423">
        <v>2013</v>
      </c>
      <c r="F66" s="424">
        <v>60</v>
      </c>
      <c r="G66" s="424">
        <v>60</v>
      </c>
      <c r="H66" s="433">
        <v>60</v>
      </c>
      <c r="I66" s="425">
        <f t="shared" si="0"/>
        <v>1</v>
      </c>
      <c r="J66" s="436" t="s">
        <v>38</v>
      </c>
      <c r="K66" s="427">
        <v>60</v>
      </c>
      <c r="L66" s="428">
        <f t="shared" si="1"/>
        <v>1</v>
      </c>
      <c r="M66" s="428">
        <f t="shared" si="2"/>
        <v>1</v>
      </c>
      <c r="N66" s="432"/>
      <c r="O66" s="432"/>
    </row>
    <row r="67" spans="1:16" ht="28.5" customHeight="1">
      <c r="A67" s="419" t="s">
        <v>37</v>
      </c>
      <c r="B67" s="434" t="s">
        <v>2116</v>
      </c>
      <c r="C67" s="435" t="s">
        <v>2117</v>
      </c>
      <c r="D67" s="422" t="s">
        <v>2101</v>
      </c>
      <c r="E67" s="423">
        <v>2013</v>
      </c>
      <c r="F67" s="424">
        <v>22</v>
      </c>
      <c r="G67" s="424">
        <v>22</v>
      </c>
      <c r="H67" s="433">
        <v>22</v>
      </c>
      <c r="I67" s="425">
        <f t="shared" si="0"/>
        <v>1</v>
      </c>
      <c r="J67" s="436" t="s">
        <v>38</v>
      </c>
      <c r="K67" s="427">
        <v>22</v>
      </c>
      <c r="L67" s="428">
        <f t="shared" si="1"/>
        <v>1</v>
      </c>
      <c r="M67" s="428">
        <f t="shared" si="2"/>
        <v>1</v>
      </c>
      <c r="N67" s="432"/>
      <c r="O67" s="432"/>
    </row>
    <row r="68" spans="1:16" ht="28.5" customHeight="1">
      <c r="A68" s="419" t="s">
        <v>37</v>
      </c>
      <c r="B68" s="434" t="s">
        <v>2116</v>
      </c>
      <c r="C68" s="435" t="s">
        <v>2117</v>
      </c>
      <c r="D68" s="422" t="s">
        <v>2102</v>
      </c>
      <c r="E68" s="423">
        <v>2013</v>
      </c>
      <c r="F68" s="424">
        <v>54</v>
      </c>
      <c r="G68" s="424">
        <v>54</v>
      </c>
      <c r="H68" s="433">
        <v>54</v>
      </c>
      <c r="I68" s="425">
        <f t="shared" si="0"/>
        <v>1</v>
      </c>
      <c r="J68" s="436" t="s">
        <v>38</v>
      </c>
      <c r="K68" s="427">
        <v>54</v>
      </c>
      <c r="L68" s="428">
        <f t="shared" si="1"/>
        <v>1</v>
      </c>
      <c r="M68" s="428">
        <f t="shared" si="2"/>
        <v>1</v>
      </c>
      <c r="N68" s="432"/>
      <c r="O68" s="432"/>
    </row>
    <row r="69" spans="1:16" ht="28.5" customHeight="1">
      <c r="A69" s="419" t="s">
        <v>37</v>
      </c>
      <c r="B69" s="434" t="s">
        <v>2116</v>
      </c>
      <c r="C69" s="435" t="s">
        <v>2117</v>
      </c>
      <c r="D69" s="422" t="s">
        <v>206</v>
      </c>
      <c r="E69" s="423">
        <v>2013</v>
      </c>
      <c r="F69" s="424">
        <v>11</v>
      </c>
      <c r="G69" s="424">
        <v>11</v>
      </c>
      <c r="H69" s="433">
        <v>11</v>
      </c>
      <c r="I69" s="425">
        <f t="shared" ref="I69" si="3">+H69/G69</f>
        <v>1</v>
      </c>
      <c r="J69" s="436" t="s">
        <v>38</v>
      </c>
      <c r="K69" s="427">
        <v>11</v>
      </c>
      <c r="L69" s="428">
        <f t="shared" ref="L69" si="4">+K69/G69</f>
        <v>1</v>
      </c>
      <c r="M69" s="428">
        <f t="shared" ref="M69" si="5">+K69/H69</f>
        <v>1</v>
      </c>
      <c r="N69" s="432"/>
      <c r="O69" s="432"/>
    </row>
    <row r="70" spans="1:16" ht="15" customHeight="1">
      <c r="A70" s="15"/>
      <c r="B70" s="106"/>
      <c r="C70" s="186"/>
      <c r="D70" s="187"/>
      <c r="E70" s="188"/>
      <c r="F70" s="188"/>
      <c r="G70" s="188"/>
      <c r="H70" s="188"/>
      <c r="I70" s="189"/>
      <c r="J70" s="190"/>
      <c r="K70" s="150"/>
      <c r="L70" s="191"/>
      <c r="M70" s="191"/>
      <c r="N70" s="186"/>
      <c r="O70" s="150"/>
    </row>
    <row r="71" spans="1:16" ht="23.25" customHeight="1">
      <c r="A71" s="1712" t="s">
        <v>268</v>
      </c>
      <c r="B71" s="1712"/>
      <c r="C71" s="1712"/>
      <c r="D71" s="107"/>
      <c r="E71" s="192"/>
      <c r="F71" s="109"/>
      <c r="G71" s="109"/>
      <c r="H71" s="109"/>
      <c r="I71" s="109"/>
      <c r="J71" s="109"/>
      <c r="K71" s="109"/>
      <c r="L71" s="109"/>
      <c r="M71" s="109"/>
      <c r="O71" s="46"/>
      <c r="P71" s="22"/>
    </row>
    <row r="72" spans="1:16" ht="15" customHeight="1">
      <c r="A72" s="108" t="s">
        <v>245</v>
      </c>
      <c r="B72"/>
      <c r="C72" s="109"/>
      <c r="D72" s="109"/>
      <c r="E72" s="109"/>
      <c r="F72" s="109"/>
      <c r="G72" s="109"/>
      <c r="H72" s="109"/>
      <c r="I72" s="109"/>
      <c r="J72" s="109"/>
      <c r="K72" s="109"/>
      <c r="L72" s="109"/>
      <c r="M72" s="109"/>
      <c r="O72" s="46"/>
    </row>
    <row r="73" spans="1:16" ht="15" customHeight="1">
      <c r="A73" s="108" t="s">
        <v>39</v>
      </c>
      <c r="B73"/>
      <c r="C73" s="109"/>
      <c r="D73" s="109"/>
      <c r="E73" s="109"/>
      <c r="F73" s="109"/>
      <c r="G73" s="109"/>
      <c r="H73" s="109"/>
      <c r="I73" s="109"/>
      <c r="J73" s="109"/>
      <c r="K73" s="109"/>
      <c r="L73" s="109"/>
      <c r="M73" s="109"/>
    </row>
    <row r="74" spans="1:16">
      <c r="A74" s="108" t="s">
        <v>162</v>
      </c>
      <c r="B74"/>
    </row>
    <row r="75" spans="1:16" ht="15" customHeight="1">
      <c r="A75" s="108" t="s">
        <v>240</v>
      </c>
      <c r="B75"/>
      <c r="C75" s="109"/>
      <c r="D75" s="109"/>
      <c r="E75" s="109"/>
      <c r="F75" s="109"/>
      <c r="G75" s="109"/>
      <c r="H75" s="109"/>
      <c r="I75" s="109"/>
      <c r="J75" s="109"/>
    </row>
    <row r="76" spans="1:16">
      <c r="B76"/>
      <c r="C76" s="107"/>
    </row>
    <row r="77" spans="1:16">
      <c r="C77" s="107"/>
    </row>
    <row r="78" spans="1:16">
      <c r="C78" s="107"/>
    </row>
    <row r="79" spans="1:16">
      <c r="C79" s="107"/>
    </row>
    <row r="80" spans="1:16">
      <c r="C80" s="107"/>
    </row>
    <row r="81" spans="3:3">
      <c r="C81" s="22"/>
    </row>
  </sheetData>
  <mergeCells count="1">
    <mergeCell ref="A71:C71"/>
  </mergeCells>
  <dataValidations count="1">
    <dataValidation type="textLength" showInputMessage="1" showErrorMessage="1" sqref="O4:O72">
      <formula1>0</formula1>
      <formula2>150</formula2>
    </dataValidation>
  </dataValidations>
  <pageMargins left="0.78740157480314965" right="0.78740157480314965" top="1.0629921259842521" bottom="1.0629921259842521" header="0.78740157480314965" footer="0.78740157480314965"/>
  <pageSetup paperSize="9" scale="59" firstPageNumber="0" orientation="landscape" horizontalDpi="300" verticalDpi="300"/>
  <headerFooter alignWithMargins="0">
    <oddHeader>&amp;C&amp;"Times New Roman,Normal"&amp;12&amp;A</oddHeader>
    <oddFooter>&amp;C&amp;"Times New Roman,Normal"&amp;12Page &amp;P</oddFooter>
  </headerFooter>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enableFormatConditionsCalculation="0">
    <pageSetUpPr fitToPage="1"/>
  </sheetPr>
  <dimension ref="A1:H65"/>
  <sheetViews>
    <sheetView topLeftCell="A31" zoomScaleSheetLayoutView="70" workbookViewId="0">
      <selection activeCell="H13" sqref="H13"/>
    </sheetView>
  </sheetViews>
  <sheetFormatPr defaultColWidth="11.42578125" defaultRowHeight="12.75"/>
  <cols>
    <col min="1" max="1" width="6.7109375" style="91" customWidth="1"/>
    <col min="2" max="2" width="44.140625" style="91" customWidth="1"/>
    <col min="3" max="3" width="10.7109375" style="91" customWidth="1"/>
    <col min="4" max="4" width="20.42578125" style="91" customWidth="1"/>
    <col min="5" max="5" width="22.42578125" style="91" customWidth="1"/>
    <col min="6" max="6" width="20.28515625" style="91" customWidth="1"/>
    <col min="7" max="7" width="20.42578125" style="91" customWidth="1"/>
    <col min="8" max="16384" width="11.42578125" style="91"/>
  </cols>
  <sheetData>
    <row r="1" spans="1:8" ht="17.45" customHeight="1" thickBot="1">
      <c r="A1" s="98" t="s">
        <v>40</v>
      </c>
      <c r="B1" s="22"/>
      <c r="C1" s="98"/>
      <c r="D1" s="98"/>
      <c r="E1" s="98"/>
      <c r="F1" s="33"/>
      <c r="G1" s="248" t="s">
        <v>0</v>
      </c>
      <c r="H1" s="249" t="s">
        <v>425</v>
      </c>
    </row>
    <row r="2" spans="1:8" ht="41.25" customHeight="1" thickBot="1">
      <c r="A2" s="23"/>
      <c r="B2" s="99"/>
      <c r="C2" s="99"/>
      <c r="D2" s="164"/>
      <c r="E2" s="99"/>
      <c r="F2" s="164"/>
      <c r="G2" s="258" t="s">
        <v>241</v>
      </c>
      <c r="H2" s="250">
        <v>2014</v>
      </c>
    </row>
    <row r="3" spans="1:8" ht="63" customHeight="1" thickBot="1">
      <c r="A3" s="24" t="s">
        <v>1</v>
      </c>
      <c r="B3" s="24" t="s">
        <v>33</v>
      </c>
      <c r="C3" s="193" t="s">
        <v>202</v>
      </c>
      <c r="D3" s="194" t="s">
        <v>41</v>
      </c>
      <c r="E3" s="195" t="s">
        <v>42</v>
      </c>
      <c r="F3" s="197" t="s">
        <v>43</v>
      </c>
      <c r="G3" s="196" t="s">
        <v>44</v>
      </c>
      <c r="H3" s="198" t="s">
        <v>292</v>
      </c>
    </row>
    <row r="4" spans="1:8" ht="51">
      <c r="A4" s="1713" t="s">
        <v>37</v>
      </c>
      <c r="B4" s="1715" t="s">
        <v>2097</v>
      </c>
      <c r="C4" s="1716">
        <v>2013</v>
      </c>
      <c r="D4" s="1717" t="s">
        <v>2118</v>
      </c>
      <c r="E4" s="1719">
        <v>60</v>
      </c>
      <c r="F4" s="438" t="s">
        <v>2119</v>
      </c>
      <c r="G4" s="427">
        <v>2</v>
      </c>
      <c r="H4" s="439" t="s">
        <v>2120</v>
      </c>
    </row>
    <row r="5" spans="1:8" ht="51">
      <c r="A5" s="1714"/>
      <c r="B5" s="1715"/>
      <c r="C5" s="1716"/>
      <c r="D5" s="1718"/>
      <c r="E5" s="1719"/>
      <c r="F5" s="438" t="s">
        <v>2121</v>
      </c>
      <c r="G5" s="427">
        <v>58</v>
      </c>
      <c r="H5" s="440" t="s">
        <v>2122</v>
      </c>
    </row>
    <row r="6" spans="1:8" ht="25.5">
      <c r="A6" s="1720" t="s">
        <v>37</v>
      </c>
      <c r="B6" s="1715" t="s">
        <v>2097</v>
      </c>
      <c r="C6" s="1716">
        <v>2013</v>
      </c>
      <c r="D6" s="1715" t="s">
        <v>2123</v>
      </c>
      <c r="E6" s="1719">
        <v>21</v>
      </c>
      <c r="F6" s="438" t="s">
        <v>2124</v>
      </c>
      <c r="G6" s="441">
        <v>1</v>
      </c>
      <c r="H6" s="439" t="s">
        <v>2120</v>
      </c>
    </row>
    <row r="7" spans="1:8" ht="25.5">
      <c r="A7" s="1721"/>
      <c r="B7" s="1715"/>
      <c r="C7" s="1716"/>
      <c r="D7" s="1715"/>
      <c r="E7" s="1719"/>
      <c r="F7" s="442" t="s">
        <v>2125</v>
      </c>
      <c r="G7" s="441">
        <v>20</v>
      </c>
      <c r="H7" s="440" t="s">
        <v>2122</v>
      </c>
    </row>
    <row r="8" spans="1:8" ht="25.5">
      <c r="A8" s="1714" t="s">
        <v>37</v>
      </c>
      <c r="B8" s="1715" t="s">
        <v>2097</v>
      </c>
      <c r="C8" s="1716">
        <v>2013</v>
      </c>
      <c r="D8" s="1722" t="s">
        <v>2126</v>
      </c>
      <c r="E8" s="1719">
        <v>63</v>
      </c>
      <c r="F8" s="438" t="s">
        <v>2127</v>
      </c>
      <c r="G8" s="427">
        <v>6</v>
      </c>
      <c r="H8" s="439" t="s">
        <v>2120</v>
      </c>
    </row>
    <row r="9" spans="1:8" ht="25.5">
      <c r="A9" s="1721"/>
      <c r="B9" s="1715"/>
      <c r="C9" s="1716"/>
      <c r="D9" s="1723"/>
      <c r="E9" s="1719"/>
      <c r="F9" s="442" t="s">
        <v>2128</v>
      </c>
      <c r="G9" s="427">
        <v>57</v>
      </c>
      <c r="H9" s="440" t="s">
        <v>2122</v>
      </c>
    </row>
    <row r="10" spans="1:8" ht="25.5">
      <c r="A10" s="1714" t="s">
        <v>37</v>
      </c>
      <c r="B10" s="1715" t="s">
        <v>2097</v>
      </c>
      <c r="C10" s="1716">
        <v>2013</v>
      </c>
      <c r="D10" s="1723" t="s">
        <v>2129</v>
      </c>
      <c r="E10" s="1719">
        <v>122</v>
      </c>
      <c r="F10" s="438" t="s">
        <v>2130</v>
      </c>
      <c r="G10" s="427">
        <v>4</v>
      </c>
      <c r="H10" s="439" t="s">
        <v>2120</v>
      </c>
    </row>
    <row r="11" spans="1:8" ht="25.5">
      <c r="A11" s="1721"/>
      <c r="B11" s="1715"/>
      <c r="C11" s="1716"/>
      <c r="D11" s="1716"/>
      <c r="E11" s="1719"/>
      <c r="F11" s="442" t="s">
        <v>2131</v>
      </c>
      <c r="G11" s="427">
        <v>118</v>
      </c>
      <c r="H11" s="440" t="s">
        <v>2122</v>
      </c>
    </row>
    <row r="12" spans="1:8" ht="25.5">
      <c r="A12" s="1714" t="s">
        <v>37</v>
      </c>
      <c r="B12" s="1715" t="s">
        <v>2097</v>
      </c>
      <c r="C12" s="1716">
        <v>2013</v>
      </c>
      <c r="D12" s="1723" t="s">
        <v>2132</v>
      </c>
      <c r="E12" s="1719">
        <v>30</v>
      </c>
      <c r="F12" s="438" t="s">
        <v>2133</v>
      </c>
      <c r="G12" s="427">
        <v>26</v>
      </c>
      <c r="H12" s="440" t="s">
        <v>2122</v>
      </c>
    </row>
    <row r="13" spans="1:8" ht="25.5">
      <c r="A13" s="1714"/>
      <c r="B13" s="1724"/>
      <c r="C13" s="1722"/>
      <c r="D13" s="1722"/>
      <c r="E13" s="1725"/>
      <c r="F13" s="442" t="s">
        <v>2134</v>
      </c>
      <c r="G13" s="427">
        <v>4</v>
      </c>
      <c r="H13" s="439" t="s">
        <v>2120</v>
      </c>
    </row>
    <row r="14" spans="1:8" ht="51">
      <c r="A14" s="1726" t="s">
        <v>37</v>
      </c>
      <c r="B14" s="1729" t="s">
        <v>2097</v>
      </c>
      <c r="C14" s="1729">
        <v>2013</v>
      </c>
      <c r="D14" s="1729" t="s">
        <v>2135</v>
      </c>
      <c r="E14" s="1732">
        <v>29</v>
      </c>
      <c r="F14" s="443" t="s">
        <v>2136</v>
      </c>
      <c r="G14" s="427">
        <v>21</v>
      </c>
      <c r="H14" s="440" t="s">
        <v>2122</v>
      </c>
    </row>
    <row r="15" spans="1:8" ht="51">
      <c r="A15" s="1727"/>
      <c r="B15" s="1730"/>
      <c r="C15" s="1730"/>
      <c r="D15" s="1730"/>
      <c r="E15" s="1733"/>
      <c r="F15" s="444" t="s">
        <v>2137</v>
      </c>
      <c r="G15" s="427">
        <v>2</v>
      </c>
      <c r="H15" s="439" t="s">
        <v>2120</v>
      </c>
    </row>
    <row r="16" spans="1:8" ht="51">
      <c r="A16" s="1728"/>
      <c r="B16" s="1731"/>
      <c r="C16" s="1731"/>
      <c r="D16" s="1731"/>
      <c r="E16" s="1734"/>
      <c r="F16" s="445" t="s">
        <v>2138</v>
      </c>
      <c r="G16" s="446">
        <v>6</v>
      </c>
      <c r="H16" s="447" t="s">
        <v>2120</v>
      </c>
    </row>
    <row r="17" spans="1:8" ht="25.5">
      <c r="A17" s="1735" t="s">
        <v>37</v>
      </c>
      <c r="B17" s="1730" t="s">
        <v>1020</v>
      </c>
      <c r="C17" s="1730">
        <v>2013</v>
      </c>
      <c r="D17" s="1730" t="s">
        <v>2139</v>
      </c>
      <c r="E17" s="1733">
        <v>24</v>
      </c>
      <c r="F17" s="448" t="s">
        <v>2140</v>
      </c>
      <c r="G17" s="449">
        <v>22</v>
      </c>
      <c r="H17" s="440" t="s">
        <v>2122</v>
      </c>
    </row>
    <row r="18" spans="1:8" ht="25.5">
      <c r="A18" s="1735"/>
      <c r="B18" s="1730"/>
      <c r="C18" s="1730"/>
      <c r="D18" s="1730"/>
      <c r="E18" s="1733"/>
      <c r="F18" s="448" t="s">
        <v>2141</v>
      </c>
      <c r="G18" s="449">
        <v>2</v>
      </c>
      <c r="H18" s="450" t="s">
        <v>2120</v>
      </c>
    </row>
    <row r="19" spans="1:8" ht="25.5">
      <c r="A19" s="1735" t="s">
        <v>37</v>
      </c>
      <c r="B19" s="1730" t="s">
        <v>1020</v>
      </c>
      <c r="C19" s="1730">
        <v>2013</v>
      </c>
      <c r="D19" s="1730" t="s">
        <v>2142</v>
      </c>
      <c r="E19" s="1733">
        <v>35</v>
      </c>
      <c r="F19" s="448" t="s">
        <v>2143</v>
      </c>
      <c r="G19" s="449">
        <v>3</v>
      </c>
      <c r="H19" s="450" t="s">
        <v>2120</v>
      </c>
    </row>
    <row r="20" spans="1:8" ht="25.5">
      <c r="A20" s="1735"/>
      <c r="B20" s="1730"/>
      <c r="C20" s="1730"/>
      <c r="D20" s="1730"/>
      <c r="E20" s="1733"/>
      <c r="F20" s="448" t="s">
        <v>2144</v>
      </c>
      <c r="G20" s="449">
        <v>32</v>
      </c>
      <c r="H20" s="440" t="s">
        <v>2122</v>
      </c>
    </row>
    <row r="21" spans="1:8" ht="25.5">
      <c r="A21" s="1735" t="s">
        <v>37</v>
      </c>
      <c r="B21" s="1730" t="s">
        <v>1020</v>
      </c>
      <c r="C21" s="1730">
        <v>2013</v>
      </c>
      <c r="D21" s="1730" t="s">
        <v>2145</v>
      </c>
      <c r="E21" s="1733">
        <v>55</v>
      </c>
      <c r="F21" s="448" t="s">
        <v>2146</v>
      </c>
      <c r="G21" s="449">
        <v>1</v>
      </c>
      <c r="H21" s="450" t="s">
        <v>2120</v>
      </c>
    </row>
    <row r="22" spans="1:8" ht="25.5">
      <c r="A22" s="1735"/>
      <c r="B22" s="1730"/>
      <c r="C22" s="1730"/>
      <c r="D22" s="1730"/>
      <c r="E22" s="1733"/>
      <c r="F22" s="448" t="s">
        <v>2147</v>
      </c>
      <c r="G22" s="449">
        <v>54</v>
      </c>
      <c r="H22" s="440" t="s">
        <v>2122</v>
      </c>
    </row>
    <row r="23" spans="1:8" ht="25.5">
      <c r="A23" s="1735" t="s">
        <v>37</v>
      </c>
      <c r="B23" s="1730" t="s">
        <v>1020</v>
      </c>
      <c r="C23" s="1730">
        <v>2013</v>
      </c>
      <c r="D23" s="1730" t="s">
        <v>2148</v>
      </c>
      <c r="E23" s="1733">
        <v>27</v>
      </c>
      <c r="F23" s="448" t="s">
        <v>2149</v>
      </c>
      <c r="G23" s="449">
        <v>22</v>
      </c>
      <c r="H23" s="440" t="s">
        <v>2122</v>
      </c>
    </row>
    <row r="24" spans="1:8" ht="25.5">
      <c r="A24" s="1735"/>
      <c r="B24" s="1730"/>
      <c r="C24" s="1730"/>
      <c r="D24" s="1730"/>
      <c r="E24" s="1733"/>
      <c r="F24" s="448" t="s">
        <v>2149</v>
      </c>
      <c r="G24" s="449">
        <v>5</v>
      </c>
      <c r="H24" s="450" t="s">
        <v>2120</v>
      </c>
    </row>
    <row r="25" spans="1:8" ht="38.25">
      <c r="A25" s="1726" t="s">
        <v>37</v>
      </c>
      <c r="B25" s="1730" t="s">
        <v>1020</v>
      </c>
      <c r="C25" s="1730">
        <v>2013</v>
      </c>
      <c r="D25" s="1730" t="s">
        <v>2150</v>
      </c>
      <c r="E25" s="1733">
        <v>17</v>
      </c>
      <c r="F25" s="443" t="s">
        <v>2151</v>
      </c>
      <c r="G25" s="427">
        <v>7</v>
      </c>
      <c r="H25" s="439" t="s">
        <v>2120</v>
      </c>
    </row>
    <row r="26" spans="1:8" ht="38.25">
      <c r="A26" s="1727"/>
      <c r="B26" s="1729"/>
      <c r="C26" s="1729"/>
      <c r="D26" s="1729"/>
      <c r="E26" s="1732"/>
      <c r="F26" s="444" t="s">
        <v>2152</v>
      </c>
      <c r="G26" s="427">
        <v>7</v>
      </c>
      <c r="H26" s="440" t="s">
        <v>2122</v>
      </c>
    </row>
    <row r="27" spans="1:8" ht="38.25">
      <c r="A27" s="1728"/>
      <c r="B27" s="1736"/>
      <c r="C27" s="1736"/>
      <c r="D27" s="1736"/>
      <c r="E27" s="1737"/>
      <c r="F27" s="444" t="s">
        <v>2153</v>
      </c>
      <c r="G27" s="446">
        <v>3</v>
      </c>
      <c r="H27" s="439" t="s">
        <v>2120</v>
      </c>
    </row>
    <row r="28" spans="1:8" ht="51">
      <c r="A28" s="1738" t="s">
        <v>37</v>
      </c>
      <c r="B28" s="1729" t="s">
        <v>1020</v>
      </c>
      <c r="C28" s="1729">
        <v>2013</v>
      </c>
      <c r="D28" s="1729" t="s">
        <v>2154</v>
      </c>
      <c r="E28" s="1732">
        <v>23</v>
      </c>
      <c r="F28" s="451" t="s">
        <v>2155</v>
      </c>
      <c r="G28" s="452">
        <v>22</v>
      </c>
      <c r="H28" s="440" t="s">
        <v>2122</v>
      </c>
    </row>
    <row r="29" spans="1:8" ht="51">
      <c r="A29" s="1738"/>
      <c r="B29" s="1729"/>
      <c r="C29" s="1729"/>
      <c r="D29" s="1729"/>
      <c r="E29" s="1732"/>
      <c r="F29" s="451" t="s">
        <v>2155</v>
      </c>
      <c r="G29" s="452">
        <v>1</v>
      </c>
      <c r="H29" s="439" t="s">
        <v>2120</v>
      </c>
    </row>
    <row r="30" spans="1:8" ht="25.5">
      <c r="A30" s="1726" t="s">
        <v>37</v>
      </c>
      <c r="B30" s="1729" t="s">
        <v>2114</v>
      </c>
      <c r="C30" s="1729">
        <v>2013</v>
      </c>
      <c r="D30" s="1729" t="s">
        <v>2156</v>
      </c>
      <c r="E30" s="1732">
        <v>13</v>
      </c>
      <c r="F30" s="443" t="s">
        <v>2157</v>
      </c>
      <c r="G30" s="427">
        <v>1</v>
      </c>
      <c r="H30" s="439" t="s">
        <v>2120</v>
      </c>
    </row>
    <row r="31" spans="1:8" ht="25.5">
      <c r="A31" s="1727"/>
      <c r="B31" s="1729"/>
      <c r="C31" s="1729"/>
      <c r="D31" s="1729"/>
      <c r="E31" s="1732"/>
      <c r="F31" s="444" t="s">
        <v>2158</v>
      </c>
      <c r="G31" s="427">
        <v>4</v>
      </c>
      <c r="H31" s="439" t="s">
        <v>2120</v>
      </c>
    </row>
    <row r="32" spans="1:8" ht="25.5">
      <c r="A32" s="1739"/>
      <c r="B32" s="1731"/>
      <c r="C32" s="1731"/>
      <c r="D32" s="1731"/>
      <c r="E32" s="1734"/>
      <c r="F32" s="444" t="s">
        <v>2159</v>
      </c>
      <c r="G32" s="446">
        <v>8</v>
      </c>
      <c r="H32" s="453" t="s">
        <v>2122</v>
      </c>
    </row>
    <row r="33" spans="1:8" ht="25.5">
      <c r="A33" s="1735" t="s">
        <v>37</v>
      </c>
      <c r="B33" s="1730" t="s">
        <v>2114</v>
      </c>
      <c r="C33" s="1730">
        <v>2013</v>
      </c>
      <c r="D33" s="1730" t="s">
        <v>2160</v>
      </c>
      <c r="E33" s="1733">
        <v>96</v>
      </c>
      <c r="F33" s="454" t="s">
        <v>2161</v>
      </c>
      <c r="G33" s="449">
        <v>6</v>
      </c>
      <c r="H33" s="450" t="s">
        <v>2120</v>
      </c>
    </row>
    <row r="34" spans="1:8" ht="25.5">
      <c r="A34" s="1735"/>
      <c r="B34" s="1730"/>
      <c r="C34" s="1730"/>
      <c r="D34" s="1730"/>
      <c r="E34" s="1733"/>
      <c r="F34" s="454" t="s">
        <v>2162</v>
      </c>
      <c r="G34" s="449">
        <v>90</v>
      </c>
      <c r="H34" s="453" t="s">
        <v>2122</v>
      </c>
    </row>
    <row r="35" spans="1:8" ht="38.25">
      <c r="A35" s="1735" t="s">
        <v>37</v>
      </c>
      <c r="B35" s="1730" t="s">
        <v>2114</v>
      </c>
      <c r="C35" s="1730">
        <v>2013</v>
      </c>
      <c r="D35" s="1730" t="s">
        <v>2163</v>
      </c>
      <c r="E35" s="1733">
        <v>498</v>
      </c>
      <c r="F35" s="454" t="s">
        <v>2164</v>
      </c>
      <c r="G35" s="449">
        <v>1</v>
      </c>
      <c r="H35" s="453" t="s">
        <v>2165</v>
      </c>
    </row>
    <row r="36" spans="1:8" ht="38.25">
      <c r="A36" s="1735"/>
      <c r="B36" s="1730"/>
      <c r="C36" s="1730"/>
      <c r="D36" s="1730"/>
      <c r="E36" s="1733"/>
      <c r="F36" s="454" t="s">
        <v>2166</v>
      </c>
      <c r="G36" s="449">
        <v>497</v>
      </c>
      <c r="H36" s="453" t="s">
        <v>2122</v>
      </c>
    </row>
    <row r="37" spans="1:8" ht="25.5">
      <c r="A37" s="1726" t="s">
        <v>37</v>
      </c>
      <c r="B37" s="1731" t="s">
        <v>2114</v>
      </c>
      <c r="C37" s="1731">
        <v>2013</v>
      </c>
      <c r="D37" s="1731" t="s">
        <v>2167</v>
      </c>
      <c r="E37" s="1734">
        <v>30</v>
      </c>
      <c r="F37" s="454" t="s">
        <v>2168</v>
      </c>
      <c r="G37" s="449">
        <v>2</v>
      </c>
      <c r="H37" s="455" t="s">
        <v>2169</v>
      </c>
    </row>
    <row r="38" spans="1:8" ht="38.25">
      <c r="A38" s="1727"/>
      <c r="B38" s="1740"/>
      <c r="C38" s="1740"/>
      <c r="D38" s="1740"/>
      <c r="E38" s="1742"/>
      <c r="F38" s="454" t="s">
        <v>2170</v>
      </c>
      <c r="G38" s="449">
        <v>2</v>
      </c>
      <c r="H38" s="455" t="s">
        <v>2165</v>
      </c>
    </row>
    <row r="39" spans="1:8" ht="38.25">
      <c r="A39" s="1727"/>
      <c r="B39" s="1740"/>
      <c r="C39" s="1740"/>
      <c r="D39" s="1740"/>
      <c r="E39" s="1742"/>
      <c r="F39" s="454" t="s">
        <v>2171</v>
      </c>
      <c r="G39" s="449">
        <v>25</v>
      </c>
      <c r="H39" s="453" t="s">
        <v>2122</v>
      </c>
    </row>
    <row r="40" spans="1:8" ht="38.25">
      <c r="A40" s="1739"/>
      <c r="B40" s="1741"/>
      <c r="C40" s="1741"/>
      <c r="D40" s="1741"/>
      <c r="E40" s="1743"/>
      <c r="F40" s="454" t="s">
        <v>2172</v>
      </c>
      <c r="G40" s="449">
        <v>1</v>
      </c>
      <c r="H40" s="450" t="s">
        <v>2120</v>
      </c>
    </row>
    <row r="41" spans="1:8" ht="38.25">
      <c r="A41" s="1726" t="s">
        <v>37</v>
      </c>
      <c r="B41" s="1730" t="s">
        <v>2114</v>
      </c>
      <c r="C41" s="1730">
        <v>2013</v>
      </c>
      <c r="D41" s="1730" t="s">
        <v>2154</v>
      </c>
      <c r="E41" s="1733">
        <v>30</v>
      </c>
      <c r="F41" s="443" t="s">
        <v>2173</v>
      </c>
      <c r="G41" s="427">
        <v>4</v>
      </c>
      <c r="H41" s="439" t="s">
        <v>2165</v>
      </c>
    </row>
    <row r="42" spans="1:8" ht="38.25">
      <c r="A42" s="1727"/>
      <c r="B42" s="1729"/>
      <c r="C42" s="1729"/>
      <c r="D42" s="1729"/>
      <c r="E42" s="1732"/>
      <c r="F42" s="444" t="s">
        <v>2174</v>
      </c>
      <c r="G42" s="427">
        <v>24</v>
      </c>
      <c r="H42" s="440" t="s">
        <v>2122</v>
      </c>
    </row>
    <row r="43" spans="1:8" ht="38.25">
      <c r="A43" s="1728"/>
      <c r="B43" s="1736"/>
      <c r="C43" s="1736"/>
      <c r="D43" s="1736"/>
      <c r="E43" s="1737"/>
      <c r="F43" s="444" t="s">
        <v>2175</v>
      </c>
      <c r="G43" s="446">
        <v>2</v>
      </c>
      <c r="H43" s="439" t="s">
        <v>2120</v>
      </c>
    </row>
    <row r="44" spans="1:8" ht="38.25">
      <c r="A44" s="1738" t="s">
        <v>37</v>
      </c>
      <c r="B44" s="1729" t="s">
        <v>2114</v>
      </c>
      <c r="C44" s="1729">
        <v>2013</v>
      </c>
      <c r="D44" s="1729" t="s">
        <v>2176</v>
      </c>
      <c r="E44" s="1732">
        <v>20</v>
      </c>
      <c r="F44" s="451" t="s">
        <v>2177</v>
      </c>
      <c r="G44" s="452">
        <v>6</v>
      </c>
      <c r="H44" s="439" t="s">
        <v>2120</v>
      </c>
    </row>
    <row r="45" spans="1:8" ht="38.25">
      <c r="A45" s="1738"/>
      <c r="B45" s="1729"/>
      <c r="C45" s="1729"/>
      <c r="D45" s="1729"/>
      <c r="E45" s="1732"/>
      <c r="F45" s="451" t="s">
        <v>2178</v>
      </c>
      <c r="G45" s="452">
        <v>14</v>
      </c>
      <c r="H45" s="440" t="s">
        <v>2122</v>
      </c>
    </row>
    <row r="46" spans="1:8">
      <c r="A46" s="415"/>
      <c r="B46" s="416"/>
      <c r="C46" s="417"/>
      <c r="D46" s="418"/>
      <c r="E46" s="414"/>
      <c r="F46" s="85"/>
      <c r="G46" s="86"/>
      <c r="H46" s="172"/>
    </row>
    <row r="47" spans="1:8">
      <c r="A47" s="2"/>
      <c r="B47" s="2"/>
      <c r="C47" s="2"/>
      <c r="D47" s="2"/>
      <c r="E47" s="3"/>
      <c r="F47" s="3"/>
      <c r="G47" s="140"/>
      <c r="H47" s="141"/>
    </row>
    <row r="48" spans="1:8">
      <c r="A48" s="2"/>
      <c r="B48" s="2"/>
      <c r="C48" s="2"/>
      <c r="D48" s="2"/>
      <c r="E48" s="3"/>
      <c r="F48" s="3"/>
      <c r="G48" s="140"/>
      <c r="H48" s="141"/>
    </row>
    <row r="49" spans="1:8">
      <c r="A49" s="2"/>
      <c r="B49" s="2"/>
      <c r="C49" s="2"/>
      <c r="D49" s="2"/>
      <c r="E49" s="3"/>
      <c r="F49" s="3"/>
      <c r="G49" s="140"/>
      <c r="H49" s="141"/>
    </row>
    <row r="50" spans="1:8">
      <c r="A50" s="2"/>
      <c r="B50" s="2"/>
      <c r="C50" s="2"/>
      <c r="D50" s="2"/>
      <c r="E50" s="3"/>
      <c r="F50" s="3"/>
      <c r="G50" s="140"/>
      <c r="H50" s="141"/>
    </row>
    <row r="51" spans="1:8">
      <c r="A51" s="2"/>
      <c r="B51" s="2"/>
      <c r="C51" s="2"/>
      <c r="D51" s="2"/>
      <c r="E51" s="3"/>
      <c r="F51" s="3"/>
      <c r="G51" s="140"/>
      <c r="H51" s="141"/>
    </row>
    <row r="52" spans="1:8">
      <c r="A52" s="2"/>
      <c r="B52" s="2"/>
      <c r="C52" s="2"/>
      <c r="D52" s="2"/>
      <c r="E52" s="3"/>
      <c r="F52" s="3"/>
      <c r="G52" s="3"/>
    </row>
    <row r="53" spans="1:8">
      <c r="A53" s="2"/>
      <c r="B53" s="2"/>
      <c r="C53" s="2"/>
      <c r="D53" s="2"/>
      <c r="E53" s="3"/>
      <c r="F53" s="3"/>
      <c r="G53" s="3"/>
    </row>
    <row r="54" spans="1:8">
      <c r="A54" s="2"/>
      <c r="B54" s="2"/>
      <c r="C54" s="2"/>
      <c r="D54" s="2"/>
      <c r="E54" s="3"/>
      <c r="F54" s="3"/>
      <c r="G54" s="3"/>
    </row>
    <row r="55" spans="1:8">
      <c r="A55" s="2"/>
      <c r="B55" s="2"/>
      <c r="C55" s="2"/>
      <c r="D55" s="2"/>
      <c r="E55" s="3"/>
      <c r="F55" s="3"/>
      <c r="G55" s="3"/>
    </row>
    <row r="56" spans="1:8">
      <c r="A56" s="2"/>
      <c r="B56" s="2"/>
      <c r="C56" s="2"/>
      <c r="D56" s="2"/>
      <c r="E56" s="3"/>
      <c r="F56" s="3"/>
      <c r="G56" s="3"/>
    </row>
    <row r="57" spans="1:8">
      <c r="A57" s="2"/>
      <c r="B57" s="2"/>
      <c r="C57" s="2"/>
      <c r="D57" s="2"/>
      <c r="E57" s="3"/>
      <c r="F57" s="3"/>
      <c r="G57" s="3"/>
    </row>
    <row r="58" spans="1:8">
      <c r="A58" s="2"/>
      <c r="B58" s="2"/>
      <c r="C58" s="2"/>
      <c r="D58" s="2"/>
      <c r="E58" s="3"/>
      <c r="F58" s="3"/>
      <c r="G58" s="3"/>
    </row>
    <row r="59" spans="1:8">
      <c r="A59" s="2"/>
      <c r="B59" s="2"/>
      <c r="C59" s="2"/>
      <c r="D59" s="2"/>
      <c r="E59" s="3"/>
      <c r="F59" s="3"/>
      <c r="G59" s="3"/>
    </row>
    <row r="60" spans="1:8">
      <c r="A60" s="2"/>
      <c r="B60" s="2"/>
      <c r="C60" s="2"/>
      <c r="D60" s="2"/>
      <c r="E60" s="3"/>
      <c r="F60" s="3"/>
      <c r="G60" s="3"/>
    </row>
    <row r="61" spans="1:8">
      <c r="A61" s="2"/>
      <c r="B61" s="2"/>
      <c r="C61" s="2"/>
      <c r="D61" s="2"/>
      <c r="E61" s="3"/>
      <c r="F61" s="3"/>
      <c r="G61" s="3"/>
    </row>
    <row r="62" spans="1:8">
      <c r="A62" s="2"/>
      <c r="B62" s="2"/>
      <c r="C62" s="2"/>
      <c r="D62" s="2"/>
      <c r="E62" s="3"/>
      <c r="F62" s="3"/>
      <c r="G62" s="3"/>
    </row>
    <row r="63" spans="1:8">
      <c r="A63" s="2"/>
      <c r="B63" s="2"/>
      <c r="C63" s="2"/>
      <c r="D63" s="2"/>
      <c r="E63" s="3"/>
      <c r="F63" s="3"/>
      <c r="G63" s="3"/>
    </row>
    <row r="64" spans="1:8">
      <c r="A64" s="2"/>
      <c r="B64" s="2"/>
      <c r="C64" s="2"/>
      <c r="D64" s="2"/>
      <c r="E64" s="3"/>
      <c r="F64" s="3"/>
      <c r="G64" s="3"/>
    </row>
    <row r="65" spans="5:7">
      <c r="E65" s="36"/>
      <c r="F65" s="36"/>
      <c r="G65" s="36"/>
    </row>
  </sheetData>
  <mergeCells count="90">
    <mergeCell ref="A44:A45"/>
    <mergeCell ref="B44:B45"/>
    <mergeCell ref="C44:C45"/>
    <mergeCell ref="D44:D45"/>
    <mergeCell ref="E44:E45"/>
    <mergeCell ref="A41:A43"/>
    <mergeCell ref="B41:B43"/>
    <mergeCell ref="C41:C43"/>
    <mergeCell ref="D41:D43"/>
    <mergeCell ref="E41:E43"/>
    <mergeCell ref="A37:A40"/>
    <mergeCell ref="B37:B40"/>
    <mergeCell ref="C37:C40"/>
    <mergeCell ref="D37:D40"/>
    <mergeCell ref="E37:E40"/>
    <mergeCell ref="A35:A36"/>
    <mergeCell ref="B35:B36"/>
    <mergeCell ref="C35:C36"/>
    <mergeCell ref="D35:D36"/>
    <mergeCell ref="E35:E36"/>
    <mergeCell ref="A33:A34"/>
    <mergeCell ref="B33:B34"/>
    <mergeCell ref="C33:C34"/>
    <mergeCell ref="D33:D34"/>
    <mergeCell ref="E33:E34"/>
    <mergeCell ref="A30:A32"/>
    <mergeCell ref="B30:B32"/>
    <mergeCell ref="C30:C32"/>
    <mergeCell ref="D30:D32"/>
    <mergeCell ref="E30:E32"/>
    <mergeCell ref="A28:A29"/>
    <mergeCell ref="B28:B29"/>
    <mergeCell ref="C28:C29"/>
    <mergeCell ref="D28:D29"/>
    <mergeCell ref="E28:E29"/>
    <mergeCell ref="A25:A27"/>
    <mergeCell ref="B25:B27"/>
    <mergeCell ref="C25:C27"/>
    <mergeCell ref="D25:D27"/>
    <mergeCell ref="E25:E27"/>
    <mergeCell ref="A23:A24"/>
    <mergeCell ref="B23:B24"/>
    <mergeCell ref="C23:C24"/>
    <mergeCell ref="D23:D24"/>
    <mergeCell ref="E23:E24"/>
    <mergeCell ref="A21:A22"/>
    <mergeCell ref="B21:B22"/>
    <mergeCell ref="C21:C22"/>
    <mergeCell ref="D21:D22"/>
    <mergeCell ref="E21:E22"/>
    <mergeCell ref="A19:A20"/>
    <mergeCell ref="B19:B20"/>
    <mergeCell ref="C19:C20"/>
    <mergeCell ref="D19:D20"/>
    <mergeCell ref="E19:E20"/>
    <mergeCell ref="A17:A18"/>
    <mergeCell ref="B17:B18"/>
    <mergeCell ref="C17:C18"/>
    <mergeCell ref="D17:D18"/>
    <mergeCell ref="E17:E18"/>
    <mergeCell ref="A14:A16"/>
    <mergeCell ref="B14:B16"/>
    <mergeCell ref="C14:C16"/>
    <mergeCell ref="D14:D16"/>
    <mergeCell ref="E14:E16"/>
    <mergeCell ref="A12:A13"/>
    <mergeCell ref="B12:B13"/>
    <mergeCell ref="C12:C13"/>
    <mergeCell ref="D12:D13"/>
    <mergeCell ref="E12:E13"/>
    <mergeCell ref="A10:A11"/>
    <mergeCell ref="B10:B11"/>
    <mergeCell ref="C10:C11"/>
    <mergeCell ref="D10:D11"/>
    <mergeCell ref="E10:E11"/>
    <mergeCell ref="A8:A9"/>
    <mergeCell ref="B8:B9"/>
    <mergeCell ref="C8:C9"/>
    <mergeCell ref="D8:D9"/>
    <mergeCell ref="E8:E9"/>
    <mergeCell ref="A6:A7"/>
    <mergeCell ref="B6:B7"/>
    <mergeCell ref="C6:C7"/>
    <mergeCell ref="D6:D7"/>
    <mergeCell ref="E6:E7"/>
    <mergeCell ref="A4:A5"/>
    <mergeCell ref="B4:B5"/>
    <mergeCell ref="C4:C5"/>
    <mergeCell ref="D4:D5"/>
    <mergeCell ref="E4:E5"/>
  </mergeCells>
  <pageMargins left="0.70833333333333337" right="0.70833333333333337" top="0.78749999999999998" bottom="0.78749999999999998" header="0.51180555555555551" footer="0.51180555555555551"/>
  <pageSetup paperSize="9" scale="47" firstPageNumber="0" orientation="portrait" horizontalDpi="300" verticalDpi="300"/>
  <headerFooter alignWithMargins="0"/>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enableFormatConditionsCalculation="0">
    <pageSetUpPr fitToPage="1"/>
  </sheetPr>
  <dimension ref="A1:R1091"/>
  <sheetViews>
    <sheetView topLeftCell="A55" zoomScale="80" zoomScaleNormal="80" zoomScaleSheetLayoutView="100" zoomScalePageLayoutView="80" workbookViewId="0">
      <selection activeCell="G15" sqref="G15"/>
    </sheetView>
  </sheetViews>
  <sheetFormatPr defaultColWidth="11.42578125" defaultRowHeight="12.75"/>
  <cols>
    <col min="1" max="1" width="11.42578125" style="112" customWidth="1"/>
    <col min="2" max="2" width="32.28515625" style="112" customWidth="1"/>
    <col min="3" max="3" width="11.42578125" style="112" customWidth="1"/>
    <col min="4" max="4" width="21.42578125" style="112" customWidth="1"/>
    <col min="5" max="5" width="13.140625" style="112" customWidth="1"/>
    <col min="6" max="6" width="13.7109375" style="112" customWidth="1"/>
    <col min="7" max="7" width="28" style="112" customWidth="1"/>
    <col min="8" max="8" width="19.28515625" style="112" customWidth="1"/>
    <col min="9" max="9" width="18" style="112" customWidth="1"/>
    <col min="10" max="10" width="15.42578125" style="112" customWidth="1"/>
    <col min="11" max="11" width="17.28515625" style="112" customWidth="1"/>
    <col min="12" max="12" width="12.28515625" style="128" bestFit="1" customWidth="1"/>
    <col min="13" max="16384" width="11.42578125" style="112"/>
  </cols>
  <sheetData>
    <row r="1" spans="1:18" ht="15.6" customHeight="1" thickBot="1">
      <c r="A1" s="110" t="s">
        <v>46</v>
      </c>
      <c r="B1" s="110"/>
      <c r="C1" s="110"/>
      <c r="D1" s="110"/>
      <c r="E1" s="110"/>
      <c r="F1" s="110"/>
      <c r="G1" s="111"/>
      <c r="H1" s="111"/>
      <c r="I1" s="110"/>
      <c r="K1" s="248" t="s">
        <v>0</v>
      </c>
      <c r="L1" s="249" t="s">
        <v>425</v>
      </c>
      <c r="P1" s="112" t="s">
        <v>208</v>
      </c>
    </row>
    <row r="2" spans="1:18" ht="14.1" customHeight="1" thickBot="1">
      <c r="A2" s="113"/>
      <c r="B2" s="113"/>
      <c r="C2" s="113"/>
      <c r="D2" s="113"/>
      <c r="E2" s="113"/>
      <c r="F2" s="113"/>
      <c r="G2" s="114"/>
      <c r="H2" s="115"/>
      <c r="I2" s="113"/>
      <c r="K2" s="258" t="s">
        <v>241</v>
      </c>
      <c r="L2" s="250">
        <v>2014</v>
      </c>
      <c r="P2" s="79" t="s">
        <v>209</v>
      </c>
      <c r="Q2" s="80"/>
      <c r="R2" s="79" t="s">
        <v>209</v>
      </c>
    </row>
    <row r="3" spans="1:18" ht="44.1" customHeight="1" thickBot="1">
      <c r="A3" s="116" t="s">
        <v>1</v>
      </c>
      <c r="B3" s="24" t="s">
        <v>33</v>
      </c>
      <c r="C3" s="116" t="s">
        <v>210</v>
      </c>
      <c r="D3" s="116" t="s">
        <v>48</v>
      </c>
      <c r="E3" s="116" t="s">
        <v>202</v>
      </c>
      <c r="F3" s="116" t="s">
        <v>49</v>
      </c>
      <c r="G3" s="138" t="s">
        <v>304</v>
      </c>
      <c r="H3" s="138" t="s">
        <v>305</v>
      </c>
      <c r="I3" s="116" t="s">
        <v>211</v>
      </c>
      <c r="J3" s="477" t="s">
        <v>237</v>
      </c>
      <c r="K3" s="478" t="s">
        <v>238</v>
      </c>
      <c r="L3" s="198" t="s">
        <v>292</v>
      </c>
      <c r="P3" s="79" t="s">
        <v>213</v>
      </c>
      <c r="Q3" s="80"/>
      <c r="R3" s="79" t="s">
        <v>214</v>
      </c>
    </row>
    <row r="4" spans="1:18" ht="25.5">
      <c r="A4" s="456" t="s">
        <v>37</v>
      </c>
      <c r="B4" s="456" t="s">
        <v>2097</v>
      </c>
      <c r="C4" s="456" t="s">
        <v>2179</v>
      </c>
      <c r="D4" s="457" t="s">
        <v>2180</v>
      </c>
      <c r="E4" s="458">
        <v>2013</v>
      </c>
      <c r="F4" s="459" t="s">
        <v>2181</v>
      </c>
      <c r="G4" s="460" t="s">
        <v>2098</v>
      </c>
      <c r="H4" s="461" t="s">
        <v>2099</v>
      </c>
      <c r="I4" s="462" t="s">
        <v>740</v>
      </c>
      <c r="J4" s="166">
        <v>0.05</v>
      </c>
      <c r="K4" s="463">
        <v>0.75</v>
      </c>
      <c r="L4" s="464"/>
      <c r="P4" s="80" t="s">
        <v>2182</v>
      </c>
      <c r="Q4" s="80"/>
      <c r="R4" s="80" t="s">
        <v>2183</v>
      </c>
    </row>
    <row r="5" spans="1:18" ht="25.5">
      <c r="A5" s="456" t="s">
        <v>37</v>
      </c>
      <c r="B5" s="456" t="s">
        <v>2097</v>
      </c>
      <c r="C5" s="456" t="s">
        <v>2179</v>
      </c>
      <c r="D5" s="457" t="s">
        <v>2180</v>
      </c>
      <c r="E5" s="458">
        <v>2013</v>
      </c>
      <c r="F5" s="459" t="s">
        <v>2181</v>
      </c>
      <c r="G5" s="460" t="s">
        <v>2098</v>
      </c>
      <c r="H5" s="461" t="s">
        <v>2101</v>
      </c>
      <c r="I5" s="465" t="s">
        <v>740</v>
      </c>
      <c r="J5" s="466">
        <v>3.6585365853658534E-2</v>
      </c>
      <c r="K5" s="467">
        <v>0.75</v>
      </c>
      <c r="L5" s="468"/>
      <c r="P5" s="80" t="s">
        <v>2098</v>
      </c>
      <c r="Q5" s="80"/>
      <c r="R5" s="80" t="s">
        <v>2184</v>
      </c>
    </row>
    <row r="6" spans="1:18" ht="25.5">
      <c r="A6" s="456" t="s">
        <v>37</v>
      </c>
      <c r="B6" s="456" t="s">
        <v>2097</v>
      </c>
      <c r="C6" s="456" t="s">
        <v>2179</v>
      </c>
      <c r="D6" s="457" t="s">
        <v>2180</v>
      </c>
      <c r="E6" s="458">
        <v>2013</v>
      </c>
      <c r="F6" s="459" t="s">
        <v>2181</v>
      </c>
      <c r="G6" s="460" t="s">
        <v>2098</v>
      </c>
      <c r="H6" s="461" t="s">
        <v>2102</v>
      </c>
      <c r="I6" s="465" t="s">
        <v>740</v>
      </c>
      <c r="J6" s="466">
        <v>4.6052631578947366E-2</v>
      </c>
      <c r="K6" s="467">
        <v>0.77777777777777779</v>
      </c>
      <c r="L6" s="468"/>
      <c r="P6" s="80" t="s">
        <v>2185</v>
      </c>
      <c r="Q6" s="80"/>
      <c r="R6" s="80" t="s">
        <v>2186</v>
      </c>
    </row>
    <row r="7" spans="1:18" ht="25.5">
      <c r="A7" s="456" t="s">
        <v>37</v>
      </c>
      <c r="B7" s="456" t="s">
        <v>2097</v>
      </c>
      <c r="C7" s="456" t="s">
        <v>2179</v>
      </c>
      <c r="D7" s="457" t="s">
        <v>2180</v>
      </c>
      <c r="E7" s="458">
        <v>2013</v>
      </c>
      <c r="F7" s="459" t="s">
        <v>2181</v>
      </c>
      <c r="G7" s="460" t="s">
        <v>2098</v>
      </c>
      <c r="H7" s="461" t="s">
        <v>206</v>
      </c>
      <c r="I7" s="465" t="s">
        <v>740</v>
      </c>
      <c r="J7" s="466">
        <v>0.33333333333333331</v>
      </c>
      <c r="K7" s="467">
        <v>0.58333333333333337</v>
      </c>
      <c r="L7" s="468"/>
      <c r="P7" s="80" t="s">
        <v>215</v>
      </c>
      <c r="Q7" s="80"/>
      <c r="R7" s="80" t="s">
        <v>216</v>
      </c>
    </row>
    <row r="8" spans="1:18">
      <c r="A8" s="456" t="s">
        <v>37</v>
      </c>
      <c r="B8" s="456" t="s">
        <v>2097</v>
      </c>
      <c r="C8" s="456" t="s">
        <v>2179</v>
      </c>
      <c r="D8" s="457" t="s">
        <v>2180</v>
      </c>
      <c r="E8" s="458">
        <v>2013</v>
      </c>
      <c r="F8" s="459" t="s">
        <v>2181</v>
      </c>
      <c r="G8" s="460" t="s">
        <v>215</v>
      </c>
      <c r="H8" s="461" t="s">
        <v>2103</v>
      </c>
      <c r="I8" s="465" t="s">
        <v>740</v>
      </c>
      <c r="J8" s="466">
        <v>0.19047619047619047</v>
      </c>
      <c r="K8" s="467">
        <v>1</v>
      </c>
      <c r="L8" s="468"/>
      <c r="P8" s="80" t="s">
        <v>217</v>
      </c>
      <c r="Q8" s="80"/>
      <c r="R8" s="80" t="s">
        <v>207</v>
      </c>
    </row>
    <row r="9" spans="1:18">
      <c r="A9" s="456" t="s">
        <v>37</v>
      </c>
      <c r="B9" s="456" t="s">
        <v>2097</v>
      </c>
      <c r="C9" s="456" t="s">
        <v>2179</v>
      </c>
      <c r="D9" s="457" t="s">
        <v>2180</v>
      </c>
      <c r="E9" s="458">
        <v>2013</v>
      </c>
      <c r="F9" s="459" t="s">
        <v>2181</v>
      </c>
      <c r="G9" s="460" t="s">
        <v>215</v>
      </c>
      <c r="H9" s="461" t="s">
        <v>2104</v>
      </c>
      <c r="I9" s="465" t="s">
        <v>740</v>
      </c>
      <c r="J9" s="466">
        <v>3.937007874015748E-2</v>
      </c>
      <c r="K9" s="467">
        <v>1</v>
      </c>
      <c r="L9" s="468"/>
      <c r="P9" s="80" t="s">
        <v>218</v>
      </c>
      <c r="Q9" s="80"/>
      <c r="R9" s="80" t="s">
        <v>205</v>
      </c>
    </row>
    <row r="10" spans="1:18">
      <c r="A10" s="456" t="s">
        <v>37</v>
      </c>
      <c r="B10" s="456" t="s">
        <v>2097</v>
      </c>
      <c r="C10" s="456" t="s">
        <v>2179</v>
      </c>
      <c r="D10" s="457" t="s">
        <v>2180</v>
      </c>
      <c r="E10" s="458">
        <v>2013</v>
      </c>
      <c r="F10" s="459" t="s">
        <v>2181</v>
      </c>
      <c r="G10" s="460" t="s">
        <v>215</v>
      </c>
      <c r="H10" s="461" t="s">
        <v>2101</v>
      </c>
      <c r="I10" s="465" t="s">
        <v>740</v>
      </c>
      <c r="J10" s="466">
        <v>2.0618556701030927E-2</v>
      </c>
      <c r="K10" s="467">
        <v>0.5</v>
      </c>
      <c r="L10" s="468"/>
      <c r="P10" s="80" t="s">
        <v>219</v>
      </c>
      <c r="Q10" s="80"/>
      <c r="R10" s="80" t="s">
        <v>220</v>
      </c>
    </row>
    <row r="11" spans="1:18">
      <c r="A11" s="456" t="s">
        <v>37</v>
      </c>
      <c r="B11" s="456" t="s">
        <v>2097</v>
      </c>
      <c r="C11" s="456" t="s">
        <v>2179</v>
      </c>
      <c r="D11" s="457" t="s">
        <v>2180</v>
      </c>
      <c r="E11" s="458">
        <v>2013</v>
      </c>
      <c r="F11" s="459" t="s">
        <v>2181</v>
      </c>
      <c r="G11" s="460" t="s">
        <v>215</v>
      </c>
      <c r="H11" s="461" t="s">
        <v>2102</v>
      </c>
      <c r="I11" s="465" t="s">
        <v>740</v>
      </c>
      <c r="J11" s="466">
        <v>6.25E-2</v>
      </c>
      <c r="K11" s="467">
        <v>0.8571428571428571</v>
      </c>
      <c r="L11" s="468"/>
      <c r="P11" s="80" t="s">
        <v>221</v>
      </c>
      <c r="Q11" s="80"/>
      <c r="R11" s="80" t="s">
        <v>206</v>
      </c>
    </row>
    <row r="12" spans="1:18">
      <c r="A12" s="456" t="s">
        <v>37</v>
      </c>
      <c r="B12" s="456" t="s">
        <v>2097</v>
      </c>
      <c r="C12" s="456" t="s">
        <v>2179</v>
      </c>
      <c r="D12" s="457" t="s">
        <v>2180</v>
      </c>
      <c r="E12" s="458">
        <v>2013</v>
      </c>
      <c r="F12" s="459" t="s">
        <v>2181</v>
      </c>
      <c r="G12" s="460" t="s">
        <v>217</v>
      </c>
      <c r="H12" s="461" t="s">
        <v>2105</v>
      </c>
      <c r="I12" s="465" t="s">
        <v>740</v>
      </c>
      <c r="J12" s="466">
        <v>1.6393442622950821E-2</v>
      </c>
      <c r="K12" s="467">
        <v>0.81081081081081086</v>
      </c>
      <c r="L12" s="468"/>
      <c r="P12" s="80" t="s">
        <v>222</v>
      </c>
      <c r="Q12" s="80"/>
      <c r="R12" s="80"/>
    </row>
    <row r="13" spans="1:18">
      <c r="A13" s="456" t="s">
        <v>37</v>
      </c>
      <c r="B13" s="456" t="s">
        <v>2097</v>
      </c>
      <c r="C13" s="456" t="s">
        <v>2179</v>
      </c>
      <c r="D13" s="457" t="s">
        <v>2180</v>
      </c>
      <c r="E13" s="458">
        <v>2013</v>
      </c>
      <c r="F13" s="459" t="s">
        <v>2181</v>
      </c>
      <c r="G13" s="460" t="s">
        <v>217</v>
      </c>
      <c r="H13" s="461" t="s">
        <v>2106</v>
      </c>
      <c r="I13" s="465" t="s">
        <v>740</v>
      </c>
      <c r="J13" s="466">
        <v>0.25</v>
      </c>
      <c r="K13" s="467">
        <v>0.75</v>
      </c>
      <c r="L13" s="468"/>
      <c r="P13" s="80" t="s">
        <v>223</v>
      </c>
      <c r="Q13" s="80"/>
      <c r="R13" s="80"/>
    </row>
    <row r="14" spans="1:18">
      <c r="A14" s="456" t="s">
        <v>37</v>
      </c>
      <c r="B14" s="456" t="s">
        <v>2097</v>
      </c>
      <c r="C14" s="456" t="s">
        <v>2179</v>
      </c>
      <c r="D14" s="457" t="s">
        <v>2180</v>
      </c>
      <c r="E14" s="458">
        <v>2013</v>
      </c>
      <c r="F14" s="459" t="s">
        <v>2181</v>
      </c>
      <c r="G14" s="460" t="s">
        <v>217</v>
      </c>
      <c r="H14" s="461" t="s">
        <v>2104</v>
      </c>
      <c r="I14" s="465" t="s">
        <v>740</v>
      </c>
      <c r="J14" s="466">
        <v>2.4096385542168676E-2</v>
      </c>
      <c r="K14" s="467">
        <v>0.5</v>
      </c>
      <c r="L14" s="468"/>
      <c r="P14" s="80" t="s">
        <v>224</v>
      </c>
      <c r="Q14" s="80"/>
      <c r="R14" s="80"/>
    </row>
    <row r="15" spans="1:18">
      <c r="A15" s="456" t="s">
        <v>37</v>
      </c>
      <c r="B15" s="456" t="s">
        <v>2097</v>
      </c>
      <c r="C15" s="456" t="s">
        <v>2179</v>
      </c>
      <c r="D15" s="457" t="s">
        <v>2180</v>
      </c>
      <c r="E15" s="458">
        <v>2013</v>
      </c>
      <c r="F15" s="459" t="s">
        <v>2181</v>
      </c>
      <c r="G15" s="460" t="s">
        <v>221</v>
      </c>
      <c r="H15" s="461" t="s">
        <v>2103</v>
      </c>
      <c r="I15" s="465" t="s">
        <v>740</v>
      </c>
      <c r="J15" s="466">
        <v>4.7619047619047616E-2</v>
      </c>
      <c r="K15" s="467">
        <v>0.75</v>
      </c>
      <c r="L15" s="468"/>
      <c r="P15" s="80" t="s">
        <v>225</v>
      </c>
      <c r="Q15" s="80"/>
      <c r="R15" s="80"/>
    </row>
    <row r="16" spans="1:18">
      <c r="A16" s="456" t="s">
        <v>37</v>
      </c>
      <c r="B16" s="456" t="s">
        <v>2097</v>
      </c>
      <c r="C16" s="456" t="s">
        <v>2179</v>
      </c>
      <c r="D16" s="457" t="s">
        <v>2180</v>
      </c>
      <c r="E16" s="458">
        <v>2013</v>
      </c>
      <c r="F16" s="459" t="s">
        <v>2181</v>
      </c>
      <c r="G16" s="460" t="s">
        <v>221</v>
      </c>
      <c r="H16" s="461" t="s">
        <v>2104</v>
      </c>
      <c r="I16" s="465" t="s">
        <v>740</v>
      </c>
      <c r="J16" s="466">
        <v>3.9473684210526314E-2</v>
      </c>
      <c r="K16" s="467">
        <v>0.75</v>
      </c>
      <c r="L16" s="468"/>
      <c r="P16" s="80" t="s">
        <v>226</v>
      </c>
      <c r="Q16" s="80"/>
      <c r="R16" s="80"/>
    </row>
    <row r="17" spans="1:12">
      <c r="A17" s="456" t="s">
        <v>37</v>
      </c>
      <c r="B17" s="456" t="s">
        <v>2097</v>
      </c>
      <c r="C17" s="456" t="s">
        <v>2179</v>
      </c>
      <c r="D17" s="457" t="s">
        <v>2180</v>
      </c>
      <c r="E17" s="458">
        <v>2013</v>
      </c>
      <c r="F17" s="459" t="s">
        <v>2181</v>
      </c>
      <c r="G17" s="460" t="s">
        <v>221</v>
      </c>
      <c r="H17" s="461" t="s">
        <v>2101</v>
      </c>
      <c r="I17" s="465" t="s">
        <v>740</v>
      </c>
      <c r="J17" s="466">
        <v>0.14285714285714285</v>
      </c>
      <c r="K17" s="467">
        <v>0.8</v>
      </c>
      <c r="L17" s="468"/>
    </row>
    <row r="18" spans="1:12">
      <c r="A18" s="456" t="s">
        <v>37</v>
      </c>
      <c r="B18" s="456" t="s">
        <v>2097</v>
      </c>
      <c r="C18" s="456" t="s">
        <v>2179</v>
      </c>
      <c r="D18" s="457" t="s">
        <v>2180</v>
      </c>
      <c r="E18" s="458">
        <v>2013</v>
      </c>
      <c r="F18" s="459" t="s">
        <v>2181</v>
      </c>
      <c r="G18" s="460" t="s">
        <v>221</v>
      </c>
      <c r="H18" s="461" t="s">
        <v>2102</v>
      </c>
      <c r="I18" s="465" t="s">
        <v>740</v>
      </c>
      <c r="J18" s="466">
        <v>0.37037037037037035</v>
      </c>
      <c r="K18" s="467">
        <v>1</v>
      </c>
      <c r="L18" s="468"/>
    </row>
    <row r="19" spans="1:12">
      <c r="A19" s="456" t="s">
        <v>37</v>
      </c>
      <c r="B19" s="456" t="s">
        <v>2097</v>
      </c>
      <c r="C19" s="456" t="s">
        <v>2179</v>
      </c>
      <c r="D19" s="457" t="s">
        <v>2180</v>
      </c>
      <c r="E19" s="458">
        <v>2013</v>
      </c>
      <c r="F19" s="459" t="s">
        <v>2181</v>
      </c>
      <c r="G19" s="460" t="s">
        <v>222</v>
      </c>
      <c r="H19" s="461" t="s">
        <v>2103</v>
      </c>
      <c r="I19" s="465" t="s">
        <v>740</v>
      </c>
      <c r="J19" s="466">
        <v>1.6393442622950821E-2</v>
      </c>
      <c r="K19" s="467">
        <v>0.5</v>
      </c>
      <c r="L19" s="468"/>
    </row>
    <row r="20" spans="1:12">
      <c r="A20" s="456" t="s">
        <v>37</v>
      </c>
      <c r="B20" s="456" t="s">
        <v>2097</v>
      </c>
      <c r="C20" s="456" t="s">
        <v>2179</v>
      </c>
      <c r="D20" s="457" t="s">
        <v>2180</v>
      </c>
      <c r="E20" s="458">
        <v>2013</v>
      </c>
      <c r="F20" s="459" t="s">
        <v>2181</v>
      </c>
      <c r="G20" s="460" t="s">
        <v>222</v>
      </c>
      <c r="H20" s="461" t="s">
        <v>2104</v>
      </c>
      <c r="I20" s="465" t="s">
        <v>740</v>
      </c>
      <c r="J20" s="466">
        <v>1.8518518518518517E-2</v>
      </c>
      <c r="K20" s="467">
        <v>0.75</v>
      </c>
      <c r="L20" s="468"/>
    </row>
    <row r="21" spans="1:12">
      <c r="A21" s="456" t="s">
        <v>37</v>
      </c>
      <c r="B21" s="456" t="s">
        <v>2097</v>
      </c>
      <c r="C21" s="456" t="s">
        <v>2179</v>
      </c>
      <c r="D21" s="457" t="s">
        <v>2180</v>
      </c>
      <c r="E21" s="458">
        <v>2013</v>
      </c>
      <c r="F21" s="459" t="s">
        <v>2181</v>
      </c>
      <c r="G21" s="460" t="s">
        <v>222</v>
      </c>
      <c r="H21" s="461" t="s">
        <v>2107</v>
      </c>
      <c r="I21" s="465" t="s">
        <v>740</v>
      </c>
      <c r="J21" s="466">
        <v>0.13333333333333333</v>
      </c>
      <c r="K21" s="467">
        <v>1</v>
      </c>
      <c r="L21" s="468"/>
    </row>
    <row r="22" spans="1:12" ht="25.5">
      <c r="A22" s="456" t="s">
        <v>37</v>
      </c>
      <c r="B22" s="456" t="s">
        <v>2097</v>
      </c>
      <c r="C22" s="456" t="s">
        <v>2179</v>
      </c>
      <c r="D22" s="457" t="s">
        <v>2180</v>
      </c>
      <c r="E22" s="458">
        <v>2013</v>
      </c>
      <c r="F22" s="459" t="s">
        <v>2181</v>
      </c>
      <c r="G22" s="460" t="s">
        <v>2108</v>
      </c>
      <c r="H22" s="461" t="s">
        <v>2105</v>
      </c>
      <c r="I22" s="465" t="s">
        <v>740</v>
      </c>
      <c r="J22" s="466">
        <v>1.5270935960591134E-2</v>
      </c>
      <c r="K22" s="467">
        <v>0.75609756097560976</v>
      </c>
      <c r="L22" s="468"/>
    </row>
    <row r="23" spans="1:12" ht="25.5">
      <c r="A23" s="456" t="s">
        <v>37</v>
      </c>
      <c r="B23" s="456" t="s">
        <v>2097</v>
      </c>
      <c r="C23" s="456" t="s">
        <v>2179</v>
      </c>
      <c r="D23" s="457" t="s">
        <v>2180</v>
      </c>
      <c r="E23" s="458">
        <v>2013</v>
      </c>
      <c r="F23" s="459" t="s">
        <v>2181</v>
      </c>
      <c r="G23" s="460" t="s">
        <v>2108</v>
      </c>
      <c r="H23" s="461" t="s">
        <v>2106</v>
      </c>
      <c r="I23" s="465" t="s">
        <v>740</v>
      </c>
      <c r="J23" s="466">
        <v>3.4482758620689655E-2</v>
      </c>
      <c r="K23" s="467">
        <v>0.75</v>
      </c>
      <c r="L23" s="468"/>
    </row>
    <row r="24" spans="1:12" ht="25.5">
      <c r="A24" s="456" t="s">
        <v>37</v>
      </c>
      <c r="B24" s="456" t="s">
        <v>2097</v>
      </c>
      <c r="C24" s="456" t="s">
        <v>2179</v>
      </c>
      <c r="D24" s="457" t="s">
        <v>2180</v>
      </c>
      <c r="E24" s="458">
        <v>2013</v>
      </c>
      <c r="F24" s="459" t="s">
        <v>2181</v>
      </c>
      <c r="G24" s="460" t="s">
        <v>2108</v>
      </c>
      <c r="H24" s="461" t="s">
        <v>2104</v>
      </c>
      <c r="I24" s="465" t="s">
        <v>740</v>
      </c>
      <c r="J24" s="466">
        <v>0.04</v>
      </c>
      <c r="K24" s="467">
        <v>0.5</v>
      </c>
      <c r="L24" s="468"/>
    </row>
    <row r="25" spans="1:12" ht="25.5">
      <c r="A25" s="456" t="s">
        <v>37</v>
      </c>
      <c r="B25" s="456" t="s">
        <v>2097</v>
      </c>
      <c r="C25" s="456" t="s">
        <v>2179</v>
      </c>
      <c r="D25" s="457" t="s">
        <v>2180</v>
      </c>
      <c r="E25" s="458">
        <v>2013</v>
      </c>
      <c r="F25" s="459" t="s">
        <v>2181</v>
      </c>
      <c r="G25" s="460" t="s">
        <v>2108</v>
      </c>
      <c r="H25" s="461" t="s">
        <v>2101</v>
      </c>
      <c r="I25" s="465" t="s">
        <v>740</v>
      </c>
      <c r="J25" s="466">
        <v>0.12676056338028169</v>
      </c>
      <c r="K25" s="467">
        <v>0.9</v>
      </c>
      <c r="L25" s="468"/>
    </row>
    <row r="26" spans="1:12" ht="25.5">
      <c r="A26" s="456" t="s">
        <v>37</v>
      </c>
      <c r="B26" s="456" t="s">
        <v>2097</v>
      </c>
      <c r="C26" s="456" t="s">
        <v>2179</v>
      </c>
      <c r="D26" s="457" t="s">
        <v>2180</v>
      </c>
      <c r="E26" s="458">
        <v>2013</v>
      </c>
      <c r="F26" s="459" t="s">
        <v>2181</v>
      </c>
      <c r="G26" s="460" t="s">
        <v>2108</v>
      </c>
      <c r="H26" s="461" t="s">
        <v>2102</v>
      </c>
      <c r="I26" s="465" t="s">
        <v>740</v>
      </c>
      <c r="J26" s="466">
        <v>3.3333333333333333E-2</v>
      </c>
      <c r="K26" s="467">
        <v>0.5</v>
      </c>
      <c r="L26" s="468"/>
    </row>
    <row r="27" spans="1:12">
      <c r="A27" s="456" t="s">
        <v>37</v>
      </c>
      <c r="B27" s="456" t="s">
        <v>2097</v>
      </c>
      <c r="C27" s="456" t="s">
        <v>2179</v>
      </c>
      <c r="D27" s="457" t="s">
        <v>2180</v>
      </c>
      <c r="E27" s="458">
        <v>2013</v>
      </c>
      <c r="F27" s="459" t="s">
        <v>2181</v>
      </c>
      <c r="G27" s="460" t="s">
        <v>2109</v>
      </c>
      <c r="H27" s="461" t="s">
        <v>2106</v>
      </c>
      <c r="I27" s="465" t="s">
        <v>740</v>
      </c>
      <c r="J27" s="466">
        <v>0.16666666666666666</v>
      </c>
      <c r="K27" s="467">
        <v>1</v>
      </c>
      <c r="L27" s="468"/>
    </row>
    <row r="28" spans="1:12">
      <c r="A28" s="456" t="s">
        <v>37</v>
      </c>
      <c r="B28" s="456" t="s">
        <v>2097</v>
      </c>
      <c r="C28" s="456" t="s">
        <v>2179</v>
      </c>
      <c r="D28" s="457" t="s">
        <v>2180</v>
      </c>
      <c r="E28" s="458">
        <v>2013</v>
      </c>
      <c r="F28" s="459" t="s">
        <v>2181</v>
      </c>
      <c r="G28" s="460" t="s">
        <v>2109</v>
      </c>
      <c r="H28" s="461" t="s">
        <v>2104</v>
      </c>
      <c r="I28" s="465" t="s">
        <v>740</v>
      </c>
      <c r="J28" s="466">
        <v>6.1224489795918366E-2</v>
      </c>
      <c r="K28" s="467">
        <v>0.75</v>
      </c>
      <c r="L28" s="468"/>
    </row>
    <row r="29" spans="1:12" ht="25.5">
      <c r="A29" s="456" t="s">
        <v>37</v>
      </c>
      <c r="B29" s="456" t="s">
        <v>2097</v>
      </c>
      <c r="C29" s="456" t="s">
        <v>2179</v>
      </c>
      <c r="D29" s="457" t="s">
        <v>2180</v>
      </c>
      <c r="E29" s="458">
        <v>2013</v>
      </c>
      <c r="F29" s="459" t="s">
        <v>2181</v>
      </c>
      <c r="G29" s="460" t="s">
        <v>226</v>
      </c>
      <c r="H29" s="461" t="s">
        <v>2106</v>
      </c>
      <c r="I29" s="465" t="s">
        <v>740</v>
      </c>
      <c r="J29" s="466">
        <v>6.6666666666666666E-2</v>
      </c>
      <c r="K29" s="467">
        <v>0.5</v>
      </c>
      <c r="L29" s="468"/>
    </row>
    <row r="30" spans="1:12" ht="25.5">
      <c r="A30" s="456" t="s">
        <v>37</v>
      </c>
      <c r="B30" s="456" t="s">
        <v>2097</v>
      </c>
      <c r="C30" s="456" t="s">
        <v>2179</v>
      </c>
      <c r="D30" s="457" t="s">
        <v>2180</v>
      </c>
      <c r="E30" s="458">
        <v>2013</v>
      </c>
      <c r="F30" s="459" t="s">
        <v>2181</v>
      </c>
      <c r="G30" s="460" t="s">
        <v>226</v>
      </c>
      <c r="H30" s="461" t="s">
        <v>2099</v>
      </c>
      <c r="I30" s="465" t="s">
        <v>740</v>
      </c>
      <c r="J30" s="466">
        <v>0.10344827586206896</v>
      </c>
      <c r="K30" s="467">
        <v>0.75</v>
      </c>
      <c r="L30" s="468"/>
    </row>
    <row r="31" spans="1:12" ht="25.5">
      <c r="A31" s="456" t="s">
        <v>37</v>
      </c>
      <c r="B31" s="456" t="s">
        <v>1020</v>
      </c>
      <c r="C31" s="456" t="s">
        <v>2179</v>
      </c>
      <c r="D31" s="457" t="s">
        <v>2180</v>
      </c>
      <c r="E31" s="458">
        <v>2013</v>
      </c>
      <c r="F31" s="459" t="s">
        <v>2181</v>
      </c>
      <c r="G31" s="460" t="s">
        <v>2098</v>
      </c>
      <c r="H31" s="461" t="s">
        <v>2110</v>
      </c>
      <c r="I31" s="465" t="s">
        <v>740</v>
      </c>
      <c r="J31" s="466">
        <v>0.19047619047619047</v>
      </c>
      <c r="K31" s="467">
        <v>1</v>
      </c>
      <c r="L31" s="468"/>
    </row>
    <row r="32" spans="1:12" ht="25.5">
      <c r="A32" s="456" t="s">
        <v>37</v>
      </c>
      <c r="B32" s="456" t="s">
        <v>1020</v>
      </c>
      <c r="C32" s="456" t="s">
        <v>2179</v>
      </c>
      <c r="D32" s="457" t="s">
        <v>2180</v>
      </c>
      <c r="E32" s="458">
        <v>2013</v>
      </c>
      <c r="F32" s="459" t="s">
        <v>2181</v>
      </c>
      <c r="G32" s="460" t="s">
        <v>2098</v>
      </c>
      <c r="H32" s="461" t="s">
        <v>2104</v>
      </c>
      <c r="I32" s="465" t="s">
        <v>740</v>
      </c>
      <c r="J32" s="466">
        <v>2.4844720496894408E-2</v>
      </c>
      <c r="K32" s="467">
        <v>1</v>
      </c>
      <c r="L32" s="468"/>
    </row>
    <row r="33" spans="1:12" ht="25.5">
      <c r="A33" s="456" t="s">
        <v>37</v>
      </c>
      <c r="B33" s="456" t="s">
        <v>1020</v>
      </c>
      <c r="C33" s="456" t="s">
        <v>2179</v>
      </c>
      <c r="D33" s="457" t="s">
        <v>2180</v>
      </c>
      <c r="E33" s="458">
        <v>2013</v>
      </c>
      <c r="F33" s="459" t="s">
        <v>2181</v>
      </c>
      <c r="G33" s="460" t="s">
        <v>2098</v>
      </c>
      <c r="H33" s="461" t="s">
        <v>2101</v>
      </c>
      <c r="I33" s="465" t="s">
        <v>740</v>
      </c>
      <c r="J33" s="466">
        <v>1.5060240963855422E-2</v>
      </c>
      <c r="K33" s="467">
        <v>0.7142857142857143</v>
      </c>
      <c r="L33" s="468"/>
    </row>
    <row r="34" spans="1:12" ht="25.5">
      <c r="A34" s="456" t="s">
        <v>37</v>
      </c>
      <c r="B34" s="456" t="s">
        <v>1020</v>
      </c>
      <c r="C34" s="456" t="s">
        <v>2179</v>
      </c>
      <c r="D34" s="457" t="s">
        <v>2180</v>
      </c>
      <c r="E34" s="458">
        <v>2013</v>
      </c>
      <c r="F34" s="459" t="s">
        <v>2181</v>
      </c>
      <c r="G34" s="460" t="s">
        <v>2098</v>
      </c>
      <c r="H34" s="461" t="s">
        <v>2102</v>
      </c>
      <c r="I34" s="465" t="s">
        <v>740</v>
      </c>
      <c r="J34" s="466">
        <v>2.7210884353741496E-2</v>
      </c>
      <c r="K34" s="467">
        <v>1</v>
      </c>
      <c r="L34" s="468"/>
    </row>
    <row r="35" spans="1:12">
      <c r="A35" s="456" t="s">
        <v>37</v>
      </c>
      <c r="B35" s="456" t="s">
        <v>1020</v>
      </c>
      <c r="C35" s="456" t="s">
        <v>2179</v>
      </c>
      <c r="D35" s="457" t="s">
        <v>2180</v>
      </c>
      <c r="E35" s="458">
        <v>2013</v>
      </c>
      <c r="F35" s="459" t="s">
        <v>2181</v>
      </c>
      <c r="G35" s="460" t="s">
        <v>215</v>
      </c>
      <c r="H35" s="461" t="s">
        <v>2110</v>
      </c>
      <c r="I35" s="465" t="s">
        <v>740</v>
      </c>
      <c r="J35" s="466">
        <v>0.19047619047619047</v>
      </c>
      <c r="K35" s="467">
        <v>1</v>
      </c>
      <c r="L35" s="468"/>
    </row>
    <row r="36" spans="1:12">
      <c r="A36" s="456" t="s">
        <v>37</v>
      </c>
      <c r="B36" s="456" t="s">
        <v>1020</v>
      </c>
      <c r="C36" s="456" t="s">
        <v>2179</v>
      </c>
      <c r="D36" s="457" t="s">
        <v>2180</v>
      </c>
      <c r="E36" s="458">
        <v>2013</v>
      </c>
      <c r="F36" s="459" t="s">
        <v>2181</v>
      </c>
      <c r="G36" s="460" t="s">
        <v>215</v>
      </c>
      <c r="H36" s="461" t="s">
        <v>2104</v>
      </c>
      <c r="I36" s="465" t="s">
        <v>740</v>
      </c>
      <c r="J36" s="466">
        <v>4.3956043956043959E-2</v>
      </c>
      <c r="K36" s="467">
        <v>1</v>
      </c>
      <c r="L36" s="468"/>
    </row>
    <row r="37" spans="1:12">
      <c r="A37" s="456" t="s">
        <v>37</v>
      </c>
      <c r="B37" s="456" t="s">
        <v>1020</v>
      </c>
      <c r="C37" s="456" t="s">
        <v>2179</v>
      </c>
      <c r="D37" s="457" t="s">
        <v>2180</v>
      </c>
      <c r="E37" s="458">
        <v>2013</v>
      </c>
      <c r="F37" s="459" t="s">
        <v>2181</v>
      </c>
      <c r="G37" s="460" t="s">
        <v>215</v>
      </c>
      <c r="H37" s="461" t="s">
        <v>2101</v>
      </c>
      <c r="I37" s="465" t="s">
        <v>740</v>
      </c>
      <c r="J37" s="466">
        <v>4.3956043956043959E-2</v>
      </c>
      <c r="K37" s="467">
        <v>1</v>
      </c>
      <c r="L37" s="468"/>
    </row>
    <row r="38" spans="1:12">
      <c r="A38" s="456" t="s">
        <v>37</v>
      </c>
      <c r="B38" s="456" t="s">
        <v>1020</v>
      </c>
      <c r="C38" s="456" t="s">
        <v>2179</v>
      </c>
      <c r="D38" s="457" t="s">
        <v>2180</v>
      </c>
      <c r="E38" s="458">
        <v>2013</v>
      </c>
      <c r="F38" s="459" t="s">
        <v>2181</v>
      </c>
      <c r="G38" s="460" t="s">
        <v>215</v>
      </c>
      <c r="H38" s="461" t="s">
        <v>2111</v>
      </c>
      <c r="I38" s="465" t="s">
        <v>740</v>
      </c>
      <c r="J38" s="466">
        <v>0.29166666666666669</v>
      </c>
      <c r="K38" s="467">
        <v>1</v>
      </c>
      <c r="L38" s="468"/>
    </row>
    <row r="39" spans="1:12">
      <c r="A39" s="456" t="s">
        <v>37</v>
      </c>
      <c r="B39" s="456" t="s">
        <v>1020</v>
      </c>
      <c r="C39" s="456" t="s">
        <v>2179</v>
      </c>
      <c r="D39" s="457" t="s">
        <v>2180</v>
      </c>
      <c r="E39" s="458">
        <v>2013</v>
      </c>
      <c r="F39" s="459" t="s">
        <v>2181</v>
      </c>
      <c r="G39" s="460" t="s">
        <v>217</v>
      </c>
      <c r="H39" s="461" t="s">
        <v>2112</v>
      </c>
      <c r="I39" s="465" t="s">
        <v>740</v>
      </c>
      <c r="J39" s="466">
        <v>0.11428571428571428</v>
      </c>
      <c r="K39" s="467">
        <v>1</v>
      </c>
      <c r="L39" s="468"/>
    </row>
    <row r="40" spans="1:12">
      <c r="A40" s="456" t="s">
        <v>37</v>
      </c>
      <c r="B40" s="456" t="s">
        <v>1020</v>
      </c>
      <c r="C40" s="456" t="s">
        <v>2179</v>
      </c>
      <c r="D40" s="457" t="s">
        <v>2180</v>
      </c>
      <c r="E40" s="458">
        <v>2013</v>
      </c>
      <c r="F40" s="459" t="s">
        <v>2181</v>
      </c>
      <c r="G40" s="460" t="s">
        <v>217</v>
      </c>
      <c r="H40" s="461" t="s">
        <v>2104</v>
      </c>
      <c r="I40" s="465" t="s">
        <v>740</v>
      </c>
      <c r="J40" s="466">
        <v>0.4</v>
      </c>
      <c r="K40" s="467">
        <v>1</v>
      </c>
      <c r="L40" s="468"/>
    </row>
    <row r="41" spans="1:12">
      <c r="A41" s="456" t="s">
        <v>37</v>
      </c>
      <c r="B41" s="456" t="s">
        <v>1020</v>
      </c>
      <c r="C41" s="456" t="s">
        <v>2179</v>
      </c>
      <c r="D41" s="457" t="s">
        <v>2180</v>
      </c>
      <c r="E41" s="458">
        <v>2013</v>
      </c>
      <c r="F41" s="459" t="s">
        <v>2181</v>
      </c>
      <c r="G41" s="460" t="s">
        <v>221</v>
      </c>
      <c r="H41" s="461" t="s">
        <v>2112</v>
      </c>
      <c r="I41" s="465" t="s">
        <v>740</v>
      </c>
      <c r="J41" s="466">
        <v>5.4545454545454543E-2</v>
      </c>
      <c r="K41" s="467">
        <v>0.75</v>
      </c>
      <c r="L41" s="468"/>
    </row>
    <row r="42" spans="1:12">
      <c r="A42" s="456" t="s">
        <v>37</v>
      </c>
      <c r="B42" s="456" t="s">
        <v>1020</v>
      </c>
      <c r="C42" s="456" t="s">
        <v>2179</v>
      </c>
      <c r="D42" s="457" t="s">
        <v>2180</v>
      </c>
      <c r="E42" s="458">
        <v>2013</v>
      </c>
      <c r="F42" s="459" t="s">
        <v>2181</v>
      </c>
      <c r="G42" s="460" t="s">
        <v>221</v>
      </c>
      <c r="H42" s="461" t="s">
        <v>2104</v>
      </c>
      <c r="I42" s="465" t="s">
        <v>740</v>
      </c>
      <c r="J42" s="466">
        <v>4.2857142857142858E-2</v>
      </c>
      <c r="K42" s="467">
        <v>0.75</v>
      </c>
      <c r="L42" s="468"/>
    </row>
    <row r="43" spans="1:12">
      <c r="A43" s="456" t="s">
        <v>37</v>
      </c>
      <c r="B43" s="456" t="s">
        <v>1020</v>
      </c>
      <c r="C43" s="456" t="s">
        <v>2179</v>
      </c>
      <c r="D43" s="457" t="s">
        <v>2180</v>
      </c>
      <c r="E43" s="458">
        <v>2013</v>
      </c>
      <c r="F43" s="459" t="s">
        <v>2181</v>
      </c>
      <c r="G43" s="460" t="s">
        <v>221</v>
      </c>
      <c r="H43" s="461" t="s">
        <v>2107</v>
      </c>
      <c r="I43" s="465" t="s">
        <v>740</v>
      </c>
      <c r="J43" s="466">
        <v>0.18518518518518517</v>
      </c>
      <c r="K43" s="467">
        <v>1</v>
      </c>
      <c r="L43" s="468"/>
    </row>
    <row r="44" spans="1:12">
      <c r="A44" s="456" t="s">
        <v>37</v>
      </c>
      <c r="B44" s="456" t="s">
        <v>1020</v>
      </c>
      <c r="C44" s="456" t="s">
        <v>2179</v>
      </c>
      <c r="D44" s="457" t="s">
        <v>2180</v>
      </c>
      <c r="E44" s="458">
        <v>2013</v>
      </c>
      <c r="F44" s="459" t="s">
        <v>2181</v>
      </c>
      <c r="G44" s="460" t="s">
        <v>222</v>
      </c>
      <c r="H44" s="461" t="s">
        <v>2110</v>
      </c>
      <c r="I44" s="465" t="s">
        <v>740</v>
      </c>
      <c r="J44" s="466">
        <v>3.5294117647058823E-2</v>
      </c>
      <c r="K44" s="467">
        <v>0.75</v>
      </c>
      <c r="L44" s="468"/>
    </row>
    <row r="45" spans="1:12">
      <c r="A45" s="456" t="s">
        <v>37</v>
      </c>
      <c r="B45" s="456" t="s">
        <v>1020</v>
      </c>
      <c r="C45" s="456" t="s">
        <v>2179</v>
      </c>
      <c r="D45" s="457" t="s">
        <v>2180</v>
      </c>
      <c r="E45" s="458">
        <v>2013</v>
      </c>
      <c r="F45" s="459" t="s">
        <v>2181</v>
      </c>
      <c r="G45" s="460" t="s">
        <v>222</v>
      </c>
      <c r="H45" s="461" t="s">
        <v>2104</v>
      </c>
      <c r="I45" s="465" t="s">
        <v>740</v>
      </c>
      <c r="J45" s="466">
        <v>6.3492063492063489E-2</v>
      </c>
      <c r="K45" s="467">
        <v>1</v>
      </c>
      <c r="L45" s="468"/>
    </row>
    <row r="46" spans="1:12">
      <c r="A46" s="456" t="s">
        <v>37</v>
      </c>
      <c r="B46" s="456" t="s">
        <v>1020</v>
      </c>
      <c r="C46" s="456" t="s">
        <v>2179</v>
      </c>
      <c r="D46" s="457" t="s">
        <v>2180</v>
      </c>
      <c r="E46" s="458">
        <v>2013</v>
      </c>
      <c r="F46" s="459" t="s">
        <v>2181</v>
      </c>
      <c r="G46" s="460" t="s">
        <v>2109</v>
      </c>
      <c r="H46" s="461" t="s">
        <v>2099</v>
      </c>
      <c r="I46" s="465" t="s">
        <v>740</v>
      </c>
      <c r="J46" s="466">
        <v>0.23529411764705882</v>
      </c>
      <c r="K46" s="467">
        <v>0.8</v>
      </c>
      <c r="L46" s="468"/>
    </row>
    <row r="47" spans="1:12" ht="25.5">
      <c r="A47" s="456" t="s">
        <v>37</v>
      </c>
      <c r="B47" s="456" t="s">
        <v>1020</v>
      </c>
      <c r="C47" s="456" t="s">
        <v>2179</v>
      </c>
      <c r="D47" s="457" t="s">
        <v>2180</v>
      </c>
      <c r="E47" s="458">
        <v>2013</v>
      </c>
      <c r="F47" s="459" t="s">
        <v>2181</v>
      </c>
      <c r="G47" s="460" t="s">
        <v>2108</v>
      </c>
      <c r="H47" s="461" t="s">
        <v>2113</v>
      </c>
      <c r="I47" s="465" t="s">
        <v>740</v>
      </c>
      <c r="J47" s="466">
        <v>2.3809523809523808E-2</v>
      </c>
      <c r="K47" s="467">
        <v>0.75</v>
      </c>
      <c r="L47" s="468"/>
    </row>
    <row r="48" spans="1:12" ht="25.5">
      <c r="A48" s="456" t="s">
        <v>37</v>
      </c>
      <c r="B48" s="456" t="s">
        <v>1020</v>
      </c>
      <c r="C48" s="456" t="s">
        <v>2179</v>
      </c>
      <c r="D48" s="457" t="s">
        <v>2180</v>
      </c>
      <c r="E48" s="458">
        <v>2013</v>
      </c>
      <c r="F48" s="459" t="s">
        <v>2181</v>
      </c>
      <c r="G48" s="460" t="s">
        <v>2108</v>
      </c>
      <c r="H48" s="461" t="s">
        <v>2110</v>
      </c>
      <c r="I48" s="465" t="s">
        <v>740</v>
      </c>
      <c r="J48" s="466">
        <v>1.7400204708290685E-2</v>
      </c>
      <c r="K48" s="467">
        <v>0.85</v>
      </c>
      <c r="L48" s="468"/>
    </row>
    <row r="49" spans="1:12" ht="25.5">
      <c r="A49" s="456" t="s">
        <v>37</v>
      </c>
      <c r="B49" s="456" t="s">
        <v>1020</v>
      </c>
      <c r="C49" s="456" t="s">
        <v>2179</v>
      </c>
      <c r="D49" s="457" t="s">
        <v>2180</v>
      </c>
      <c r="E49" s="458">
        <v>2013</v>
      </c>
      <c r="F49" s="459" t="s">
        <v>2181</v>
      </c>
      <c r="G49" s="460" t="s">
        <v>2108</v>
      </c>
      <c r="H49" s="461" t="s">
        <v>2099</v>
      </c>
      <c r="I49" s="465" t="s">
        <v>740</v>
      </c>
      <c r="J49" s="466">
        <v>0.17391304347826086</v>
      </c>
      <c r="K49" s="467">
        <v>1</v>
      </c>
      <c r="L49" s="468"/>
    </row>
    <row r="50" spans="1:12" ht="25.5">
      <c r="A50" s="456" t="s">
        <v>37</v>
      </c>
      <c r="B50" s="456" t="s">
        <v>1020</v>
      </c>
      <c r="C50" s="456" t="s">
        <v>2179</v>
      </c>
      <c r="D50" s="457" t="s">
        <v>2180</v>
      </c>
      <c r="E50" s="458">
        <v>2013</v>
      </c>
      <c r="F50" s="459" t="s">
        <v>2181</v>
      </c>
      <c r="G50" s="460" t="s">
        <v>226</v>
      </c>
      <c r="H50" s="461" t="s">
        <v>2110</v>
      </c>
      <c r="I50" s="465" t="s">
        <v>740</v>
      </c>
      <c r="J50" s="466">
        <v>0.13793103448275862</v>
      </c>
      <c r="K50" s="467">
        <v>1</v>
      </c>
      <c r="L50" s="468"/>
    </row>
    <row r="51" spans="1:12" ht="25.5">
      <c r="A51" s="456" t="s">
        <v>37</v>
      </c>
      <c r="B51" s="456" t="s">
        <v>1020</v>
      </c>
      <c r="C51" s="456" t="s">
        <v>2179</v>
      </c>
      <c r="D51" s="457" t="s">
        <v>2180</v>
      </c>
      <c r="E51" s="458">
        <v>2013</v>
      </c>
      <c r="F51" s="459" t="s">
        <v>2181</v>
      </c>
      <c r="G51" s="460" t="s">
        <v>226</v>
      </c>
      <c r="H51" s="461" t="s">
        <v>2104</v>
      </c>
      <c r="I51" s="465" t="s">
        <v>740</v>
      </c>
      <c r="J51" s="466">
        <v>0.23076923076923078</v>
      </c>
      <c r="K51" s="467">
        <v>0.75</v>
      </c>
      <c r="L51" s="468"/>
    </row>
    <row r="52" spans="1:12" ht="25.5">
      <c r="A52" s="456" t="s">
        <v>37</v>
      </c>
      <c r="B52" s="456" t="s">
        <v>2114</v>
      </c>
      <c r="C52" s="456" t="s">
        <v>2179</v>
      </c>
      <c r="D52" s="457" t="s">
        <v>2180</v>
      </c>
      <c r="E52" s="458">
        <v>2013</v>
      </c>
      <c r="F52" s="459" t="s">
        <v>2181</v>
      </c>
      <c r="G52" s="460" t="s">
        <v>2098</v>
      </c>
      <c r="H52" s="461" t="s">
        <v>2102</v>
      </c>
      <c r="I52" s="465" t="s">
        <v>740</v>
      </c>
      <c r="J52" s="466">
        <v>0.14285714285714285</v>
      </c>
      <c r="K52" s="467">
        <v>1</v>
      </c>
      <c r="L52" s="468"/>
    </row>
    <row r="53" spans="1:12" ht="25.5">
      <c r="A53" s="456" t="s">
        <v>37</v>
      </c>
      <c r="B53" s="456" t="s">
        <v>2114</v>
      </c>
      <c r="C53" s="456" t="s">
        <v>2179</v>
      </c>
      <c r="D53" s="457" t="s">
        <v>2180</v>
      </c>
      <c r="E53" s="458">
        <v>2013</v>
      </c>
      <c r="F53" s="459" t="s">
        <v>2181</v>
      </c>
      <c r="G53" s="460" t="s">
        <v>2098</v>
      </c>
      <c r="H53" s="461" t="s">
        <v>206</v>
      </c>
      <c r="I53" s="465" t="s">
        <v>740</v>
      </c>
      <c r="J53" s="466">
        <v>0.48275862068965519</v>
      </c>
      <c r="K53" s="467">
        <v>0.7</v>
      </c>
      <c r="L53" s="468"/>
    </row>
    <row r="54" spans="1:12">
      <c r="A54" s="456" t="s">
        <v>37</v>
      </c>
      <c r="B54" s="456" t="s">
        <v>2114</v>
      </c>
      <c r="C54" s="456" t="s">
        <v>2179</v>
      </c>
      <c r="D54" s="457" t="s">
        <v>2180</v>
      </c>
      <c r="E54" s="458">
        <v>2013</v>
      </c>
      <c r="F54" s="459" t="s">
        <v>2181</v>
      </c>
      <c r="G54" s="460" t="s">
        <v>215</v>
      </c>
      <c r="H54" s="461" t="s">
        <v>2099</v>
      </c>
      <c r="I54" s="465" t="s">
        <v>740</v>
      </c>
      <c r="J54" s="466">
        <v>0.15384615384615385</v>
      </c>
      <c r="K54" s="467">
        <v>0.5</v>
      </c>
      <c r="L54" s="468"/>
    </row>
    <row r="55" spans="1:12">
      <c r="A55" s="456" t="s">
        <v>37</v>
      </c>
      <c r="B55" s="456" t="s">
        <v>2114</v>
      </c>
      <c r="C55" s="456" t="s">
        <v>2179</v>
      </c>
      <c r="D55" s="457" t="s">
        <v>2180</v>
      </c>
      <c r="E55" s="458">
        <v>2013</v>
      </c>
      <c r="F55" s="459" t="s">
        <v>2181</v>
      </c>
      <c r="G55" s="460" t="s">
        <v>215</v>
      </c>
      <c r="H55" s="461" t="s">
        <v>206</v>
      </c>
      <c r="I55" s="465" t="s">
        <v>740</v>
      </c>
      <c r="J55" s="466">
        <v>0.75</v>
      </c>
      <c r="K55" s="467">
        <v>0.75</v>
      </c>
      <c r="L55" s="468"/>
    </row>
    <row r="56" spans="1:12">
      <c r="A56" s="456" t="s">
        <v>37</v>
      </c>
      <c r="B56" s="456" t="s">
        <v>2114</v>
      </c>
      <c r="C56" s="456" t="s">
        <v>2179</v>
      </c>
      <c r="D56" s="457" t="s">
        <v>2180</v>
      </c>
      <c r="E56" s="458">
        <v>2013</v>
      </c>
      <c r="F56" s="459" t="s">
        <v>2181</v>
      </c>
      <c r="G56" s="460" t="s">
        <v>221</v>
      </c>
      <c r="H56" s="461" t="s">
        <v>2106</v>
      </c>
      <c r="I56" s="465" t="s">
        <v>740</v>
      </c>
      <c r="J56" s="466">
        <v>0.13043478260869565</v>
      </c>
      <c r="K56" s="467">
        <v>0.75</v>
      </c>
      <c r="L56" s="468"/>
    </row>
    <row r="57" spans="1:12">
      <c r="A57" s="456" t="s">
        <v>37</v>
      </c>
      <c r="B57" s="456" t="s">
        <v>2114</v>
      </c>
      <c r="C57" s="456" t="s">
        <v>2179</v>
      </c>
      <c r="D57" s="457" t="s">
        <v>2180</v>
      </c>
      <c r="E57" s="458">
        <v>2013</v>
      </c>
      <c r="F57" s="459" t="s">
        <v>2181</v>
      </c>
      <c r="G57" s="460" t="s">
        <v>221</v>
      </c>
      <c r="H57" s="461" t="s">
        <v>2104</v>
      </c>
      <c r="I57" s="465" t="s">
        <v>740</v>
      </c>
      <c r="J57" s="466">
        <v>0.16666666666666666</v>
      </c>
      <c r="K57" s="467">
        <v>1</v>
      </c>
      <c r="L57" s="468"/>
    </row>
    <row r="58" spans="1:12">
      <c r="A58" s="456" t="s">
        <v>37</v>
      </c>
      <c r="B58" s="456" t="s">
        <v>2114</v>
      </c>
      <c r="C58" s="456" t="s">
        <v>2179</v>
      </c>
      <c r="D58" s="457" t="s">
        <v>2180</v>
      </c>
      <c r="E58" s="458">
        <v>2013</v>
      </c>
      <c r="F58" s="459" t="s">
        <v>2181</v>
      </c>
      <c r="G58" s="460" t="s">
        <v>221</v>
      </c>
      <c r="H58" s="461" t="s">
        <v>2111</v>
      </c>
      <c r="I58" s="465" t="s">
        <v>740</v>
      </c>
      <c r="J58" s="466">
        <v>0.13541666666666666</v>
      </c>
      <c r="K58" s="467">
        <v>1</v>
      </c>
      <c r="L58" s="468"/>
    </row>
    <row r="59" spans="1:12" ht="13.35" customHeight="1">
      <c r="A59" s="456" t="s">
        <v>37</v>
      </c>
      <c r="B59" s="456" t="s">
        <v>2114</v>
      </c>
      <c r="C59" s="456" t="s">
        <v>2179</v>
      </c>
      <c r="D59" s="457" t="s">
        <v>2180</v>
      </c>
      <c r="E59" s="458">
        <v>2013</v>
      </c>
      <c r="F59" s="459" t="s">
        <v>2181</v>
      </c>
      <c r="G59" s="460" t="s">
        <v>221</v>
      </c>
      <c r="H59" s="461" t="s">
        <v>206</v>
      </c>
      <c r="I59" s="465" t="s">
        <v>740</v>
      </c>
      <c r="J59" s="466">
        <v>0.21428571428571427</v>
      </c>
      <c r="K59" s="467">
        <v>0.8571428571428571</v>
      </c>
      <c r="L59" s="468"/>
    </row>
    <row r="60" spans="1:12" ht="13.5" customHeight="1">
      <c r="A60" s="456" t="s">
        <v>37</v>
      </c>
      <c r="B60" s="456" t="s">
        <v>2114</v>
      </c>
      <c r="C60" s="456" t="s">
        <v>2179</v>
      </c>
      <c r="D60" s="457" t="s">
        <v>2180</v>
      </c>
      <c r="E60" s="458">
        <v>2013</v>
      </c>
      <c r="F60" s="459" t="s">
        <v>2181</v>
      </c>
      <c r="G60" s="460" t="s">
        <v>2108</v>
      </c>
      <c r="H60" s="461" t="s">
        <v>2115</v>
      </c>
      <c r="I60" s="465" t="s">
        <v>740</v>
      </c>
      <c r="J60" s="466">
        <v>1.8072289156626505E-2</v>
      </c>
      <c r="K60" s="467">
        <v>0.81818181818181823</v>
      </c>
      <c r="L60" s="468"/>
    </row>
    <row r="61" spans="1:12" ht="13.35" customHeight="1">
      <c r="A61" s="469" t="s">
        <v>37</v>
      </c>
      <c r="B61" s="469" t="s">
        <v>2114</v>
      </c>
      <c r="C61" s="456" t="s">
        <v>2179</v>
      </c>
      <c r="D61" s="457" t="s">
        <v>2180</v>
      </c>
      <c r="E61" s="458">
        <v>2013</v>
      </c>
      <c r="F61" s="459" t="s">
        <v>2181</v>
      </c>
      <c r="G61" s="460" t="s">
        <v>2108</v>
      </c>
      <c r="H61" s="461" t="s">
        <v>2103</v>
      </c>
      <c r="I61" s="465" t="s">
        <v>740</v>
      </c>
      <c r="J61" s="466">
        <v>0.13333333333333333</v>
      </c>
      <c r="K61" s="467">
        <v>0.5714285714285714</v>
      </c>
      <c r="L61" s="470"/>
    </row>
    <row r="62" spans="1:12" ht="25.5">
      <c r="A62" s="469" t="s">
        <v>37</v>
      </c>
      <c r="B62" s="471" t="s">
        <v>2114</v>
      </c>
      <c r="C62" s="456" t="s">
        <v>2179</v>
      </c>
      <c r="D62" s="457" t="s">
        <v>2180</v>
      </c>
      <c r="E62" s="458">
        <v>2013</v>
      </c>
      <c r="F62" s="459" t="s">
        <v>2181</v>
      </c>
      <c r="G62" s="460" t="s">
        <v>2108</v>
      </c>
      <c r="H62" s="461" t="s">
        <v>2099</v>
      </c>
      <c r="I62" s="465" t="s">
        <v>740</v>
      </c>
      <c r="J62" s="466">
        <v>0.2</v>
      </c>
      <c r="K62" s="467">
        <v>0.8571428571428571</v>
      </c>
      <c r="L62" s="470"/>
    </row>
    <row r="63" spans="1:12" ht="25.5">
      <c r="A63" s="469" t="s">
        <v>37</v>
      </c>
      <c r="B63" s="471" t="s">
        <v>2114</v>
      </c>
      <c r="C63" s="456" t="s">
        <v>2179</v>
      </c>
      <c r="D63" s="457" t="s">
        <v>2180</v>
      </c>
      <c r="E63" s="458">
        <v>2013</v>
      </c>
      <c r="F63" s="459" t="s">
        <v>2181</v>
      </c>
      <c r="G63" s="460" t="s">
        <v>2108</v>
      </c>
      <c r="H63" s="461" t="s">
        <v>2111</v>
      </c>
      <c r="I63" s="465" t="s">
        <v>740</v>
      </c>
      <c r="J63" s="466">
        <v>0.15</v>
      </c>
      <c r="K63" s="467">
        <v>0.6</v>
      </c>
      <c r="L63" s="470"/>
    </row>
    <row r="64" spans="1:12" ht="25.5">
      <c r="A64" s="456" t="s">
        <v>37</v>
      </c>
      <c r="B64" s="456" t="s">
        <v>2097</v>
      </c>
      <c r="C64" s="456" t="s">
        <v>2179</v>
      </c>
      <c r="D64" s="457" t="s">
        <v>2187</v>
      </c>
      <c r="E64" s="458">
        <v>2013</v>
      </c>
      <c r="F64" s="459" t="s">
        <v>2181</v>
      </c>
      <c r="G64" s="460" t="s">
        <v>2098</v>
      </c>
      <c r="H64" s="461" t="s">
        <v>2099</v>
      </c>
      <c r="I64" s="465" t="s">
        <v>740</v>
      </c>
      <c r="J64" s="466">
        <v>0.05</v>
      </c>
      <c r="K64" s="467">
        <v>0.75</v>
      </c>
      <c r="L64" s="464"/>
    </row>
    <row r="65" spans="1:12" ht="25.5">
      <c r="A65" s="456" t="s">
        <v>37</v>
      </c>
      <c r="B65" s="456" t="s">
        <v>2097</v>
      </c>
      <c r="C65" s="456" t="s">
        <v>2179</v>
      </c>
      <c r="D65" s="457" t="s">
        <v>2187</v>
      </c>
      <c r="E65" s="458">
        <v>2013</v>
      </c>
      <c r="F65" s="459" t="s">
        <v>2181</v>
      </c>
      <c r="G65" s="460" t="s">
        <v>2098</v>
      </c>
      <c r="H65" s="461" t="s">
        <v>2101</v>
      </c>
      <c r="I65" s="465" t="s">
        <v>740</v>
      </c>
      <c r="J65" s="466">
        <v>3.6585365853658534E-2</v>
      </c>
      <c r="K65" s="467">
        <v>0.75</v>
      </c>
      <c r="L65" s="468"/>
    </row>
    <row r="66" spans="1:12" ht="25.5">
      <c r="A66" s="456" t="s">
        <v>37</v>
      </c>
      <c r="B66" s="456" t="s">
        <v>2097</v>
      </c>
      <c r="C66" s="456" t="s">
        <v>2179</v>
      </c>
      <c r="D66" s="457" t="s">
        <v>2187</v>
      </c>
      <c r="E66" s="458">
        <v>2013</v>
      </c>
      <c r="F66" s="459" t="s">
        <v>2181</v>
      </c>
      <c r="G66" s="460" t="s">
        <v>2098</v>
      </c>
      <c r="H66" s="461" t="s">
        <v>2102</v>
      </c>
      <c r="I66" s="465" t="s">
        <v>740</v>
      </c>
      <c r="J66" s="466">
        <v>4.6052631578947366E-2</v>
      </c>
      <c r="K66" s="467">
        <v>0.77777777777777779</v>
      </c>
      <c r="L66" s="468"/>
    </row>
    <row r="67" spans="1:12" ht="25.5">
      <c r="A67" s="456" t="s">
        <v>37</v>
      </c>
      <c r="B67" s="456" t="s">
        <v>2097</v>
      </c>
      <c r="C67" s="456" t="s">
        <v>2179</v>
      </c>
      <c r="D67" s="457" t="s">
        <v>2187</v>
      </c>
      <c r="E67" s="458">
        <v>2013</v>
      </c>
      <c r="F67" s="459" t="s">
        <v>2181</v>
      </c>
      <c r="G67" s="460" t="s">
        <v>2098</v>
      </c>
      <c r="H67" s="461" t="s">
        <v>206</v>
      </c>
      <c r="I67" s="465" t="s">
        <v>740</v>
      </c>
      <c r="J67" s="466">
        <v>0.33333333333333331</v>
      </c>
      <c r="K67" s="467">
        <v>0.58333333333333337</v>
      </c>
      <c r="L67" s="468"/>
    </row>
    <row r="68" spans="1:12">
      <c r="A68" s="456" t="s">
        <v>37</v>
      </c>
      <c r="B68" s="456" t="s">
        <v>2097</v>
      </c>
      <c r="C68" s="456" t="s">
        <v>2179</v>
      </c>
      <c r="D68" s="457" t="s">
        <v>2187</v>
      </c>
      <c r="E68" s="458">
        <v>2013</v>
      </c>
      <c r="F68" s="459" t="s">
        <v>2181</v>
      </c>
      <c r="G68" s="460" t="s">
        <v>215</v>
      </c>
      <c r="H68" s="461" t="s">
        <v>2103</v>
      </c>
      <c r="I68" s="465" t="s">
        <v>740</v>
      </c>
      <c r="J68" s="466">
        <v>0.19047619047619047</v>
      </c>
      <c r="K68" s="467">
        <v>1</v>
      </c>
      <c r="L68" s="468"/>
    </row>
    <row r="69" spans="1:12">
      <c r="A69" s="456" t="s">
        <v>37</v>
      </c>
      <c r="B69" s="456" t="s">
        <v>2097</v>
      </c>
      <c r="C69" s="456" t="s">
        <v>2179</v>
      </c>
      <c r="D69" s="457" t="s">
        <v>2187</v>
      </c>
      <c r="E69" s="458">
        <v>2013</v>
      </c>
      <c r="F69" s="459" t="s">
        <v>2181</v>
      </c>
      <c r="G69" s="460" t="s">
        <v>215</v>
      </c>
      <c r="H69" s="461" t="s">
        <v>2104</v>
      </c>
      <c r="I69" s="465" t="s">
        <v>740</v>
      </c>
      <c r="J69" s="466">
        <v>3.937007874015748E-2</v>
      </c>
      <c r="K69" s="467">
        <v>1</v>
      </c>
      <c r="L69" s="468"/>
    </row>
    <row r="70" spans="1:12">
      <c r="A70" s="456" t="s">
        <v>37</v>
      </c>
      <c r="B70" s="456" t="s">
        <v>2097</v>
      </c>
      <c r="C70" s="456" t="s">
        <v>2179</v>
      </c>
      <c r="D70" s="457" t="s">
        <v>2187</v>
      </c>
      <c r="E70" s="458">
        <v>2013</v>
      </c>
      <c r="F70" s="459" t="s">
        <v>2181</v>
      </c>
      <c r="G70" s="460" t="s">
        <v>215</v>
      </c>
      <c r="H70" s="461" t="s">
        <v>2101</v>
      </c>
      <c r="I70" s="465" t="s">
        <v>740</v>
      </c>
      <c r="J70" s="466">
        <v>2.0618556701030927E-2</v>
      </c>
      <c r="K70" s="467">
        <v>0.5</v>
      </c>
      <c r="L70" s="468"/>
    </row>
    <row r="71" spans="1:12">
      <c r="A71" s="456" t="s">
        <v>37</v>
      </c>
      <c r="B71" s="456" t="s">
        <v>2097</v>
      </c>
      <c r="C71" s="456" t="s">
        <v>2179</v>
      </c>
      <c r="D71" s="457" t="s">
        <v>2187</v>
      </c>
      <c r="E71" s="458">
        <v>2013</v>
      </c>
      <c r="F71" s="459" t="s">
        <v>2181</v>
      </c>
      <c r="G71" s="460" t="s">
        <v>215</v>
      </c>
      <c r="H71" s="461" t="s">
        <v>2102</v>
      </c>
      <c r="I71" s="465" t="s">
        <v>740</v>
      </c>
      <c r="J71" s="466">
        <v>6.25E-2</v>
      </c>
      <c r="K71" s="467">
        <v>0.8571428571428571</v>
      </c>
      <c r="L71" s="468"/>
    </row>
    <row r="72" spans="1:12">
      <c r="A72" s="456" t="s">
        <v>37</v>
      </c>
      <c r="B72" s="456" t="s">
        <v>2097</v>
      </c>
      <c r="C72" s="456" t="s">
        <v>2179</v>
      </c>
      <c r="D72" s="457" t="s">
        <v>2187</v>
      </c>
      <c r="E72" s="458">
        <v>2013</v>
      </c>
      <c r="F72" s="459" t="s">
        <v>2181</v>
      </c>
      <c r="G72" s="460" t="s">
        <v>217</v>
      </c>
      <c r="H72" s="461" t="s">
        <v>2105</v>
      </c>
      <c r="I72" s="465" t="s">
        <v>740</v>
      </c>
      <c r="J72" s="466">
        <v>1.6393442622950821E-2</v>
      </c>
      <c r="K72" s="467">
        <v>0.81081081081081086</v>
      </c>
      <c r="L72" s="468"/>
    </row>
    <row r="73" spans="1:12">
      <c r="A73" s="456" t="s">
        <v>37</v>
      </c>
      <c r="B73" s="456" t="s">
        <v>2097</v>
      </c>
      <c r="C73" s="456" t="s">
        <v>2179</v>
      </c>
      <c r="D73" s="457" t="s">
        <v>2187</v>
      </c>
      <c r="E73" s="458">
        <v>2013</v>
      </c>
      <c r="F73" s="459" t="s">
        <v>2181</v>
      </c>
      <c r="G73" s="460" t="s">
        <v>217</v>
      </c>
      <c r="H73" s="461" t="s">
        <v>2106</v>
      </c>
      <c r="I73" s="465" t="s">
        <v>740</v>
      </c>
      <c r="J73" s="466">
        <v>0.25</v>
      </c>
      <c r="K73" s="467">
        <v>0.75</v>
      </c>
      <c r="L73" s="468"/>
    </row>
    <row r="74" spans="1:12">
      <c r="A74" s="456" t="s">
        <v>37</v>
      </c>
      <c r="B74" s="456" t="s">
        <v>2097</v>
      </c>
      <c r="C74" s="456" t="s">
        <v>2179</v>
      </c>
      <c r="D74" s="457" t="s">
        <v>2187</v>
      </c>
      <c r="E74" s="458">
        <v>2013</v>
      </c>
      <c r="F74" s="459" t="s">
        <v>2181</v>
      </c>
      <c r="G74" s="460" t="s">
        <v>217</v>
      </c>
      <c r="H74" s="461" t="s">
        <v>2104</v>
      </c>
      <c r="I74" s="465" t="s">
        <v>740</v>
      </c>
      <c r="J74" s="466">
        <v>2.4096385542168676E-2</v>
      </c>
      <c r="K74" s="467">
        <v>0.5</v>
      </c>
      <c r="L74" s="468"/>
    </row>
    <row r="75" spans="1:12">
      <c r="A75" s="456" t="s">
        <v>37</v>
      </c>
      <c r="B75" s="456" t="s">
        <v>2097</v>
      </c>
      <c r="C75" s="456" t="s">
        <v>2179</v>
      </c>
      <c r="D75" s="457" t="s">
        <v>2187</v>
      </c>
      <c r="E75" s="458">
        <v>2013</v>
      </c>
      <c r="F75" s="459" t="s">
        <v>2181</v>
      </c>
      <c r="G75" s="460" t="s">
        <v>221</v>
      </c>
      <c r="H75" s="461" t="s">
        <v>2103</v>
      </c>
      <c r="I75" s="465" t="s">
        <v>740</v>
      </c>
      <c r="J75" s="466">
        <v>4.7619047619047616E-2</v>
      </c>
      <c r="K75" s="467">
        <v>0.75</v>
      </c>
      <c r="L75" s="468"/>
    </row>
    <row r="76" spans="1:12">
      <c r="A76" s="456" t="s">
        <v>37</v>
      </c>
      <c r="B76" s="456" t="s">
        <v>2097</v>
      </c>
      <c r="C76" s="456" t="s">
        <v>2179</v>
      </c>
      <c r="D76" s="457" t="s">
        <v>2187</v>
      </c>
      <c r="E76" s="458">
        <v>2013</v>
      </c>
      <c r="F76" s="459" t="s">
        <v>2181</v>
      </c>
      <c r="G76" s="460" t="s">
        <v>221</v>
      </c>
      <c r="H76" s="461" t="s">
        <v>2104</v>
      </c>
      <c r="I76" s="465" t="s">
        <v>740</v>
      </c>
      <c r="J76" s="466">
        <v>3.9473684210526314E-2</v>
      </c>
      <c r="K76" s="467">
        <v>0.75</v>
      </c>
      <c r="L76" s="468"/>
    </row>
    <row r="77" spans="1:12">
      <c r="A77" s="456" t="s">
        <v>37</v>
      </c>
      <c r="B77" s="456" t="s">
        <v>2097</v>
      </c>
      <c r="C77" s="456" t="s">
        <v>2179</v>
      </c>
      <c r="D77" s="457" t="s">
        <v>2187</v>
      </c>
      <c r="E77" s="458">
        <v>2013</v>
      </c>
      <c r="F77" s="459" t="s">
        <v>2181</v>
      </c>
      <c r="G77" s="460" t="s">
        <v>221</v>
      </c>
      <c r="H77" s="461" t="s">
        <v>2101</v>
      </c>
      <c r="I77" s="465" t="s">
        <v>740</v>
      </c>
      <c r="J77" s="466">
        <v>0.14285714285714285</v>
      </c>
      <c r="K77" s="467">
        <v>0.8</v>
      </c>
      <c r="L77" s="468"/>
    </row>
    <row r="78" spans="1:12">
      <c r="A78" s="456" t="s">
        <v>37</v>
      </c>
      <c r="B78" s="456" t="s">
        <v>2097</v>
      </c>
      <c r="C78" s="456" t="s">
        <v>2179</v>
      </c>
      <c r="D78" s="457" t="s">
        <v>2187</v>
      </c>
      <c r="E78" s="458">
        <v>2013</v>
      </c>
      <c r="F78" s="459" t="s">
        <v>2181</v>
      </c>
      <c r="G78" s="460" t="s">
        <v>221</v>
      </c>
      <c r="H78" s="461" t="s">
        <v>2102</v>
      </c>
      <c r="I78" s="465" t="s">
        <v>740</v>
      </c>
      <c r="J78" s="466">
        <v>0.37037037037037035</v>
      </c>
      <c r="K78" s="467">
        <v>1</v>
      </c>
      <c r="L78" s="468"/>
    </row>
    <row r="79" spans="1:12">
      <c r="A79" s="456" t="s">
        <v>37</v>
      </c>
      <c r="B79" s="456" t="s">
        <v>2097</v>
      </c>
      <c r="C79" s="456" t="s">
        <v>2179</v>
      </c>
      <c r="D79" s="457" t="s">
        <v>2187</v>
      </c>
      <c r="E79" s="458">
        <v>2013</v>
      </c>
      <c r="F79" s="459" t="s">
        <v>2181</v>
      </c>
      <c r="G79" s="460" t="s">
        <v>222</v>
      </c>
      <c r="H79" s="461" t="s">
        <v>2103</v>
      </c>
      <c r="I79" s="465" t="s">
        <v>740</v>
      </c>
      <c r="J79" s="466">
        <v>1.6393442622950821E-2</v>
      </c>
      <c r="K79" s="467">
        <v>0.5</v>
      </c>
      <c r="L79" s="468"/>
    </row>
    <row r="80" spans="1:12">
      <c r="A80" s="456" t="s">
        <v>37</v>
      </c>
      <c r="B80" s="456" t="s">
        <v>2097</v>
      </c>
      <c r="C80" s="456" t="s">
        <v>2179</v>
      </c>
      <c r="D80" s="457" t="s">
        <v>2187</v>
      </c>
      <c r="E80" s="458">
        <v>2013</v>
      </c>
      <c r="F80" s="459" t="s">
        <v>2181</v>
      </c>
      <c r="G80" s="460" t="s">
        <v>222</v>
      </c>
      <c r="H80" s="461" t="s">
        <v>2104</v>
      </c>
      <c r="I80" s="465" t="s">
        <v>740</v>
      </c>
      <c r="J80" s="466">
        <v>1.8518518518518517E-2</v>
      </c>
      <c r="K80" s="467">
        <v>0.75</v>
      </c>
      <c r="L80" s="468"/>
    </row>
    <row r="81" spans="1:12">
      <c r="A81" s="456" t="s">
        <v>37</v>
      </c>
      <c r="B81" s="456" t="s">
        <v>2097</v>
      </c>
      <c r="C81" s="456" t="s">
        <v>2179</v>
      </c>
      <c r="D81" s="457" t="s">
        <v>2187</v>
      </c>
      <c r="E81" s="458">
        <v>2013</v>
      </c>
      <c r="F81" s="459" t="s">
        <v>2181</v>
      </c>
      <c r="G81" s="460" t="s">
        <v>222</v>
      </c>
      <c r="H81" s="461" t="s">
        <v>2107</v>
      </c>
      <c r="I81" s="465" t="s">
        <v>740</v>
      </c>
      <c r="J81" s="466">
        <v>0.13333333333333333</v>
      </c>
      <c r="K81" s="467">
        <v>1</v>
      </c>
      <c r="L81" s="468"/>
    </row>
    <row r="82" spans="1:12" ht="25.5">
      <c r="A82" s="456" t="s">
        <v>37</v>
      </c>
      <c r="B82" s="456" t="s">
        <v>2097</v>
      </c>
      <c r="C82" s="456" t="s">
        <v>2179</v>
      </c>
      <c r="D82" s="457" t="s">
        <v>2187</v>
      </c>
      <c r="E82" s="458">
        <v>2013</v>
      </c>
      <c r="F82" s="459" t="s">
        <v>2181</v>
      </c>
      <c r="G82" s="460" t="s">
        <v>2108</v>
      </c>
      <c r="H82" s="461" t="s">
        <v>2105</v>
      </c>
      <c r="I82" s="465" t="s">
        <v>740</v>
      </c>
      <c r="J82" s="466">
        <v>1.5270935960591134E-2</v>
      </c>
      <c r="K82" s="467">
        <v>0.75609756097560976</v>
      </c>
      <c r="L82" s="468"/>
    </row>
    <row r="83" spans="1:12" ht="25.5">
      <c r="A83" s="456" t="s">
        <v>37</v>
      </c>
      <c r="B83" s="456" t="s">
        <v>2097</v>
      </c>
      <c r="C83" s="456" t="s">
        <v>2179</v>
      </c>
      <c r="D83" s="457" t="s">
        <v>2187</v>
      </c>
      <c r="E83" s="458">
        <v>2013</v>
      </c>
      <c r="F83" s="459" t="s">
        <v>2181</v>
      </c>
      <c r="G83" s="460" t="s">
        <v>2108</v>
      </c>
      <c r="H83" s="461" t="s">
        <v>2106</v>
      </c>
      <c r="I83" s="465" t="s">
        <v>740</v>
      </c>
      <c r="J83" s="466">
        <v>3.4482758620689655E-2</v>
      </c>
      <c r="K83" s="467">
        <v>0.75</v>
      </c>
      <c r="L83" s="468"/>
    </row>
    <row r="84" spans="1:12" ht="25.5">
      <c r="A84" s="456" t="s">
        <v>37</v>
      </c>
      <c r="B84" s="456" t="s">
        <v>2097</v>
      </c>
      <c r="C84" s="456" t="s">
        <v>2179</v>
      </c>
      <c r="D84" s="457" t="s">
        <v>2187</v>
      </c>
      <c r="E84" s="458">
        <v>2013</v>
      </c>
      <c r="F84" s="459" t="s">
        <v>2181</v>
      </c>
      <c r="G84" s="460" t="s">
        <v>2108</v>
      </c>
      <c r="H84" s="461" t="s">
        <v>2104</v>
      </c>
      <c r="I84" s="465" t="s">
        <v>740</v>
      </c>
      <c r="J84" s="466">
        <v>0.04</v>
      </c>
      <c r="K84" s="467">
        <v>0.5</v>
      </c>
      <c r="L84" s="468"/>
    </row>
    <row r="85" spans="1:12" ht="25.5">
      <c r="A85" s="456" t="s">
        <v>37</v>
      </c>
      <c r="B85" s="456" t="s">
        <v>2097</v>
      </c>
      <c r="C85" s="456" t="s">
        <v>2179</v>
      </c>
      <c r="D85" s="457" t="s">
        <v>2187</v>
      </c>
      <c r="E85" s="458">
        <v>2013</v>
      </c>
      <c r="F85" s="459" t="s">
        <v>2181</v>
      </c>
      <c r="G85" s="460" t="s">
        <v>2108</v>
      </c>
      <c r="H85" s="461" t="s">
        <v>2101</v>
      </c>
      <c r="I85" s="465" t="s">
        <v>740</v>
      </c>
      <c r="J85" s="466">
        <v>0.12676056338028169</v>
      </c>
      <c r="K85" s="467">
        <v>0.9</v>
      </c>
      <c r="L85" s="468"/>
    </row>
    <row r="86" spans="1:12" ht="25.5">
      <c r="A86" s="456" t="s">
        <v>37</v>
      </c>
      <c r="B86" s="456" t="s">
        <v>2097</v>
      </c>
      <c r="C86" s="456" t="s">
        <v>2179</v>
      </c>
      <c r="D86" s="457" t="s">
        <v>2187</v>
      </c>
      <c r="E86" s="458">
        <v>2013</v>
      </c>
      <c r="F86" s="459" t="s">
        <v>2181</v>
      </c>
      <c r="G86" s="460" t="s">
        <v>2108</v>
      </c>
      <c r="H86" s="461" t="s">
        <v>2102</v>
      </c>
      <c r="I86" s="465" t="s">
        <v>740</v>
      </c>
      <c r="J86" s="466">
        <v>3.3333333333333333E-2</v>
      </c>
      <c r="K86" s="467">
        <v>0.5</v>
      </c>
      <c r="L86" s="468"/>
    </row>
    <row r="87" spans="1:12">
      <c r="A87" s="456" t="s">
        <v>37</v>
      </c>
      <c r="B87" s="456" t="s">
        <v>2097</v>
      </c>
      <c r="C87" s="456" t="s">
        <v>2179</v>
      </c>
      <c r="D87" s="457" t="s">
        <v>2187</v>
      </c>
      <c r="E87" s="458">
        <v>2013</v>
      </c>
      <c r="F87" s="459" t="s">
        <v>2181</v>
      </c>
      <c r="G87" s="460" t="s">
        <v>2109</v>
      </c>
      <c r="H87" s="461" t="s">
        <v>2106</v>
      </c>
      <c r="I87" s="465" t="s">
        <v>740</v>
      </c>
      <c r="J87" s="466">
        <v>0.16666666666666666</v>
      </c>
      <c r="K87" s="467">
        <v>1</v>
      </c>
      <c r="L87" s="468"/>
    </row>
    <row r="88" spans="1:12">
      <c r="A88" s="456" t="s">
        <v>37</v>
      </c>
      <c r="B88" s="456" t="s">
        <v>2097</v>
      </c>
      <c r="C88" s="456" t="s">
        <v>2179</v>
      </c>
      <c r="D88" s="457" t="s">
        <v>2187</v>
      </c>
      <c r="E88" s="458">
        <v>2013</v>
      </c>
      <c r="F88" s="459" t="s">
        <v>2181</v>
      </c>
      <c r="G88" s="460" t="s">
        <v>2109</v>
      </c>
      <c r="H88" s="461" t="s">
        <v>2104</v>
      </c>
      <c r="I88" s="465" t="s">
        <v>740</v>
      </c>
      <c r="J88" s="466">
        <v>6.1224489795918366E-2</v>
      </c>
      <c r="K88" s="467">
        <v>0.75</v>
      </c>
      <c r="L88" s="468"/>
    </row>
    <row r="89" spans="1:12" ht="25.5">
      <c r="A89" s="456" t="s">
        <v>37</v>
      </c>
      <c r="B89" s="456" t="s">
        <v>2097</v>
      </c>
      <c r="C89" s="456" t="s">
        <v>2179</v>
      </c>
      <c r="D89" s="457" t="s">
        <v>2187</v>
      </c>
      <c r="E89" s="458">
        <v>2013</v>
      </c>
      <c r="F89" s="459" t="s">
        <v>2181</v>
      </c>
      <c r="G89" s="460" t="s">
        <v>226</v>
      </c>
      <c r="H89" s="461" t="s">
        <v>2106</v>
      </c>
      <c r="I89" s="465" t="s">
        <v>740</v>
      </c>
      <c r="J89" s="466">
        <v>6.6666666666666666E-2</v>
      </c>
      <c r="K89" s="467">
        <v>0.5</v>
      </c>
      <c r="L89" s="468"/>
    </row>
    <row r="90" spans="1:12" ht="25.5">
      <c r="A90" s="456" t="s">
        <v>37</v>
      </c>
      <c r="B90" s="456" t="s">
        <v>2097</v>
      </c>
      <c r="C90" s="456" t="s">
        <v>2179</v>
      </c>
      <c r="D90" s="457" t="s">
        <v>2187</v>
      </c>
      <c r="E90" s="458">
        <v>2013</v>
      </c>
      <c r="F90" s="459" t="s">
        <v>2181</v>
      </c>
      <c r="G90" s="460" t="s">
        <v>226</v>
      </c>
      <c r="H90" s="461" t="s">
        <v>2099</v>
      </c>
      <c r="I90" s="465" t="s">
        <v>740</v>
      </c>
      <c r="J90" s="466">
        <v>0.10344827586206896</v>
      </c>
      <c r="K90" s="467">
        <v>0.75</v>
      </c>
      <c r="L90" s="468"/>
    </row>
    <row r="91" spans="1:12" ht="25.5">
      <c r="A91" s="456" t="s">
        <v>37</v>
      </c>
      <c r="B91" s="456" t="s">
        <v>1020</v>
      </c>
      <c r="C91" s="456" t="s">
        <v>2179</v>
      </c>
      <c r="D91" s="457" t="s">
        <v>2187</v>
      </c>
      <c r="E91" s="458">
        <v>2013</v>
      </c>
      <c r="F91" s="459" t="s">
        <v>2181</v>
      </c>
      <c r="G91" s="460" t="s">
        <v>2098</v>
      </c>
      <c r="H91" s="461" t="s">
        <v>2110</v>
      </c>
      <c r="I91" s="465" t="s">
        <v>740</v>
      </c>
      <c r="J91" s="466">
        <v>0.19047619047619047</v>
      </c>
      <c r="K91" s="467">
        <v>1</v>
      </c>
      <c r="L91" s="468"/>
    </row>
    <row r="92" spans="1:12" ht="25.5">
      <c r="A92" s="456" t="s">
        <v>37</v>
      </c>
      <c r="B92" s="456" t="s">
        <v>1020</v>
      </c>
      <c r="C92" s="456" t="s">
        <v>2179</v>
      </c>
      <c r="D92" s="457" t="s">
        <v>2187</v>
      </c>
      <c r="E92" s="458">
        <v>2013</v>
      </c>
      <c r="F92" s="459" t="s">
        <v>2181</v>
      </c>
      <c r="G92" s="460" t="s">
        <v>2098</v>
      </c>
      <c r="H92" s="461" t="s">
        <v>2104</v>
      </c>
      <c r="I92" s="465" t="s">
        <v>740</v>
      </c>
      <c r="J92" s="466">
        <v>2.4844720496894408E-2</v>
      </c>
      <c r="K92" s="467">
        <v>1</v>
      </c>
      <c r="L92" s="468"/>
    </row>
    <row r="93" spans="1:12" ht="25.5">
      <c r="A93" s="456" t="s">
        <v>37</v>
      </c>
      <c r="B93" s="456" t="s">
        <v>1020</v>
      </c>
      <c r="C93" s="456" t="s">
        <v>2179</v>
      </c>
      <c r="D93" s="457" t="s">
        <v>2187</v>
      </c>
      <c r="E93" s="458">
        <v>2013</v>
      </c>
      <c r="F93" s="459" t="s">
        <v>2181</v>
      </c>
      <c r="G93" s="460" t="s">
        <v>2098</v>
      </c>
      <c r="H93" s="461" t="s">
        <v>2101</v>
      </c>
      <c r="I93" s="465" t="s">
        <v>740</v>
      </c>
      <c r="J93" s="466">
        <v>1.5060240963855422E-2</v>
      </c>
      <c r="K93" s="467">
        <v>0.7142857142857143</v>
      </c>
      <c r="L93" s="468"/>
    </row>
    <row r="94" spans="1:12" ht="25.5">
      <c r="A94" s="456" t="s">
        <v>37</v>
      </c>
      <c r="B94" s="456" t="s">
        <v>1020</v>
      </c>
      <c r="C94" s="456" t="s">
        <v>2179</v>
      </c>
      <c r="D94" s="457" t="s">
        <v>2187</v>
      </c>
      <c r="E94" s="458">
        <v>2013</v>
      </c>
      <c r="F94" s="459" t="s">
        <v>2181</v>
      </c>
      <c r="G94" s="460" t="s">
        <v>2098</v>
      </c>
      <c r="H94" s="461" t="s">
        <v>2102</v>
      </c>
      <c r="I94" s="465" t="s">
        <v>740</v>
      </c>
      <c r="J94" s="466">
        <v>2.7210884353741496E-2</v>
      </c>
      <c r="K94" s="467">
        <v>1</v>
      </c>
      <c r="L94" s="468"/>
    </row>
    <row r="95" spans="1:12">
      <c r="A95" s="456" t="s">
        <v>37</v>
      </c>
      <c r="B95" s="456" t="s">
        <v>1020</v>
      </c>
      <c r="C95" s="456" t="s">
        <v>2179</v>
      </c>
      <c r="D95" s="457" t="s">
        <v>2187</v>
      </c>
      <c r="E95" s="458">
        <v>2013</v>
      </c>
      <c r="F95" s="459" t="s">
        <v>2181</v>
      </c>
      <c r="G95" s="460" t="s">
        <v>215</v>
      </c>
      <c r="H95" s="461" t="s">
        <v>2110</v>
      </c>
      <c r="I95" s="465" t="s">
        <v>740</v>
      </c>
      <c r="J95" s="466">
        <v>0.19047619047619047</v>
      </c>
      <c r="K95" s="467">
        <v>1</v>
      </c>
      <c r="L95" s="468"/>
    </row>
    <row r="96" spans="1:12">
      <c r="A96" s="456" t="s">
        <v>37</v>
      </c>
      <c r="B96" s="456" t="s">
        <v>1020</v>
      </c>
      <c r="C96" s="456" t="s">
        <v>2179</v>
      </c>
      <c r="D96" s="457" t="s">
        <v>2187</v>
      </c>
      <c r="E96" s="458">
        <v>2013</v>
      </c>
      <c r="F96" s="459" t="s">
        <v>2181</v>
      </c>
      <c r="G96" s="460" t="s">
        <v>215</v>
      </c>
      <c r="H96" s="461" t="s">
        <v>2104</v>
      </c>
      <c r="I96" s="465" t="s">
        <v>740</v>
      </c>
      <c r="J96" s="466">
        <v>4.3956043956043959E-2</v>
      </c>
      <c r="K96" s="467">
        <v>1</v>
      </c>
      <c r="L96" s="468"/>
    </row>
    <row r="97" spans="1:12">
      <c r="A97" s="456" t="s">
        <v>37</v>
      </c>
      <c r="B97" s="456" t="s">
        <v>1020</v>
      </c>
      <c r="C97" s="456" t="s">
        <v>2179</v>
      </c>
      <c r="D97" s="457" t="s">
        <v>2187</v>
      </c>
      <c r="E97" s="458">
        <v>2013</v>
      </c>
      <c r="F97" s="459" t="s">
        <v>2181</v>
      </c>
      <c r="G97" s="460" t="s">
        <v>215</v>
      </c>
      <c r="H97" s="461" t="s">
        <v>2101</v>
      </c>
      <c r="I97" s="465" t="s">
        <v>740</v>
      </c>
      <c r="J97" s="466">
        <v>4.3956043956043959E-2</v>
      </c>
      <c r="K97" s="467">
        <v>1</v>
      </c>
      <c r="L97" s="468"/>
    </row>
    <row r="98" spans="1:12">
      <c r="A98" s="456" t="s">
        <v>37</v>
      </c>
      <c r="B98" s="456" t="s">
        <v>1020</v>
      </c>
      <c r="C98" s="456" t="s">
        <v>2179</v>
      </c>
      <c r="D98" s="457" t="s">
        <v>2187</v>
      </c>
      <c r="E98" s="458">
        <v>2013</v>
      </c>
      <c r="F98" s="459" t="s">
        <v>2181</v>
      </c>
      <c r="G98" s="460" t="s">
        <v>215</v>
      </c>
      <c r="H98" s="461" t="s">
        <v>2111</v>
      </c>
      <c r="I98" s="465" t="s">
        <v>740</v>
      </c>
      <c r="J98" s="466">
        <v>0.29166666666666669</v>
      </c>
      <c r="K98" s="467">
        <v>1</v>
      </c>
      <c r="L98" s="468"/>
    </row>
    <row r="99" spans="1:12">
      <c r="A99" s="456" t="s">
        <v>37</v>
      </c>
      <c r="B99" s="456" t="s">
        <v>1020</v>
      </c>
      <c r="C99" s="456" t="s">
        <v>2179</v>
      </c>
      <c r="D99" s="457" t="s">
        <v>2187</v>
      </c>
      <c r="E99" s="458">
        <v>2013</v>
      </c>
      <c r="F99" s="459" t="s">
        <v>2181</v>
      </c>
      <c r="G99" s="460" t="s">
        <v>217</v>
      </c>
      <c r="H99" s="461" t="s">
        <v>2112</v>
      </c>
      <c r="I99" s="465" t="s">
        <v>740</v>
      </c>
      <c r="J99" s="466">
        <v>0.11428571428571428</v>
      </c>
      <c r="K99" s="467">
        <v>1</v>
      </c>
      <c r="L99" s="468"/>
    </row>
    <row r="100" spans="1:12">
      <c r="A100" s="456" t="s">
        <v>37</v>
      </c>
      <c r="B100" s="456" t="s">
        <v>1020</v>
      </c>
      <c r="C100" s="456" t="s">
        <v>2179</v>
      </c>
      <c r="D100" s="457" t="s">
        <v>2187</v>
      </c>
      <c r="E100" s="458">
        <v>2013</v>
      </c>
      <c r="F100" s="459" t="s">
        <v>2181</v>
      </c>
      <c r="G100" s="460" t="s">
        <v>217</v>
      </c>
      <c r="H100" s="461" t="s">
        <v>2104</v>
      </c>
      <c r="I100" s="465" t="s">
        <v>740</v>
      </c>
      <c r="J100" s="466">
        <v>0.4</v>
      </c>
      <c r="K100" s="467">
        <v>1</v>
      </c>
      <c r="L100" s="468"/>
    </row>
    <row r="101" spans="1:12">
      <c r="A101" s="456" t="s">
        <v>37</v>
      </c>
      <c r="B101" s="456" t="s">
        <v>1020</v>
      </c>
      <c r="C101" s="456" t="s">
        <v>2179</v>
      </c>
      <c r="D101" s="457" t="s">
        <v>2187</v>
      </c>
      <c r="E101" s="458">
        <v>2013</v>
      </c>
      <c r="F101" s="459" t="s">
        <v>2181</v>
      </c>
      <c r="G101" s="460" t="s">
        <v>221</v>
      </c>
      <c r="H101" s="461" t="s">
        <v>2112</v>
      </c>
      <c r="I101" s="465" t="s">
        <v>740</v>
      </c>
      <c r="J101" s="466">
        <v>5.4545454545454543E-2</v>
      </c>
      <c r="K101" s="467">
        <v>0.75</v>
      </c>
      <c r="L101" s="468"/>
    </row>
    <row r="102" spans="1:12">
      <c r="A102" s="456" t="s">
        <v>37</v>
      </c>
      <c r="B102" s="456" t="s">
        <v>1020</v>
      </c>
      <c r="C102" s="456" t="s">
        <v>2179</v>
      </c>
      <c r="D102" s="457" t="s">
        <v>2187</v>
      </c>
      <c r="E102" s="458">
        <v>2013</v>
      </c>
      <c r="F102" s="459" t="s">
        <v>2181</v>
      </c>
      <c r="G102" s="460" t="s">
        <v>221</v>
      </c>
      <c r="H102" s="461" t="s">
        <v>2104</v>
      </c>
      <c r="I102" s="465" t="s">
        <v>740</v>
      </c>
      <c r="J102" s="466">
        <v>4.2857142857142858E-2</v>
      </c>
      <c r="K102" s="467">
        <v>0.75</v>
      </c>
      <c r="L102" s="468"/>
    </row>
    <row r="103" spans="1:12">
      <c r="A103" s="456" t="s">
        <v>37</v>
      </c>
      <c r="B103" s="456" t="s">
        <v>1020</v>
      </c>
      <c r="C103" s="456" t="s">
        <v>2179</v>
      </c>
      <c r="D103" s="457" t="s">
        <v>2187</v>
      </c>
      <c r="E103" s="458">
        <v>2013</v>
      </c>
      <c r="F103" s="459" t="s">
        <v>2181</v>
      </c>
      <c r="G103" s="460" t="s">
        <v>221</v>
      </c>
      <c r="H103" s="461" t="s">
        <v>2107</v>
      </c>
      <c r="I103" s="465" t="s">
        <v>740</v>
      </c>
      <c r="J103" s="466">
        <v>0.18518518518518517</v>
      </c>
      <c r="K103" s="467">
        <v>1</v>
      </c>
      <c r="L103" s="468"/>
    </row>
    <row r="104" spans="1:12">
      <c r="A104" s="456" t="s">
        <v>37</v>
      </c>
      <c r="B104" s="456" t="s">
        <v>1020</v>
      </c>
      <c r="C104" s="456" t="s">
        <v>2179</v>
      </c>
      <c r="D104" s="457" t="s">
        <v>2187</v>
      </c>
      <c r="E104" s="458">
        <v>2013</v>
      </c>
      <c r="F104" s="459" t="s">
        <v>2181</v>
      </c>
      <c r="G104" s="460" t="s">
        <v>222</v>
      </c>
      <c r="H104" s="461" t="s">
        <v>2110</v>
      </c>
      <c r="I104" s="465" t="s">
        <v>740</v>
      </c>
      <c r="J104" s="466">
        <v>3.5294117647058823E-2</v>
      </c>
      <c r="K104" s="467">
        <v>0.75</v>
      </c>
      <c r="L104" s="468"/>
    </row>
    <row r="105" spans="1:12">
      <c r="A105" s="456" t="s">
        <v>37</v>
      </c>
      <c r="B105" s="456" t="s">
        <v>1020</v>
      </c>
      <c r="C105" s="456" t="s">
        <v>2179</v>
      </c>
      <c r="D105" s="457" t="s">
        <v>2187</v>
      </c>
      <c r="E105" s="458">
        <v>2013</v>
      </c>
      <c r="F105" s="459" t="s">
        <v>2181</v>
      </c>
      <c r="G105" s="460" t="s">
        <v>222</v>
      </c>
      <c r="H105" s="461" t="s">
        <v>2104</v>
      </c>
      <c r="I105" s="465" t="s">
        <v>740</v>
      </c>
      <c r="J105" s="466">
        <v>6.3492063492063489E-2</v>
      </c>
      <c r="K105" s="467">
        <v>1</v>
      </c>
      <c r="L105" s="468"/>
    </row>
    <row r="106" spans="1:12">
      <c r="A106" s="456" t="s">
        <v>37</v>
      </c>
      <c r="B106" s="456" t="s">
        <v>1020</v>
      </c>
      <c r="C106" s="456" t="s">
        <v>2179</v>
      </c>
      <c r="D106" s="457" t="s">
        <v>2187</v>
      </c>
      <c r="E106" s="458">
        <v>2013</v>
      </c>
      <c r="F106" s="459" t="s">
        <v>2181</v>
      </c>
      <c r="G106" s="460" t="s">
        <v>2109</v>
      </c>
      <c r="H106" s="461" t="s">
        <v>2099</v>
      </c>
      <c r="I106" s="465" t="s">
        <v>740</v>
      </c>
      <c r="J106" s="466">
        <v>0.23529411764705882</v>
      </c>
      <c r="K106" s="467">
        <v>0.8</v>
      </c>
      <c r="L106" s="468"/>
    </row>
    <row r="107" spans="1:12" ht="25.5">
      <c r="A107" s="456" t="s">
        <v>37</v>
      </c>
      <c r="B107" s="456" t="s">
        <v>1020</v>
      </c>
      <c r="C107" s="456" t="s">
        <v>2179</v>
      </c>
      <c r="D107" s="457" t="s">
        <v>2187</v>
      </c>
      <c r="E107" s="458">
        <v>2013</v>
      </c>
      <c r="F107" s="459" t="s">
        <v>2181</v>
      </c>
      <c r="G107" s="460" t="s">
        <v>2108</v>
      </c>
      <c r="H107" s="461" t="s">
        <v>2113</v>
      </c>
      <c r="I107" s="465" t="s">
        <v>740</v>
      </c>
      <c r="J107" s="466">
        <v>2.3809523809523808E-2</v>
      </c>
      <c r="K107" s="467">
        <v>0.75</v>
      </c>
      <c r="L107" s="468"/>
    </row>
    <row r="108" spans="1:12" ht="25.5">
      <c r="A108" s="456" t="s">
        <v>37</v>
      </c>
      <c r="B108" s="456" t="s">
        <v>1020</v>
      </c>
      <c r="C108" s="456" t="s">
        <v>2179</v>
      </c>
      <c r="D108" s="457" t="s">
        <v>2187</v>
      </c>
      <c r="E108" s="458">
        <v>2013</v>
      </c>
      <c r="F108" s="459" t="s">
        <v>2181</v>
      </c>
      <c r="G108" s="460" t="s">
        <v>2108</v>
      </c>
      <c r="H108" s="461" t="s">
        <v>2110</v>
      </c>
      <c r="I108" s="465" t="s">
        <v>740</v>
      </c>
      <c r="J108" s="466">
        <v>1.7400204708290685E-2</v>
      </c>
      <c r="K108" s="467">
        <v>0.85</v>
      </c>
      <c r="L108" s="468"/>
    </row>
    <row r="109" spans="1:12" ht="25.5">
      <c r="A109" s="456" t="s">
        <v>37</v>
      </c>
      <c r="B109" s="456" t="s">
        <v>1020</v>
      </c>
      <c r="C109" s="456" t="s">
        <v>2179</v>
      </c>
      <c r="D109" s="457" t="s">
        <v>2187</v>
      </c>
      <c r="E109" s="458">
        <v>2013</v>
      </c>
      <c r="F109" s="459" t="s">
        <v>2181</v>
      </c>
      <c r="G109" s="460" t="s">
        <v>2108</v>
      </c>
      <c r="H109" s="461" t="s">
        <v>2099</v>
      </c>
      <c r="I109" s="465" t="s">
        <v>740</v>
      </c>
      <c r="J109" s="466">
        <v>0.17391304347826086</v>
      </c>
      <c r="K109" s="467">
        <v>1</v>
      </c>
      <c r="L109" s="468"/>
    </row>
    <row r="110" spans="1:12" ht="25.5">
      <c r="A110" s="456" t="s">
        <v>37</v>
      </c>
      <c r="B110" s="456" t="s">
        <v>1020</v>
      </c>
      <c r="C110" s="456" t="s">
        <v>2179</v>
      </c>
      <c r="D110" s="457" t="s">
        <v>2187</v>
      </c>
      <c r="E110" s="458">
        <v>2013</v>
      </c>
      <c r="F110" s="459" t="s">
        <v>2181</v>
      </c>
      <c r="G110" s="460" t="s">
        <v>226</v>
      </c>
      <c r="H110" s="461" t="s">
        <v>2110</v>
      </c>
      <c r="I110" s="465" t="s">
        <v>740</v>
      </c>
      <c r="J110" s="466">
        <v>0.13793103448275862</v>
      </c>
      <c r="K110" s="467">
        <v>1</v>
      </c>
      <c r="L110" s="468"/>
    </row>
    <row r="111" spans="1:12" ht="25.5">
      <c r="A111" s="456" t="s">
        <v>37</v>
      </c>
      <c r="B111" s="456" t="s">
        <v>1020</v>
      </c>
      <c r="C111" s="456" t="s">
        <v>2179</v>
      </c>
      <c r="D111" s="457" t="s">
        <v>2187</v>
      </c>
      <c r="E111" s="458">
        <v>2013</v>
      </c>
      <c r="F111" s="459" t="s">
        <v>2181</v>
      </c>
      <c r="G111" s="460" t="s">
        <v>226</v>
      </c>
      <c r="H111" s="461" t="s">
        <v>2104</v>
      </c>
      <c r="I111" s="465" t="s">
        <v>740</v>
      </c>
      <c r="J111" s="466">
        <v>0.23076923076923078</v>
      </c>
      <c r="K111" s="467">
        <v>0.75</v>
      </c>
      <c r="L111" s="468"/>
    </row>
    <row r="112" spans="1:12" ht="25.5">
      <c r="A112" s="456" t="s">
        <v>37</v>
      </c>
      <c r="B112" s="456" t="s">
        <v>2114</v>
      </c>
      <c r="C112" s="456" t="s">
        <v>2179</v>
      </c>
      <c r="D112" s="457" t="s">
        <v>2187</v>
      </c>
      <c r="E112" s="458">
        <v>2013</v>
      </c>
      <c r="F112" s="459" t="s">
        <v>2181</v>
      </c>
      <c r="G112" s="460" t="s">
        <v>2098</v>
      </c>
      <c r="H112" s="461" t="s">
        <v>2102</v>
      </c>
      <c r="I112" s="465" t="s">
        <v>740</v>
      </c>
      <c r="J112" s="466">
        <v>0.14285714285714285</v>
      </c>
      <c r="K112" s="467">
        <v>1</v>
      </c>
      <c r="L112" s="468"/>
    </row>
    <row r="113" spans="1:12" ht="25.5">
      <c r="A113" s="456" t="s">
        <v>37</v>
      </c>
      <c r="B113" s="456" t="s">
        <v>2114</v>
      </c>
      <c r="C113" s="456" t="s">
        <v>2179</v>
      </c>
      <c r="D113" s="457" t="s">
        <v>2187</v>
      </c>
      <c r="E113" s="458">
        <v>2013</v>
      </c>
      <c r="F113" s="459" t="s">
        <v>2181</v>
      </c>
      <c r="G113" s="460" t="s">
        <v>2098</v>
      </c>
      <c r="H113" s="461" t="s">
        <v>206</v>
      </c>
      <c r="I113" s="465" t="s">
        <v>740</v>
      </c>
      <c r="J113" s="466">
        <v>0.48275862068965519</v>
      </c>
      <c r="K113" s="467">
        <v>0.7</v>
      </c>
      <c r="L113" s="468"/>
    </row>
    <row r="114" spans="1:12">
      <c r="A114" s="456" t="s">
        <v>37</v>
      </c>
      <c r="B114" s="456" t="s">
        <v>2114</v>
      </c>
      <c r="C114" s="456" t="s">
        <v>2179</v>
      </c>
      <c r="D114" s="457" t="s">
        <v>2187</v>
      </c>
      <c r="E114" s="458">
        <v>2013</v>
      </c>
      <c r="F114" s="459" t="s">
        <v>2181</v>
      </c>
      <c r="G114" s="460" t="s">
        <v>215</v>
      </c>
      <c r="H114" s="461" t="s">
        <v>2099</v>
      </c>
      <c r="I114" s="465" t="s">
        <v>740</v>
      </c>
      <c r="J114" s="466">
        <v>0.15384615384615385</v>
      </c>
      <c r="K114" s="467">
        <v>0.5</v>
      </c>
      <c r="L114" s="468"/>
    </row>
    <row r="115" spans="1:12">
      <c r="A115" s="456" t="s">
        <v>37</v>
      </c>
      <c r="B115" s="456" t="s">
        <v>2114</v>
      </c>
      <c r="C115" s="456" t="s">
        <v>2179</v>
      </c>
      <c r="D115" s="457" t="s">
        <v>2187</v>
      </c>
      <c r="E115" s="458">
        <v>2013</v>
      </c>
      <c r="F115" s="459" t="s">
        <v>2181</v>
      </c>
      <c r="G115" s="460" t="s">
        <v>215</v>
      </c>
      <c r="H115" s="461" t="s">
        <v>206</v>
      </c>
      <c r="I115" s="465" t="s">
        <v>740</v>
      </c>
      <c r="J115" s="466">
        <v>0.75</v>
      </c>
      <c r="K115" s="467">
        <v>0.75</v>
      </c>
      <c r="L115" s="468"/>
    </row>
    <row r="116" spans="1:12">
      <c r="A116" s="456" t="s">
        <v>37</v>
      </c>
      <c r="B116" s="456" t="s">
        <v>2114</v>
      </c>
      <c r="C116" s="456" t="s">
        <v>2179</v>
      </c>
      <c r="D116" s="457" t="s">
        <v>2187</v>
      </c>
      <c r="E116" s="458">
        <v>2013</v>
      </c>
      <c r="F116" s="459" t="s">
        <v>2181</v>
      </c>
      <c r="G116" s="460" t="s">
        <v>221</v>
      </c>
      <c r="H116" s="461" t="s">
        <v>2106</v>
      </c>
      <c r="I116" s="465" t="s">
        <v>740</v>
      </c>
      <c r="J116" s="466">
        <v>0.13043478260869565</v>
      </c>
      <c r="K116" s="467">
        <v>0.75</v>
      </c>
      <c r="L116" s="468"/>
    </row>
    <row r="117" spans="1:12">
      <c r="A117" s="456" t="s">
        <v>37</v>
      </c>
      <c r="B117" s="456" t="s">
        <v>2114</v>
      </c>
      <c r="C117" s="456" t="s">
        <v>2179</v>
      </c>
      <c r="D117" s="457" t="s">
        <v>2187</v>
      </c>
      <c r="E117" s="458">
        <v>2013</v>
      </c>
      <c r="F117" s="459" t="s">
        <v>2181</v>
      </c>
      <c r="G117" s="460" t="s">
        <v>221</v>
      </c>
      <c r="H117" s="461" t="s">
        <v>2104</v>
      </c>
      <c r="I117" s="465" t="s">
        <v>740</v>
      </c>
      <c r="J117" s="466">
        <v>0.16666666666666666</v>
      </c>
      <c r="K117" s="467">
        <v>1</v>
      </c>
      <c r="L117" s="468"/>
    </row>
    <row r="118" spans="1:12">
      <c r="A118" s="456" t="s">
        <v>37</v>
      </c>
      <c r="B118" s="456" t="s">
        <v>2114</v>
      </c>
      <c r="C118" s="456" t="s">
        <v>2179</v>
      </c>
      <c r="D118" s="457" t="s">
        <v>2187</v>
      </c>
      <c r="E118" s="458">
        <v>2013</v>
      </c>
      <c r="F118" s="459" t="s">
        <v>2181</v>
      </c>
      <c r="G118" s="460" t="s">
        <v>221</v>
      </c>
      <c r="H118" s="461" t="s">
        <v>2111</v>
      </c>
      <c r="I118" s="465" t="s">
        <v>740</v>
      </c>
      <c r="J118" s="466">
        <v>0.13541666666666666</v>
      </c>
      <c r="K118" s="467">
        <v>1</v>
      </c>
      <c r="L118" s="468"/>
    </row>
    <row r="119" spans="1:12" ht="13.35" customHeight="1">
      <c r="A119" s="456" t="s">
        <v>37</v>
      </c>
      <c r="B119" s="456" t="s">
        <v>2114</v>
      </c>
      <c r="C119" s="456" t="s">
        <v>2179</v>
      </c>
      <c r="D119" s="457" t="s">
        <v>2187</v>
      </c>
      <c r="E119" s="458">
        <v>2013</v>
      </c>
      <c r="F119" s="459" t="s">
        <v>2181</v>
      </c>
      <c r="G119" s="460" t="s">
        <v>221</v>
      </c>
      <c r="H119" s="461" t="s">
        <v>206</v>
      </c>
      <c r="I119" s="465" t="s">
        <v>740</v>
      </c>
      <c r="J119" s="466">
        <v>0.21428571428571427</v>
      </c>
      <c r="K119" s="467">
        <v>0.8571428571428571</v>
      </c>
      <c r="L119" s="468"/>
    </row>
    <row r="120" spans="1:12" ht="13.5" customHeight="1">
      <c r="A120" s="456" t="s">
        <v>37</v>
      </c>
      <c r="B120" s="456" t="s">
        <v>2114</v>
      </c>
      <c r="C120" s="456" t="s">
        <v>2179</v>
      </c>
      <c r="D120" s="457" t="s">
        <v>2187</v>
      </c>
      <c r="E120" s="458">
        <v>2013</v>
      </c>
      <c r="F120" s="459" t="s">
        <v>2181</v>
      </c>
      <c r="G120" s="460" t="s">
        <v>2108</v>
      </c>
      <c r="H120" s="461" t="s">
        <v>2115</v>
      </c>
      <c r="I120" s="465" t="s">
        <v>740</v>
      </c>
      <c r="J120" s="466">
        <v>1.8072289156626505E-2</v>
      </c>
      <c r="K120" s="467">
        <v>0.81818181818181823</v>
      </c>
      <c r="L120" s="468"/>
    </row>
    <row r="121" spans="1:12" ht="13.35" customHeight="1">
      <c r="A121" s="469" t="s">
        <v>37</v>
      </c>
      <c r="B121" s="469" t="s">
        <v>2114</v>
      </c>
      <c r="C121" s="456" t="s">
        <v>2179</v>
      </c>
      <c r="D121" s="457" t="s">
        <v>2187</v>
      </c>
      <c r="E121" s="458">
        <v>2013</v>
      </c>
      <c r="F121" s="459" t="s">
        <v>2181</v>
      </c>
      <c r="G121" s="460" t="s">
        <v>2108</v>
      </c>
      <c r="H121" s="461" t="s">
        <v>2103</v>
      </c>
      <c r="I121" s="465" t="s">
        <v>740</v>
      </c>
      <c r="J121" s="466">
        <v>0.13333333333333333</v>
      </c>
      <c r="K121" s="467">
        <v>0.5714285714285714</v>
      </c>
      <c r="L121" s="470"/>
    </row>
    <row r="122" spans="1:12" ht="25.5">
      <c r="A122" s="469" t="s">
        <v>37</v>
      </c>
      <c r="B122" s="471" t="s">
        <v>2114</v>
      </c>
      <c r="C122" s="456" t="s">
        <v>2179</v>
      </c>
      <c r="D122" s="457" t="s">
        <v>2187</v>
      </c>
      <c r="E122" s="458">
        <v>2013</v>
      </c>
      <c r="F122" s="459" t="s">
        <v>2181</v>
      </c>
      <c r="G122" s="460" t="s">
        <v>2108</v>
      </c>
      <c r="H122" s="461" t="s">
        <v>2099</v>
      </c>
      <c r="I122" s="465" t="s">
        <v>740</v>
      </c>
      <c r="J122" s="466">
        <v>0.2</v>
      </c>
      <c r="K122" s="467">
        <v>0.8571428571428571</v>
      </c>
      <c r="L122" s="470"/>
    </row>
    <row r="123" spans="1:12" ht="25.5">
      <c r="A123" s="469" t="s">
        <v>37</v>
      </c>
      <c r="B123" s="471" t="s">
        <v>2114</v>
      </c>
      <c r="C123" s="456" t="s">
        <v>2179</v>
      </c>
      <c r="D123" s="457" t="s">
        <v>2187</v>
      </c>
      <c r="E123" s="458">
        <v>2013</v>
      </c>
      <c r="F123" s="459" t="s">
        <v>2181</v>
      </c>
      <c r="G123" s="460" t="s">
        <v>2108</v>
      </c>
      <c r="H123" s="461" t="s">
        <v>2111</v>
      </c>
      <c r="I123" s="465" t="s">
        <v>740</v>
      </c>
      <c r="J123" s="466">
        <v>0.15</v>
      </c>
      <c r="K123" s="467">
        <v>0.6</v>
      </c>
      <c r="L123" s="470"/>
    </row>
    <row r="124" spans="1:12" ht="25.5">
      <c r="A124" s="456" t="s">
        <v>37</v>
      </c>
      <c r="B124" s="456" t="s">
        <v>2097</v>
      </c>
      <c r="C124" s="456" t="s">
        <v>2179</v>
      </c>
      <c r="D124" s="457" t="s">
        <v>2188</v>
      </c>
      <c r="E124" s="458">
        <v>2013</v>
      </c>
      <c r="F124" s="459" t="s">
        <v>2181</v>
      </c>
      <c r="G124" s="460" t="s">
        <v>2098</v>
      </c>
      <c r="H124" s="461" t="s">
        <v>2099</v>
      </c>
      <c r="I124" s="465" t="s">
        <v>740</v>
      </c>
      <c r="J124" s="466">
        <v>0.05</v>
      </c>
      <c r="K124" s="467">
        <v>0.75</v>
      </c>
      <c r="L124" s="464"/>
    </row>
    <row r="125" spans="1:12" ht="25.5">
      <c r="A125" s="456" t="s">
        <v>37</v>
      </c>
      <c r="B125" s="456" t="s">
        <v>2097</v>
      </c>
      <c r="C125" s="456" t="s">
        <v>2179</v>
      </c>
      <c r="D125" s="457" t="s">
        <v>2188</v>
      </c>
      <c r="E125" s="458">
        <v>2013</v>
      </c>
      <c r="F125" s="459" t="s">
        <v>2181</v>
      </c>
      <c r="G125" s="460" t="s">
        <v>2098</v>
      </c>
      <c r="H125" s="461" t="s">
        <v>2101</v>
      </c>
      <c r="I125" s="465" t="s">
        <v>740</v>
      </c>
      <c r="J125" s="466">
        <v>3.6585365853658534E-2</v>
      </c>
      <c r="K125" s="467">
        <v>0.75</v>
      </c>
      <c r="L125" s="468"/>
    </row>
    <row r="126" spans="1:12" ht="25.5">
      <c r="A126" s="456" t="s">
        <v>37</v>
      </c>
      <c r="B126" s="456" t="s">
        <v>2097</v>
      </c>
      <c r="C126" s="456" t="s">
        <v>2179</v>
      </c>
      <c r="D126" s="457" t="s">
        <v>2188</v>
      </c>
      <c r="E126" s="458">
        <v>2013</v>
      </c>
      <c r="F126" s="459" t="s">
        <v>2181</v>
      </c>
      <c r="G126" s="460" t="s">
        <v>2098</v>
      </c>
      <c r="H126" s="461" t="s">
        <v>2102</v>
      </c>
      <c r="I126" s="465" t="s">
        <v>740</v>
      </c>
      <c r="J126" s="466">
        <v>4.6052631578947366E-2</v>
      </c>
      <c r="K126" s="467">
        <v>0.77777777777777779</v>
      </c>
      <c r="L126" s="468"/>
    </row>
    <row r="127" spans="1:12" ht="25.5">
      <c r="A127" s="456" t="s">
        <v>37</v>
      </c>
      <c r="B127" s="456" t="s">
        <v>2097</v>
      </c>
      <c r="C127" s="456" t="s">
        <v>2179</v>
      </c>
      <c r="D127" s="457" t="s">
        <v>2188</v>
      </c>
      <c r="E127" s="458">
        <v>2013</v>
      </c>
      <c r="F127" s="459" t="s">
        <v>2181</v>
      </c>
      <c r="G127" s="460" t="s">
        <v>2098</v>
      </c>
      <c r="H127" s="461" t="s">
        <v>206</v>
      </c>
      <c r="I127" s="465" t="s">
        <v>740</v>
      </c>
      <c r="J127" s="466">
        <v>0.33333333333333331</v>
      </c>
      <c r="K127" s="467">
        <v>0.58333333333333337</v>
      </c>
      <c r="L127" s="468"/>
    </row>
    <row r="128" spans="1:12">
      <c r="A128" s="456" t="s">
        <v>37</v>
      </c>
      <c r="B128" s="456" t="s">
        <v>2097</v>
      </c>
      <c r="C128" s="456" t="s">
        <v>2179</v>
      </c>
      <c r="D128" s="457" t="s">
        <v>2188</v>
      </c>
      <c r="E128" s="458">
        <v>2013</v>
      </c>
      <c r="F128" s="459" t="s">
        <v>2181</v>
      </c>
      <c r="G128" s="460" t="s">
        <v>215</v>
      </c>
      <c r="H128" s="461" t="s">
        <v>2103</v>
      </c>
      <c r="I128" s="465" t="s">
        <v>740</v>
      </c>
      <c r="J128" s="466">
        <v>0.19047619047619047</v>
      </c>
      <c r="K128" s="467">
        <v>1</v>
      </c>
      <c r="L128" s="468"/>
    </row>
    <row r="129" spans="1:12">
      <c r="A129" s="456" t="s">
        <v>37</v>
      </c>
      <c r="B129" s="456" t="s">
        <v>2097</v>
      </c>
      <c r="C129" s="456" t="s">
        <v>2179</v>
      </c>
      <c r="D129" s="457" t="s">
        <v>2188</v>
      </c>
      <c r="E129" s="458">
        <v>2013</v>
      </c>
      <c r="F129" s="459" t="s">
        <v>2181</v>
      </c>
      <c r="G129" s="460" t="s">
        <v>215</v>
      </c>
      <c r="H129" s="461" t="s">
        <v>2104</v>
      </c>
      <c r="I129" s="465" t="s">
        <v>740</v>
      </c>
      <c r="J129" s="466">
        <v>3.937007874015748E-2</v>
      </c>
      <c r="K129" s="467">
        <v>1</v>
      </c>
      <c r="L129" s="468"/>
    </row>
    <row r="130" spans="1:12">
      <c r="A130" s="456" t="s">
        <v>37</v>
      </c>
      <c r="B130" s="456" t="s">
        <v>2097</v>
      </c>
      <c r="C130" s="456" t="s">
        <v>2179</v>
      </c>
      <c r="D130" s="457" t="s">
        <v>2188</v>
      </c>
      <c r="E130" s="458">
        <v>2013</v>
      </c>
      <c r="F130" s="459" t="s">
        <v>2181</v>
      </c>
      <c r="G130" s="460" t="s">
        <v>215</v>
      </c>
      <c r="H130" s="461" t="s">
        <v>2101</v>
      </c>
      <c r="I130" s="465" t="s">
        <v>740</v>
      </c>
      <c r="J130" s="466">
        <v>2.0618556701030927E-2</v>
      </c>
      <c r="K130" s="467">
        <v>0.5</v>
      </c>
      <c r="L130" s="468"/>
    </row>
    <row r="131" spans="1:12">
      <c r="A131" s="456" t="s">
        <v>37</v>
      </c>
      <c r="B131" s="456" t="s">
        <v>2097</v>
      </c>
      <c r="C131" s="456" t="s">
        <v>2179</v>
      </c>
      <c r="D131" s="457" t="s">
        <v>2188</v>
      </c>
      <c r="E131" s="458">
        <v>2013</v>
      </c>
      <c r="F131" s="459" t="s">
        <v>2181</v>
      </c>
      <c r="G131" s="460" t="s">
        <v>215</v>
      </c>
      <c r="H131" s="461" t="s">
        <v>2102</v>
      </c>
      <c r="I131" s="465" t="s">
        <v>740</v>
      </c>
      <c r="J131" s="466">
        <v>6.25E-2</v>
      </c>
      <c r="K131" s="467">
        <v>0.8571428571428571</v>
      </c>
      <c r="L131" s="468"/>
    </row>
    <row r="132" spans="1:12">
      <c r="A132" s="456" t="s">
        <v>37</v>
      </c>
      <c r="B132" s="456" t="s">
        <v>2097</v>
      </c>
      <c r="C132" s="456" t="s">
        <v>2179</v>
      </c>
      <c r="D132" s="457" t="s">
        <v>2188</v>
      </c>
      <c r="E132" s="458">
        <v>2013</v>
      </c>
      <c r="F132" s="459" t="s">
        <v>2181</v>
      </c>
      <c r="G132" s="460" t="s">
        <v>217</v>
      </c>
      <c r="H132" s="461" t="s">
        <v>2105</v>
      </c>
      <c r="I132" s="465" t="s">
        <v>740</v>
      </c>
      <c r="J132" s="466">
        <v>1.6393442622950821E-2</v>
      </c>
      <c r="K132" s="467">
        <v>0.81081081081081086</v>
      </c>
      <c r="L132" s="468"/>
    </row>
    <row r="133" spans="1:12">
      <c r="A133" s="456" t="s">
        <v>37</v>
      </c>
      <c r="B133" s="456" t="s">
        <v>2097</v>
      </c>
      <c r="C133" s="456" t="s">
        <v>2179</v>
      </c>
      <c r="D133" s="457" t="s">
        <v>2188</v>
      </c>
      <c r="E133" s="458">
        <v>2013</v>
      </c>
      <c r="F133" s="459" t="s">
        <v>2181</v>
      </c>
      <c r="G133" s="460" t="s">
        <v>217</v>
      </c>
      <c r="H133" s="461" t="s">
        <v>2106</v>
      </c>
      <c r="I133" s="465" t="s">
        <v>740</v>
      </c>
      <c r="J133" s="466">
        <v>0.25</v>
      </c>
      <c r="K133" s="467">
        <v>0.75</v>
      </c>
      <c r="L133" s="468"/>
    </row>
    <row r="134" spans="1:12">
      <c r="A134" s="456" t="s">
        <v>37</v>
      </c>
      <c r="B134" s="456" t="s">
        <v>2097</v>
      </c>
      <c r="C134" s="456" t="s">
        <v>2179</v>
      </c>
      <c r="D134" s="457" t="s">
        <v>2188</v>
      </c>
      <c r="E134" s="458">
        <v>2013</v>
      </c>
      <c r="F134" s="459" t="s">
        <v>2181</v>
      </c>
      <c r="G134" s="460" t="s">
        <v>217</v>
      </c>
      <c r="H134" s="461" t="s">
        <v>2104</v>
      </c>
      <c r="I134" s="465" t="s">
        <v>740</v>
      </c>
      <c r="J134" s="466">
        <v>2.4096385542168676E-2</v>
      </c>
      <c r="K134" s="467">
        <v>0.5</v>
      </c>
      <c r="L134" s="468"/>
    </row>
    <row r="135" spans="1:12">
      <c r="A135" s="456" t="s">
        <v>37</v>
      </c>
      <c r="B135" s="456" t="s">
        <v>2097</v>
      </c>
      <c r="C135" s="456" t="s">
        <v>2179</v>
      </c>
      <c r="D135" s="457" t="s">
        <v>2188</v>
      </c>
      <c r="E135" s="458">
        <v>2013</v>
      </c>
      <c r="F135" s="459" t="s">
        <v>2181</v>
      </c>
      <c r="G135" s="460" t="s">
        <v>221</v>
      </c>
      <c r="H135" s="461" t="s">
        <v>2103</v>
      </c>
      <c r="I135" s="465" t="s">
        <v>740</v>
      </c>
      <c r="J135" s="466">
        <v>4.7619047619047616E-2</v>
      </c>
      <c r="K135" s="467">
        <v>0.75</v>
      </c>
      <c r="L135" s="468"/>
    </row>
    <row r="136" spans="1:12">
      <c r="A136" s="456" t="s">
        <v>37</v>
      </c>
      <c r="B136" s="456" t="s">
        <v>2097</v>
      </c>
      <c r="C136" s="456" t="s">
        <v>2179</v>
      </c>
      <c r="D136" s="457" t="s">
        <v>2188</v>
      </c>
      <c r="E136" s="458">
        <v>2013</v>
      </c>
      <c r="F136" s="459" t="s">
        <v>2181</v>
      </c>
      <c r="G136" s="460" t="s">
        <v>221</v>
      </c>
      <c r="H136" s="461" t="s">
        <v>2104</v>
      </c>
      <c r="I136" s="465" t="s">
        <v>740</v>
      </c>
      <c r="J136" s="466">
        <v>3.9473684210526314E-2</v>
      </c>
      <c r="K136" s="467">
        <v>0.75</v>
      </c>
      <c r="L136" s="468"/>
    </row>
    <row r="137" spans="1:12">
      <c r="A137" s="456" t="s">
        <v>37</v>
      </c>
      <c r="B137" s="456" t="s">
        <v>2097</v>
      </c>
      <c r="C137" s="456" t="s">
        <v>2179</v>
      </c>
      <c r="D137" s="457" t="s">
        <v>2188</v>
      </c>
      <c r="E137" s="458">
        <v>2013</v>
      </c>
      <c r="F137" s="459" t="s">
        <v>2181</v>
      </c>
      <c r="G137" s="460" t="s">
        <v>221</v>
      </c>
      <c r="H137" s="461" t="s">
        <v>2101</v>
      </c>
      <c r="I137" s="465" t="s">
        <v>740</v>
      </c>
      <c r="J137" s="466">
        <v>0.14285714285714285</v>
      </c>
      <c r="K137" s="467">
        <v>0.8</v>
      </c>
      <c r="L137" s="468"/>
    </row>
    <row r="138" spans="1:12">
      <c r="A138" s="456" t="s">
        <v>37</v>
      </c>
      <c r="B138" s="456" t="s">
        <v>2097</v>
      </c>
      <c r="C138" s="456" t="s">
        <v>2179</v>
      </c>
      <c r="D138" s="457" t="s">
        <v>2188</v>
      </c>
      <c r="E138" s="458">
        <v>2013</v>
      </c>
      <c r="F138" s="459" t="s">
        <v>2181</v>
      </c>
      <c r="G138" s="460" t="s">
        <v>221</v>
      </c>
      <c r="H138" s="461" t="s">
        <v>2102</v>
      </c>
      <c r="I138" s="465" t="s">
        <v>740</v>
      </c>
      <c r="J138" s="466">
        <v>0.37037037037037035</v>
      </c>
      <c r="K138" s="467">
        <v>1</v>
      </c>
      <c r="L138" s="468"/>
    </row>
    <row r="139" spans="1:12">
      <c r="A139" s="456" t="s">
        <v>37</v>
      </c>
      <c r="B139" s="456" t="s">
        <v>2097</v>
      </c>
      <c r="C139" s="456" t="s">
        <v>2179</v>
      </c>
      <c r="D139" s="457" t="s">
        <v>2188</v>
      </c>
      <c r="E139" s="458">
        <v>2013</v>
      </c>
      <c r="F139" s="459" t="s">
        <v>2181</v>
      </c>
      <c r="G139" s="460" t="s">
        <v>222</v>
      </c>
      <c r="H139" s="461" t="s">
        <v>2103</v>
      </c>
      <c r="I139" s="465" t="s">
        <v>740</v>
      </c>
      <c r="J139" s="466">
        <v>1.6393442622950821E-2</v>
      </c>
      <c r="K139" s="467">
        <v>0.5</v>
      </c>
      <c r="L139" s="468"/>
    </row>
    <row r="140" spans="1:12">
      <c r="A140" s="456" t="s">
        <v>37</v>
      </c>
      <c r="B140" s="456" t="s">
        <v>2097</v>
      </c>
      <c r="C140" s="456" t="s">
        <v>2179</v>
      </c>
      <c r="D140" s="457" t="s">
        <v>2188</v>
      </c>
      <c r="E140" s="458">
        <v>2013</v>
      </c>
      <c r="F140" s="459" t="s">
        <v>2181</v>
      </c>
      <c r="G140" s="460" t="s">
        <v>222</v>
      </c>
      <c r="H140" s="461" t="s">
        <v>2104</v>
      </c>
      <c r="I140" s="465" t="s">
        <v>740</v>
      </c>
      <c r="J140" s="466">
        <v>1.8518518518518517E-2</v>
      </c>
      <c r="K140" s="467">
        <v>0.75</v>
      </c>
      <c r="L140" s="468"/>
    </row>
    <row r="141" spans="1:12">
      <c r="A141" s="456" t="s">
        <v>37</v>
      </c>
      <c r="B141" s="456" t="s">
        <v>2097</v>
      </c>
      <c r="C141" s="456" t="s">
        <v>2179</v>
      </c>
      <c r="D141" s="457" t="s">
        <v>2188</v>
      </c>
      <c r="E141" s="458">
        <v>2013</v>
      </c>
      <c r="F141" s="459" t="s">
        <v>2181</v>
      </c>
      <c r="G141" s="460" t="s">
        <v>222</v>
      </c>
      <c r="H141" s="461" t="s">
        <v>2107</v>
      </c>
      <c r="I141" s="465" t="s">
        <v>740</v>
      </c>
      <c r="J141" s="466">
        <v>0.13333333333333333</v>
      </c>
      <c r="K141" s="467">
        <v>1</v>
      </c>
      <c r="L141" s="468"/>
    </row>
    <row r="142" spans="1:12" ht="25.5">
      <c r="A142" s="456" t="s">
        <v>37</v>
      </c>
      <c r="B142" s="456" t="s">
        <v>2097</v>
      </c>
      <c r="C142" s="456" t="s">
        <v>2179</v>
      </c>
      <c r="D142" s="457" t="s">
        <v>2188</v>
      </c>
      <c r="E142" s="458">
        <v>2013</v>
      </c>
      <c r="F142" s="459" t="s">
        <v>2181</v>
      </c>
      <c r="G142" s="460" t="s">
        <v>2108</v>
      </c>
      <c r="H142" s="461" t="s">
        <v>2105</v>
      </c>
      <c r="I142" s="465" t="s">
        <v>740</v>
      </c>
      <c r="J142" s="466">
        <v>1.5270935960591134E-2</v>
      </c>
      <c r="K142" s="467">
        <v>0.75609756097560976</v>
      </c>
      <c r="L142" s="468"/>
    </row>
    <row r="143" spans="1:12" ht="25.5">
      <c r="A143" s="456" t="s">
        <v>37</v>
      </c>
      <c r="B143" s="456" t="s">
        <v>2097</v>
      </c>
      <c r="C143" s="456" t="s">
        <v>2179</v>
      </c>
      <c r="D143" s="457" t="s">
        <v>2188</v>
      </c>
      <c r="E143" s="458">
        <v>2013</v>
      </c>
      <c r="F143" s="459" t="s">
        <v>2181</v>
      </c>
      <c r="G143" s="460" t="s">
        <v>2108</v>
      </c>
      <c r="H143" s="461" t="s">
        <v>2106</v>
      </c>
      <c r="I143" s="465" t="s">
        <v>740</v>
      </c>
      <c r="J143" s="466">
        <v>3.4482758620689655E-2</v>
      </c>
      <c r="K143" s="467">
        <v>0.75</v>
      </c>
      <c r="L143" s="468"/>
    </row>
    <row r="144" spans="1:12" ht="25.5">
      <c r="A144" s="456" t="s">
        <v>37</v>
      </c>
      <c r="B144" s="456" t="s">
        <v>2097</v>
      </c>
      <c r="C144" s="456" t="s">
        <v>2179</v>
      </c>
      <c r="D144" s="457" t="s">
        <v>2188</v>
      </c>
      <c r="E144" s="458">
        <v>2013</v>
      </c>
      <c r="F144" s="459" t="s">
        <v>2181</v>
      </c>
      <c r="G144" s="460" t="s">
        <v>2108</v>
      </c>
      <c r="H144" s="461" t="s">
        <v>2104</v>
      </c>
      <c r="I144" s="465" t="s">
        <v>740</v>
      </c>
      <c r="J144" s="466">
        <v>0.04</v>
      </c>
      <c r="K144" s="467">
        <v>0.5</v>
      </c>
      <c r="L144" s="468"/>
    </row>
    <row r="145" spans="1:12" ht="25.5">
      <c r="A145" s="456" t="s">
        <v>37</v>
      </c>
      <c r="B145" s="456" t="s">
        <v>2097</v>
      </c>
      <c r="C145" s="456" t="s">
        <v>2179</v>
      </c>
      <c r="D145" s="457" t="s">
        <v>2188</v>
      </c>
      <c r="E145" s="458">
        <v>2013</v>
      </c>
      <c r="F145" s="459" t="s">
        <v>2181</v>
      </c>
      <c r="G145" s="460" t="s">
        <v>2108</v>
      </c>
      <c r="H145" s="461" t="s">
        <v>2101</v>
      </c>
      <c r="I145" s="465" t="s">
        <v>740</v>
      </c>
      <c r="J145" s="466">
        <v>0.12676056338028169</v>
      </c>
      <c r="K145" s="467">
        <v>0.9</v>
      </c>
      <c r="L145" s="468"/>
    </row>
    <row r="146" spans="1:12" ht="25.5">
      <c r="A146" s="456" t="s">
        <v>37</v>
      </c>
      <c r="B146" s="456" t="s">
        <v>2097</v>
      </c>
      <c r="C146" s="456" t="s">
        <v>2179</v>
      </c>
      <c r="D146" s="457" t="s">
        <v>2188</v>
      </c>
      <c r="E146" s="458">
        <v>2013</v>
      </c>
      <c r="F146" s="459" t="s">
        <v>2181</v>
      </c>
      <c r="G146" s="460" t="s">
        <v>2108</v>
      </c>
      <c r="H146" s="461" t="s">
        <v>2102</v>
      </c>
      <c r="I146" s="465" t="s">
        <v>740</v>
      </c>
      <c r="J146" s="466">
        <v>3.3333333333333333E-2</v>
      </c>
      <c r="K146" s="467">
        <v>0.5</v>
      </c>
      <c r="L146" s="468"/>
    </row>
    <row r="147" spans="1:12">
      <c r="A147" s="456" t="s">
        <v>37</v>
      </c>
      <c r="B147" s="456" t="s">
        <v>2097</v>
      </c>
      <c r="C147" s="456" t="s">
        <v>2179</v>
      </c>
      <c r="D147" s="457" t="s">
        <v>2188</v>
      </c>
      <c r="E147" s="458">
        <v>2013</v>
      </c>
      <c r="F147" s="459" t="s">
        <v>2181</v>
      </c>
      <c r="G147" s="460" t="s">
        <v>2109</v>
      </c>
      <c r="H147" s="461" t="s">
        <v>2106</v>
      </c>
      <c r="I147" s="465" t="s">
        <v>740</v>
      </c>
      <c r="J147" s="466">
        <v>0.16666666666666666</v>
      </c>
      <c r="K147" s="467">
        <v>1</v>
      </c>
      <c r="L147" s="468"/>
    </row>
    <row r="148" spans="1:12">
      <c r="A148" s="456" t="s">
        <v>37</v>
      </c>
      <c r="B148" s="456" t="s">
        <v>2097</v>
      </c>
      <c r="C148" s="456" t="s">
        <v>2179</v>
      </c>
      <c r="D148" s="457" t="s">
        <v>2188</v>
      </c>
      <c r="E148" s="458">
        <v>2013</v>
      </c>
      <c r="F148" s="459" t="s">
        <v>2181</v>
      </c>
      <c r="G148" s="460" t="s">
        <v>2109</v>
      </c>
      <c r="H148" s="461" t="s">
        <v>2104</v>
      </c>
      <c r="I148" s="465" t="s">
        <v>740</v>
      </c>
      <c r="J148" s="466">
        <v>6.1224489795918366E-2</v>
      </c>
      <c r="K148" s="467">
        <v>0.75</v>
      </c>
      <c r="L148" s="468"/>
    </row>
    <row r="149" spans="1:12" ht="25.5">
      <c r="A149" s="456" t="s">
        <v>37</v>
      </c>
      <c r="B149" s="456" t="s">
        <v>2097</v>
      </c>
      <c r="C149" s="456" t="s">
        <v>2179</v>
      </c>
      <c r="D149" s="457" t="s">
        <v>2188</v>
      </c>
      <c r="E149" s="458">
        <v>2013</v>
      </c>
      <c r="F149" s="459" t="s">
        <v>2181</v>
      </c>
      <c r="G149" s="460" t="s">
        <v>226</v>
      </c>
      <c r="H149" s="461" t="s">
        <v>2106</v>
      </c>
      <c r="I149" s="465" t="s">
        <v>740</v>
      </c>
      <c r="J149" s="466">
        <v>6.6666666666666666E-2</v>
      </c>
      <c r="K149" s="467">
        <v>0.5</v>
      </c>
      <c r="L149" s="468"/>
    </row>
    <row r="150" spans="1:12" ht="25.5">
      <c r="A150" s="456" t="s">
        <v>37</v>
      </c>
      <c r="B150" s="456" t="s">
        <v>2097</v>
      </c>
      <c r="C150" s="456" t="s">
        <v>2179</v>
      </c>
      <c r="D150" s="457" t="s">
        <v>2188</v>
      </c>
      <c r="E150" s="458">
        <v>2013</v>
      </c>
      <c r="F150" s="459" t="s">
        <v>2181</v>
      </c>
      <c r="G150" s="460" t="s">
        <v>226</v>
      </c>
      <c r="H150" s="461" t="s">
        <v>2099</v>
      </c>
      <c r="I150" s="465" t="s">
        <v>740</v>
      </c>
      <c r="J150" s="466">
        <v>0.10344827586206896</v>
      </c>
      <c r="K150" s="467">
        <v>0.75</v>
      </c>
      <c r="L150" s="468"/>
    </row>
    <row r="151" spans="1:12" ht="25.5">
      <c r="A151" s="456" t="s">
        <v>37</v>
      </c>
      <c r="B151" s="456" t="s">
        <v>1020</v>
      </c>
      <c r="C151" s="456" t="s">
        <v>2179</v>
      </c>
      <c r="D151" s="457" t="s">
        <v>2188</v>
      </c>
      <c r="E151" s="458">
        <v>2013</v>
      </c>
      <c r="F151" s="459" t="s">
        <v>2181</v>
      </c>
      <c r="G151" s="460" t="s">
        <v>2098</v>
      </c>
      <c r="H151" s="461" t="s">
        <v>2110</v>
      </c>
      <c r="I151" s="465" t="s">
        <v>740</v>
      </c>
      <c r="J151" s="466">
        <v>0.19047619047619047</v>
      </c>
      <c r="K151" s="467">
        <v>1</v>
      </c>
      <c r="L151" s="468"/>
    </row>
    <row r="152" spans="1:12" ht="25.5">
      <c r="A152" s="456" t="s">
        <v>37</v>
      </c>
      <c r="B152" s="456" t="s">
        <v>1020</v>
      </c>
      <c r="C152" s="456" t="s">
        <v>2179</v>
      </c>
      <c r="D152" s="457" t="s">
        <v>2188</v>
      </c>
      <c r="E152" s="458">
        <v>2013</v>
      </c>
      <c r="F152" s="459" t="s">
        <v>2181</v>
      </c>
      <c r="G152" s="460" t="s">
        <v>2098</v>
      </c>
      <c r="H152" s="461" t="s">
        <v>2104</v>
      </c>
      <c r="I152" s="465" t="s">
        <v>740</v>
      </c>
      <c r="J152" s="466">
        <v>2.4844720496894408E-2</v>
      </c>
      <c r="K152" s="467">
        <v>1</v>
      </c>
      <c r="L152" s="468"/>
    </row>
    <row r="153" spans="1:12" ht="25.5">
      <c r="A153" s="456" t="s">
        <v>37</v>
      </c>
      <c r="B153" s="456" t="s">
        <v>1020</v>
      </c>
      <c r="C153" s="456" t="s">
        <v>2179</v>
      </c>
      <c r="D153" s="457" t="s">
        <v>2188</v>
      </c>
      <c r="E153" s="458">
        <v>2013</v>
      </c>
      <c r="F153" s="459" t="s">
        <v>2181</v>
      </c>
      <c r="G153" s="460" t="s">
        <v>2098</v>
      </c>
      <c r="H153" s="461" t="s">
        <v>2101</v>
      </c>
      <c r="I153" s="465" t="s">
        <v>740</v>
      </c>
      <c r="J153" s="466">
        <v>1.5060240963855422E-2</v>
      </c>
      <c r="K153" s="467">
        <v>0.7142857142857143</v>
      </c>
      <c r="L153" s="468"/>
    </row>
    <row r="154" spans="1:12" ht="25.5">
      <c r="A154" s="456" t="s">
        <v>37</v>
      </c>
      <c r="B154" s="456" t="s">
        <v>1020</v>
      </c>
      <c r="C154" s="456" t="s">
        <v>2179</v>
      </c>
      <c r="D154" s="457" t="s">
        <v>2188</v>
      </c>
      <c r="E154" s="458">
        <v>2013</v>
      </c>
      <c r="F154" s="459" t="s">
        <v>2181</v>
      </c>
      <c r="G154" s="460" t="s">
        <v>2098</v>
      </c>
      <c r="H154" s="461" t="s">
        <v>2102</v>
      </c>
      <c r="I154" s="465" t="s">
        <v>740</v>
      </c>
      <c r="J154" s="466">
        <v>2.7210884353741496E-2</v>
      </c>
      <c r="K154" s="467">
        <v>1</v>
      </c>
      <c r="L154" s="468"/>
    </row>
    <row r="155" spans="1:12">
      <c r="A155" s="456" t="s">
        <v>37</v>
      </c>
      <c r="B155" s="456" t="s">
        <v>1020</v>
      </c>
      <c r="C155" s="456" t="s">
        <v>2179</v>
      </c>
      <c r="D155" s="457" t="s">
        <v>2188</v>
      </c>
      <c r="E155" s="458">
        <v>2013</v>
      </c>
      <c r="F155" s="459" t="s">
        <v>2181</v>
      </c>
      <c r="G155" s="460" t="s">
        <v>215</v>
      </c>
      <c r="H155" s="461" t="s">
        <v>2110</v>
      </c>
      <c r="I155" s="465" t="s">
        <v>740</v>
      </c>
      <c r="J155" s="466">
        <v>0.19047619047619047</v>
      </c>
      <c r="K155" s="467">
        <v>1</v>
      </c>
      <c r="L155" s="468"/>
    </row>
    <row r="156" spans="1:12">
      <c r="A156" s="456" t="s">
        <v>37</v>
      </c>
      <c r="B156" s="456" t="s">
        <v>1020</v>
      </c>
      <c r="C156" s="456" t="s">
        <v>2179</v>
      </c>
      <c r="D156" s="457" t="s">
        <v>2188</v>
      </c>
      <c r="E156" s="458">
        <v>2013</v>
      </c>
      <c r="F156" s="459" t="s">
        <v>2181</v>
      </c>
      <c r="G156" s="460" t="s">
        <v>215</v>
      </c>
      <c r="H156" s="461" t="s">
        <v>2104</v>
      </c>
      <c r="I156" s="465" t="s">
        <v>740</v>
      </c>
      <c r="J156" s="466">
        <v>4.3956043956043959E-2</v>
      </c>
      <c r="K156" s="467">
        <v>1</v>
      </c>
      <c r="L156" s="468"/>
    </row>
    <row r="157" spans="1:12">
      <c r="A157" s="456" t="s">
        <v>37</v>
      </c>
      <c r="B157" s="456" t="s">
        <v>1020</v>
      </c>
      <c r="C157" s="456" t="s">
        <v>2179</v>
      </c>
      <c r="D157" s="457" t="s">
        <v>2188</v>
      </c>
      <c r="E157" s="458">
        <v>2013</v>
      </c>
      <c r="F157" s="459" t="s">
        <v>2181</v>
      </c>
      <c r="G157" s="460" t="s">
        <v>215</v>
      </c>
      <c r="H157" s="461" t="s">
        <v>2101</v>
      </c>
      <c r="I157" s="465" t="s">
        <v>740</v>
      </c>
      <c r="J157" s="466">
        <v>4.3956043956043959E-2</v>
      </c>
      <c r="K157" s="467">
        <v>1</v>
      </c>
      <c r="L157" s="468"/>
    </row>
    <row r="158" spans="1:12">
      <c r="A158" s="456" t="s">
        <v>37</v>
      </c>
      <c r="B158" s="456" t="s">
        <v>1020</v>
      </c>
      <c r="C158" s="456" t="s">
        <v>2179</v>
      </c>
      <c r="D158" s="457" t="s">
        <v>2188</v>
      </c>
      <c r="E158" s="458">
        <v>2013</v>
      </c>
      <c r="F158" s="459" t="s">
        <v>2181</v>
      </c>
      <c r="G158" s="460" t="s">
        <v>215</v>
      </c>
      <c r="H158" s="461" t="s">
        <v>2111</v>
      </c>
      <c r="I158" s="465" t="s">
        <v>740</v>
      </c>
      <c r="J158" s="466">
        <v>0.29166666666666669</v>
      </c>
      <c r="K158" s="467">
        <v>1</v>
      </c>
      <c r="L158" s="468"/>
    </row>
    <row r="159" spans="1:12">
      <c r="A159" s="456" t="s">
        <v>37</v>
      </c>
      <c r="B159" s="456" t="s">
        <v>1020</v>
      </c>
      <c r="C159" s="456" t="s">
        <v>2179</v>
      </c>
      <c r="D159" s="457" t="s">
        <v>2188</v>
      </c>
      <c r="E159" s="458">
        <v>2013</v>
      </c>
      <c r="F159" s="459" t="s">
        <v>2181</v>
      </c>
      <c r="G159" s="460" t="s">
        <v>217</v>
      </c>
      <c r="H159" s="461" t="s">
        <v>2112</v>
      </c>
      <c r="I159" s="465" t="s">
        <v>740</v>
      </c>
      <c r="J159" s="466">
        <v>0.11428571428571428</v>
      </c>
      <c r="K159" s="467">
        <v>1</v>
      </c>
      <c r="L159" s="468"/>
    </row>
    <row r="160" spans="1:12">
      <c r="A160" s="456" t="s">
        <v>37</v>
      </c>
      <c r="B160" s="456" t="s">
        <v>1020</v>
      </c>
      <c r="C160" s="456" t="s">
        <v>2179</v>
      </c>
      <c r="D160" s="457" t="s">
        <v>2188</v>
      </c>
      <c r="E160" s="458">
        <v>2013</v>
      </c>
      <c r="F160" s="459" t="s">
        <v>2181</v>
      </c>
      <c r="G160" s="460" t="s">
        <v>217</v>
      </c>
      <c r="H160" s="461" t="s">
        <v>2104</v>
      </c>
      <c r="I160" s="465" t="s">
        <v>740</v>
      </c>
      <c r="J160" s="466">
        <v>0.4</v>
      </c>
      <c r="K160" s="467">
        <v>1</v>
      </c>
      <c r="L160" s="468"/>
    </row>
    <row r="161" spans="1:12">
      <c r="A161" s="456" t="s">
        <v>37</v>
      </c>
      <c r="B161" s="456" t="s">
        <v>1020</v>
      </c>
      <c r="C161" s="456" t="s">
        <v>2179</v>
      </c>
      <c r="D161" s="457" t="s">
        <v>2188</v>
      </c>
      <c r="E161" s="458">
        <v>2013</v>
      </c>
      <c r="F161" s="459" t="s">
        <v>2181</v>
      </c>
      <c r="G161" s="460" t="s">
        <v>221</v>
      </c>
      <c r="H161" s="461" t="s">
        <v>2112</v>
      </c>
      <c r="I161" s="465" t="s">
        <v>740</v>
      </c>
      <c r="J161" s="466">
        <v>5.4545454545454543E-2</v>
      </c>
      <c r="K161" s="467">
        <v>0.75</v>
      </c>
      <c r="L161" s="468"/>
    </row>
    <row r="162" spans="1:12">
      <c r="A162" s="456" t="s">
        <v>37</v>
      </c>
      <c r="B162" s="456" t="s">
        <v>1020</v>
      </c>
      <c r="C162" s="456" t="s">
        <v>2179</v>
      </c>
      <c r="D162" s="457" t="s">
        <v>2188</v>
      </c>
      <c r="E162" s="458">
        <v>2013</v>
      </c>
      <c r="F162" s="459" t="s">
        <v>2181</v>
      </c>
      <c r="G162" s="460" t="s">
        <v>221</v>
      </c>
      <c r="H162" s="461" t="s">
        <v>2104</v>
      </c>
      <c r="I162" s="465" t="s">
        <v>740</v>
      </c>
      <c r="J162" s="466">
        <v>4.2857142857142858E-2</v>
      </c>
      <c r="K162" s="467">
        <v>0.75</v>
      </c>
      <c r="L162" s="468"/>
    </row>
    <row r="163" spans="1:12">
      <c r="A163" s="456" t="s">
        <v>37</v>
      </c>
      <c r="B163" s="456" t="s">
        <v>1020</v>
      </c>
      <c r="C163" s="456" t="s">
        <v>2179</v>
      </c>
      <c r="D163" s="457" t="s">
        <v>2188</v>
      </c>
      <c r="E163" s="458">
        <v>2013</v>
      </c>
      <c r="F163" s="459" t="s">
        <v>2181</v>
      </c>
      <c r="G163" s="460" t="s">
        <v>221</v>
      </c>
      <c r="H163" s="461" t="s">
        <v>2107</v>
      </c>
      <c r="I163" s="465" t="s">
        <v>740</v>
      </c>
      <c r="J163" s="466">
        <v>0.18518518518518517</v>
      </c>
      <c r="K163" s="467">
        <v>1</v>
      </c>
      <c r="L163" s="468"/>
    </row>
    <row r="164" spans="1:12">
      <c r="A164" s="456" t="s">
        <v>37</v>
      </c>
      <c r="B164" s="456" t="s">
        <v>1020</v>
      </c>
      <c r="C164" s="456" t="s">
        <v>2179</v>
      </c>
      <c r="D164" s="457" t="s">
        <v>2188</v>
      </c>
      <c r="E164" s="458">
        <v>2013</v>
      </c>
      <c r="F164" s="459" t="s">
        <v>2181</v>
      </c>
      <c r="G164" s="460" t="s">
        <v>222</v>
      </c>
      <c r="H164" s="461" t="s">
        <v>2110</v>
      </c>
      <c r="I164" s="465" t="s">
        <v>740</v>
      </c>
      <c r="J164" s="466">
        <v>3.5294117647058823E-2</v>
      </c>
      <c r="K164" s="467">
        <v>0.75</v>
      </c>
      <c r="L164" s="468"/>
    </row>
    <row r="165" spans="1:12">
      <c r="A165" s="456" t="s">
        <v>37</v>
      </c>
      <c r="B165" s="456" t="s">
        <v>1020</v>
      </c>
      <c r="C165" s="456" t="s">
        <v>2179</v>
      </c>
      <c r="D165" s="457" t="s">
        <v>2188</v>
      </c>
      <c r="E165" s="458">
        <v>2013</v>
      </c>
      <c r="F165" s="459" t="s">
        <v>2181</v>
      </c>
      <c r="G165" s="460" t="s">
        <v>222</v>
      </c>
      <c r="H165" s="461" t="s">
        <v>2104</v>
      </c>
      <c r="I165" s="465" t="s">
        <v>740</v>
      </c>
      <c r="J165" s="466">
        <v>6.3492063492063489E-2</v>
      </c>
      <c r="K165" s="467">
        <v>1</v>
      </c>
      <c r="L165" s="468"/>
    </row>
    <row r="166" spans="1:12">
      <c r="A166" s="456" t="s">
        <v>37</v>
      </c>
      <c r="B166" s="456" t="s">
        <v>1020</v>
      </c>
      <c r="C166" s="456" t="s">
        <v>2179</v>
      </c>
      <c r="D166" s="457" t="s">
        <v>2188</v>
      </c>
      <c r="E166" s="458">
        <v>2013</v>
      </c>
      <c r="F166" s="459" t="s">
        <v>2181</v>
      </c>
      <c r="G166" s="460" t="s">
        <v>2109</v>
      </c>
      <c r="H166" s="461" t="s">
        <v>2099</v>
      </c>
      <c r="I166" s="465" t="s">
        <v>740</v>
      </c>
      <c r="J166" s="466">
        <v>0.23529411764705882</v>
      </c>
      <c r="K166" s="467">
        <v>0.8</v>
      </c>
      <c r="L166" s="468"/>
    </row>
    <row r="167" spans="1:12" ht="25.5">
      <c r="A167" s="456" t="s">
        <v>37</v>
      </c>
      <c r="B167" s="456" t="s">
        <v>1020</v>
      </c>
      <c r="C167" s="456" t="s">
        <v>2179</v>
      </c>
      <c r="D167" s="457" t="s">
        <v>2188</v>
      </c>
      <c r="E167" s="458">
        <v>2013</v>
      </c>
      <c r="F167" s="459" t="s">
        <v>2181</v>
      </c>
      <c r="G167" s="460" t="s">
        <v>2108</v>
      </c>
      <c r="H167" s="461" t="s">
        <v>2113</v>
      </c>
      <c r="I167" s="465" t="s">
        <v>740</v>
      </c>
      <c r="J167" s="466">
        <v>2.3809523809523808E-2</v>
      </c>
      <c r="K167" s="467">
        <v>0.75</v>
      </c>
      <c r="L167" s="468"/>
    </row>
    <row r="168" spans="1:12" ht="25.5">
      <c r="A168" s="456" t="s">
        <v>37</v>
      </c>
      <c r="B168" s="456" t="s">
        <v>1020</v>
      </c>
      <c r="C168" s="456" t="s">
        <v>2179</v>
      </c>
      <c r="D168" s="457" t="s">
        <v>2188</v>
      </c>
      <c r="E168" s="458">
        <v>2013</v>
      </c>
      <c r="F168" s="459" t="s">
        <v>2181</v>
      </c>
      <c r="G168" s="460" t="s">
        <v>2108</v>
      </c>
      <c r="H168" s="461" t="s">
        <v>2110</v>
      </c>
      <c r="I168" s="465" t="s">
        <v>740</v>
      </c>
      <c r="J168" s="466">
        <v>1.7400204708290685E-2</v>
      </c>
      <c r="K168" s="467">
        <v>0.85</v>
      </c>
      <c r="L168" s="468"/>
    </row>
    <row r="169" spans="1:12" ht="25.5">
      <c r="A169" s="456" t="s">
        <v>37</v>
      </c>
      <c r="B169" s="456" t="s">
        <v>1020</v>
      </c>
      <c r="C169" s="456" t="s">
        <v>2179</v>
      </c>
      <c r="D169" s="457" t="s">
        <v>2188</v>
      </c>
      <c r="E169" s="458">
        <v>2013</v>
      </c>
      <c r="F169" s="459" t="s">
        <v>2181</v>
      </c>
      <c r="G169" s="460" t="s">
        <v>2108</v>
      </c>
      <c r="H169" s="461" t="s">
        <v>2099</v>
      </c>
      <c r="I169" s="465" t="s">
        <v>740</v>
      </c>
      <c r="J169" s="466">
        <v>0.17391304347826086</v>
      </c>
      <c r="K169" s="467">
        <v>1</v>
      </c>
      <c r="L169" s="468"/>
    </row>
    <row r="170" spans="1:12" ht="25.5">
      <c r="A170" s="456" t="s">
        <v>37</v>
      </c>
      <c r="B170" s="456" t="s">
        <v>1020</v>
      </c>
      <c r="C170" s="456" t="s">
        <v>2179</v>
      </c>
      <c r="D170" s="457" t="s">
        <v>2188</v>
      </c>
      <c r="E170" s="458">
        <v>2013</v>
      </c>
      <c r="F170" s="459" t="s">
        <v>2181</v>
      </c>
      <c r="G170" s="460" t="s">
        <v>226</v>
      </c>
      <c r="H170" s="461" t="s">
        <v>2110</v>
      </c>
      <c r="I170" s="465" t="s">
        <v>740</v>
      </c>
      <c r="J170" s="466">
        <v>0.13793103448275862</v>
      </c>
      <c r="K170" s="467">
        <v>1</v>
      </c>
      <c r="L170" s="468"/>
    </row>
    <row r="171" spans="1:12" ht="25.5">
      <c r="A171" s="456" t="s">
        <v>37</v>
      </c>
      <c r="B171" s="456" t="s">
        <v>1020</v>
      </c>
      <c r="C171" s="456" t="s">
        <v>2179</v>
      </c>
      <c r="D171" s="457" t="s">
        <v>2188</v>
      </c>
      <c r="E171" s="458">
        <v>2013</v>
      </c>
      <c r="F171" s="459" t="s">
        <v>2181</v>
      </c>
      <c r="G171" s="460" t="s">
        <v>226</v>
      </c>
      <c r="H171" s="461" t="s">
        <v>2104</v>
      </c>
      <c r="I171" s="465" t="s">
        <v>740</v>
      </c>
      <c r="J171" s="466">
        <v>0.23076923076923078</v>
      </c>
      <c r="K171" s="467">
        <v>0.75</v>
      </c>
      <c r="L171" s="468"/>
    </row>
    <row r="172" spans="1:12" ht="25.5">
      <c r="A172" s="456" t="s">
        <v>37</v>
      </c>
      <c r="B172" s="456" t="s">
        <v>2114</v>
      </c>
      <c r="C172" s="456" t="s">
        <v>2179</v>
      </c>
      <c r="D172" s="457" t="s">
        <v>2188</v>
      </c>
      <c r="E172" s="458">
        <v>2013</v>
      </c>
      <c r="F172" s="459" t="s">
        <v>2181</v>
      </c>
      <c r="G172" s="460" t="s">
        <v>2098</v>
      </c>
      <c r="H172" s="461" t="s">
        <v>2102</v>
      </c>
      <c r="I172" s="465" t="s">
        <v>740</v>
      </c>
      <c r="J172" s="466">
        <v>0.14285714285714285</v>
      </c>
      <c r="K172" s="467">
        <v>1</v>
      </c>
      <c r="L172" s="468"/>
    </row>
    <row r="173" spans="1:12" ht="25.5">
      <c r="A173" s="456" t="s">
        <v>37</v>
      </c>
      <c r="B173" s="456" t="s">
        <v>2114</v>
      </c>
      <c r="C173" s="456" t="s">
        <v>2179</v>
      </c>
      <c r="D173" s="457" t="s">
        <v>2188</v>
      </c>
      <c r="E173" s="458">
        <v>2013</v>
      </c>
      <c r="F173" s="459" t="s">
        <v>2181</v>
      </c>
      <c r="G173" s="460" t="s">
        <v>2098</v>
      </c>
      <c r="H173" s="461" t="s">
        <v>206</v>
      </c>
      <c r="I173" s="465" t="s">
        <v>740</v>
      </c>
      <c r="J173" s="466">
        <v>0.48275862068965519</v>
      </c>
      <c r="K173" s="467">
        <v>0.7</v>
      </c>
      <c r="L173" s="468"/>
    </row>
    <row r="174" spans="1:12">
      <c r="A174" s="456" t="s">
        <v>37</v>
      </c>
      <c r="B174" s="456" t="s">
        <v>2114</v>
      </c>
      <c r="C174" s="456" t="s">
        <v>2179</v>
      </c>
      <c r="D174" s="457" t="s">
        <v>2188</v>
      </c>
      <c r="E174" s="458">
        <v>2013</v>
      </c>
      <c r="F174" s="459" t="s">
        <v>2181</v>
      </c>
      <c r="G174" s="460" t="s">
        <v>215</v>
      </c>
      <c r="H174" s="461" t="s">
        <v>2099</v>
      </c>
      <c r="I174" s="465" t="s">
        <v>740</v>
      </c>
      <c r="J174" s="466">
        <v>0.15384615384615385</v>
      </c>
      <c r="K174" s="467">
        <v>0.5</v>
      </c>
      <c r="L174" s="468"/>
    </row>
    <row r="175" spans="1:12">
      <c r="A175" s="456" t="s">
        <v>37</v>
      </c>
      <c r="B175" s="456" t="s">
        <v>2114</v>
      </c>
      <c r="C175" s="456" t="s">
        <v>2179</v>
      </c>
      <c r="D175" s="457" t="s">
        <v>2188</v>
      </c>
      <c r="E175" s="458">
        <v>2013</v>
      </c>
      <c r="F175" s="459" t="s">
        <v>2181</v>
      </c>
      <c r="G175" s="460" t="s">
        <v>215</v>
      </c>
      <c r="H175" s="461" t="s">
        <v>206</v>
      </c>
      <c r="I175" s="465" t="s">
        <v>740</v>
      </c>
      <c r="J175" s="466">
        <v>0.75</v>
      </c>
      <c r="K175" s="467">
        <v>0.75</v>
      </c>
      <c r="L175" s="468"/>
    </row>
    <row r="176" spans="1:12">
      <c r="A176" s="456" t="s">
        <v>37</v>
      </c>
      <c r="B176" s="456" t="s">
        <v>2114</v>
      </c>
      <c r="C176" s="456" t="s">
        <v>2179</v>
      </c>
      <c r="D176" s="457" t="s">
        <v>2188</v>
      </c>
      <c r="E176" s="458">
        <v>2013</v>
      </c>
      <c r="F176" s="459" t="s">
        <v>2181</v>
      </c>
      <c r="G176" s="460" t="s">
        <v>221</v>
      </c>
      <c r="H176" s="461" t="s">
        <v>2106</v>
      </c>
      <c r="I176" s="465" t="s">
        <v>740</v>
      </c>
      <c r="J176" s="466">
        <v>0.13043478260869565</v>
      </c>
      <c r="K176" s="467">
        <v>0.75</v>
      </c>
      <c r="L176" s="468"/>
    </row>
    <row r="177" spans="1:12">
      <c r="A177" s="456" t="s">
        <v>37</v>
      </c>
      <c r="B177" s="456" t="s">
        <v>2114</v>
      </c>
      <c r="C177" s="456" t="s">
        <v>2179</v>
      </c>
      <c r="D177" s="457" t="s">
        <v>2188</v>
      </c>
      <c r="E177" s="458">
        <v>2013</v>
      </c>
      <c r="F177" s="459" t="s">
        <v>2181</v>
      </c>
      <c r="G177" s="460" t="s">
        <v>221</v>
      </c>
      <c r="H177" s="461" t="s">
        <v>2104</v>
      </c>
      <c r="I177" s="465" t="s">
        <v>740</v>
      </c>
      <c r="J177" s="466">
        <v>0.16666666666666666</v>
      </c>
      <c r="K177" s="467">
        <v>1</v>
      </c>
      <c r="L177" s="468"/>
    </row>
    <row r="178" spans="1:12">
      <c r="A178" s="456" t="s">
        <v>37</v>
      </c>
      <c r="B178" s="456" t="s">
        <v>2114</v>
      </c>
      <c r="C178" s="456" t="s">
        <v>2179</v>
      </c>
      <c r="D178" s="457" t="s">
        <v>2188</v>
      </c>
      <c r="E178" s="458">
        <v>2013</v>
      </c>
      <c r="F178" s="459" t="s">
        <v>2181</v>
      </c>
      <c r="G178" s="460" t="s">
        <v>221</v>
      </c>
      <c r="H178" s="461" t="s">
        <v>2111</v>
      </c>
      <c r="I178" s="465" t="s">
        <v>740</v>
      </c>
      <c r="J178" s="466">
        <v>0.13541666666666666</v>
      </c>
      <c r="K178" s="467">
        <v>1</v>
      </c>
      <c r="L178" s="468"/>
    </row>
    <row r="179" spans="1:12" ht="13.35" customHeight="1">
      <c r="A179" s="456" t="s">
        <v>37</v>
      </c>
      <c r="B179" s="456" t="s">
        <v>2114</v>
      </c>
      <c r="C179" s="456" t="s">
        <v>2179</v>
      </c>
      <c r="D179" s="457" t="s">
        <v>2188</v>
      </c>
      <c r="E179" s="458">
        <v>2013</v>
      </c>
      <c r="F179" s="459" t="s">
        <v>2181</v>
      </c>
      <c r="G179" s="460" t="s">
        <v>221</v>
      </c>
      <c r="H179" s="461" t="s">
        <v>206</v>
      </c>
      <c r="I179" s="465" t="s">
        <v>740</v>
      </c>
      <c r="J179" s="466">
        <v>0.21428571428571427</v>
      </c>
      <c r="K179" s="467">
        <v>0.8571428571428571</v>
      </c>
      <c r="L179" s="468"/>
    </row>
    <row r="180" spans="1:12" ht="13.5" customHeight="1">
      <c r="A180" s="456" t="s">
        <v>37</v>
      </c>
      <c r="B180" s="456" t="s">
        <v>2114</v>
      </c>
      <c r="C180" s="456" t="s">
        <v>2179</v>
      </c>
      <c r="D180" s="457" t="s">
        <v>2188</v>
      </c>
      <c r="E180" s="458">
        <v>2013</v>
      </c>
      <c r="F180" s="459" t="s">
        <v>2181</v>
      </c>
      <c r="G180" s="460" t="s">
        <v>2108</v>
      </c>
      <c r="H180" s="461" t="s">
        <v>2115</v>
      </c>
      <c r="I180" s="465" t="s">
        <v>740</v>
      </c>
      <c r="J180" s="466">
        <v>1.8072289156626505E-2</v>
      </c>
      <c r="K180" s="467">
        <v>0.81818181818181823</v>
      </c>
      <c r="L180" s="468"/>
    </row>
    <row r="181" spans="1:12" ht="13.35" customHeight="1">
      <c r="A181" s="469" t="s">
        <v>37</v>
      </c>
      <c r="B181" s="469" t="s">
        <v>2114</v>
      </c>
      <c r="C181" s="456" t="s">
        <v>2179</v>
      </c>
      <c r="D181" s="457" t="s">
        <v>2188</v>
      </c>
      <c r="E181" s="458">
        <v>2013</v>
      </c>
      <c r="F181" s="459" t="s">
        <v>2181</v>
      </c>
      <c r="G181" s="460" t="s">
        <v>2108</v>
      </c>
      <c r="H181" s="461" t="s">
        <v>2103</v>
      </c>
      <c r="I181" s="465" t="s">
        <v>740</v>
      </c>
      <c r="J181" s="466">
        <v>0.13333333333333333</v>
      </c>
      <c r="K181" s="467">
        <v>0.5714285714285714</v>
      </c>
      <c r="L181" s="470"/>
    </row>
    <row r="182" spans="1:12" ht="25.5">
      <c r="A182" s="469" t="s">
        <v>37</v>
      </c>
      <c r="B182" s="471" t="s">
        <v>2114</v>
      </c>
      <c r="C182" s="456" t="s">
        <v>2179</v>
      </c>
      <c r="D182" s="457" t="s">
        <v>2188</v>
      </c>
      <c r="E182" s="458">
        <v>2013</v>
      </c>
      <c r="F182" s="459" t="s">
        <v>2181</v>
      </c>
      <c r="G182" s="460" t="s">
        <v>2108</v>
      </c>
      <c r="H182" s="461" t="s">
        <v>2099</v>
      </c>
      <c r="I182" s="465" t="s">
        <v>740</v>
      </c>
      <c r="J182" s="466">
        <v>0.2</v>
      </c>
      <c r="K182" s="467">
        <v>0.8571428571428571</v>
      </c>
      <c r="L182" s="470"/>
    </row>
    <row r="183" spans="1:12" ht="25.5">
      <c r="A183" s="469" t="s">
        <v>37</v>
      </c>
      <c r="B183" s="471" t="s">
        <v>2114</v>
      </c>
      <c r="C183" s="456" t="s">
        <v>2179</v>
      </c>
      <c r="D183" s="457" t="s">
        <v>2188</v>
      </c>
      <c r="E183" s="458">
        <v>2013</v>
      </c>
      <c r="F183" s="459" t="s">
        <v>2181</v>
      </c>
      <c r="G183" s="460" t="s">
        <v>2108</v>
      </c>
      <c r="H183" s="461" t="s">
        <v>2111</v>
      </c>
      <c r="I183" s="465" t="s">
        <v>740</v>
      </c>
      <c r="J183" s="466">
        <v>0.15</v>
      </c>
      <c r="K183" s="467">
        <v>0.6</v>
      </c>
      <c r="L183" s="470"/>
    </row>
    <row r="184" spans="1:12" ht="25.5">
      <c r="A184" s="456" t="s">
        <v>37</v>
      </c>
      <c r="B184" s="456" t="s">
        <v>2097</v>
      </c>
      <c r="C184" s="456" t="s">
        <v>2179</v>
      </c>
      <c r="D184" s="457" t="s">
        <v>2189</v>
      </c>
      <c r="E184" s="458">
        <v>2013</v>
      </c>
      <c r="F184" s="459" t="s">
        <v>2181</v>
      </c>
      <c r="G184" s="460" t="s">
        <v>2098</v>
      </c>
      <c r="H184" s="461" t="s">
        <v>2099</v>
      </c>
      <c r="I184" s="465" t="s">
        <v>740</v>
      </c>
      <c r="J184" s="466">
        <v>0.05</v>
      </c>
      <c r="K184" s="467">
        <v>0.75</v>
      </c>
      <c r="L184" s="464"/>
    </row>
    <row r="185" spans="1:12" ht="25.5">
      <c r="A185" s="456" t="s">
        <v>37</v>
      </c>
      <c r="B185" s="456" t="s">
        <v>2097</v>
      </c>
      <c r="C185" s="456" t="s">
        <v>2179</v>
      </c>
      <c r="D185" s="457" t="s">
        <v>2189</v>
      </c>
      <c r="E185" s="458">
        <v>2013</v>
      </c>
      <c r="F185" s="459" t="s">
        <v>2181</v>
      </c>
      <c r="G185" s="460" t="s">
        <v>2098</v>
      </c>
      <c r="H185" s="461" t="s">
        <v>2101</v>
      </c>
      <c r="I185" s="465" t="s">
        <v>740</v>
      </c>
      <c r="J185" s="466">
        <v>3.6585365853658534E-2</v>
      </c>
      <c r="K185" s="467">
        <v>0.75</v>
      </c>
      <c r="L185" s="468"/>
    </row>
    <row r="186" spans="1:12" ht="25.5">
      <c r="A186" s="456" t="s">
        <v>37</v>
      </c>
      <c r="B186" s="456" t="s">
        <v>2097</v>
      </c>
      <c r="C186" s="456" t="s">
        <v>2179</v>
      </c>
      <c r="D186" s="457" t="s">
        <v>2189</v>
      </c>
      <c r="E186" s="458">
        <v>2013</v>
      </c>
      <c r="F186" s="459" t="s">
        <v>2181</v>
      </c>
      <c r="G186" s="460" t="s">
        <v>2098</v>
      </c>
      <c r="H186" s="461" t="s">
        <v>2102</v>
      </c>
      <c r="I186" s="465" t="s">
        <v>740</v>
      </c>
      <c r="J186" s="466">
        <v>4.6052631578947366E-2</v>
      </c>
      <c r="K186" s="467">
        <v>0.77777777777777779</v>
      </c>
      <c r="L186" s="468"/>
    </row>
    <row r="187" spans="1:12" ht="25.5">
      <c r="A187" s="456" t="s">
        <v>37</v>
      </c>
      <c r="B187" s="456" t="s">
        <v>2097</v>
      </c>
      <c r="C187" s="456" t="s">
        <v>2179</v>
      </c>
      <c r="D187" s="457" t="s">
        <v>2189</v>
      </c>
      <c r="E187" s="458">
        <v>2013</v>
      </c>
      <c r="F187" s="459" t="s">
        <v>2181</v>
      </c>
      <c r="G187" s="460" t="s">
        <v>2098</v>
      </c>
      <c r="H187" s="461" t="s">
        <v>206</v>
      </c>
      <c r="I187" s="465" t="s">
        <v>740</v>
      </c>
      <c r="J187" s="466">
        <v>0.33333333333333331</v>
      </c>
      <c r="K187" s="467">
        <v>0.58333333333333337</v>
      </c>
      <c r="L187" s="468"/>
    </row>
    <row r="188" spans="1:12">
      <c r="A188" s="456" t="s">
        <v>37</v>
      </c>
      <c r="B188" s="456" t="s">
        <v>2097</v>
      </c>
      <c r="C188" s="456" t="s">
        <v>2179</v>
      </c>
      <c r="D188" s="457" t="s">
        <v>2189</v>
      </c>
      <c r="E188" s="458">
        <v>2013</v>
      </c>
      <c r="F188" s="459" t="s">
        <v>2181</v>
      </c>
      <c r="G188" s="460" t="s">
        <v>215</v>
      </c>
      <c r="H188" s="461" t="s">
        <v>2103</v>
      </c>
      <c r="I188" s="465" t="s">
        <v>740</v>
      </c>
      <c r="J188" s="466">
        <v>0.19047619047619047</v>
      </c>
      <c r="K188" s="467">
        <v>1</v>
      </c>
      <c r="L188" s="468"/>
    </row>
    <row r="189" spans="1:12">
      <c r="A189" s="456" t="s">
        <v>37</v>
      </c>
      <c r="B189" s="456" t="s">
        <v>2097</v>
      </c>
      <c r="C189" s="456" t="s">
        <v>2179</v>
      </c>
      <c r="D189" s="457" t="s">
        <v>2189</v>
      </c>
      <c r="E189" s="458">
        <v>2013</v>
      </c>
      <c r="F189" s="459" t="s">
        <v>2181</v>
      </c>
      <c r="G189" s="460" t="s">
        <v>215</v>
      </c>
      <c r="H189" s="461" t="s">
        <v>2104</v>
      </c>
      <c r="I189" s="465" t="s">
        <v>740</v>
      </c>
      <c r="J189" s="466">
        <v>3.937007874015748E-2</v>
      </c>
      <c r="K189" s="467">
        <v>1</v>
      </c>
      <c r="L189" s="468"/>
    </row>
    <row r="190" spans="1:12">
      <c r="A190" s="456" t="s">
        <v>37</v>
      </c>
      <c r="B190" s="456" t="s">
        <v>2097</v>
      </c>
      <c r="C190" s="456" t="s">
        <v>2179</v>
      </c>
      <c r="D190" s="457" t="s">
        <v>2189</v>
      </c>
      <c r="E190" s="458">
        <v>2013</v>
      </c>
      <c r="F190" s="459" t="s">
        <v>2181</v>
      </c>
      <c r="G190" s="460" t="s">
        <v>215</v>
      </c>
      <c r="H190" s="461" t="s">
        <v>2101</v>
      </c>
      <c r="I190" s="465" t="s">
        <v>740</v>
      </c>
      <c r="J190" s="466">
        <v>2.0618556701030927E-2</v>
      </c>
      <c r="K190" s="467">
        <v>0.5</v>
      </c>
      <c r="L190" s="468"/>
    </row>
    <row r="191" spans="1:12">
      <c r="A191" s="456" t="s">
        <v>37</v>
      </c>
      <c r="B191" s="456" t="s">
        <v>2097</v>
      </c>
      <c r="C191" s="456" t="s">
        <v>2179</v>
      </c>
      <c r="D191" s="457" t="s">
        <v>2189</v>
      </c>
      <c r="E191" s="458">
        <v>2013</v>
      </c>
      <c r="F191" s="459" t="s">
        <v>2181</v>
      </c>
      <c r="G191" s="460" t="s">
        <v>215</v>
      </c>
      <c r="H191" s="461" t="s">
        <v>2102</v>
      </c>
      <c r="I191" s="465" t="s">
        <v>740</v>
      </c>
      <c r="J191" s="466">
        <v>6.25E-2</v>
      </c>
      <c r="K191" s="467">
        <v>0.8571428571428571</v>
      </c>
      <c r="L191" s="468"/>
    </row>
    <row r="192" spans="1:12">
      <c r="A192" s="456" t="s">
        <v>37</v>
      </c>
      <c r="B192" s="456" t="s">
        <v>2097</v>
      </c>
      <c r="C192" s="456" t="s">
        <v>2179</v>
      </c>
      <c r="D192" s="457" t="s">
        <v>2189</v>
      </c>
      <c r="E192" s="458">
        <v>2013</v>
      </c>
      <c r="F192" s="459" t="s">
        <v>2181</v>
      </c>
      <c r="G192" s="460" t="s">
        <v>217</v>
      </c>
      <c r="H192" s="461" t="s">
        <v>2105</v>
      </c>
      <c r="I192" s="465" t="s">
        <v>740</v>
      </c>
      <c r="J192" s="466">
        <v>1.6393442622950821E-2</v>
      </c>
      <c r="K192" s="467">
        <v>0.81081081081081086</v>
      </c>
      <c r="L192" s="468"/>
    </row>
    <row r="193" spans="1:12">
      <c r="A193" s="456" t="s">
        <v>37</v>
      </c>
      <c r="B193" s="456" t="s">
        <v>2097</v>
      </c>
      <c r="C193" s="456" t="s">
        <v>2179</v>
      </c>
      <c r="D193" s="457" t="s">
        <v>2189</v>
      </c>
      <c r="E193" s="458">
        <v>2013</v>
      </c>
      <c r="F193" s="459" t="s">
        <v>2181</v>
      </c>
      <c r="G193" s="460" t="s">
        <v>217</v>
      </c>
      <c r="H193" s="461" t="s">
        <v>2106</v>
      </c>
      <c r="I193" s="465" t="s">
        <v>740</v>
      </c>
      <c r="J193" s="466">
        <v>0.25</v>
      </c>
      <c r="K193" s="467">
        <v>0.75</v>
      </c>
      <c r="L193" s="468"/>
    </row>
    <row r="194" spans="1:12">
      <c r="A194" s="456" t="s">
        <v>37</v>
      </c>
      <c r="B194" s="456" t="s">
        <v>2097</v>
      </c>
      <c r="C194" s="456" t="s">
        <v>2179</v>
      </c>
      <c r="D194" s="457" t="s">
        <v>2189</v>
      </c>
      <c r="E194" s="458">
        <v>2013</v>
      </c>
      <c r="F194" s="459" t="s">
        <v>2181</v>
      </c>
      <c r="G194" s="460" t="s">
        <v>217</v>
      </c>
      <c r="H194" s="461" t="s">
        <v>2104</v>
      </c>
      <c r="I194" s="465" t="s">
        <v>740</v>
      </c>
      <c r="J194" s="466">
        <v>2.4096385542168676E-2</v>
      </c>
      <c r="K194" s="467">
        <v>0.5</v>
      </c>
      <c r="L194" s="468"/>
    </row>
    <row r="195" spans="1:12">
      <c r="A195" s="456" t="s">
        <v>37</v>
      </c>
      <c r="B195" s="456" t="s">
        <v>2097</v>
      </c>
      <c r="C195" s="456" t="s">
        <v>2179</v>
      </c>
      <c r="D195" s="457" t="s">
        <v>2189</v>
      </c>
      <c r="E195" s="458">
        <v>2013</v>
      </c>
      <c r="F195" s="459" t="s">
        <v>2181</v>
      </c>
      <c r="G195" s="460" t="s">
        <v>221</v>
      </c>
      <c r="H195" s="461" t="s">
        <v>2103</v>
      </c>
      <c r="I195" s="465" t="s">
        <v>740</v>
      </c>
      <c r="J195" s="466">
        <v>4.7619047619047616E-2</v>
      </c>
      <c r="K195" s="467">
        <v>0.75</v>
      </c>
      <c r="L195" s="468"/>
    </row>
    <row r="196" spans="1:12">
      <c r="A196" s="456" t="s">
        <v>37</v>
      </c>
      <c r="B196" s="456" t="s">
        <v>2097</v>
      </c>
      <c r="C196" s="456" t="s">
        <v>2179</v>
      </c>
      <c r="D196" s="457" t="s">
        <v>2189</v>
      </c>
      <c r="E196" s="458">
        <v>2013</v>
      </c>
      <c r="F196" s="459" t="s">
        <v>2181</v>
      </c>
      <c r="G196" s="460" t="s">
        <v>221</v>
      </c>
      <c r="H196" s="461" t="s">
        <v>2104</v>
      </c>
      <c r="I196" s="465" t="s">
        <v>740</v>
      </c>
      <c r="J196" s="466">
        <v>3.9473684210526314E-2</v>
      </c>
      <c r="K196" s="467">
        <v>0.75</v>
      </c>
      <c r="L196" s="468"/>
    </row>
    <row r="197" spans="1:12">
      <c r="A197" s="456" t="s">
        <v>37</v>
      </c>
      <c r="B197" s="456" t="s">
        <v>2097</v>
      </c>
      <c r="C197" s="456" t="s">
        <v>2179</v>
      </c>
      <c r="D197" s="457" t="s">
        <v>2189</v>
      </c>
      <c r="E197" s="458">
        <v>2013</v>
      </c>
      <c r="F197" s="459" t="s">
        <v>2181</v>
      </c>
      <c r="G197" s="460" t="s">
        <v>221</v>
      </c>
      <c r="H197" s="461" t="s">
        <v>2101</v>
      </c>
      <c r="I197" s="465" t="s">
        <v>740</v>
      </c>
      <c r="J197" s="466">
        <v>0.14285714285714285</v>
      </c>
      <c r="K197" s="467">
        <v>0.8</v>
      </c>
      <c r="L197" s="468"/>
    </row>
    <row r="198" spans="1:12">
      <c r="A198" s="456" t="s">
        <v>37</v>
      </c>
      <c r="B198" s="456" t="s">
        <v>2097</v>
      </c>
      <c r="C198" s="456" t="s">
        <v>2179</v>
      </c>
      <c r="D198" s="457" t="s">
        <v>2189</v>
      </c>
      <c r="E198" s="458">
        <v>2013</v>
      </c>
      <c r="F198" s="459" t="s">
        <v>2181</v>
      </c>
      <c r="G198" s="460" t="s">
        <v>221</v>
      </c>
      <c r="H198" s="461" t="s">
        <v>2102</v>
      </c>
      <c r="I198" s="465" t="s">
        <v>740</v>
      </c>
      <c r="J198" s="466">
        <v>0.37037037037037035</v>
      </c>
      <c r="K198" s="467">
        <v>1</v>
      </c>
      <c r="L198" s="468"/>
    </row>
    <row r="199" spans="1:12">
      <c r="A199" s="456" t="s">
        <v>37</v>
      </c>
      <c r="B199" s="456" t="s">
        <v>2097</v>
      </c>
      <c r="C199" s="456" t="s">
        <v>2179</v>
      </c>
      <c r="D199" s="457" t="s">
        <v>2189</v>
      </c>
      <c r="E199" s="458">
        <v>2013</v>
      </c>
      <c r="F199" s="459" t="s">
        <v>2181</v>
      </c>
      <c r="G199" s="460" t="s">
        <v>222</v>
      </c>
      <c r="H199" s="461" t="s">
        <v>2103</v>
      </c>
      <c r="I199" s="465" t="s">
        <v>740</v>
      </c>
      <c r="J199" s="466">
        <v>1.6393442622950821E-2</v>
      </c>
      <c r="K199" s="467">
        <v>0.5</v>
      </c>
      <c r="L199" s="468"/>
    </row>
    <row r="200" spans="1:12">
      <c r="A200" s="456" t="s">
        <v>37</v>
      </c>
      <c r="B200" s="456" t="s">
        <v>2097</v>
      </c>
      <c r="C200" s="456" t="s">
        <v>2179</v>
      </c>
      <c r="D200" s="457" t="s">
        <v>2189</v>
      </c>
      <c r="E200" s="458">
        <v>2013</v>
      </c>
      <c r="F200" s="459" t="s">
        <v>2181</v>
      </c>
      <c r="G200" s="460" t="s">
        <v>222</v>
      </c>
      <c r="H200" s="461" t="s">
        <v>2104</v>
      </c>
      <c r="I200" s="465" t="s">
        <v>740</v>
      </c>
      <c r="J200" s="466">
        <v>1.8518518518518517E-2</v>
      </c>
      <c r="K200" s="467">
        <v>0.75</v>
      </c>
      <c r="L200" s="468"/>
    </row>
    <row r="201" spans="1:12">
      <c r="A201" s="456" t="s">
        <v>37</v>
      </c>
      <c r="B201" s="456" t="s">
        <v>2097</v>
      </c>
      <c r="C201" s="456" t="s">
        <v>2179</v>
      </c>
      <c r="D201" s="457" t="s">
        <v>2189</v>
      </c>
      <c r="E201" s="458">
        <v>2013</v>
      </c>
      <c r="F201" s="459" t="s">
        <v>2181</v>
      </c>
      <c r="G201" s="460" t="s">
        <v>222</v>
      </c>
      <c r="H201" s="461" t="s">
        <v>2107</v>
      </c>
      <c r="I201" s="465" t="s">
        <v>740</v>
      </c>
      <c r="J201" s="466">
        <v>0.13333333333333333</v>
      </c>
      <c r="K201" s="467">
        <v>1</v>
      </c>
      <c r="L201" s="468"/>
    </row>
    <row r="202" spans="1:12" ht="25.5">
      <c r="A202" s="456" t="s">
        <v>37</v>
      </c>
      <c r="B202" s="456" t="s">
        <v>2097</v>
      </c>
      <c r="C202" s="456" t="s">
        <v>2179</v>
      </c>
      <c r="D202" s="457" t="s">
        <v>2189</v>
      </c>
      <c r="E202" s="458">
        <v>2013</v>
      </c>
      <c r="F202" s="459" t="s">
        <v>2181</v>
      </c>
      <c r="G202" s="460" t="s">
        <v>2108</v>
      </c>
      <c r="H202" s="461" t="s">
        <v>2105</v>
      </c>
      <c r="I202" s="465" t="s">
        <v>740</v>
      </c>
      <c r="J202" s="466">
        <v>1.5270935960591134E-2</v>
      </c>
      <c r="K202" s="467">
        <v>0.75609756097560976</v>
      </c>
      <c r="L202" s="468"/>
    </row>
    <row r="203" spans="1:12" ht="25.5">
      <c r="A203" s="456" t="s">
        <v>37</v>
      </c>
      <c r="B203" s="456" t="s">
        <v>2097</v>
      </c>
      <c r="C203" s="456" t="s">
        <v>2179</v>
      </c>
      <c r="D203" s="457" t="s">
        <v>2189</v>
      </c>
      <c r="E203" s="458">
        <v>2013</v>
      </c>
      <c r="F203" s="459" t="s">
        <v>2181</v>
      </c>
      <c r="G203" s="460" t="s">
        <v>2108</v>
      </c>
      <c r="H203" s="461" t="s">
        <v>2106</v>
      </c>
      <c r="I203" s="465" t="s">
        <v>740</v>
      </c>
      <c r="J203" s="466">
        <v>3.4482758620689655E-2</v>
      </c>
      <c r="K203" s="467">
        <v>0.75</v>
      </c>
      <c r="L203" s="468"/>
    </row>
    <row r="204" spans="1:12" ht="25.5">
      <c r="A204" s="456" t="s">
        <v>37</v>
      </c>
      <c r="B204" s="456" t="s">
        <v>2097</v>
      </c>
      <c r="C204" s="456" t="s">
        <v>2179</v>
      </c>
      <c r="D204" s="457" t="s">
        <v>2189</v>
      </c>
      <c r="E204" s="458">
        <v>2013</v>
      </c>
      <c r="F204" s="459" t="s">
        <v>2181</v>
      </c>
      <c r="G204" s="460" t="s">
        <v>2108</v>
      </c>
      <c r="H204" s="461" t="s">
        <v>2104</v>
      </c>
      <c r="I204" s="465" t="s">
        <v>740</v>
      </c>
      <c r="J204" s="466">
        <v>0.04</v>
      </c>
      <c r="K204" s="467">
        <v>0.5</v>
      </c>
      <c r="L204" s="468"/>
    </row>
    <row r="205" spans="1:12" ht="25.5">
      <c r="A205" s="456" t="s">
        <v>37</v>
      </c>
      <c r="B205" s="456" t="s">
        <v>2097</v>
      </c>
      <c r="C205" s="456" t="s">
        <v>2179</v>
      </c>
      <c r="D205" s="457" t="s">
        <v>2189</v>
      </c>
      <c r="E205" s="458">
        <v>2013</v>
      </c>
      <c r="F205" s="459" t="s">
        <v>2181</v>
      </c>
      <c r="G205" s="460" t="s">
        <v>2108</v>
      </c>
      <c r="H205" s="461" t="s">
        <v>2101</v>
      </c>
      <c r="I205" s="465" t="s">
        <v>740</v>
      </c>
      <c r="J205" s="466">
        <v>0.12676056338028169</v>
      </c>
      <c r="K205" s="467">
        <v>0.9</v>
      </c>
      <c r="L205" s="468"/>
    </row>
    <row r="206" spans="1:12" ht="25.5">
      <c r="A206" s="456" t="s">
        <v>37</v>
      </c>
      <c r="B206" s="456" t="s">
        <v>2097</v>
      </c>
      <c r="C206" s="456" t="s">
        <v>2179</v>
      </c>
      <c r="D206" s="457" t="s">
        <v>2189</v>
      </c>
      <c r="E206" s="458">
        <v>2013</v>
      </c>
      <c r="F206" s="459" t="s">
        <v>2181</v>
      </c>
      <c r="G206" s="460" t="s">
        <v>2108</v>
      </c>
      <c r="H206" s="461" t="s">
        <v>2102</v>
      </c>
      <c r="I206" s="465" t="s">
        <v>740</v>
      </c>
      <c r="J206" s="466">
        <v>3.3333333333333333E-2</v>
      </c>
      <c r="K206" s="467">
        <v>0.5</v>
      </c>
      <c r="L206" s="468"/>
    </row>
    <row r="207" spans="1:12">
      <c r="A207" s="456" t="s">
        <v>37</v>
      </c>
      <c r="B207" s="456" t="s">
        <v>2097</v>
      </c>
      <c r="C207" s="456" t="s">
        <v>2179</v>
      </c>
      <c r="D207" s="457" t="s">
        <v>2189</v>
      </c>
      <c r="E207" s="458">
        <v>2013</v>
      </c>
      <c r="F207" s="459" t="s">
        <v>2181</v>
      </c>
      <c r="G207" s="460" t="s">
        <v>2109</v>
      </c>
      <c r="H207" s="461" t="s">
        <v>2106</v>
      </c>
      <c r="I207" s="465" t="s">
        <v>740</v>
      </c>
      <c r="J207" s="466">
        <v>0.16666666666666666</v>
      </c>
      <c r="K207" s="467">
        <v>1</v>
      </c>
      <c r="L207" s="468"/>
    </row>
    <row r="208" spans="1:12">
      <c r="A208" s="456" t="s">
        <v>37</v>
      </c>
      <c r="B208" s="456" t="s">
        <v>2097</v>
      </c>
      <c r="C208" s="456" t="s">
        <v>2179</v>
      </c>
      <c r="D208" s="457" t="s">
        <v>2189</v>
      </c>
      <c r="E208" s="458">
        <v>2013</v>
      </c>
      <c r="F208" s="459" t="s">
        <v>2181</v>
      </c>
      <c r="G208" s="460" t="s">
        <v>2109</v>
      </c>
      <c r="H208" s="461" t="s">
        <v>2104</v>
      </c>
      <c r="I208" s="465" t="s">
        <v>740</v>
      </c>
      <c r="J208" s="466">
        <v>6.1224489795918366E-2</v>
      </c>
      <c r="K208" s="467">
        <v>0.75</v>
      </c>
      <c r="L208" s="468"/>
    </row>
    <row r="209" spans="1:12" ht="25.5">
      <c r="A209" s="456" t="s">
        <v>37</v>
      </c>
      <c r="B209" s="456" t="s">
        <v>2097</v>
      </c>
      <c r="C209" s="456" t="s">
        <v>2179</v>
      </c>
      <c r="D209" s="457" t="s">
        <v>2189</v>
      </c>
      <c r="E209" s="458">
        <v>2013</v>
      </c>
      <c r="F209" s="459" t="s">
        <v>2181</v>
      </c>
      <c r="G209" s="460" t="s">
        <v>226</v>
      </c>
      <c r="H209" s="461" t="s">
        <v>2106</v>
      </c>
      <c r="I209" s="465" t="s">
        <v>740</v>
      </c>
      <c r="J209" s="466">
        <v>6.6666666666666666E-2</v>
      </c>
      <c r="K209" s="467">
        <v>0.5</v>
      </c>
      <c r="L209" s="468"/>
    </row>
    <row r="210" spans="1:12" ht="25.5">
      <c r="A210" s="456" t="s">
        <v>37</v>
      </c>
      <c r="B210" s="456" t="s">
        <v>2097</v>
      </c>
      <c r="C210" s="456" t="s">
        <v>2179</v>
      </c>
      <c r="D210" s="457" t="s">
        <v>2189</v>
      </c>
      <c r="E210" s="458">
        <v>2013</v>
      </c>
      <c r="F210" s="459" t="s">
        <v>2181</v>
      </c>
      <c r="G210" s="460" t="s">
        <v>226</v>
      </c>
      <c r="H210" s="461" t="s">
        <v>2099</v>
      </c>
      <c r="I210" s="465" t="s">
        <v>740</v>
      </c>
      <c r="J210" s="466">
        <v>0.10344827586206896</v>
      </c>
      <c r="K210" s="467">
        <v>0.75</v>
      </c>
      <c r="L210" s="468"/>
    </row>
    <row r="211" spans="1:12" ht="25.5">
      <c r="A211" s="456" t="s">
        <v>37</v>
      </c>
      <c r="B211" s="456" t="s">
        <v>1020</v>
      </c>
      <c r="C211" s="456" t="s">
        <v>2179</v>
      </c>
      <c r="D211" s="457" t="s">
        <v>2189</v>
      </c>
      <c r="E211" s="458">
        <v>2013</v>
      </c>
      <c r="F211" s="459" t="s">
        <v>2181</v>
      </c>
      <c r="G211" s="460" t="s">
        <v>2098</v>
      </c>
      <c r="H211" s="461" t="s">
        <v>2110</v>
      </c>
      <c r="I211" s="465" t="s">
        <v>740</v>
      </c>
      <c r="J211" s="466">
        <v>0.19047619047619047</v>
      </c>
      <c r="K211" s="467">
        <v>1</v>
      </c>
      <c r="L211" s="468"/>
    </row>
    <row r="212" spans="1:12" ht="25.5">
      <c r="A212" s="456" t="s">
        <v>37</v>
      </c>
      <c r="B212" s="456" t="s">
        <v>1020</v>
      </c>
      <c r="C212" s="456" t="s">
        <v>2179</v>
      </c>
      <c r="D212" s="457" t="s">
        <v>2189</v>
      </c>
      <c r="E212" s="458">
        <v>2013</v>
      </c>
      <c r="F212" s="459" t="s">
        <v>2181</v>
      </c>
      <c r="G212" s="460" t="s">
        <v>2098</v>
      </c>
      <c r="H212" s="461" t="s">
        <v>2104</v>
      </c>
      <c r="I212" s="465" t="s">
        <v>740</v>
      </c>
      <c r="J212" s="466">
        <v>2.4844720496894408E-2</v>
      </c>
      <c r="K212" s="467">
        <v>1</v>
      </c>
      <c r="L212" s="468"/>
    </row>
    <row r="213" spans="1:12" ht="25.5">
      <c r="A213" s="456" t="s">
        <v>37</v>
      </c>
      <c r="B213" s="456" t="s">
        <v>1020</v>
      </c>
      <c r="C213" s="456" t="s">
        <v>2179</v>
      </c>
      <c r="D213" s="457" t="s">
        <v>2189</v>
      </c>
      <c r="E213" s="458">
        <v>2013</v>
      </c>
      <c r="F213" s="459" t="s">
        <v>2181</v>
      </c>
      <c r="G213" s="460" t="s">
        <v>2098</v>
      </c>
      <c r="H213" s="461" t="s">
        <v>2101</v>
      </c>
      <c r="I213" s="465" t="s">
        <v>740</v>
      </c>
      <c r="J213" s="466">
        <v>1.5060240963855422E-2</v>
      </c>
      <c r="K213" s="467">
        <v>0.7142857142857143</v>
      </c>
      <c r="L213" s="468"/>
    </row>
    <row r="214" spans="1:12" ht="25.5">
      <c r="A214" s="456" t="s">
        <v>37</v>
      </c>
      <c r="B214" s="456" t="s">
        <v>1020</v>
      </c>
      <c r="C214" s="456" t="s">
        <v>2179</v>
      </c>
      <c r="D214" s="457" t="s">
        <v>2189</v>
      </c>
      <c r="E214" s="458">
        <v>2013</v>
      </c>
      <c r="F214" s="459" t="s">
        <v>2181</v>
      </c>
      <c r="G214" s="460" t="s">
        <v>2098</v>
      </c>
      <c r="H214" s="461" t="s">
        <v>2102</v>
      </c>
      <c r="I214" s="465" t="s">
        <v>740</v>
      </c>
      <c r="J214" s="466">
        <v>2.7210884353741496E-2</v>
      </c>
      <c r="K214" s="467">
        <v>1</v>
      </c>
      <c r="L214" s="468"/>
    </row>
    <row r="215" spans="1:12">
      <c r="A215" s="456" t="s">
        <v>37</v>
      </c>
      <c r="B215" s="456" t="s">
        <v>1020</v>
      </c>
      <c r="C215" s="456" t="s">
        <v>2179</v>
      </c>
      <c r="D215" s="457" t="s">
        <v>2189</v>
      </c>
      <c r="E215" s="458">
        <v>2013</v>
      </c>
      <c r="F215" s="459" t="s">
        <v>2181</v>
      </c>
      <c r="G215" s="460" t="s">
        <v>215</v>
      </c>
      <c r="H215" s="461" t="s">
        <v>2110</v>
      </c>
      <c r="I215" s="465" t="s">
        <v>740</v>
      </c>
      <c r="J215" s="466">
        <v>0.19047619047619047</v>
      </c>
      <c r="K215" s="467">
        <v>1</v>
      </c>
      <c r="L215" s="468"/>
    </row>
    <row r="216" spans="1:12">
      <c r="A216" s="456" t="s">
        <v>37</v>
      </c>
      <c r="B216" s="456" t="s">
        <v>1020</v>
      </c>
      <c r="C216" s="456" t="s">
        <v>2179</v>
      </c>
      <c r="D216" s="457" t="s">
        <v>2189</v>
      </c>
      <c r="E216" s="458">
        <v>2013</v>
      </c>
      <c r="F216" s="459" t="s">
        <v>2181</v>
      </c>
      <c r="G216" s="460" t="s">
        <v>215</v>
      </c>
      <c r="H216" s="461" t="s">
        <v>2104</v>
      </c>
      <c r="I216" s="465" t="s">
        <v>740</v>
      </c>
      <c r="J216" s="466">
        <v>4.3956043956043959E-2</v>
      </c>
      <c r="K216" s="467">
        <v>1</v>
      </c>
      <c r="L216" s="468"/>
    </row>
    <row r="217" spans="1:12">
      <c r="A217" s="456" t="s">
        <v>37</v>
      </c>
      <c r="B217" s="456" t="s">
        <v>1020</v>
      </c>
      <c r="C217" s="456" t="s">
        <v>2179</v>
      </c>
      <c r="D217" s="457" t="s">
        <v>2189</v>
      </c>
      <c r="E217" s="458">
        <v>2013</v>
      </c>
      <c r="F217" s="459" t="s">
        <v>2181</v>
      </c>
      <c r="G217" s="460" t="s">
        <v>215</v>
      </c>
      <c r="H217" s="461" t="s">
        <v>2101</v>
      </c>
      <c r="I217" s="465" t="s">
        <v>740</v>
      </c>
      <c r="J217" s="466">
        <v>4.3956043956043959E-2</v>
      </c>
      <c r="K217" s="467">
        <v>1</v>
      </c>
      <c r="L217" s="468"/>
    </row>
    <row r="218" spans="1:12">
      <c r="A218" s="456" t="s">
        <v>37</v>
      </c>
      <c r="B218" s="456" t="s">
        <v>1020</v>
      </c>
      <c r="C218" s="456" t="s">
        <v>2179</v>
      </c>
      <c r="D218" s="457" t="s">
        <v>2189</v>
      </c>
      <c r="E218" s="458">
        <v>2013</v>
      </c>
      <c r="F218" s="459" t="s">
        <v>2181</v>
      </c>
      <c r="G218" s="460" t="s">
        <v>215</v>
      </c>
      <c r="H218" s="461" t="s">
        <v>2111</v>
      </c>
      <c r="I218" s="465" t="s">
        <v>740</v>
      </c>
      <c r="J218" s="466">
        <v>0.29166666666666669</v>
      </c>
      <c r="K218" s="467">
        <v>1</v>
      </c>
      <c r="L218" s="468"/>
    </row>
    <row r="219" spans="1:12">
      <c r="A219" s="456" t="s">
        <v>37</v>
      </c>
      <c r="B219" s="456" t="s">
        <v>1020</v>
      </c>
      <c r="C219" s="456" t="s">
        <v>2179</v>
      </c>
      <c r="D219" s="457" t="s">
        <v>2189</v>
      </c>
      <c r="E219" s="458">
        <v>2013</v>
      </c>
      <c r="F219" s="459" t="s">
        <v>2181</v>
      </c>
      <c r="G219" s="460" t="s">
        <v>217</v>
      </c>
      <c r="H219" s="461" t="s">
        <v>2112</v>
      </c>
      <c r="I219" s="465" t="s">
        <v>740</v>
      </c>
      <c r="J219" s="466">
        <v>0.11428571428571428</v>
      </c>
      <c r="K219" s="467">
        <v>1</v>
      </c>
      <c r="L219" s="468"/>
    </row>
    <row r="220" spans="1:12">
      <c r="A220" s="456" t="s">
        <v>37</v>
      </c>
      <c r="B220" s="456" t="s">
        <v>1020</v>
      </c>
      <c r="C220" s="456" t="s">
        <v>2179</v>
      </c>
      <c r="D220" s="457" t="s">
        <v>2189</v>
      </c>
      <c r="E220" s="458">
        <v>2013</v>
      </c>
      <c r="F220" s="459" t="s">
        <v>2181</v>
      </c>
      <c r="G220" s="460" t="s">
        <v>217</v>
      </c>
      <c r="H220" s="461" t="s">
        <v>2104</v>
      </c>
      <c r="I220" s="465" t="s">
        <v>740</v>
      </c>
      <c r="J220" s="466">
        <v>0.4</v>
      </c>
      <c r="K220" s="467">
        <v>1</v>
      </c>
      <c r="L220" s="468"/>
    </row>
    <row r="221" spans="1:12">
      <c r="A221" s="456" t="s">
        <v>37</v>
      </c>
      <c r="B221" s="456" t="s">
        <v>1020</v>
      </c>
      <c r="C221" s="456" t="s">
        <v>2179</v>
      </c>
      <c r="D221" s="457" t="s">
        <v>2189</v>
      </c>
      <c r="E221" s="458">
        <v>2013</v>
      </c>
      <c r="F221" s="459" t="s">
        <v>2181</v>
      </c>
      <c r="G221" s="460" t="s">
        <v>221</v>
      </c>
      <c r="H221" s="461" t="s">
        <v>2112</v>
      </c>
      <c r="I221" s="465" t="s">
        <v>740</v>
      </c>
      <c r="J221" s="466">
        <v>5.4545454545454543E-2</v>
      </c>
      <c r="K221" s="467">
        <v>0.75</v>
      </c>
      <c r="L221" s="468"/>
    </row>
    <row r="222" spans="1:12">
      <c r="A222" s="456" t="s">
        <v>37</v>
      </c>
      <c r="B222" s="456" t="s">
        <v>1020</v>
      </c>
      <c r="C222" s="456" t="s">
        <v>2179</v>
      </c>
      <c r="D222" s="457" t="s">
        <v>2189</v>
      </c>
      <c r="E222" s="458">
        <v>2013</v>
      </c>
      <c r="F222" s="459" t="s">
        <v>2181</v>
      </c>
      <c r="G222" s="460" t="s">
        <v>221</v>
      </c>
      <c r="H222" s="461" t="s">
        <v>2104</v>
      </c>
      <c r="I222" s="465" t="s">
        <v>740</v>
      </c>
      <c r="J222" s="466">
        <v>4.2857142857142858E-2</v>
      </c>
      <c r="K222" s="467">
        <v>0.75</v>
      </c>
      <c r="L222" s="468"/>
    </row>
    <row r="223" spans="1:12">
      <c r="A223" s="456" t="s">
        <v>37</v>
      </c>
      <c r="B223" s="456" t="s">
        <v>1020</v>
      </c>
      <c r="C223" s="456" t="s">
        <v>2179</v>
      </c>
      <c r="D223" s="457" t="s">
        <v>2189</v>
      </c>
      <c r="E223" s="458">
        <v>2013</v>
      </c>
      <c r="F223" s="459" t="s">
        <v>2181</v>
      </c>
      <c r="G223" s="460" t="s">
        <v>221</v>
      </c>
      <c r="H223" s="461" t="s">
        <v>2107</v>
      </c>
      <c r="I223" s="465" t="s">
        <v>740</v>
      </c>
      <c r="J223" s="466">
        <v>0.18518518518518517</v>
      </c>
      <c r="K223" s="467">
        <v>1</v>
      </c>
      <c r="L223" s="468"/>
    </row>
    <row r="224" spans="1:12">
      <c r="A224" s="456" t="s">
        <v>37</v>
      </c>
      <c r="B224" s="456" t="s">
        <v>1020</v>
      </c>
      <c r="C224" s="456" t="s">
        <v>2179</v>
      </c>
      <c r="D224" s="457" t="s">
        <v>2189</v>
      </c>
      <c r="E224" s="458">
        <v>2013</v>
      </c>
      <c r="F224" s="459" t="s">
        <v>2181</v>
      </c>
      <c r="G224" s="460" t="s">
        <v>222</v>
      </c>
      <c r="H224" s="461" t="s">
        <v>2110</v>
      </c>
      <c r="I224" s="465" t="s">
        <v>740</v>
      </c>
      <c r="J224" s="466">
        <v>3.5294117647058823E-2</v>
      </c>
      <c r="K224" s="467">
        <v>0.75</v>
      </c>
      <c r="L224" s="468"/>
    </row>
    <row r="225" spans="1:12">
      <c r="A225" s="456" t="s">
        <v>37</v>
      </c>
      <c r="B225" s="456" t="s">
        <v>1020</v>
      </c>
      <c r="C225" s="456" t="s">
        <v>2179</v>
      </c>
      <c r="D225" s="457" t="s">
        <v>2189</v>
      </c>
      <c r="E225" s="458">
        <v>2013</v>
      </c>
      <c r="F225" s="459" t="s">
        <v>2181</v>
      </c>
      <c r="G225" s="460" t="s">
        <v>222</v>
      </c>
      <c r="H225" s="461" t="s">
        <v>2104</v>
      </c>
      <c r="I225" s="465" t="s">
        <v>740</v>
      </c>
      <c r="J225" s="466">
        <v>6.3492063492063489E-2</v>
      </c>
      <c r="K225" s="467">
        <v>1</v>
      </c>
      <c r="L225" s="468"/>
    </row>
    <row r="226" spans="1:12">
      <c r="A226" s="456" t="s">
        <v>37</v>
      </c>
      <c r="B226" s="456" t="s">
        <v>1020</v>
      </c>
      <c r="C226" s="456" t="s">
        <v>2179</v>
      </c>
      <c r="D226" s="457" t="s">
        <v>2189</v>
      </c>
      <c r="E226" s="458">
        <v>2013</v>
      </c>
      <c r="F226" s="459" t="s">
        <v>2181</v>
      </c>
      <c r="G226" s="460" t="s">
        <v>2109</v>
      </c>
      <c r="H226" s="461" t="s">
        <v>2099</v>
      </c>
      <c r="I226" s="465" t="s">
        <v>740</v>
      </c>
      <c r="J226" s="466">
        <v>0.23529411764705882</v>
      </c>
      <c r="K226" s="467">
        <v>0.8</v>
      </c>
      <c r="L226" s="468"/>
    </row>
    <row r="227" spans="1:12" ht="25.5">
      <c r="A227" s="456" t="s">
        <v>37</v>
      </c>
      <c r="B227" s="456" t="s">
        <v>1020</v>
      </c>
      <c r="C227" s="456" t="s">
        <v>2179</v>
      </c>
      <c r="D227" s="457" t="s">
        <v>2189</v>
      </c>
      <c r="E227" s="458">
        <v>2013</v>
      </c>
      <c r="F227" s="459" t="s">
        <v>2181</v>
      </c>
      <c r="G227" s="460" t="s">
        <v>2108</v>
      </c>
      <c r="H227" s="461" t="s">
        <v>2113</v>
      </c>
      <c r="I227" s="465" t="s">
        <v>740</v>
      </c>
      <c r="J227" s="466">
        <v>2.3809523809523808E-2</v>
      </c>
      <c r="K227" s="467">
        <v>0.75</v>
      </c>
      <c r="L227" s="468"/>
    </row>
    <row r="228" spans="1:12" ht="25.5">
      <c r="A228" s="456" t="s">
        <v>37</v>
      </c>
      <c r="B228" s="456" t="s">
        <v>1020</v>
      </c>
      <c r="C228" s="456" t="s">
        <v>2179</v>
      </c>
      <c r="D228" s="457" t="s">
        <v>2189</v>
      </c>
      <c r="E228" s="458">
        <v>2013</v>
      </c>
      <c r="F228" s="459" t="s">
        <v>2181</v>
      </c>
      <c r="G228" s="460" t="s">
        <v>2108</v>
      </c>
      <c r="H228" s="461" t="s">
        <v>2110</v>
      </c>
      <c r="I228" s="465" t="s">
        <v>740</v>
      </c>
      <c r="J228" s="466">
        <v>1.7400204708290685E-2</v>
      </c>
      <c r="K228" s="467">
        <v>0.85</v>
      </c>
      <c r="L228" s="468"/>
    </row>
    <row r="229" spans="1:12" ht="25.5">
      <c r="A229" s="456" t="s">
        <v>37</v>
      </c>
      <c r="B229" s="456" t="s">
        <v>1020</v>
      </c>
      <c r="C229" s="456" t="s">
        <v>2179</v>
      </c>
      <c r="D229" s="457" t="s">
        <v>2189</v>
      </c>
      <c r="E229" s="458">
        <v>2013</v>
      </c>
      <c r="F229" s="459" t="s">
        <v>2181</v>
      </c>
      <c r="G229" s="460" t="s">
        <v>2108</v>
      </c>
      <c r="H229" s="461" t="s">
        <v>2099</v>
      </c>
      <c r="I229" s="465" t="s">
        <v>740</v>
      </c>
      <c r="J229" s="466">
        <v>0.17391304347826086</v>
      </c>
      <c r="K229" s="467">
        <v>1</v>
      </c>
      <c r="L229" s="468"/>
    </row>
    <row r="230" spans="1:12" ht="25.5">
      <c r="A230" s="456" t="s">
        <v>37</v>
      </c>
      <c r="B230" s="456" t="s">
        <v>1020</v>
      </c>
      <c r="C230" s="456" t="s">
        <v>2179</v>
      </c>
      <c r="D230" s="457" t="s">
        <v>2189</v>
      </c>
      <c r="E230" s="458">
        <v>2013</v>
      </c>
      <c r="F230" s="459" t="s">
        <v>2181</v>
      </c>
      <c r="G230" s="460" t="s">
        <v>226</v>
      </c>
      <c r="H230" s="461" t="s">
        <v>2110</v>
      </c>
      <c r="I230" s="465" t="s">
        <v>740</v>
      </c>
      <c r="J230" s="466">
        <v>0.13793103448275862</v>
      </c>
      <c r="K230" s="467">
        <v>1</v>
      </c>
      <c r="L230" s="468"/>
    </row>
    <row r="231" spans="1:12" ht="25.5">
      <c r="A231" s="456" t="s">
        <v>37</v>
      </c>
      <c r="B231" s="456" t="s">
        <v>1020</v>
      </c>
      <c r="C231" s="456" t="s">
        <v>2179</v>
      </c>
      <c r="D231" s="457" t="s">
        <v>2189</v>
      </c>
      <c r="E231" s="458">
        <v>2013</v>
      </c>
      <c r="F231" s="459" t="s">
        <v>2181</v>
      </c>
      <c r="G231" s="460" t="s">
        <v>226</v>
      </c>
      <c r="H231" s="461" t="s">
        <v>2104</v>
      </c>
      <c r="I231" s="465" t="s">
        <v>740</v>
      </c>
      <c r="J231" s="466">
        <v>0.23076923076923078</v>
      </c>
      <c r="K231" s="467">
        <v>0.75</v>
      </c>
      <c r="L231" s="468"/>
    </row>
    <row r="232" spans="1:12" ht="25.5">
      <c r="A232" s="456" t="s">
        <v>37</v>
      </c>
      <c r="B232" s="456" t="s">
        <v>2114</v>
      </c>
      <c r="C232" s="456" t="s">
        <v>2179</v>
      </c>
      <c r="D232" s="457" t="s">
        <v>2189</v>
      </c>
      <c r="E232" s="458">
        <v>2013</v>
      </c>
      <c r="F232" s="459" t="s">
        <v>2181</v>
      </c>
      <c r="G232" s="460" t="s">
        <v>2098</v>
      </c>
      <c r="H232" s="461" t="s">
        <v>2102</v>
      </c>
      <c r="I232" s="465" t="s">
        <v>740</v>
      </c>
      <c r="J232" s="466">
        <v>0.14285714285714285</v>
      </c>
      <c r="K232" s="467">
        <v>1</v>
      </c>
      <c r="L232" s="468"/>
    </row>
    <row r="233" spans="1:12" ht="25.5">
      <c r="A233" s="456" t="s">
        <v>37</v>
      </c>
      <c r="B233" s="456" t="s">
        <v>2114</v>
      </c>
      <c r="C233" s="456" t="s">
        <v>2179</v>
      </c>
      <c r="D233" s="457" t="s">
        <v>2189</v>
      </c>
      <c r="E233" s="458">
        <v>2013</v>
      </c>
      <c r="F233" s="459" t="s">
        <v>2181</v>
      </c>
      <c r="G233" s="460" t="s">
        <v>2098</v>
      </c>
      <c r="H233" s="461" t="s">
        <v>206</v>
      </c>
      <c r="I233" s="465" t="s">
        <v>740</v>
      </c>
      <c r="J233" s="466">
        <v>0.48275862068965519</v>
      </c>
      <c r="K233" s="467">
        <v>0.7</v>
      </c>
      <c r="L233" s="468"/>
    </row>
    <row r="234" spans="1:12">
      <c r="A234" s="456" t="s">
        <v>37</v>
      </c>
      <c r="B234" s="456" t="s">
        <v>2114</v>
      </c>
      <c r="C234" s="456" t="s">
        <v>2179</v>
      </c>
      <c r="D234" s="457" t="s">
        <v>2189</v>
      </c>
      <c r="E234" s="458">
        <v>2013</v>
      </c>
      <c r="F234" s="459" t="s">
        <v>2181</v>
      </c>
      <c r="G234" s="460" t="s">
        <v>215</v>
      </c>
      <c r="H234" s="461" t="s">
        <v>2099</v>
      </c>
      <c r="I234" s="465" t="s">
        <v>740</v>
      </c>
      <c r="J234" s="466">
        <v>0.15384615384615385</v>
      </c>
      <c r="K234" s="467">
        <v>0.5</v>
      </c>
      <c r="L234" s="468"/>
    </row>
    <row r="235" spans="1:12">
      <c r="A235" s="456" t="s">
        <v>37</v>
      </c>
      <c r="B235" s="456" t="s">
        <v>2114</v>
      </c>
      <c r="C235" s="456" t="s">
        <v>2179</v>
      </c>
      <c r="D235" s="457" t="s">
        <v>2189</v>
      </c>
      <c r="E235" s="458">
        <v>2013</v>
      </c>
      <c r="F235" s="459" t="s">
        <v>2181</v>
      </c>
      <c r="G235" s="460" t="s">
        <v>215</v>
      </c>
      <c r="H235" s="461" t="s">
        <v>206</v>
      </c>
      <c r="I235" s="465" t="s">
        <v>740</v>
      </c>
      <c r="J235" s="466">
        <v>0.75</v>
      </c>
      <c r="K235" s="467">
        <v>0.75</v>
      </c>
      <c r="L235" s="468"/>
    </row>
    <row r="236" spans="1:12">
      <c r="A236" s="456" t="s">
        <v>37</v>
      </c>
      <c r="B236" s="456" t="s">
        <v>2114</v>
      </c>
      <c r="C236" s="456" t="s">
        <v>2179</v>
      </c>
      <c r="D236" s="457" t="s">
        <v>2189</v>
      </c>
      <c r="E236" s="458">
        <v>2013</v>
      </c>
      <c r="F236" s="459" t="s">
        <v>2181</v>
      </c>
      <c r="G236" s="460" t="s">
        <v>221</v>
      </c>
      <c r="H236" s="461" t="s">
        <v>2106</v>
      </c>
      <c r="I236" s="465" t="s">
        <v>740</v>
      </c>
      <c r="J236" s="466">
        <v>0.13043478260869565</v>
      </c>
      <c r="K236" s="467">
        <v>0.75</v>
      </c>
      <c r="L236" s="468"/>
    </row>
    <row r="237" spans="1:12">
      <c r="A237" s="456" t="s">
        <v>37</v>
      </c>
      <c r="B237" s="456" t="s">
        <v>2114</v>
      </c>
      <c r="C237" s="456" t="s">
        <v>2179</v>
      </c>
      <c r="D237" s="457" t="s">
        <v>2189</v>
      </c>
      <c r="E237" s="458">
        <v>2013</v>
      </c>
      <c r="F237" s="459" t="s">
        <v>2181</v>
      </c>
      <c r="G237" s="460" t="s">
        <v>221</v>
      </c>
      <c r="H237" s="461" t="s">
        <v>2104</v>
      </c>
      <c r="I237" s="465" t="s">
        <v>740</v>
      </c>
      <c r="J237" s="466">
        <v>0.16666666666666666</v>
      </c>
      <c r="K237" s="467">
        <v>1</v>
      </c>
      <c r="L237" s="468"/>
    </row>
    <row r="238" spans="1:12">
      <c r="A238" s="456" t="s">
        <v>37</v>
      </c>
      <c r="B238" s="456" t="s">
        <v>2114</v>
      </c>
      <c r="C238" s="456" t="s">
        <v>2179</v>
      </c>
      <c r="D238" s="457" t="s">
        <v>2189</v>
      </c>
      <c r="E238" s="458">
        <v>2013</v>
      </c>
      <c r="F238" s="459" t="s">
        <v>2181</v>
      </c>
      <c r="G238" s="460" t="s">
        <v>221</v>
      </c>
      <c r="H238" s="461" t="s">
        <v>2111</v>
      </c>
      <c r="I238" s="465" t="s">
        <v>740</v>
      </c>
      <c r="J238" s="466">
        <v>0.13541666666666666</v>
      </c>
      <c r="K238" s="467">
        <v>1</v>
      </c>
      <c r="L238" s="468"/>
    </row>
    <row r="239" spans="1:12" ht="13.35" customHeight="1">
      <c r="A239" s="456" t="s">
        <v>37</v>
      </c>
      <c r="B239" s="456" t="s">
        <v>2114</v>
      </c>
      <c r="C239" s="456" t="s">
        <v>2179</v>
      </c>
      <c r="D239" s="457" t="s">
        <v>2189</v>
      </c>
      <c r="E239" s="458">
        <v>2013</v>
      </c>
      <c r="F239" s="459" t="s">
        <v>2181</v>
      </c>
      <c r="G239" s="460" t="s">
        <v>221</v>
      </c>
      <c r="H239" s="461" t="s">
        <v>206</v>
      </c>
      <c r="I239" s="465" t="s">
        <v>740</v>
      </c>
      <c r="J239" s="466">
        <v>0.21428571428571427</v>
      </c>
      <c r="K239" s="467">
        <v>0.8571428571428571</v>
      </c>
      <c r="L239" s="468"/>
    </row>
    <row r="240" spans="1:12" ht="13.5" customHeight="1">
      <c r="A240" s="456" t="s">
        <v>37</v>
      </c>
      <c r="B240" s="456" t="s">
        <v>2114</v>
      </c>
      <c r="C240" s="456" t="s">
        <v>2179</v>
      </c>
      <c r="D240" s="457" t="s">
        <v>2189</v>
      </c>
      <c r="E240" s="458">
        <v>2013</v>
      </c>
      <c r="F240" s="459" t="s">
        <v>2181</v>
      </c>
      <c r="G240" s="460" t="s">
        <v>2108</v>
      </c>
      <c r="H240" s="461" t="s">
        <v>2115</v>
      </c>
      <c r="I240" s="465" t="s">
        <v>740</v>
      </c>
      <c r="J240" s="466">
        <v>1.8072289156626505E-2</v>
      </c>
      <c r="K240" s="467">
        <v>0.81818181818181823</v>
      </c>
      <c r="L240" s="468"/>
    </row>
    <row r="241" spans="1:12" ht="13.35" customHeight="1">
      <c r="A241" s="469" t="s">
        <v>37</v>
      </c>
      <c r="B241" s="469" t="s">
        <v>2114</v>
      </c>
      <c r="C241" s="456" t="s">
        <v>2179</v>
      </c>
      <c r="D241" s="457" t="s">
        <v>2189</v>
      </c>
      <c r="E241" s="458">
        <v>2013</v>
      </c>
      <c r="F241" s="459" t="s">
        <v>2181</v>
      </c>
      <c r="G241" s="460" t="s">
        <v>2108</v>
      </c>
      <c r="H241" s="461" t="s">
        <v>2103</v>
      </c>
      <c r="I241" s="465" t="s">
        <v>740</v>
      </c>
      <c r="J241" s="466">
        <v>0.13333333333333333</v>
      </c>
      <c r="K241" s="467">
        <v>0.5714285714285714</v>
      </c>
      <c r="L241" s="470"/>
    </row>
    <row r="242" spans="1:12" ht="25.5">
      <c r="A242" s="469" t="s">
        <v>37</v>
      </c>
      <c r="B242" s="471" t="s">
        <v>2114</v>
      </c>
      <c r="C242" s="456" t="s">
        <v>2179</v>
      </c>
      <c r="D242" s="457" t="s">
        <v>2189</v>
      </c>
      <c r="E242" s="458">
        <v>2013</v>
      </c>
      <c r="F242" s="459" t="s">
        <v>2181</v>
      </c>
      <c r="G242" s="460" t="s">
        <v>2108</v>
      </c>
      <c r="H242" s="461" t="s">
        <v>2099</v>
      </c>
      <c r="I242" s="465" t="s">
        <v>740</v>
      </c>
      <c r="J242" s="466">
        <v>0.2</v>
      </c>
      <c r="K242" s="467">
        <v>0.8571428571428571</v>
      </c>
      <c r="L242" s="470"/>
    </row>
    <row r="243" spans="1:12" ht="25.5">
      <c r="A243" s="469" t="s">
        <v>37</v>
      </c>
      <c r="B243" s="471" t="s">
        <v>2114</v>
      </c>
      <c r="C243" s="456" t="s">
        <v>2179</v>
      </c>
      <c r="D243" s="457" t="s">
        <v>2189</v>
      </c>
      <c r="E243" s="458">
        <v>2013</v>
      </c>
      <c r="F243" s="459" t="s">
        <v>2181</v>
      </c>
      <c r="G243" s="460" t="s">
        <v>2108</v>
      </c>
      <c r="H243" s="461" t="s">
        <v>2111</v>
      </c>
      <c r="I243" s="465" t="s">
        <v>740</v>
      </c>
      <c r="J243" s="466">
        <v>0.15</v>
      </c>
      <c r="K243" s="467">
        <v>0.6</v>
      </c>
      <c r="L243" s="470"/>
    </row>
    <row r="244" spans="1:12" ht="25.5">
      <c r="A244" s="456" t="s">
        <v>37</v>
      </c>
      <c r="B244" s="456" t="s">
        <v>2097</v>
      </c>
      <c r="C244" s="457" t="s">
        <v>2190</v>
      </c>
      <c r="D244" s="457" t="s">
        <v>2191</v>
      </c>
      <c r="E244" s="458">
        <v>2013</v>
      </c>
      <c r="F244" s="459" t="s">
        <v>2181</v>
      </c>
      <c r="G244" s="460" t="s">
        <v>2098</v>
      </c>
      <c r="H244" s="461" t="s">
        <v>2099</v>
      </c>
      <c r="I244" s="465" t="s">
        <v>740</v>
      </c>
      <c r="J244" s="466">
        <v>0.05</v>
      </c>
      <c r="K244" s="467">
        <v>0.75</v>
      </c>
      <c r="L244" s="464"/>
    </row>
    <row r="245" spans="1:12" ht="25.5">
      <c r="A245" s="456" t="s">
        <v>37</v>
      </c>
      <c r="B245" s="456" t="s">
        <v>2097</v>
      </c>
      <c r="C245" s="457" t="s">
        <v>2190</v>
      </c>
      <c r="D245" s="457" t="s">
        <v>2191</v>
      </c>
      <c r="E245" s="458">
        <v>2013</v>
      </c>
      <c r="F245" s="459" t="s">
        <v>2181</v>
      </c>
      <c r="G245" s="460" t="s">
        <v>2098</v>
      </c>
      <c r="H245" s="461" t="s">
        <v>2101</v>
      </c>
      <c r="I245" s="465" t="s">
        <v>740</v>
      </c>
      <c r="J245" s="466">
        <v>3.6585365853658534E-2</v>
      </c>
      <c r="K245" s="467">
        <v>0.75</v>
      </c>
      <c r="L245" s="468"/>
    </row>
    <row r="246" spans="1:12" ht="25.5">
      <c r="A246" s="456" t="s">
        <v>37</v>
      </c>
      <c r="B246" s="456" t="s">
        <v>2097</v>
      </c>
      <c r="C246" s="457" t="s">
        <v>2190</v>
      </c>
      <c r="D246" s="457" t="s">
        <v>2191</v>
      </c>
      <c r="E246" s="458">
        <v>2013</v>
      </c>
      <c r="F246" s="459" t="s">
        <v>2181</v>
      </c>
      <c r="G246" s="460" t="s">
        <v>2098</v>
      </c>
      <c r="H246" s="461" t="s">
        <v>2102</v>
      </c>
      <c r="I246" s="465" t="s">
        <v>740</v>
      </c>
      <c r="J246" s="466">
        <v>4.6052631578947366E-2</v>
      </c>
      <c r="K246" s="467">
        <v>0.77777777777777779</v>
      </c>
      <c r="L246" s="468"/>
    </row>
    <row r="247" spans="1:12" ht="25.5">
      <c r="A247" s="456" t="s">
        <v>37</v>
      </c>
      <c r="B247" s="456" t="s">
        <v>2097</v>
      </c>
      <c r="C247" s="457" t="s">
        <v>2190</v>
      </c>
      <c r="D247" s="457" t="s">
        <v>2191</v>
      </c>
      <c r="E247" s="458">
        <v>2013</v>
      </c>
      <c r="F247" s="459" t="s">
        <v>2181</v>
      </c>
      <c r="G247" s="460" t="s">
        <v>2098</v>
      </c>
      <c r="H247" s="461" t="s">
        <v>206</v>
      </c>
      <c r="I247" s="465" t="s">
        <v>740</v>
      </c>
      <c r="J247" s="466">
        <v>0.33333333333333331</v>
      </c>
      <c r="K247" s="467">
        <v>0.58333333333333337</v>
      </c>
      <c r="L247" s="468"/>
    </row>
    <row r="248" spans="1:12">
      <c r="A248" s="456" t="s">
        <v>37</v>
      </c>
      <c r="B248" s="456" t="s">
        <v>2097</v>
      </c>
      <c r="C248" s="457" t="s">
        <v>2190</v>
      </c>
      <c r="D248" s="457" t="s">
        <v>2191</v>
      </c>
      <c r="E248" s="458">
        <v>2013</v>
      </c>
      <c r="F248" s="459" t="s">
        <v>2181</v>
      </c>
      <c r="G248" s="460" t="s">
        <v>215</v>
      </c>
      <c r="H248" s="461" t="s">
        <v>2103</v>
      </c>
      <c r="I248" s="465" t="s">
        <v>740</v>
      </c>
      <c r="J248" s="466">
        <v>0.19047619047619047</v>
      </c>
      <c r="K248" s="467">
        <v>1</v>
      </c>
      <c r="L248" s="468"/>
    </row>
    <row r="249" spans="1:12">
      <c r="A249" s="456" t="s">
        <v>37</v>
      </c>
      <c r="B249" s="456" t="s">
        <v>2097</v>
      </c>
      <c r="C249" s="457" t="s">
        <v>2190</v>
      </c>
      <c r="D249" s="457" t="s">
        <v>2191</v>
      </c>
      <c r="E249" s="458">
        <v>2013</v>
      </c>
      <c r="F249" s="459" t="s">
        <v>2181</v>
      </c>
      <c r="G249" s="460" t="s">
        <v>215</v>
      </c>
      <c r="H249" s="461" t="s">
        <v>2104</v>
      </c>
      <c r="I249" s="465" t="s">
        <v>740</v>
      </c>
      <c r="J249" s="466">
        <v>3.937007874015748E-2</v>
      </c>
      <c r="K249" s="467">
        <v>1</v>
      </c>
      <c r="L249" s="468"/>
    </row>
    <row r="250" spans="1:12">
      <c r="A250" s="456" t="s">
        <v>37</v>
      </c>
      <c r="B250" s="456" t="s">
        <v>2097</v>
      </c>
      <c r="C250" s="457" t="s">
        <v>2190</v>
      </c>
      <c r="D250" s="457" t="s">
        <v>2191</v>
      </c>
      <c r="E250" s="458">
        <v>2013</v>
      </c>
      <c r="F250" s="459" t="s">
        <v>2181</v>
      </c>
      <c r="G250" s="460" t="s">
        <v>215</v>
      </c>
      <c r="H250" s="461" t="s">
        <v>2101</v>
      </c>
      <c r="I250" s="465" t="s">
        <v>740</v>
      </c>
      <c r="J250" s="466">
        <v>2.0618556701030927E-2</v>
      </c>
      <c r="K250" s="467">
        <v>0.5</v>
      </c>
      <c r="L250" s="468"/>
    </row>
    <row r="251" spans="1:12">
      <c r="A251" s="456" t="s">
        <v>37</v>
      </c>
      <c r="B251" s="456" t="s">
        <v>2097</v>
      </c>
      <c r="C251" s="457" t="s">
        <v>2190</v>
      </c>
      <c r="D251" s="457" t="s">
        <v>2191</v>
      </c>
      <c r="E251" s="458">
        <v>2013</v>
      </c>
      <c r="F251" s="459" t="s">
        <v>2181</v>
      </c>
      <c r="G251" s="460" t="s">
        <v>215</v>
      </c>
      <c r="H251" s="461" t="s">
        <v>2102</v>
      </c>
      <c r="I251" s="465" t="s">
        <v>740</v>
      </c>
      <c r="J251" s="466">
        <v>6.25E-2</v>
      </c>
      <c r="K251" s="467">
        <v>0.8571428571428571</v>
      </c>
      <c r="L251" s="468"/>
    </row>
    <row r="252" spans="1:12">
      <c r="A252" s="456" t="s">
        <v>37</v>
      </c>
      <c r="B252" s="456" t="s">
        <v>2097</v>
      </c>
      <c r="C252" s="457" t="s">
        <v>2190</v>
      </c>
      <c r="D252" s="457" t="s">
        <v>2191</v>
      </c>
      <c r="E252" s="458">
        <v>2013</v>
      </c>
      <c r="F252" s="459" t="s">
        <v>2181</v>
      </c>
      <c r="G252" s="460" t="s">
        <v>217</v>
      </c>
      <c r="H252" s="461" t="s">
        <v>2105</v>
      </c>
      <c r="I252" s="465" t="s">
        <v>740</v>
      </c>
      <c r="J252" s="466">
        <v>1.6393442622950821E-2</v>
      </c>
      <c r="K252" s="467">
        <v>0.81081081081081086</v>
      </c>
      <c r="L252" s="468"/>
    </row>
    <row r="253" spans="1:12">
      <c r="A253" s="456" t="s">
        <v>37</v>
      </c>
      <c r="B253" s="456" t="s">
        <v>2097</v>
      </c>
      <c r="C253" s="457" t="s">
        <v>2190</v>
      </c>
      <c r="D253" s="457" t="s">
        <v>2191</v>
      </c>
      <c r="E253" s="458">
        <v>2013</v>
      </c>
      <c r="F253" s="459" t="s">
        <v>2181</v>
      </c>
      <c r="G253" s="460" t="s">
        <v>217</v>
      </c>
      <c r="H253" s="461" t="s">
        <v>2106</v>
      </c>
      <c r="I253" s="465" t="s">
        <v>740</v>
      </c>
      <c r="J253" s="466">
        <v>0.25</v>
      </c>
      <c r="K253" s="467">
        <v>0.75</v>
      </c>
      <c r="L253" s="468"/>
    </row>
    <row r="254" spans="1:12">
      <c r="A254" s="456" t="s">
        <v>37</v>
      </c>
      <c r="B254" s="456" t="s">
        <v>2097</v>
      </c>
      <c r="C254" s="457" t="s">
        <v>2190</v>
      </c>
      <c r="D254" s="457" t="s">
        <v>2191</v>
      </c>
      <c r="E254" s="458">
        <v>2013</v>
      </c>
      <c r="F254" s="459" t="s">
        <v>2181</v>
      </c>
      <c r="G254" s="460" t="s">
        <v>217</v>
      </c>
      <c r="H254" s="461" t="s">
        <v>2104</v>
      </c>
      <c r="I254" s="465" t="s">
        <v>740</v>
      </c>
      <c r="J254" s="466">
        <v>2.4096385542168676E-2</v>
      </c>
      <c r="K254" s="467">
        <v>0.5</v>
      </c>
      <c r="L254" s="468"/>
    </row>
    <row r="255" spans="1:12">
      <c r="A255" s="456" t="s">
        <v>37</v>
      </c>
      <c r="B255" s="456" t="s">
        <v>2097</v>
      </c>
      <c r="C255" s="457" t="s">
        <v>2190</v>
      </c>
      <c r="D255" s="457" t="s">
        <v>2191</v>
      </c>
      <c r="E255" s="458">
        <v>2013</v>
      </c>
      <c r="F255" s="459" t="s">
        <v>2181</v>
      </c>
      <c r="G255" s="460" t="s">
        <v>221</v>
      </c>
      <c r="H255" s="461" t="s">
        <v>2103</v>
      </c>
      <c r="I255" s="465" t="s">
        <v>740</v>
      </c>
      <c r="J255" s="466">
        <v>4.7619047619047616E-2</v>
      </c>
      <c r="K255" s="467">
        <v>0.75</v>
      </c>
      <c r="L255" s="468"/>
    </row>
    <row r="256" spans="1:12">
      <c r="A256" s="456" t="s">
        <v>37</v>
      </c>
      <c r="B256" s="456" t="s">
        <v>2097</v>
      </c>
      <c r="C256" s="457" t="s">
        <v>2190</v>
      </c>
      <c r="D256" s="457" t="s">
        <v>2191</v>
      </c>
      <c r="E256" s="458">
        <v>2013</v>
      </c>
      <c r="F256" s="459" t="s">
        <v>2181</v>
      </c>
      <c r="G256" s="460" t="s">
        <v>221</v>
      </c>
      <c r="H256" s="461" t="s">
        <v>2104</v>
      </c>
      <c r="I256" s="465" t="s">
        <v>740</v>
      </c>
      <c r="J256" s="466">
        <v>3.9473684210526314E-2</v>
      </c>
      <c r="K256" s="467">
        <v>0.75</v>
      </c>
      <c r="L256" s="468"/>
    </row>
    <row r="257" spans="1:12">
      <c r="A257" s="456" t="s">
        <v>37</v>
      </c>
      <c r="B257" s="456" t="s">
        <v>2097</v>
      </c>
      <c r="C257" s="457" t="s">
        <v>2190</v>
      </c>
      <c r="D257" s="457" t="s">
        <v>2191</v>
      </c>
      <c r="E257" s="458">
        <v>2013</v>
      </c>
      <c r="F257" s="459" t="s">
        <v>2181</v>
      </c>
      <c r="G257" s="460" t="s">
        <v>221</v>
      </c>
      <c r="H257" s="461" t="s">
        <v>2101</v>
      </c>
      <c r="I257" s="465" t="s">
        <v>740</v>
      </c>
      <c r="J257" s="466">
        <v>0.14285714285714285</v>
      </c>
      <c r="K257" s="467">
        <v>0.8</v>
      </c>
      <c r="L257" s="468"/>
    </row>
    <row r="258" spans="1:12">
      <c r="A258" s="456" t="s">
        <v>37</v>
      </c>
      <c r="B258" s="456" t="s">
        <v>2097</v>
      </c>
      <c r="C258" s="457" t="s">
        <v>2190</v>
      </c>
      <c r="D258" s="457" t="s">
        <v>2191</v>
      </c>
      <c r="E258" s="458">
        <v>2013</v>
      </c>
      <c r="F258" s="459" t="s">
        <v>2181</v>
      </c>
      <c r="G258" s="460" t="s">
        <v>221</v>
      </c>
      <c r="H258" s="461" t="s">
        <v>2102</v>
      </c>
      <c r="I258" s="465" t="s">
        <v>740</v>
      </c>
      <c r="J258" s="466">
        <v>0.37037037037037035</v>
      </c>
      <c r="K258" s="467">
        <v>1</v>
      </c>
      <c r="L258" s="468"/>
    </row>
    <row r="259" spans="1:12">
      <c r="A259" s="456" t="s">
        <v>37</v>
      </c>
      <c r="B259" s="456" t="s">
        <v>2097</v>
      </c>
      <c r="C259" s="457" t="s">
        <v>2190</v>
      </c>
      <c r="D259" s="457" t="s">
        <v>2191</v>
      </c>
      <c r="E259" s="458">
        <v>2013</v>
      </c>
      <c r="F259" s="459" t="s">
        <v>2181</v>
      </c>
      <c r="G259" s="460" t="s">
        <v>222</v>
      </c>
      <c r="H259" s="461" t="s">
        <v>2103</v>
      </c>
      <c r="I259" s="465" t="s">
        <v>740</v>
      </c>
      <c r="J259" s="466">
        <v>1.6393442622950821E-2</v>
      </c>
      <c r="K259" s="467">
        <v>0.5</v>
      </c>
      <c r="L259" s="468"/>
    </row>
    <row r="260" spans="1:12">
      <c r="A260" s="456" t="s">
        <v>37</v>
      </c>
      <c r="B260" s="456" t="s">
        <v>2097</v>
      </c>
      <c r="C260" s="457" t="s">
        <v>2190</v>
      </c>
      <c r="D260" s="457" t="s">
        <v>2191</v>
      </c>
      <c r="E260" s="458">
        <v>2013</v>
      </c>
      <c r="F260" s="459" t="s">
        <v>2181</v>
      </c>
      <c r="G260" s="460" t="s">
        <v>222</v>
      </c>
      <c r="H260" s="461" t="s">
        <v>2104</v>
      </c>
      <c r="I260" s="465" t="s">
        <v>740</v>
      </c>
      <c r="J260" s="466">
        <v>1.8518518518518517E-2</v>
      </c>
      <c r="K260" s="467">
        <v>0.75</v>
      </c>
      <c r="L260" s="468"/>
    </row>
    <row r="261" spans="1:12">
      <c r="A261" s="456" t="s">
        <v>37</v>
      </c>
      <c r="B261" s="456" t="s">
        <v>2097</v>
      </c>
      <c r="C261" s="457" t="s">
        <v>2190</v>
      </c>
      <c r="D261" s="457" t="s">
        <v>2191</v>
      </c>
      <c r="E261" s="458">
        <v>2013</v>
      </c>
      <c r="F261" s="459" t="s">
        <v>2181</v>
      </c>
      <c r="G261" s="460" t="s">
        <v>222</v>
      </c>
      <c r="H261" s="461" t="s">
        <v>2107</v>
      </c>
      <c r="I261" s="465" t="s">
        <v>740</v>
      </c>
      <c r="J261" s="466">
        <v>0.13333333333333333</v>
      </c>
      <c r="K261" s="467">
        <v>1</v>
      </c>
      <c r="L261" s="468"/>
    </row>
    <row r="262" spans="1:12" ht="25.5">
      <c r="A262" s="456" t="s">
        <v>37</v>
      </c>
      <c r="B262" s="456" t="s">
        <v>2097</v>
      </c>
      <c r="C262" s="457" t="s">
        <v>2190</v>
      </c>
      <c r="D262" s="457" t="s">
        <v>2191</v>
      </c>
      <c r="E262" s="458">
        <v>2013</v>
      </c>
      <c r="F262" s="459" t="s">
        <v>2181</v>
      </c>
      <c r="G262" s="460" t="s">
        <v>2108</v>
      </c>
      <c r="H262" s="461" t="s">
        <v>2105</v>
      </c>
      <c r="I262" s="465" t="s">
        <v>740</v>
      </c>
      <c r="J262" s="466">
        <v>1.5270935960591134E-2</v>
      </c>
      <c r="K262" s="467">
        <v>0.75609756097560976</v>
      </c>
      <c r="L262" s="468"/>
    </row>
    <row r="263" spans="1:12" ht="25.5">
      <c r="A263" s="456" t="s">
        <v>37</v>
      </c>
      <c r="B263" s="456" t="s">
        <v>2097</v>
      </c>
      <c r="C263" s="457" t="s">
        <v>2190</v>
      </c>
      <c r="D263" s="457" t="s">
        <v>2191</v>
      </c>
      <c r="E263" s="458">
        <v>2013</v>
      </c>
      <c r="F263" s="459" t="s">
        <v>2181</v>
      </c>
      <c r="G263" s="460" t="s">
        <v>2108</v>
      </c>
      <c r="H263" s="461" t="s">
        <v>2106</v>
      </c>
      <c r="I263" s="465" t="s">
        <v>740</v>
      </c>
      <c r="J263" s="466">
        <v>3.4482758620689655E-2</v>
      </c>
      <c r="K263" s="467">
        <v>0.75</v>
      </c>
      <c r="L263" s="468"/>
    </row>
    <row r="264" spans="1:12" ht="25.5">
      <c r="A264" s="456" t="s">
        <v>37</v>
      </c>
      <c r="B264" s="456" t="s">
        <v>2097</v>
      </c>
      <c r="C264" s="457" t="s">
        <v>2190</v>
      </c>
      <c r="D264" s="457" t="s">
        <v>2191</v>
      </c>
      <c r="E264" s="458">
        <v>2013</v>
      </c>
      <c r="F264" s="459" t="s">
        <v>2181</v>
      </c>
      <c r="G264" s="460" t="s">
        <v>2108</v>
      </c>
      <c r="H264" s="461" t="s">
        <v>2104</v>
      </c>
      <c r="I264" s="465" t="s">
        <v>740</v>
      </c>
      <c r="J264" s="466">
        <v>0.04</v>
      </c>
      <c r="K264" s="467">
        <v>0.5</v>
      </c>
      <c r="L264" s="468"/>
    </row>
    <row r="265" spans="1:12" ht="25.5">
      <c r="A265" s="456" t="s">
        <v>37</v>
      </c>
      <c r="B265" s="456" t="s">
        <v>2097</v>
      </c>
      <c r="C265" s="457" t="s">
        <v>2190</v>
      </c>
      <c r="D265" s="457" t="s">
        <v>2191</v>
      </c>
      <c r="E265" s="458">
        <v>2013</v>
      </c>
      <c r="F265" s="459" t="s">
        <v>2181</v>
      </c>
      <c r="G265" s="460" t="s">
        <v>2108</v>
      </c>
      <c r="H265" s="461" t="s">
        <v>2101</v>
      </c>
      <c r="I265" s="465" t="s">
        <v>740</v>
      </c>
      <c r="J265" s="466">
        <v>0.12676056338028169</v>
      </c>
      <c r="K265" s="467">
        <v>0.9</v>
      </c>
      <c r="L265" s="468"/>
    </row>
    <row r="266" spans="1:12" ht="25.5">
      <c r="A266" s="456" t="s">
        <v>37</v>
      </c>
      <c r="B266" s="456" t="s">
        <v>2097</v>
      </c>
      <c r="C266" s="457" t="s">
        <v>2190</v>
      </c>
      <c r="D266" s="457" t="s">
        <v>2191</v>
      </c>
      <c r="E266" s="458">
        <v>2013</v>
      </c>
      <c r="F266" s="459" t="s">
        <v>2181</v>
      </c>
      <c r="G266" s="460" t="s">
        <v>2108</v>
      </c>
      <c r="H266" s="461" t="s">
        <v>2102</v>
      </c>
      <c r="I266" s="465" t="s">
        <v>740</v>
      </c>
      <c r="J266" s="466">
        <v>3.3333333333333333E-2</v>
      </c>
      <c r="K266" s="467">
        <v>0.5</v>
      </c>
      <c r="L266" s="468"/>
    </row>
    <row r="267" spans="1:12">
      <c r="A267" s="456" t="s">
        <v>37</v>
      </c>
      <c r="B267" s="456" t="s">
        <v>2097</v>
      </c>
      <c r="C267" s="457" t="s">
        <v>2190</v>
      </c>
      <c r="D267" s="457" t="s">
        <v>2191</v>
      </c>
      <c r="E267" s="458">
        <v>2013</v>
      </c>
      <c r="F267" s="459" t="s">
        <v>2181</v>
      </c>
      <c r="G267" s="460" t="s">
        <v>2109</v>
      </c>
      <c r="H267" s="461" t="s">
        <v>2106</v>
      </c>
      <c r="I267" s="465" t="s">
        <v>740</v>
      </c>
      <c r="J267" s="466">
        <v>0.16666666666666666</v>
      </c>
      <c r="K267" s="467">
        <v>1</v>
      </c>
      <c r="L267" s="468"/>
    </row>
    <row r="268" spans="1:12">
      <c r="A268" s="456" t="s">
        <v>37</v>
      </c>
      <c r="B268" s="456" t="s">
        <v>2097</v>
      </c>
      <c r="C268" s="457" t="s">
        <v>2190</v>
      </c>
      <c r="D268" s="457" t="s">
        <v>2191</v>
      </c>
      <c r="E268" s="458">
        <v>2013</v>
      </c>
      <c r="F268" s="459" t="s">
        <v>2181</v>
      </c>
      <c r="G268" s="460" t="s">
        <v>2109</v>
      </c>
      <c r="H268" s="461" t="s">
        <v>2104</v>
      </c>
      <c r="I268" s="465" t="s">
        <v>740</v>
      </c>
      <c r="J268" s="466">
        <v>6.1224489795918366E-2</v>
      </c>
      <c r="K268" s="467">
        <v>0.75</v>
      </c>
      <c r="L268" s="468"/>
    </row>
    <row r="269" spans="1:12" ht="25.5">
      <c r="A269" s="456" t="s">
        <v>37</v>
      </c>
      <c r="B269" s="456" t="s">
        <v>2097</v>
      </c>
      <c r="C269" s="457" t="s">
        <v>2190</v>
      </c>
      <c r="D269" s="457" t="s">
        <v>2191</v>
      </c>
      <c r="E269" s="458">
        <v>2013</v>
      </c>
      <c r="F269" s="459" t="s">
        <v>2181</v>
      </c>
      <c r="G269" s="460" t="s">
        <v>226</v>
      </c>
      <c r="H269" s="461" t="s">
        <v>2106</v>
      </c>
      <c r="I269" s="465" t="s">
        <v>740</v>
      </c>
      <c r="J269" s="466">
        <v>6.6666666666666666E-2</v>
      </c>
      <c r="K269" s="467">
        <v>0.5</v>
      </c>
      <c r="L269" s="468"/>
    </row>
    <row r="270" spans="1:12" ht="25.5">
      <c r="A270" s="456" t="s">
        <v>37</v>
      </c>
      <c r="B270" s="456" t="s">
        <v>2097</v>
      </c>
      <c r="C270" s="457" t="s">
        <v>2190</v>
      </c>
      <c r="D270" s="457" t="s">
        <v>2191</v>
      </c>
      <c r="E270" s="458">
        <v>2013</v>
      </c>
      <c r="F270" s="459" t="s">
        <v>2181</v>
      </c>
      <c r="G270" s="460" t="s">
        <v>226</v>
      </c>
      <c r="H270" s="461" t="s">
        <v>2099</v>
      </c>
      <c r="I270" s="465" t="s">
        <v>740</v>
      </c>
      <c r="J270" s="466">
        <v>0.10344827586206896</v>
      </c>
      <c r="K270" s="467">
        <v>0.75</v>
      </c>
      <c r="L270" s="468"/>
    </row>
    <row r="271" spans="1:12" ht="25.5">
      <c r="A271" s="456" t="s">
        <v>37</v>
      </c>
      <c r="B271" s="456" t="s">
        <v>1020</v>
      </c>
      <c r="C271" s="457" t="s">
        <v>2190</v>
      </c>
      <c r="D271" s="457" t="s">
        <v>2191</v>
      </c>
      <c r="E271" s="458">
        <v>2013</v>
      </c>
      <c r="F271" s="459" t="s">
        <v>2181</v>
      </c>
      <c r="G271" s="460" t="s">
        <v>2098</v>
      </c>
      <c r="H271" s="461" t="s">
        <v>2110</v>
      </c>
      <c r="I271" s="465" t="s">
        <v>740</v>
      </c>
      <c r="J271" s="466">
        <v>0.19047619047619047</v>
      </c>
      <c r="K271" s="467">
        <v>1</v>
      </c>
      <c r="L271" s="468"/>
    </row>
    <row r="272" spans="1:12" ht="25.5">
      <c r="A272" s="456" t="s">
        <v>37</v>
      </c>
      <c r="B272" s="456" t="s">
        <v>1020</v>
      </c>
      <c r="C272" s="457" t="s">
        <v>2190</v>
      </c>
      <c r="D272" s="457" t="s">
        <v>2191</v>
      </c>
      <c r="E272" s="458">
        <v>2013</v>
      </c>
      <c r="F272" s="459" t="s">
        <v>2181</v>
      </c>
      <c r="G272" s="460" t="s">
        <v>2098</v>
      </c>
      <c r="H272" s="461" t="s">
        <v>2104</v>
      </c>
      <c r="I272" s="465" t="s">
        <v>740</v>
      </c>
      <c r="J272" s="466">
        <v>2.4844720496894408E-2</v>
      </c>
      <c r="K272" s="467">
        <v>1</v>
      </c>
      <c r="L272" s="468"/>
    </row>
    <row r="273" spans="1:12" ht="25.5">
      <c r="A273" s="456" t="s">
        <v>37</v>
      </c>
      <c r="B273" s="456" t="s">
        <v>1020</v>
      </c>
      <c r="C273" s="457" t="s">
        <v>2190</v>
      </c>
      <c r="D273" s="457" t="s">
        <v>2191</v>
      </c>
      <c r="E273" s="458">
        <v>2013</v>
      </c>
      <c r="F273" s="459" t="s">
        <v>2181</v>
      </c>
      <c r="G273" s="460" t="s">
        <v>2098</v>
      </c>
      <c r="H273" s="461" t="s">
        <v>2101</v>
      </c>
      <c r="I273" s="465" t="s">
        <v>740</v>
      </c>
      <c r="J273" s="466">
        <v>1.5060240963855422E-2</v>
      </c>
      <c r="K273" s="467">
        <v>0.7142857142857143</v>
      </c>
      <c r="L273" s="468"/>
    </row>
    <row r="274" spans="1:12" ht="25.5">
      <c r="A274" s="456" t="s">
        <v>37</v>
      </c>
      <c r="B274" s="456" t="s">
        <v>1020</v>
      </c>
      <c r="C274" s="457" t="s">
        <v>2190</v>
      </c>
      <c r="D274" s="457" t="s">
        <v>2191</v>
      </c>
      <c r="E274" s="458">
        <v>2013</v>
      </c>
      <c r="F274" s="459" t="s">
        <v>2181</v>
      </c>
      <c r="G274" s="460" t="s">
        <v>2098</v>
      </c>
      <c r="H274" s="461" t="s">
        <v>2102</v>
      </c>
      <c r="I274" s="465" t="s">
        <v>740</v>
      </c>
      <c r="J274" s="466">
        <v>2.7210884353741496E-2</v>
      </c>
      <c r="K274" s="467">
        <v>1</v>
      </c>
      <c r="L274" s="468"/>
    </row>
    <row r="275" spans="1:12">
      <c r="A275" s="456" t="s">
        <v>37</v>
      </c>
      <c r="B275" s="456" t="s">
        <v>1020</v>
      </c>
      <c r="C275" s="457" t="s">
        <v>2190</v>
      </c>
      <c r="D275" s="457" t="s">
        <v>2191</v>
      </c>
      <c r="E275" s="458">
        <v>2013</v>
      </c>
      <c r="F275" s="459" t="s">
        <v>2181</v>
      </c>
      <c r="G275" s="460" t="s">
        <v>215</v>
      </c>
      <c r="H275" s="461" t="s">
        <v>2110</v>
      </c>
      <c r="I275" s="465" t="s">
        <v>740</v>
      </c>
      <c r="J275" s="466">
        <v>0.19047619047619047</v>
      </c>
      <c r="K275" s="467">
        <v>1</v>
      </c>
      <c r="L275" s="468"/>
    </row>
    <row r="276" spans="1:12">
      <c r="A276" s="456" t="s">
        <v>37</v>
      </c>
      <c r="B276" s="456" t="s">
        <v>1020</v>
      </c>
      <c r="C276" s="457" t="s">
        <v>2190</v>
      </c>
      <c r="D276" s="457" t="s">
        <v>2191</v>
      </c>
      <c r="E276" s="458">
        <v>2013</v>
      </c>
      <c r="F276" s="459" t="s">
        <v>2181</v>
      </c>
      <c r="G276" s="460" t="s">
        <v>215</v>
      </c>
      <c r="H276" s="461" t="s">
        <v>2104</v>
      </c>
      <c r="I276" s="465" t="s">
        <v>740</v>
      </c>
      <c r="J276" s="466">
        <v>4.3956043956043959E-2</v>
      </c>
      <c r="K276" s="467">
        <v>1</v>
      </c>
      <c r="L276" s="468"/>
    </row>
    <row r="277" spans="1:12">
      <c r="A277" s="456" t="s">
        <v>37</v>
      </c>
      <c r="B277" s="456" t="s">
        <v>1020</v>
      </c>
      <c r="C277" s="457" t="s">
        <v>2190</v>
      </c>
      <c r="D277" s="457" t="s">
        <v>2191</v>
      </c>
      <c r="E277" s="458">
        <v>2013</v>
      </c>
      <c r="F277" s="459" t="s">
        <v>2181</v>
      </c>
      <c r="G277" s="460" t="s">
        <v>215</v>
      </c>
      <c r="H277" s="461" t="s">
        <v>2101</v>
      </c>
      <c r="I277" s="465" t="s">
        <v>740</v>
      </c>
      <c r="J277" s="466">
        <v>4.3956043956043959E-2</v>
      </c>
      <c r="K277" s="467">
        <v>1</v>
      </c>
      <c r="L277" s="468"/>
    </row>
    <row r="278" spans="1:12">
      <c r="A278" s="456" t="s">
        <v>37</v>
      </c>
      <c r="B278" s="456" t="s">
        <v>1020</v>
      </c>
      <c r="C278" s="457" t="s">
        <v>2190</v>
      </c>
      <c r="D278" s="457" t="s">
        <v>2191</v>
      </c>
      <c r="E278" s="458">
        <v>2013</v>
      </c>
      <c r="F278" s="459" t="s">
        <v>2181</v>
      </c>
      <c r="G278" s="460" t="s">
        <v>215</v>
      </c>
      <c r="H278" s="461" t="s">
        <v>2111</v>
      </c>
      <c r="I278" s="465" t="s">
        <v>740</v>
      </c>
      <c r="J278" s="466">
        <v>0.29166666666666669</v>
      </c>
      <c r="K278" s="467">
        <v>1</v>
      </c>
      <c r="L278" s="468"/>
    </row>
    <row r="279" spans="1:12">
      <c r="A279" s="456" t="s">
        <v>37</v>
      </c>
      <c r="B279" s="456" t="s">
        <v>1020</v>
      </c>
      <c r="C279" s="457" t="s">
        <v>2190</v>
      </c>
      <c r="D279" s="457" t="s">
        <v>2191</v>
      </c>
      <c r="E279" s="458">
        <v>2013</v>
      </c>
      <c r="F279" s="459" t="s">
        <v>2181</v>
      </c>
      <c r="G279" s="460" t="s">
        <v>217</v>
      </c>
      <c r="H279" s="461" t="s">
        <v>2112</v>
      </c>
      <c r="I279" s="465" t="s">
        <v>740</v>
      </c>
      <c r="J279" s="466">
        <v>0.11428571428571428</v>
      </c>
      <c r="K279" s="467">
        <v>1</v>
      </c>
      <c r="L279" s="468"/>
    </row>
    <row r="280" spans="1:12">
      <c r="A280" s="456" t="s">
        <v>37</v>
      </c>
      <c r="B280" s="456" t="s">
        <v>1020</v>
      </c>
      <c r="C280" s="457" t="s">
        <v>2190</v>
      </c>
      <c r="D280" s="457" t="s">
        <v>2191</v>
      </c>
      <c r="E280" s="458">
        <v>2013</v>
      </c>
      <c r="F280" s="459" t="s">
        <v>2181</v>
      </c>
      <c r="G280" s="460" t="s">
        <v>217</v>
      </c>
      <c r="H280" s="461" t="s">
        <v>2104</v>
      </c>
      <c r="I280" s="465" t="s">
        <v>740</v>
      </c>
      <c r="J280" s="466">
        <v>0.4</v>
      </c>
      <c r="K280" s="467">
        <v>1</v>
      </c>
      <c r="L280" s="468"/>
    </row>
    <row r="281" spans="1:12">
      <c r="A281" s="456" t="s">
        <v>37</v>
      </c>
      <c r="B281" s="456" t="s">
        <v>1020</v>
      </c>
      <c r="C281" s="457" t="s">
        <v>2190</v>
      </c>
      <c r="D281" s="457" t="s">
        <v>2191</v>
      </c>
      <c r="E281" s="458">
        <v>2013</v>
      </c>
      <c r="F281" s="459" t="s">
        <v>2181</v>
      </c>
      <c r="G281" s="460" t="s">
        <v>221</v>
      </c>
      <c r="H281" s="461" t="s">
        <v>2112</v>
      </c>
      <c r="I281" s="465" t="s">
        <v>740</v>
      </c>
      <c r="J281" s="466">
        <v>5.4545454545454543E-2</v>
      </c>
      <c r="K281" s="467">
        <v>0.75</v>
      </c>
      <c r="L281" s="468"/>
    </row>
    <row r="282" spans="1:12">
      <c r="A282" s="456" t="s">
        <v>37</v>
      </c>
      <c r="B282" s="456" t="s">
        <v>1020</v>
      </c>
      <c r="C282" s="457" t="s">
        <v>2190</v>
      </c>
      <c r="D282" s="457" t="s">
        <v>2191</v>
      </c>
      <c r="E282" s="458">
        <v>2013</v>
      </c>
      <c r="F282" s="459" t="s">
        <v>2181</v>
      </c>
      <c r="G282" s="460" t="s">
        <v>221</v>
      </c>
      <c r="H282" s="461" t="s">
        <v>2104</v>
      </c>
      <c r="I282" s="465" t="s">
        <v>740</v>
      </c>
      <c r="J282" s="466">
        <v>4.2857142857142858E-2</v>
      </c>
      <c r="K282" s="467">
        <v>0.75</v>
      </c>
      <c r="L282" s="468"/>
    </row>
    <row r="283" spans="1:12">
      <c r="A283" s="456" t="s">
        <v>37</v>
      </c>
      <c r="B283" s="456" t="s">
        <v>1020</v>
      </c>
      <c r="C283" s="457" t="s">
        <v>2190</v>
      </c>
      <c r="D283" s="457" t="s">
        <v>2191</v>
      </c>
      <c r="E283" s="458">
        <v>2013</v>
      </c>
      <c r="F283" s="459" t="s">
        <v>2181</v>
      </c>
      <c r="G283" s="460" t="s">
        <v>221</v>
      </c>
      <c r="H283" s="461" t="s">
        <v>2107</v>
      </c>
      <c r="I283" s="465" t="s">
        <v>740</v>
      </c>
      <c r="J283" s="466">
        <v>0.18518518518518517</v>
      </c>
      <c r="K283" s="467">
        <v>1</v>
      </c>
      <c r="L283" s="468"/>
    </row>
    <row r="284" spans="1:12">
      <c r="A284" s="456" t="s">
        <v>37</v>
      </c>
      <c r="B284" s="456" t="s">
        <v>1020</v>
      </c>
      <c r="C284" s="457" t="s">
        <v>2190</v>
      </c>
      <c r="D284" s="457" t="s">
        <v>2191</v>
      </c>
      <c r="E284" s="458">
        <v>2013</v>
      </c>
      <c r="F284" s="459" t="s">
        <v>2181</v>
      </c>
      <c r="G284" s="460" t="s">
        <v>222</v>
      </c>
      <c r="H284" s="461" t="s">
        <v>2110</v>
      </c>
      <c r="I284" s="465" t="s">
        <v>740</v>
      </c>
      <c r="J284" s="466">
        <v>3.5294117647058823E-2</v>
      </c>
      <c r="K284" s="467">
        <v>0.75</v>
      </c>
      <c r="L284" s="468"/>
    </row>
    <row r="285" spans="1:12">
      <c r="A285" s="456" t="s">
        <v>37</v>
      </c>
      <c r="B285" s="456" t="s">
        <v>1020</v>
      </c>
      <c r="C285" s="457" t="s">
        <v>2190</v>
      </c>
      <c r="D285" s="457" t="s">
        <v>2191</v>
      </c>
      <c r="E285" s="458">
        <v>2013</v>
      </c>
      <c r="F285" s="459" t="s">
        <v>2181</v>
      </c>
      <c r="G285" s="460" t="s">
        <v>222</v>
      </c>
      <c r="H285" s="461" t="s">
        <v>2104</v>
      </c>
      <c r="I285" s="465" t="s">
        <v>740</v>
      </c>
      <c r="J285" s="466">
        <v>6.3492063492063489E-2</v>
      </c>
      <c r="K285" s="467">
        <v>1</v>
      </c>
      <c r="L285" s="468"/>
    </row>
    <row r="286" spans="1:12">
      <c r="A286" s="456" t="s">
        <v>37</v>
      </c>
      <c r="B286" s="456" t="s">
        <v>1020</v>
      </c>
      <c r="C286" s="457" t="s">
        <v>2190</v>
      </c>
      <c r="D286" s="457" t="s">
        <v>2191</v>
      </c>
      <c r="E286" s="458">
        <v>2013</v>
      </c>
      <c r="F286" s="459" t="s">
        <v>2181</v>
      </c>
      <c r="G286" s="460" t="s">
        <v>2109</v>
      </c>
      <c r="H286" s="461" t="s">
        <v>2099</v>
      </c>
      <c r="I286" s="465" t="s">
        <v>740</v>
      </c>
      <c r="J286" s="466">
        <v>0.23529411764705882</v>
      </c>
      <c r="K286" s="467">
        <v>0.8</v>
      </c>
      <c r="L286" s="468"/>
    </row>
    <row r="287" spans="1:12" ht="25.5">
      <c r="A287" s="456" t="s">
        <v>37</v>
      </c>
      <c r="B287" s="456" t="s">
        <v>1020</v>
      </c>
      <c r="C287" s="457" t="s">
        <v>2190</v>
      </c>
      <c r="D287" s="457" t="s">
        <v>2191</v>
      </c>
      <c r="E287" s="458">
        <v>2013</v>
      </c>
      <c r="F287" s="459" t="s">
        <v>2181</v>
      </c>
      <c r="G287" s="460" t="s">
        <v>2108</v>
      </c>
      <c r="H287" s="461" t="s">
        <v>2113</v>
      </c>
      <c r="I287" s="465" t="s">
        <v>740</v>
      </c>
      <c r="J287" s="466">
        <v>2.3809523809523808E-2</v>
      </c>
      <c r="K287" s="467">
        <v>0.75</v>
      </c>
      <c r="L287" s="468"/>
    </row>
    <row r="288" spans="1:12" ht="25.5">
      <c r="A288" s="456" t="s">
        <v>37</v>
      </c>
      <c r="B288" s="456" t="s">
        <v>1020</v>
      </c>
      <c r="C288" s="457" t="s">
        <v>2190</v>
      </c>
      <c r="D288" s="457" t="s">
        <v>2191</v>
      </c>
      <c r="E288" s="458">
        <v>2013</v>
      </c>
      <c r="F288" s="459" t="s">
        <v>2181</v>
      </c>
      <c r="G288" s="460" t="s">
        <v>2108</v>
      </c>
      <c r="H288" s="461" t="s">
        <v>2110</v>
      </c>
      <c r="I288" s="465" t="s">
        <v>740</v>
      </c>
      <c r="J288" s="466">
        <v>1.7400204708290685E-2</v>
      </c>
      <c r="K288" s="467">
        <v>0.85</v>
      </c>
      <c r="L288" s="468"/>
    </row>
    <row r="289" spans="1:12" ht="25.5">
      <c r="A289" s="456" t="s">
        <v>37</v>
      </c>
      <c r="B289" s="456" t="s">
        <v>1020</v>
      </c>
      <c r="C289" s="457" t="s">
        <v>2190</v>
      </c>
      <c r="D289" s="457" t="s">
        <v>2191</v>
      </c>
      <c r="E289" s="458">
        <v>2013</v>
      </c>
      <c r="F289" s="459" t="s">
        <v>2181</v>
      </c>
      <c r="G289" s="460" t="s">
        <v>2108</v>
      </c>
      <c r="H289" s="461" t="s">
        <v>2099</v>
      </c>
      <c r="I289" s="465" t="s">
        <v>740</v>
      </c>
      <c r="J289" s="466">
        <v>0.17391304347826086</v>
      </c>
      <c r="K289" s="467">
        <v>1</v>
      </c>
      <c r="L289" s="468"/>
    </row>
    <row r="290" spans="1:12" ht="25.5">
      <c r="A290" s="456" t="s">
        <v>37</v>
      </c>
      <c r="B290" s="456" t="s">
        <v>1020</v>
      </c>
      <c r="C290" s="457" t="s">
        <v>2190</v>
      </c>
      <c r="D290" s="457" t="s">
        <v>2191</v>
      </c>
      <c r="E290" s="458">
        <v>2013</v>
      </c>
      <c r="F290" s="459" t="s">
        <v>2181</v>
      </c>
      <c r="G290" s="460" t="s">
        <v>226</v>
      </c>
      <c r="H290" s="461" t="s">
        <v>2110</v>
      </c>
      <c r="I290" s="465" t="s">
        <v>740</v>
      </c>
      <c r="J290" s="466">
        <v>0.13793103448275862</v>
      </c>
      <c r="K290" s="467">
        <v>1</v>
      </c>
      <c r="L290" s="468"/>
    </row>
    <row r="291" spans="1:12" ht="25.5">
      <c r="A291" s="456" t="s">
        <v>37</v>
      </c>
      <c r="B291" s="456" t="s">
        <v>1020</v>
      </c>
      <c r="C291" s="457" t="s">
        <v>2190</v>
      </c>
      <c r="D291" s="457" t="s">
        <v>2191</v>
      </c>
      <c r="E291" s="458">
        <v>2013</v>
      </c>
      <c r="F291" s="459" t="s">
        <v>2181</v>
      </c>
      <c r="G291" s="460" t="s">
        <v>226</v>
      </c>
      <c r="H291" s="461" t="s">
        <v>2104</v>
      </c>
      <c r="I291" s="465" t="s">
        <v>740</v>
      </c>
      <c r="J291" s="466">
        <v>0.23076923076923078</v>
      </c>
      <c r="K291" s="467">
        <v>0.75</v>
      </c>
      <c r="L291" s="468"/>
    </row>
    <row r="292" spans="1:12" ht="25.5">
      <c r="A292" s="456" t="s">
        <v>37</v>
      </c>
      <c r="B292" s="456" t="s">
        <v>2114</v>
      </c>
      <c r="C292" s="457" t="s">
        <v>2190</v>
      </c>
      <c r="D292" s="457" t="s">
        <v>2191</v>
      </c>
      <c r="E292" s="458">
        <v>2013</v>
      </c>
      <c r="F292" s="459" t="s">
        <v>2181</v>
      </c>
      <c r="G292" s="460" t="s">
        <v>2098</v>
      </c>
      <c r="H292" s="461" t="s">
        <v>2102</v>
      </c>
      <c r="I292" s="465" t="s">
        <v>740</v>
      </c>
      <c r="J292" s="466">
        <v>0.14285714285714285</v>
      </c>
      <c r="K292" s="467">
        <v>1</v>
      </c>
      <c r="L292" s="468"/>
    </row>
    <row r="293" spans="1:12" ht="25.5">
      <c r="A293" s="456" t="s">
        <v>37</v>
      </c>
      <c r="B293" s="456" t="s">
        <v>2114</v>
      </c>
      <c r="C293" s="457" t="s">
        <v>2190</v>
      </c>
      <c r="D293" s="457" t="s">
        <v>2191</v>
      </c>
      <c r="E293" s="458">
        <v>2013</v>
      </c>
      <c r="F293" s="459" t="s">
        <v>2181</v>
      </c>
      <c r="G293" s="460" t="s">
        <v>2098</v>
      </c>
      <c r="H293" s="461" t="s">
        <v>206</v>
      </c>
      <c r="I293" s="465" t="s">
        <v>740</v>
      </c>
      <c r="J293" s="466">
        <v>0.48275862068965519</v>
      </c>
      <c r="K293" s="467">
        <v>0.7</v>
      </c>
      <c r="L293" s="468"/>
    </row>
    <row r="294" spans="1:12">
      <c r="A294" s="456" t="s">
        <v>37</v>
      </c>
      <c r="B294" s="456" t="s">
        <v>2114</v>
      </c>
      <c r="C294" s="457" t="s">
        <v>2190</v>
      </c>
      <c r="D294" s="457" t="s">
        <v>2191</v>
      </c>
      <c r="E294" s="458">
        <v>2013</v>
      </c>
      <c r="F294" s="459" t="s">
        <v>2181</v>
      </c>
      <c r="G294" s="460" t="s">
        <v>215</v>
      </c>
      <c r="H294" s="461" t="s">
        <v>2099</v>
      </c>
      <c r="I294" s="465" t="s">
        <v>740</v>
      </c>
      <c r="J294" s="466">
        <v>0.15384615384615385</v>
      </c>
      <c r="K294" s="467">
        <v>0.5</v>
      </c>
      <c r="L294" s="468"/>
    </row>
    <row r="295" spans="1:12">
      <c r="A295" s="456" t="s">
        <v>37</v>
      </c>
      <c r="B295" s="456" t="s">
        <v>2114</v>
      </c>
      <c r="C295" s="457" t="s">
        <v>2190</v>
      </c>
      <c r="D295" s="457" t="s">
        <v>2191</v>
      </c>
      <c r="E295" s="458">
        <v>2013</v>
      </c>
      <c r="F295" s="459" t="s">
        <v>2181</v>
      </c>
      <c r="G295" s="460" t="s">
        <v>215</v>
      </c>
      <c r="H295" s="461" t="s">
        <v>206</v>
      </c>
      <c r="I295" s="465" t="s">
        <v>740</v>
      </c>
      <c r="J295" s="466">
        <v>0.75</v>
      </c>
      <c r="K295" s="467">
        <v>0.75</v>
      </c>
      <c r="L295" s="468"/>
    </row>
    <row r="296" spans="1:12">
      <c r="A296" s="456" t="s">
        <v>37</v>
      </c>
      <c r="B296" s="456" t="s">
        <v>2114</v>
      </c>
      <c r="C296" s="457" t="s">
        <v>2190</v>
      </c>
      <c r="D296" s="457" t="s">
        <v>2191</v>
      </c>
      <c r="E296" s="458">
        <v>2013</v>
      </c>
      <c r="F296" s="459" t="s">
        <v>2181</v>
      </c>
      <c r="G296" s="460" t="s">
        <v>221</v>
      </c>
      <c r="H296" s="461" t="s">
        <v>2106</v>
      </c>
      <c r="I296" s="465" t="s">
        <v>740</v>
      </c>
      <c r="J296" s="466">
        <v>0.13043478260869565</v>
      </c>
      <c r="K296" s="467">
        <v>0.75</v>
      </c>
      <c r="L296" s="468"/>
    </row>
    <row r="297" spans="1:12">
      <c r="A297" s="456" t="s">
        <v>37</v>
      </c>
      <c r="B297" s="456" t="s">
        <v>2114</v>
      </c>
      <c r="C297" s="457" t="s">
        <v>2190</v>
      </c>
      <c r="D297" s="457" t="s">
        <v>2191</v>
      </c>
      <c r="E297" s="458">
        <v>2013</v>
      </c>
      <c r="F297" s="459" t="s">
        <v>2181</v>
      </c>
      <c r="G297" s="460" t="s">
        <v>221</v>
      </c>
      <c r="H297" s="461" t="s">
        <v>2104</v>
      </c>
      <c r="I297" s="465" t="s">
        <v>740</v>
      </c>
      <c r="J297" s="466">
        <v>0.16666666666666666</v>
      </c>
      <c r="K297" s="467">
        <v>1</v>
      </c>
      <c r="L297" s="468"/>
    </row>
    <row r="298" spans="1:12">
      <c r="A298" s="456" t="s">
        <v>37</v>
      </c>
      <c r="B298" s="456" t="s">
        <v>2114</v>
      </c>
      <c r="C298" s="457" t="s">
        <v>2190</v>
      </c>
      <c r="D298" s="457" t="s">
        <v>2191</v>
      </c>
      <c r="E298" s="458">
        <v>2013</v>
      </c>
      <c r="F298" s="459" t="s">
        <v>2181</v>
      </c>
      <c r="G298" s="460" t="s">
        <v>221</v>
      </c>
      <c r="H298" s="461" t="s">
        <v>2111</v>
      </c>
      <c r="I298" s="465" t="s">
        <v>740</v>
      </c>
      <c r="J298" s="466">
        <v>0.13541666666666666</v>
      </c>
      <c r="K298" s="467">
        <v>1</v>
      </c>
      <c r="L298" s="468"/>
    </row>
    <row r="299" spans="1:12" ht="13.35" customHeight="1">
      <c r="A299" s="456" t="s">
        <v>37</v>
      </c>
      <c r="B299" s="456" t="s">
        <v>2114</v>
      </c>
      <c r="C299" s="457" t="s">
        <v>2190</v>
      </c>
      <c r="D299" s="457" t="s">
        <v>2191</v>
      </c>
      <c r="E299" s="458">
        <v>2013</v>
      </c>
      <c r="F299" s="459" t="s">
        <v>2181</v>
      </c>
      <c r="G299" s="460" t="s">
        <v>221</v>
      </c>
      <c r="H299" s="461" t="s">
        <v>206</v>
      </c>
      <c r="I299" s="465" t="s">
        <v>740</v>
      </c>
      <c r="J299" s="466">
        <v>0.21428571428571427</v>
      </c>
      <c r="K299" s="467">
        <v>0.8571428571428571</v>
      </c>
      <c r="L299" s="468"/>
    </row>
    <row r="300" spans="1:12" ht="13.5" customHeight="1">
      <c r="A300" s="456" t="s">
        <v>37</v>
      </c>
      <c r="B300" s="456" t="s">
        <v>2114</v>
      </c>
      <c r="C300" s="457" t="s">
        <v>2190</v>
      </c>
      <c r="D300" s="457" t="s">
        <v>2191</v>
      </c>
      <c r="E300" s="458">
        <v>2013</v>
      </c>
      <c r="F300" s="459" t="s">
        <v>2181</v>
      </c>
      <c r="G300" s="460" t="s">
        <v>2108</v>
      </c>
      <c r="H300" s="461" t="s">
        <v>2115</v>
      </c>
      <c r="I300" s="465" t="s">
        <v>740</v>
      </c>
      <c r="J300" s="466">
        <v>1.8072289156626505E-2</v>
      </c>
      <c r="K300" s="467">
        <v>0.81818181818181823</v>
      </c>
      <c r="L300" s="468"/>
    </row>
    <row r="301" spans="1:12" ht="13.35" customHeight="1">
      <c r="A301" s="469" t="s">
        <v>37</v>
      </c>
      <c r="B301" s="469" t="s">
        <v>2114</v>
      </c>
      <c r="C301" s="457" t="s">
        <v>2190</v>
      </c>
      <c r="D301" s="457" t="s">
        <v>2191</v>
      </c>
      <c r="E301" s="458">
        <v>2013</v>
      </c>
      <c r="F301" s="459" t="s">
        <v>2181</v>
      </c>
      <c r="G301" s="460" t="s">
        <v>2108</v>
      </c>
      <c r="H301" s="461" t="s">
        <v>2103</v>
      </c>
      <c r="I301" s="465" t="s">
        <v>740</v>
      </c>
      <c r="J301" s="466">
        <v>0.13333333333333333</v>
      </c>
      <c r="K301" s="467">
        <v>0.5714285714285714</v>
      </c>
      <c r="L301" s="470"/>
    </row>
    <row r="302" spans="1:12" ht="25.5">
      <c r="A302" s="469" t="s">
        <v>37</v>
      </c>
      <c r="B302" s="471" t="s">
        <v>2114</v>
      </c>
      <c r="C302" s="457" t="s">
        <v>2190</v>
      </c>
      <c r="D302" s="457" t="s">
        <v>2191</v>
      </c>
      <c r="E302" s="458">
        <v>2013</v>
      </c>
      <c r="F302" s="459" t="s">
        <v>2181</v>
      </c>
      <c r="G302" s="460" t="s">
        <v>2108</v>
      </c>
      <c r="H302" s="461" t="s">
        <v>2099</v>
      </c>
      <c r="I302" s="465" t="s">
        <v>740</v>
      </c>
      <c r="J302" s="466">
        <v>0.2</v>
      </c>
      <c r="K302" s="467">
        <v>0.8571428571428571</v>
      </c>
      <c r="L302" s="470"/>
    </row>
    <row r="303" spans="1:12" ht="25.5">
      <c r="A303" s="469" t="s">
        <v>37</v>
      </c>
      <c r="B303" s="471" t="s">
        <v>2114</v>
      </c>
      <c r="C303" s="457" t="s">
        <v>2190</v>
      </c>
      <c r="D303" s="457" t="s">
        <v>2191</v>
      </c>
      <c r="E303" s="458">
        <v>2013</v>
      </c>
      <c r="F303" s="459" t="s">
        <v>2181</v>
      </c>
      <c r="G303" s="460" t="s">
        <v>2108</v>
      </c>
      <c r="H303" s="461" t="s">
        <v>2111</v>
      </c>
      <c r="I303" s="465" t="s">
        <v>740</v>
      </c>
      <c r="J303" s="466">
        <v>0.15</v>
      </c>
      <c r="K303" s="467">
        <v>0.6</v>
      </c>
      <c r="L303" s="470"/>
    </row>
    <row r="304" spans="1:12" ht="25.5">
      <c r="A304" s="456" t="s">
        <v>37</v>
      </c>
      <c r="B304" s="456" t="s">
        <v>2097</v>
      </c>
      <c r="C304" s="457" t="s">
        <v>2190</v>
      </c>
      <c r="D304" s="457" t="s">
        <v>2192</v>
      </c>
      <c r="E304" s="458">
        <v>2013</v>
      </c>
      <c r="F304" s="459" t="s">
        <v>2181</v>
      </c>
      <c r="G304" s="460" t="s">
        <v>2098</v>
      </c>
      <c r="H304" s="461" t="s">
        <v>2099</v>
      </c>
      <c r="I304" s="465" t="s">
        <v>740</v>
      </c>
      <c r="J304" s="466">
        <v>0.05</v>
      </c>
      <c r="K304" s="467">
        <v>0.75</v>
      </c>
      <c r="L304" s="464"/>
    </row>
    <row r="305" spans="1:12" ht="25.5">
      <c r="A305" s="456" t="s">
        <v>37</v>
      </c>
      <c r="B305" s="456" t="s">
        <v>2097</v>
      </c>
      <c r="C305" s="457" t="s">
        <v>2190</v>
      </c>
      <c r="D305" s="457" t="s">
        <v>2192</v>
      </c>
      <c r="E305" s="458">
        <v>2013</v>
      </c>
      <c r="F305" s="459" t="s">
        <v>2181</v>
      </c>
      <c r="G305" s="460" t="s">
        <v>2098</v>
      </c>
      <c r="H305" s="461" t="s">
        <v>2101</v>
      </c>
      <c r="I305" s="465" t="s">
        <v>740</v>
      </c>
      <c r="J305" s="466">
        <v>3.6585365853658534E-2</v>
      </c>
      <c r="K305" s="467">
        <v>0.75</v>
      </c>
      <c r="L305" s="468"/>
    </row>
    <row r="306" spans="1:12" ht="25.5">
      <c r="A306" s="456" t="s">
        <v>37</v>
      </c>
      <c r="B306" s="456" t="s">
        <v>2097</v>
      </c>
      <c r="C306" s="457" t="s">
        <v>2190</v>
      </c>
      <c r="D306" s="457" t="s">
        <v>2192</v>
      </c>
      <c r="E306" s="458">
        <v>2013</v>
      </c>
      <c r="F306" s="459" t="s">
        <v>2181</v>
      </c>
      <c r="G306" s="460" t="s">
        <v>2098</v>
      </c>
      <c r="H306" s="461" t="s">
        <v>2102</v>
      </c>
      <c r="I306" s="465" t="s">
        <v>740</v>
      </c>
      <c r="J306" s="466">
        <v>4.6052631578947366E-2</v>
      </c>
      <c r="K306" s="467">
        <v>0.77777777777777779</v>
      </c>
      <c r="L306" s="468"/>
    </row>
    <row r="307" spans="1:12" ht="25.5">
      <c r="A307" s="456" t="s">
        <v>37</v>
      </c>
      <c r="B307" s="456" t="s">
        <v>2097</v>
      </c>
      <c r="C307" s="457" t="s">
        <v>2190</v>
      </c>
      <c r="D307" s="457" t="s">
        <v>2192</v>
      </c>
      <c r="E307" s="458">
        <v>2013</v>
      </c>
      <c r="F307" s="459" t="s">
        <v>2181</v>
      </c>
      <c r="G307" s="460" t="s">
        <v>2098</v>
      </c>
      <c r="H307" s="461" t="s">
        <v>206</v>
      </c>
      <c r="I307" s="465" t="s">
        <v>740</v>
      </c>
      <c r="J307" s="466">
        <v>0.33333333333333331</v>
      </c>
      <c r="K307" s="467">
        <v>0.58333333333333337</v>
      </c>
      <c r="L307" s="468"/>
    </row>
    <row r="308" spans="1:12">
      <c r="A308" s="456" t="s">
        <v>37</v>
      </c>
      <c r="B308" s="456" t="s">
        <v>2097</v>
      </c>
      <c r="C308" s="457" t="s">
        <v>2190</v>
      </c>
      <c r="D308" s="457" t="s">
        <v>2192</v>
      </c>
      <c r="E308" s="458">
        <v>2013</v>
      </c>
      <c r="F308" s="459" t="s">
        <v>2181</v>
      </c>
      <c r="G308" s="460" t="s">
        <v>215</v>
      </c>
      <c r="H308" s="461" t="s">
        <v>2103</v>
      </c>
      <c r="I308" s="465" t="s">
        <v>740</v>
      </c>
      <c r="J308" s="466">
        <v>0.19047619047619047</v>
      </c>
      <c r="K308" s="467">
        <v>1</v>
      </c>
      <c r="L308" s="468"/>
    </row>
    <row r="309" spans="1:12">
      <c r="A309" s="456" t="s">
        <v>37</v>
      </c>
      <c r="B309" s="456" t="s">
        <v>2097</v>
      </c>
      <c r="C309" s="457" t="s">
        <v>2190</v>
      </c>
      <c r="D309" s="457" t="s">
        <v>2192</v>
      </c>
      <c r="E309" s="458">
        <v>2013</v>
      </c>
      <c r="F309" s="459" t="s">
        <v>2181</v>
      </c>
      <c r="G309" s="460" t="s">
        <v>215</v>
      </c>
      <c r="H309" s="461" t="s">
        <v>2104</v>
      </c>
      <c r="I309" s="465" t="s">
        <v>740</v>
      </c>
      <c r="J309" s="466">
        <v>3.937007874015748E-2</v>
      </c>
      <c r="K309" s="467">
        <v>1</v>
      </c>
      <c r="L309" s="468"/>
    </row>
    <row r="310" spans="1:12">
      <c r="A310" s="456" t="s">
        <v>37</v>
      </c>
      <c r="B310" s="456" t="s">
        <v>2097</v>
      </c>
      <c r="C310" s="457" t="s">
        <v>2190</v>
      </c>
      <c r="D310" s="457" t="s">
        <v>2192</v>
      </c>
      <c r="E310" s="458">
        <v>2013</v>
      </c>
      <c r="F310" s="459" t="s">
        <v>2181</v>
      </c>
      <c r="G310" s="460" t="s">
        <v>215</v>
      </c>
      <c r="H310" s="461" t="s">
        <v>2101</v>
      </c>
      <c r="I310" s="465" t="s">
        <v>740</v>
      </c>
      <c r="J310" s="466">
        <v>2.0618556701030927E-2</v>
      </c>
      <c r="K310" s="467">
        <v>0.5</v>
      </c>
      <c r="L310" s="468"/>
    </row>
    <row r="311" spans="1:12">
      <c r="A311" s="456" t="s">
        <v>37</v>
      </c>
      <c r="B311" s="456" t="s">
        <v>2097</v>
      </c>
      <c r="C311" s="457" t="s">
        <v>2190</v>
      </c>
      <c r="D311" s="457" t="s">
        <v>2192</v>
      </c>
      <c r="E311" s="458">
        <v>2013</v>
      </c>
      <c r="F311" s="459" t="s">
        <v>2181</v>
      </c>
      <c r="G311" s="460" t="s">
        <v>215</v>
      </c>
      <c r="H311" s="461" t="s">
        <v>2102</v>
      </c>
      <c r="I311" s="465" t="s">
        <v>740</v>
      </c>
      <c r="J311" s="466">
        <v>6.25E-2</v>
      </c>
      <c r="K311" s="467">
        <v>0.8571428571428571</v>
      </c>
      <c r="L311" s="468"/>
    </row>
    <row r="312" spans="1:12">
      <c r="A312" s="456" t="s">
        <v>37</v>
      </c>
      <c r="B312" s="456" t="s">
        <v>2097</v>
      </c>
      <c r="C312" s="457" t="s">
        <v>2190</v>
      </c>
      <c r="D312" s="457" t="s">
        <v>2192</v>
      </c>
      <c r="E312" s="458">
        <v>2013</v>
      </c>
      <c r="F312" s="459" t="s">
        <v>2181</v>
      </c>
      <c r="G312" s="460" t="s">
        <v>217</v>
      </c>
      <c r="H312" s="461" t="s">
        <v>2105</v>
      </c>
      <c r="I312" s="465" t="s">
        <v>740</v>
      </c>
      <c r="J312" s="466">
        <v>1.6393442622950821E-2</v>
      </c>
      <c r="K312" s="467">
        <v>0.81081081081081086</v>
      </c>
      <c r="L312" s="468"/>
    </row>
    <row r="313" spans="1:12">
      <c r="A313" s="456" t="s">
        <v>37</v>
      </c>
      <c r="B313" s="456" t="s">
        <v>2097</v>
      </c>
      <c r="C313" s="457" t="s">
        <v>2190</v>
      </c>
      <c r="D313" s="457" t="s">
        <v>2192</v>
      </c>
      <c r="E313" s="458">
        <v>2013</v>
      </c>
      <c r="F313" s="459" t="s">
        <v>2181</v>
      </c>
      <c r="G313" s="460" t="s">
        <v>217</v>
      </c>
      <c r="H313" s="461" t="s">
        <v>2106</v>
      </c>
      <c r="I313" s="465" t="s">
        <v>740</v>
      </c>
      <c r="J313" s="466">
        <v>0.25</v>
      </c>
      <c r="K313" s="467">
        <v>0.75</v>
      </c>
      <c r="L313" s="468"/>
    </row>
    <row r="314" spans="1:12">
      <c r="A314" s="456" t="s">
        <v>37</v>
      </c>
      <c r="B314" s="456" t="s">
        <v>2097</v>
      </c>
      <c r="C314" s="457" t="s">
        <v>2190</v>
      </c>
      <c r="D314" s="457" t="s">
        <v>2192</v>
      </c>
      <c r="E314" s="458">
        <v>2013</v>
      </c>
      <c r="F314" s="459" t="s">
        <v>2181</v>
      </c>
      <c r="G314" s="460" t="s">
        <v>217</v>
      </c>
      <c r="H314" s="461" t="s">
        <v>2104</v>
      </c>
      <c r="I314" s="465" t="s">
        <v>740</v>
      </c>
      <c r="J314" s="466">
        <v>2.4096385542168676E-2</v>
      </c>
      <c r="K314" s="467">
        <v>0.5</v>
      </c>
      <c r="L314" s="468"/>
    </row>
    <row r="315" spans="1:12">
      <c r="A315" s="456" t="s">
        <v>37</v>
      </c>
      <c r="B315" s="456" t="s">
        <v>2097</v>
      </c>
      <c r="C315" s="457" t="s">
        <v>2190</v>
      </c>
      <c r="D315" s="457" t="s">
        <v>2192</v>
      </c>
      <c r="E315" s="458">
        <v>2013</v>
      </c>
      <c r="F315" s="459" t="s">
        <v>2181</v>
      </c>
      <c r="G315" s="460" t="s">
        <v>221</v>
      </c>
      <c r="H315" s="461" t="s">
        <v>2103</v>
      </c>
      <c r="I315" s="465" t="s">
        <v>740</v>
      </c>
      <c r="J315" s="466">
        <v>4.7619047619047616E-2</v>
      </c>
      <c r="K315" s="467">
        <v>0.75</v>
      </c>
      <c r="L315" s="468"/>
    </row>
    <row r="316" spans="1:12">
      <c r="A316" s="456" t="s">
        <v>37</v>
      </c>
      <c r="B316" s="456" t="s">
        <v>2097</v>
      </c>
      <c r="C316" s="457" t="s">
        <v>2190</v>
      </c>
      <c r="D316" s="457" t="s">
        <v>2192</v>
      </c>
      <c r="E316" s="458">
        <v>2013</v>
      </c>
      <c r="F316" s="459" t="s">
        <v>2181</v>
      </c>
      <c r="G316" s="460" t="s">
        <v>221</v>
      </c>
      <c r="H316" s="461" t="s">
        <v>2104</v>
      </c>
      <c r="I316" s="465" t="s">
        <v>740</v>
      </c>
      <c r="J316" s="466">
        <v>3.9473684210526314E-2</v>
      </c>
      <c r="K316" s="467">
        <v>0.75</v>
      </c>
      <c r="L316" s="468"/>
    </row>
    <row r="317" spans="1:12">
      <c r="A317" s="456" t="s">
        <v>37</v>
      </c>
      <c r="B317" s="456" t="s">
        <v>2097</v>
      </c>
      <c r="C317" s="457" t="s">
        <v>2190</v>
      </c>
      <c r="D317" s="457" t="s">
        <v>2192</v>
      </c>
      <c r="E317" s="458">
        <v>2013</v>
      </c>
      <c r="F317" s="459" t="s">
        <v>2181</v>
      </c>
      <c r="G317" s="460" t="s">
        <v>221</v>
      </c>
      <c r="H317" s="461" t="s">
        <v>2101</v>
      </c>
      <c r="I317" s="465" t="s">
        <v>740</v>
      </c>
      <c r="J317" s="466">
        <v>0.14285714285714285</v>
      </c>
      <c r="K317" s="467">
        <v>0.8</v>
      </c>
      <c r="L317" s="468"/>
    </row>
    <row r="318" spans="1:12">
      <c r="A318" s="456" t="s">
        <v>37</v>
      </c>
      <c r="B318" s="456" t="s">
        <v>2097</v>
      </c>
      <c r="C318" s="457" t="s">
        <v>2190</v>
      </c>
      <c r="D318" s="457" t="s">
        <v>2192</v>
      </c>
      <c r="E318" s="458">
        <v>2013</v>
      </c>
      <c r="F318" s="459" t="s">
        <v>2181</v>
      </c>
      <c r="G318" s="460" t="s">
        <v>221</v>
      </c>
      <c r="H318" s="461" t="s">
        <v>2102</v>
      </c>
      <c r="I318" s="465" t="s">
        <v>740</v>
      </c>
      <c r="J318" s="466">
        <v>0.37037037037037035</v>
      </c>
      <c r="K318" s="467">
        <v>1</v>
      </c>
      <c r="L318" s="468"/>
    </row>
    <row r="319" spans="1:12">
      <c r="A319" s="456" t="s">
        <v>37</v>
      </c>
      <c r="B319" s="456" t="s">
        <v>2097</v>
      </c>
      <c r="C319" s="457" t="s">
        <v>2190</v>
      </c>
      <c r="D319" s="457" t="s">
        <v>2192</v>
      </c>
      <c r="E319" s="458">
        <v>2013</v>
      </c>
      <c r="F319" s="459" t="s">
        <v>2181</v>
      </c>
      <c r="G319" s="460" t="s">
        <v>222</v>
      </c>
      <c r="H319" s="461" t="s">
        <v>2103</v>
      </c>
      <c r="I319" s="465" t="s">
        <v>740</v>
      </c>
      <c r="J319" s="466">
        <v>1.6393442622950821E-2</v>
      </c>
      <c r="K319" s="467">
        <v>0.5</v>
      </c>
      <c r="L319" s="468"/>
    </row>
    <row r="320" spans="1:12">
      <c r="A320" s="456" t="s">
        <v>37</v>
      </c>
      <c r="B320" s="456" t="s">
        <v>2097</v>
      </c>
      <c r="C320" s="457" t="s">
        <v>2190</v>
      </c>
      <c r="D320" s="457" t="s">
        <v>2192</v>
      </c>
      <c r="E320" s="458">
        <v>2013</v>
      </c>
      <c r="F320" s="459" t="s">
        <v>2181</v>
      </c>
      <c r="G320" s="460" t="s">
        <v>222</v>
      </c>
      <c r="H320" s="461" t="s">
        <v>2104</v>
      </c>
      <c r="I320" s="465" t="s">
        <v>740</v>
      </c>
      <c r="J320" s="466">
        <v>1.8518518518518517E-2</v>
      </c>
      <c r="K320" s="467">
        <v>0.75</v>
      </c>
      <c r="L320" s="468"/>
    </row>
    <row r="321" spans="1:12">
      <c r="A321" s="456" t="s">
        <v>37</v>
      </c>
      <c r="B321" s="456" t="s">
        <v>2097</v>
      </c>
      <c r="C321" s="457" t="s">
        <v>2190</v>
      </c>
      <c r="D321" s="457" t="s">
        <v>2192</v>
      </c>
      <c r="E321" s="458">
        <v>2013</v>
      </c>
      <c r="F321" s="459" t="s">
        <v>2181</v>
      </c>
      <c r="G321" s="460" t="s">
        <v>222</v>
      </c>
      <c r="H321" s="461" t="s">
        <v>2107</v>
      </c>
      <c r="I321" s="465" t="s">
        <v>740</v>
      </c>
      <c r="J321" s="466">
        <v>0.13333333333333333</v>
      </c>
      <c r="K321" s="467">
        <v>1</v>
      </c>
      <c r="L321" s="468"/>
    </row>
    <row r="322" spans="1:12" ht="25.5">
      <c r="A322" s="456" t="s">
        <v>37</v>
      </c>
      <c r="B322" s="456" t="s">
        <v>2097</v>
      </c>
      <c r="C322" s="457" t="s">
        <v>2190</v>
      </c>
      <c r="D322" s="457" t="s">
        <v>2192</v>
      </c>
      <c r="E322" s="458">
        <v>2013</v>
      </c>
      <c r="F322" s="459" t="s">
        <v>2181</v>
      </c>
      <c r="G322" s="460" t="s">
        <v>2108</v>
      </c>
      <c r="H322" s="461" t="s">
        <v>2105</v>
      </c>
      <c r="I322" s="465" t="s">
        <v>740</v>
      </c>
      <c r="J322" s="466">
        <v>1.5270935960591134E-2</v>
      </c>
      <c r="K322" s="467">
        <v>0.75609756097560976</v>
      </c>
      <c r="L322" s="468"/>
    </row>
    <row r="323" spans="1:12" ht="25.5">
      <c r="A323" s="456" t="s">
        <v>37</v>
      </c>
      <c r="B323" s="456" t="s">
        <v>2097</v>
      </c>
      <c r="C323" s="457" t="s">
        <v>2190</v>
      </c>
      <c r="D323" s="457" t="s">
        <v>2192</v>
      </c>
      <c r="E323" s="458">
        <v>2013</v>
      </c>
      <c r="F323" s="459" t="s">
        <v>2181</v>
      </c>
      <c r="G323" s="460" t="s">
        <v>2108</v>
      </c>
      <c r="H323" s="461" t="s">
        <v>2106</v>
      </c>
      <c r="I323" s="465" t="s">
        <v>740</v>
      </c>
      <c r="J323" s="466">
        <v>3.4482758620689655E-2</v>
      </c>
      <c r="K323" s="467">
        <v>0.75</v>
      </c>
      <c r="L323" s="468"/>
    </row>
    <row r="324" spans="1:12" ht="25.5">
      <c r="A324" s="456" t="s">
        <v>37</v>
      </c>
      <c r="B324" s="456" t="s">
        <v>2097</v>
      </c>
      <c r="C324" s="457" t="s">
        <v>2190</v>
      </c>
      <c r="D324" s="457" t="s">
        <v>2192</v>
      </c>
      <c r="E324" s="458">
        <v>2013</v>
      </c>
      <c r="F324" s="459" t="s">
        <v>2181</v>
      </c>
      <c r="G324" s="460" t="s">
        <v>2108</v>
      </c>
      <c r="H324" s="461" t="s">
        <v>2104</v>
      </c>
      <c r="I324" s="465" t="s">
        <v>740</v>
      </c>
      <c r="J324" s="466">
        <v>0.04</v>
      </c>
      <c r="K324" s="467">
        <v>0.5</v>
      </c>
      <c r="L324" s="468"/>
    </row>
    <row r="325" spans="1:12" ht="25.5">
      <c r="A325" s="456" t="s">
        <v>37</v>
      </c>
      <c r="B325" s="456" t="s">
        <v>2097</v>
      </c>
      <c r="C325" s="457" t="s">
        <v>2190</v>
      </c>
      <c r="D325" s="457" t="s">
        <v>2192</v>
      </c>
      <c r="E325" s="458">
        <v>2013</v>
      </c>
      <c r="F325" s="459" t="s">
        <v>2181</v>
      </c>
      <c r="G325" s="460" t="s">
        <v>2108</v>
      </c>
      <c r="H325" s="461" t="s">
        <v>2101</v>
      </c>
      <c r="I325" s="465" t="s">
        <v>740</v>
      </c>
      <c r="J325" s="466">
        <v>0.12676056338028169</v>
      </c>
      <c r="K325" s="467">
        <v>0.9</v>
      </c>
      <c r="L325" s="468"/>
    </row>
    <row r="326" spans="1:12" ht="25.5">
      <c r="A326" s="456" t="s">
        <v>37</v>
      </c>
      <c r="B326" s="456" t="s">
        <v>2097</v>
      </c>
      <c r="C326" s="457" t="s">
        <v>2190</v>
      </c>
      <c r="D326" s="457" t="s">
        <v>2192</v>
      </c>
      <c r="E326" s="458">
        <v>2013</v>
      </c>
      <c r="F326" s="459" t="s">
        <v>2181</v>
      </c>
      <c r="G326" s="460" t="s">
        <v>2108</v>
      </c>
      <c r="H326" s="461" t="s">
        <v>2102</v>
      </c>
      <c r="I326" s="465" t="s">
        <v>740</v>
      </c>
      <c r="J326" s="466">
        <v>3.3333333333333333E-2</v>
      </c>
      <c r="K326" s="467">
        <v>0.5</v>
      </c>
      <c r="L326" s="468"/>
    </row>
    <row r="327" spans="1:12">
      <c r="A327" s="456" t="s">
        <v>37</v>
      </c>
      <c r="B327" s="456" t="s">
        <v>2097</v>
      </c>
      <c r="C327" s="457" t="s">
        <v>2190</v>
      </c>
      <c r="D327" s="457" t="s">
        <v>2192</v>
      </c>
      <c r="E327" s="458">
        <v>2013</v>
      </c>
      <c r="F327" s="459" t="s">
        <v>2181</v>
      </c>
      <c r="G327" s="460" t="s">
        <v>2109</v>
      </c>
      <c r="H327" s="461" t="s">
        <v>2106</v>
      </c>
      <c r="I327" s="465" t="s">
        <v>740</v>
      </c>
      <c r="J327" s="466">
        <v>0.16666666666666666</v>
      </c>
      <c r="K327" s="467">
        <v>1</v>
      </c>
      <c r="L327" s="468"/>
    </row>
    <row r="328" spans="1:12">
      <c r="A328" s="456" t="s">
        <v>37</v>
      </c>
      <c r="B328" s="456" t="s">
        <v>2097</v>
      </c>
      <c r="C328" s="457" t="s">
        <v>2190</v>
      </c>
      <c r="D328" s="457" t="s">
        <v>2192</v>
      </c>
      <c r="E328" s="458">
        <v>2013</v>
      </c>
      <c r="F328" s="459" t="s">
        <v>2181</v>
      </c>
      <c r="G328" s="460" t="s">
        <v>2109</v>
      </c>
      <c r="H328" s="461" t="s">
        <v>2104</v>
      </c>
      <c r="I328" s="465" t="s">
        <v>740</v>
      </c>
      <c r="J328" s="466">
        <v>6.1224489795918366E-2</v>
      </c>
      <c r="K328" s="467">
        <v>0.75</v>
      </c>
      <c r="L328" s="468"/>
    </row>
    <row r="329" spans="1:12" ht="25.5">
      <c r="A329" s="456" t="s">
        <v>37</v>
      </c>
      <c r="B329" s="456" t="s">
        <v>2097</v>
      </c>
      <c r="C329" s="457" t="s">
        <v>2190</v>
      </c>
      <c r="D329" s="457" t="s">
        <v>2192</v>
      </c>
      <c r="E329" s="458">
        <v>2013</v>
      </c>
      <c r="F329" s="459" t="s">
        <v>2181</v>
      </c>
      <c r="G329" s="460" t="s">
        <v>226</v>
      </c>
      <c r="H329" s="461" t="s">
        <v>2106</v>
      </c>
      <c r="I329" s="465" t="s">
        <v>740</v>
      </c>
      <c r="J329" s="466">
        <v>6.6666666666666666E-2</v>
      </c>
      <c r="K329" s="467">
        <v>0.5</v>
      </c>
      <c r="L329" s="468"/>
    </row>
    <row r="330" spans="1:12" ht="25.5">
      <c r="A330" s="456" t="s">
        <v>37</v>
      </c>
      <c r="B330" s="456" t="s">
        <v>2097</v>
      </c>
      <c r="C330" s="457" t="s">
        <v>2190</v>
      </c>
      <c r="D330" s="457" t="s">
        <v>2192</v>
      </c>
      <c r="E330" s="458">
        <v>2013</v>
      </c>
      <c r="F330" s="459" t="s">
        <v>2181</v>
      </c>
      <c r="G330" s="460" t="s">
        <v>226</v>
      </c>
      <c r="H330" s="461" t="s">
        <v>2099</v>
      </c>
      <c r="I330" s="465" t="s">
        <v>740</v>
      </c>
      <c r="J330" s="466">
        <v>0.10344827586206896</v>
      </c>
      <c r="K330" s="467">
        <v>0.75</v>
      </c>
      <c r="L330" s="468"/>
    </row>
    <row r="331" spans="1:12" ht="25.5">
      <c r="A331" s="456" t="s">
        <v>37</v>
      </c>
      <c r="B331" s="456" t="s">
        <v>1020</v>
      </c>
      <c r="C331" s="457" t="s">
        <v>2190</v>
      </c>
      <c r="D331" s="457" t="s">
        <v>2192</v>
      </c>
      <c r="E331" s="458">
        <v>2013</v>
      </c>
      <c r="F331" s="459" t="s">
        <v>2181</v>
      </c>
      <c r="G331" s="460" t="s">
        <v>2098</v>
      </c>
      <c r="H331" s="461" t="s">
        <v>2110</v>
      </c>
      <c r="I331" s="465" t="s">
        <v>740</v>
      </c>
      <c r="J331" s="466">
        <v>0.19047619047619047</v>
      </c>
      <c r="K331" s="467">
        <v>1</v>
      </c>
      <c r="L331" s="468"/>
    </row>
    <row r="332" spans="1:12" ht="25.5">
      <c r="A332" s="456" t="s">
        <v>37</v>
      </c>
      <c r="B332" s="456" t="s">
        <v>1020</v>
      </c>
      <c r="C332" s="457" t="s">
        <v>2190</v>
      </c>
      <c r="D332" s="457" t="s">
        <v>2192</v>
      </c>
      <c r="E332" s="458">
        <v>2013</v>
      </c>
      <c r="F332" s="459" t="s">
        <v>2181</v>
      </c>
      <c r="G332" s="460" t="s">
        <v>2098</v>
      </c>
      <c r="H332" s="461" t="s">
        <v>2104</v>
      </c>
      <c r="I332" s="465" t="s">
        <v>740</v>
      </c>
      <c r="J332" s="466">
        <v>2.4844720496894408E-2</v>
      </c>
      <c r="K332" s="467">
        <v>1</v>
      </c>
      <c r="L332" s="468"/>
    </row>
    <row r="333" spans="1:12" ht="25.5">
      <c r="A333" s="456" t="s">
        <v>37</v>
      </c>
      <c r="B333" s="456" t="s">
        <v>1020</v>
      </c>
      <c r="C333" s="457" t="s">
        <v>2190</v>
      </c>
      <c r="D333" s="457" t="s">
        <v>2192</v>
      </c>
      <c r="E333" s="458">
        <v>2013</v>
      </c>
      <c r="F333" s="459" t="s">
        <v>2181</v>
      </c>
      <c r="G333" s="460" t="s">
        <v>2098</v>
      </c>
      <c r="H333" s="461" t="s">
        <v>2101</v>
      </c>
      <c r="I333" s="465" t="s">
        <v>740</v>
      </c>
      <c r="J333" s="466">
        <v>1.5060240963855422E-2</v>
      </c>
      <c r="K333" s="467">
        <v>0.7142857142857143</v>
      </c>
      <c r="L333" s="468"/>
    </row>
    <row r="334" spans="1:12" ht="25.5">
      <c r="A334" s="456" t="s">
        <v>37</v>
      </c>
      <c r="B334" s="456" t="s">
        <v>1020</v>
      </c>
      <c r="C334" s="457" t="s">
        <v>2190</v>
      </c>
      <c r="D334" s="457" t="s">
        <v>2192</v>
      </c>
      <c r="E334" s="458">
        <v>2013</v>
      </c>
      <c r="F334" s="459" t="s">
        <v>2181</v>
      </c>
      <c r="G334" s="460" t="s">
        <v>2098</v>
      </c>
      <c r="H334" s="461" t="s">
        <v>2102</v>
      </c>
      <c r="I334" s="465" t="s">
        <v>740</v>
      </c>
      <c r="J334" s="466">
        <v>2.7210884353741496E-2</v>
      </c>
      <c r="K334" s="467">
        <v>1</v>
      </c>
      <c r="L334" s="468"/>
    </row>
    <row r="335" spans="1:12">
      <c r="A335" s="456" t="s">
        <v>37</v>
      </c>
      <c r="B335" s="456" t="s">
        <v>1020</v>
      </c>
      <c r="C335" s="457" t="s">
        <v>2190</v>
      </c>
      <c r="D335" s="457" t="s">
        <v>2192</v>
      </c>
      <c r="E335" s="458">
        <v>2013</v>
      </c>
      <c r="F335" s="459" t="s">
        <v>2181</v>
      </c>
      <c r="G335" s="460" t="s">
        <v>215</v>
      </c>
      <c r="H335" s="461" t="s">
        <v>2110</v>
      </c>
      <c r="I335" s="465" t="s">
        <v>740</v>
      </c>
      <c r="J335" s="466">
        <v>0.19047619047619047</v>
      </c>
      <c r="K335" s="467">
        <v>1</v>
      </c>
      <c r="L335" s="468"/>
    </row>
    <row r="336" spans="1:12">
      <c r="A336" s="456" t="s">
        <v>37</v>
      </c>
      <c r="B336" s="456" t="s">
        <v>1020</v>
      </c>
      <c r="C336" s="457" t="s">
        <v>2190</v>
      </c>
      <c r="D336" s="457" t="s">
        <v>2192</v>
      </c>
      <c r="E336" s="458">
        <v>2013</v>
      </c>
      <c r="F336" s="459" t="s">
        <v>2181</v>
      </c>
      <c r="G336" s="460" t="s">
        <v>215</v>
      </c>
      <c r="H336" s="461" t="s">
        <v>2104</v>
      </c>
      <c r="I336" s="465" t="s">
        <v>740</v>
      </c>
      <c r="J336" s="466">
        <v>4.3956043956043959E-2</v>
      </c>
      <c r="K336" s="467">
        <v>1</v>
      </c>
      <c r="L336" s="468"/>
    </row>
    <row r="337" spans="1:12">
      <c r="A337" s="456" t="s">
        <v>37</v>
      </c>
      <c r="B337" s="456" t="s">
        <v>1020</v>
      </c>
      <c r="C337" s="457" t="s">
        <v>2190</v>
      </c>
      <c r="D337" s="457" t="s">
        <v>2192</v>
      </c>
      <c r="E337" s="458">
        <v>2013</v>
      </c>
      <c r="F337" s="459" t="s">
        <v>2181</v>
      </c>
      <c r="G337" s="460" t="s">
        <v>215</v>
      </c>
      <c r="H337" s="461" t="s">
        <v>2101</v>
      </c>
      <c r="I337" s="465" t="s">
        <v>740</v>
      </c>
      <c r="J337" s="466">
        <v>4.3956043956043959E-2</v>
      </c>
      <c r="K337" s="467">
        <v>1</v>
      </c>
      <c r="L337" s="468"/>
    </row>
    <row r="338" spans="1:12">
      <c r="A338" s="456" t="s">
        <v>37</v>
      </c>
      <c r="B338" s="456" t="s">
        <v>1020</v>
      </c>
      <c r="C338" s="457" t="s">
        <v>2190</v>
      </c>
      <c r="D338" s="457" t="s">
        <v>2192</v>
      </c>
      <c r="E338" s="458">
        <v>2013</v>
      </c>
      <c r="F338" s="459" t="s">
        <v>2181</v>
      </c>
      <c r="G338" s="460" t="s">
        <v>215</v>
      </c>
      <c r="H338" s="461" t="s">
        <v>2111</v>
      </c>
      <c r="I338" s="465" t="s">
        <v>740</v>
      </c>
      <c r="J338" s="466">
        <v>0.29166666666666669</v>
      </c>
      <c r="K338" s="467">
        <v>1</v>
      </c>
      <c r="L338" s="468"/>
    </row>
    <row r="339" spans="1:12">
      <c r="A339" s="456" t="s">
        <v>37</v>
      </c>
      <c r="B339" s="456" t="s">
        <v>1020</v>
      </c>
      <c r="C339" s="457" t="s">
        <v>2190</v>
      </c>
      <c r="D339" s="457" t="s">
        <v>2192</v>
      </c>
      <c r="E339" s="458">
        <v>2013</v>
      </c>
      <c r="F339" s="459" t="s">
        <v>2181</v>
      </c>
      <c r="G339" s="460" t="s">
        <v>217</v>
      </c>
      <c r="H339" s="461" t="s">
        <v>2112</v>
      </c>
      <c r="I339" s="465" t="s">
        <v>740</v>
      </c>
      <c r="J339" s="466">
        <v>0.11428571428571428</v>
      </c>
      <c r="K339" s="467">
        <v>1</v>
      </c>
      <c r="L339" s="468"/>
    </row>
    <row r="340" spans="1:12">
      <c r="A340" s="456" t="s">
        <v>37</v>
      </c>
      <c r="B340" s="456" t="s">
        <v>1020</v>
      </c>
      <c r="C340" s="457" t="s">
        <v>2190</v>
      </c>
      <c r="D340" s="457" t="s">
        <v>2192</v>
      </c>
      <c r="E340" s="458">
        <v>2013</v>
      </c>
      <c r="F340" s="459" t="s">
        <v>2181</v>
      </c>
      <c r="G340" s="460" t="s">
        <v>217</v>
      </c>
      <c r="H340" s="461" t="s">
        <v>2104</v>
      </c>
      <c r="I340" s="465" t="s">
        <v>740</v>
      </c>
      <c r="J340" s="466">
        <v>0.4</v>
      </c>
      <c r="K340" s="467">
        <v>1</v>
      </c>
      <c r="L340" s="468"/>
    </row>
    <row r="341" spans="1:12">
      <c r="A341" s="456" t="s">
        <v>37</v>
      </c>
      <c r="B341" s="456" t="s">
        <v>1020</v>
      </c>
      <c r="C341" s="457" t="s">
        <v>2190</v>
      </c>
      <c r="D341" s="457" t="s">
        <v>2192</v>
      </c>
      <c r="E341" s="458">
        <v>2013</v>
      </c>
      <c r="F341" s="459" t="s">
        <v>2181</v>
      </c>
      <c r="G341" s="460" t="s">
        <v>221</v>
      </c>
      <c r="H341" s="461" t="s">
        <v>2112</v>
      </c>
      <c r="I341" s="465" t="s">
        <v>740</v>
      </c>
      <c r="J341" s="466">
        <v>5.4545454545454543E-2</v>
      </c>
      <c r="K341" s="467">
        <v>0.75</v>
      </c>
      <c r="L341" s="468"/>
    </row>
    <row r="342" spans="1:12">
      <c r="A342" s="456" t="s">
        <v>37</v>
      </c>
      <c r="B342" s="456" t="s">
        <v>1020</v>
      </c>
      <c r="C342" s="457" t="s">
        <v>2190</v>
      </c>
      <c r="D342" s="457" t="s">
        <v>2192</v>
      </c>
      <c r="E342" s="458">
        <v>2013</v>
      </c>
      <c r="F342" s="459" t="s">
        <v>2181</v>
      </c>
      <c r="G342" s="460" t="s">
        <v>221</v>
      </c>
      <c r="H342" s="461" t="s">
        <v>2104</v>
      </c>
      <c r="I342" s="465" t="s">
        <v>740</v>
      </c>
      <c r="J342" s="466">
        <v>4.2857142857142858E-2</v>
      </c>
      <c r="K342" s="467">
        <v>0.75</v>
      </c>
      <c r="L342" s="468"/>
    </row>
    <row r="343" spans="1:12">
      <c r="A343" s="456" t="s">
        <v>37</v>
      </c>
      <c r="B343" s="456" t="s">
        <v>1020</v>
      </c>
      <c r="C343" s="457" t="s">
        <v>2190</v>
      </c>
      <c r="D343" s="457" t="s">
        <v>2192</v>
      </c>
      <c r="E343" s="458">
        <v>2013</v>
      </c>
      <c r="F343" s="459" t="s">
        <v>2181</v>
      </c>
      <c r="G343" s="460" t="s">
        <v>221</v>
      </c>
      <c r="H343" s="461" t="s">
        <v>2107</v>
      </c>
      <c r="I343" s="465" t="s">
        <v>740</v>
      </c>
      <c r="J343" s="466">
        <v>0.18518518518518517</v>
      </c>
      <c r="K343" s="467">
        <v>1</v>
      </c>
      <c r="L343" s="468"/>
    </row>
    <row r="344" spans="1:12">
      <c r="A344" s="456" t="s">
        <v>37</v>
      </c>
      <c r="B344" s="456" t="s">
        <v>1020</v>
      </c>
      <c r="C344" s="457" t="s">
        <v>2190</v>
      </c>
      <c r="D344" s="457" t="s">
        <v>2192</v>
      </c>
      <c r="E344" s="458">
        <v>2013</v>
      </c>
      <c r="F344" s="459" t="s">
        <v>2181</v>
      </c>
      <c r="G344" s="460" t="s">
        <v>222</v>
      </c>
      <c r="H344" s="461" t="s">
        <v>2110</v>
      </c>
      <c r="I344" s="465" t="s">
        <v>740</v>
      </c>
      <c r="J344" s="466">
        <v>3.5294117647058823E-2</v>
      </c>
      <c r="K344" s="467">
        <v>0.75</v>
      </c>
      <c r="L344" s="468"/>
    </row>
    <row r="345" spans="1:12">
      <c r="A345" s="456" t="s">
        <v>37</v>
      </c>
      <c r="B345" s="456" t="s">
        <v>1020</v>
      </c>
      <c r="C345" s="457" t="s">
        <v>2190</v>
      </c>
      <c r="D345" s="457" t="s">
        <v>2192</v>
      </c>
      <c r="E345" s="458">
        <v>2013</v>
      </c>
      <c r="F345" s="459" t="s">
        <v>2181</v>
      </c>
      <c r="G345" s="460" t="s">
        <v>222</v>
      </c>
      <c r="H345" s="461" t="s">
        <v>2104</v>
      </c>
      <c r="I345" s="465" t="s">
        <v>740</v>
      </c>
      <c r="J345" s="466">
        <v>6.3492063492063489E-2</v>
      </c>
      <c r="K345" s="467">
        <v>1</v>
      </c>
      <c r="L345" s="468"/>
    </row>
    <row r="346" spans="1:12">
      <c r="A346" s="456" t="s">
        <v>37</v>
      </c>
      <c r="B346" s="456" t="s">
        <v>1020</v>
      </c>
      <c r="C346" s="457" t="s">
        <v>2190</v>
      </c>
      <c r="D346" s="457" t="s">
        <v>2192</v>
      </c>
      <c r="E346" s="458">
        <v>2013</v>
      </c>
      <c r="F346" s="459" t="s">
        <v>2181</v>
      </c>
      <c r="G346" s="460" t="s">
        <v>2109</v>
      </c>
      <c r="H346" s="461" t="s">
        <v>2099</v>
      </c>
      <c r="I346" s="465" t="s">
        <v>740</v>
      </c>
      <c r="J346" s="466">
        <v>0.23529411764705882</v>
      </c>
      <c r="K346" s="467">
        <v>0.8</v>
      </c>
      <c r="L346" s="468"/>
    </row>
    <row r="347" spans="1:12" ht="25.5">
      <c r="A347" s="456" t="s">
        <v>37</v>
      </c>
      <c r="B347" s="456" t="s">
        <v>1020</v>
      </c>
      <c r="C347" s="457" t="s">
        <v>2190</v>
      </c>
      <c r="D347" s="457" t="s">
        <v>2192</v>
      </c>
      <c r="E347" s="458">
        <v>2013</v>
      </c>
      <c r="F347" s="459" t="s">
        <v>2181</v>
      </c>
      <c r="G347" s="460" t="s">
        <v>2108</v>
      </c>
      <c r="H347" s="461" t="s">
        <v>2113</v>
      </c>
      <c r="I347" s="465" t="s">
        <v>740</v>
      </c>
      <c r="J347" s="466">
        <v>2.3809523809523808E-2</v>
      </c>
      <c r="K347" s="467">
        <v>0.75</v>
      </c>
      <c r="L347" s="468"/>
    </row>
    <row r="348" spans="1:12" ht="25.5">
      <c r="A348" s="456" t="s">
        <v>37</v>
      </c>
      <c r="B348" s="456" t="s">
        <v>1020</v>
      </c>
      <c r="C348" s="457" t="s">
        <v>2190</v>
      </c>
      <c r="D348" s="457" t="s">
        <v>2192</v>
      </c>
      <c r="E348" s="458">
        <v>2013</v>
      </c>
      <c r="F348" s="459" t="s">
        <v>2181</v>
      </c>
      <c r="G348" s="460" t="s">
        <v>2108</v>
      </c>
      <c r="H348" s="461" t="s">
        <v>2110</v>
      </c>
      <c r="I348" s="465" t="s">
        <v>740</v>
      </c>
      <c r="J348" s="466">
        <v>1.7400204708290685E-2</v>
      </c>
      <c r="K348" s="467">
        <v>0.85</v>
      </c>
      <c r="L348" s="468"/>
    </row>
    <row r="349" spans="1:12" ht="25.5">
      <c r="A349" s="456" t="s">
        <v>37</v>
      </c>
      <c r="B349" s="456" t="s">
        <v>1020</v>
      </c>
      <c r="C349" s="457" t="s">
        <v>2190</v>
      </c>
      <c r="D349" s="457" t="s">
        <v>2192</v>
      </c>
      <c r="E349" s="458">
        <v>2013</v>
      </c>
      <c r="F349" s="459" t="s">
        <v>2181</v>
      </c>
      <c r="G349" s="460" t="s">
        <v>2108</v>
      </c>
      <c r="H349" s="461" t="s">
        <v>2099</v>
      </c>
      <c r="I349" s="465" t="s">
        <v>740</v>
      </c>
      <c r="J349" s="466">
        <v>0.17391304347826086</v>
      </c>
      <c r="K349" s="467">
        <v>1</v>
      </c>
      <c r="L349" s="468"/>
    </row>
    <row r="350" spans="1:12" ht="25.5">
      <c r="A350" s="456" t="s">
        <v>37</v>
      </c>
      <c r="B350" s="456" t="s">
        <v>1020</v>
      </c>
      <c r="C350" s="457" t="s">
        <v>2190</v>
      </c>
      <c r="D350" s="457" t="s">
        <v>2192</v>
      </c>
      <c r="E350" s="458">
        <v>2013</v>
      </c>
      <c r="F350" s="459" t="s">
        <v>2181</v>
      </c>
      <c r="G350" s="460" t="s">
        <v>226</v>
      </c>
      <c r="H350" s="461" t="s">
        <v>2110</v>
      </c>
      <c r="I350" s="465" t="s">
        <v>740</v>
      </c>
      <c r="J350" s="466">
        <v>0.13793103448275862</v>
      </c>
      <c r="K350" s="467">
        <v>1</v>
      </c>
      <c r="L350" s="468"/>
    </row>
    <row r="351" spans="1:12" ht="25.5">
      <c r="A351" s="456" t="s">
        <v>37</v>
      </c>
      <c r="B351" s="456" t="s">
        <v>1020</v>
      </c>
      <c r="C351" s="457" t="s">
        <v>2190</v>
      </c>
      <c r="D351" s="457" t="s">
        <v>2192</v>
      </c>
      <c r="E351" s="458">
        <v>2013</v>
      </c>
      <c r="F351" s="459" t="s">
        <v>2181</v>
      </c>
      <c r="G351" s="460" t="s">
        <v>226</v>
      </c>
      <c r="H351" s="461" t="s">
        <v>2104</v>
      </c>
      <c r="I351" s="465" t="s">
        <v>740</v>
      </c>
      <c r="J351" s="466">
        <v>0.23076923076923078</v>
      </c>
      <c r="K351" s="467">
        <v>0.75</v>
      </c>
      <c r="L351" s="468"/>
    </row>
    <row r="352" spans="1:12" ht="25.5">
      <c r="A352" s="456" t="s">
        <v>37</v>
      </c>
      <c r="B352" s="456" t="s">
        <v>2114</v>
      </c>
      <c r="C352" s="457" t="s">
        <v>2190</v>
      </c>
      <c r="D352" s="457" t="s">
        <v>2192</v>
      </c>
      <c r="E352" s="458">
        <v>2013</v>
      </c>
      <c r="F352" s="459" t="s">
        <v>2181</v>
      </c>
      <c r="G352" s="460" t="s">
        <v>2098</v>
      </c>
      <c r="H352" s="461" t="s">
        <v>2102</v>
      </c>
      <c r="I352" s="465" t="s">
        <v>740</v>
      </c>
      <c r="J352" s="466">
        <v>0.14285714285714285</v>
      </c>
      <c r="K352" s="467">
        <v>1</v>
      </c>
      <c r="L352" s="468"/>
    </row>
    <row r="353" spans="1:12" ht="25.5">
      <c r="A353" s="456" t="s">
        <v>37</v>
      </c>
      <c r="B353" s="456" t="s">
        <v>2114</v>
      </c>
      <c r="C353" s="457" t="s">
        <v>2190</v>
      </c>
      <c r="D353" s="457" t="s">
        <v>2192</v>
      </c>
      <c r="E353" s="458">
        <v>2013</v>
      </c>
      <c r="F353" s="459" t="s">
        <v>2181</v>
      </c>
      <c r="G353" s="460" t="s">
        <v>2098</v>
      </c>
      <c r="H353" s="461" t="s">
        <v>206</v>
      </c>
      <c r="I353" s="465" t="s">
        <v>740</v>
      </c>
      <c r="J353" s="466">
        <v>0.48275862068965519</v>
      </c>
      <c r="K353" s="467">
        <v>0.7</v>
      </c>
      <c r="L353" s="468"/>
    </row>
    <row r="354" spans="1:12">
      <c r="A354" s="456" t="s">
        <v>37</v>
      </c>
      <c r="B354" s="456" t="s">
        <v>2114</v>
      </c>
      <c r="C354" s="457" t="s">
        <v>2190</v>
      </c>
      <c r="D354" s="457" t="s">
        <v>2192</v>
      </c>
      <c r="E354" s="458">
        <v>2013</v>
      </c>
      <c r="F354" s="459" t="s">
        <v>2181</v>
      </c>
      <c r="G354" s="460" t="s">
        <v>215</v>
      </c>
      <c r="H354" s="461" t="s">
        <v>2099</v>
      </c>
      <c r="I354" s="465" t="s">
        <v>740</v>
      </c>
      <c r="J354" s="466">
        <v>0.15384615384615385</v>
      </c>
      <c r="K354" s="467">
        <v>0.5</v>
      </c>
      <c r="L354" s="468"/>
    </row>
    <row r="355" spans="1:12">
      <c r="A355" s="456" t="s">
        <v>37</v>
      </c>
      <c r="B355" s="456" t="s">
        <v>2114</v>
      </c>
      <c r="C355" s="457" t="s">
        <v>2190</v>
      </c>
      <c r="D355" s="457" t="s">
        <v>2192</v>
      </c>
      <c r="E355" s="458">
        <v>2013</v>
      </c>
      <c r="F355" s="459" t="s">
        <v>2181</v>
      </c>
      <c r="G355" s="460" t="s">
        <v>215</v>
      </c>
      <c r="H355" s="461" t="s">
        <v>206</v>
      </c>
      <c r="I355" s="465" t="s">
        <v>740</v>
      </c>
      <c r="J355" s="466">
        <v>0.75</v>
      </c>
      <c r="K355" s="467">
        <v>0.75</v>
      </c>
      <c r="L355" s="468"/>
    </row>
    <row r="356" spans="1:12">
      <c r="A356" s="456" t="s">
        <v>37</v>
      </c>
      <c r="B356" s="456" t="s">
        <v>2114</v>
      </c>
      <c r="C356" s="457" t="s">
        <v>2190</v>
      </c>
      <c r="D356" s="457" t="s">
        <v>2192</v>
      </c>
      <c r="E356" s="458">
        <v>2013</v>
      </c>
      <c r="F356" s="459" t="s">
        <v>2181</v>
      </c>
      <c r="G356" s="460" t="s">
        <v>221</v>
      </c>
      <c r="H356" s="461" t="s">
        <v>2106</v>
      </c>
      <c r="I356" s="465" t="s">
        <v>740</v>
      </c>
      <c r="J356" s="466">
        <v>0.13043478260869565</v>
      </c>
      <c r="K356" s="467">
        <v>0.75</v>
      </c>
      <c r="L356" s="468"/>
    </row>
    <row r="357" spans="1:12">
      <c r="A357" s="456" t="s">
        <v>37</v>
      </c>
      <c r="B357" s="456" t="s">
        <v>2114</v>
      </c>
      <c r="C357" s="457" t="s">
        <v>2190</v>
      </c>
      <c r="D357" s="457" t="s">
        <v>2192</v>
      </c>
      <c r="E357" s="458">
        <v>2013</v>
      </c>
      <c r="F357" s="459" t="s">
        <v>2181</v>
      </c>
      <c r="G357" s="460" t="s">
        <v>221</v>
      </c>
      <c r="H357" s="461" t="s">
        <v>2104</v>
      </c>
      <c r="I357" s="465" t="s">
        <v>740</v>
      </c>
      <c r="J357" s="466">
        <v>0.16666666666666666</v>
      </c>
      <c r="K357" s="467">
        <v>1</v>
      </c>
      <c r="L357" s="468"/>
    </row>
    <row r="358" spans="1:12">
      <c r="A358" s="456" t="s">
        <v>37</v>
      </c>
      <c r="B358" s="456" t="s">
        <v>2114</v>
      </c>
      <c r="C358" s="457" t="s">
        <v>2190</v>
      </c>
      <c r="D358" s="457" t="s">
        <v>2192</v>
      </c>
      <c r="E358" s="458">
        <v>2013</v>
      </c>
      <c r="F358" s="459" t="s">
        <v>2181</v>
      </c>
      <c r="G358" s="460" t="s">
        <v>221</v>
      </c>
      <c r="H358" s="461" t="s">
        <v>2111</v>
      </c>
      <c r="I358" s="465" t="s">
        <v>740</v>
      </c>
      <c r="J358" s="466">
        <v>0.13541666666666666</v>
      </c>
      <c r="K358" s="467">
        <v>1</v>
      </c>
      <c r="L358" s="468"/>
    </row>
    <row r="359" spans="1:12" ht="13.35" customHeight="1">
      <c r="A359" s="456" t="s">
        <v>37</v>
      </c>
      <c r="B359" s="456" t="s">
        <v>2114</v>
      </c>
      <c r="C359" s="457" t="s">
        <v>2190</v>
      </c>
      <c r="D359" s="457" t="s">
        <v>2192</v>
      </c>
      <c r="E359" s="458">
        <v>2013</v>
      </c>
      <c r="F359" s="459" t="s">
        <v>2181</v>
      </c>
      <c r="G359" s="460" t="s">
        <v>221</v>
      </c>
      <c r="H359" s="461" t="s">
        <v>206</v>
      </c>
      <c r="I359" s="465" t="s">
        <v>740</v>
      </c>
      <c r="J359" s="466">
        <v>0.21428571428571427</v>
      </c>
      <c r="K359" s="467">
        <v>0.8571428571428571</v>
      </c>
      <c r="L359" s="468"/>
    </row>
    <row r="360" spans="1:12" ht="13.5" customHeight="1">
      <c r="A360" s="456" t="s">
        <v>37</v>
      </c>
      <c r="B360" s="456" t="s">
        <v>2114</v>
      </c>
      <c r="C360" s="457" t="s">
        <v>2190</v>
      </c>
      <c r="D360" s="457" t="s">
        <v>2192</v>
      </c>
      <c r="E360" s="458">
        <v>2013</v>
      </c>
      <c r="F360" s="459" t="s">
        <v>2181</v>
      </c>
      <c r="G360" s="460" t="s">
        <v>2108</v>
      </c>
      <c r="H360" s="461" t="s">
        <v>2115</v>
      </c>
      <c r="I360" s="465" t="s">
        <v>740</v>
      </c>
      <c r="J360" s="466">
        <v>1.8072289156626505E-2</v>
      </c>
      <c r="K360" s="467">
        <v>0.81818181818181823</v>
      </c>
      <c r="L360" s="468"/>
    </row>
    <row r="361" spans="1:12" ht="13.35" customHeight="1">
      <c r="A361" s="469" t="s">
        <v>37</v>
      </c>
      <c r="B361" s="469" t="s">
        <v>2114</v>
      </c>
      <c r="C361" s="457" t="s">
        <v>2190</v>
      </c>
      <c r="D361" s="457" t="s">
        <v>2192</v>
      </c>
      <c r="E361" s="458">
        <v>2013</v>
      </c>
      <c r="F361" s="459" t="s">
        <v>2181</v>
      </c>
      <c r="G361" s="460" t="s">
        <v>2108</v>
      </c>
      <c r="H361" s="461" t="s">
        <v>2103</v>
      </c>
      <c r="I361" s="465" t="s">
        <v>740</v>
      </c>
      <c r="J361" s="466">
        <v>0.13333333333333333</v>
      </c>
      <c r="K361" s="467">
        <v>0.5714285714285714</v>
      </c>
      <c r="L361" s="470"/>
    </row>
    <row r="362" spans="1:12" ht="25.5">
      <c r="A362" s="469" t="s">
        <v>37</v>
      </c>
      <c r="B362" s="471" t="s">
        <v>2114</v>
      </c>
      <c r="C362" s="457" t="s">
        <v>2190</v>
      </c>
      <c r="D362" s="457" t="s">
        <v>2192</v>
      </c>
      <c r="E362" s="458">
        <v>2013</v>
      </c>
      <c r="F362" s="459" t="s">
        <v>2181</v>
      </c>
      <c r="G362" s="460" t="s">
        <v>2108</v>
      </c>
      <c r="H362" s="461" t="s">
        <v>2099</v>
      </c>
      <c r="I362" s="465" t="s">
        <v>740</v>
      </c>
      <c r="J362" s="466">
        <v>0.2</v>
      </c>
      <c r="K362" s="467">
        <v>0.8571428571428571</v>
      </c>
      <c r="L362" s="470"/>
    </row>
    <row r="363" spans="1:12" ht="25.5">
      <c r="A363" s="469" t="s">
        <v>37</v>
      </c>
      <c r="B363" s="471" t="s">
        <v>2114</v>
      </c>
      <c r="C363" s="457" t="s">
        <v>2190</v>
      </c>
      <c r="D363" s="457" t="s">
        <v>2192</v>
      </c>
      <c r="E363" s="458">
        <v>2013</v>
      </c>
      <c r="F363" s="459" t="s">
        <v>2181</v>
      </c>
      <c r="G363" s="460" t="s">
        <v>2108</v>
      </c>
      <c r="H363" s="461" t="s">
        <v>2111</v>
      </c>
      <c r="I363" s="465" t="s">
        <v>740</v>
      </c>
      <c r="J363" s="466">
        <v>0.15</v>
      </c>
      <c r="K363" s="467">
        <v>0.6</v>
      </c>
      <c r="L363" s="470"/>
    </row>
    <row r="364" spans="1:12" ht="25.5">
      <c r="A364" s="456" t="s">
        <v>37</v>
      </c>
      <c r="B364" s="456" t="s">
        <v>2097</v>
      </c>
      <c r="C364" s="457" t="s">
        <v>2193</v>
      </c>
      <c r="D364" s="457" t="s">
        <v>2193</v>
      </c>
      <c r="E364" s="458">
        <v>2013</v>
      </c>
      <c r="F364" s="459" t="s">
        <v>2181</v>
      </c>
      <c r="G364" s="460" t="s">
        <v>2098</v>
      </c>
      <c r="H364" s="461" t="s">
        <v>2099</v>
      </c>
      <c r="I364" s="465" t="s">
        <v>740</v>
      </c>
      <c r="J364" s="466">
        <v>0.05</v>
      </c>
      <c r="K364" s="467">
        <v>0.75</v>
      </c>
      <c r="L364" s="464"/>
    </row>
    <row r="365" spans="1:12" ht="25.5">
      <c r="A365" s="456" t="s">
        <v>37</v>
      </c>
      <c r="B365" s="456" t="s">
        <v>2097</v>
      </c>
      <c r="C365" s="457" t="s">
        <v>2193</v>
      </c>
      <c r="D365" s="457" t="s">
        <v>2193</v>
      </c>
      <c r="E365" s="458">
        <v>2013</v>
      </c>
      <c r="F365" s="459" t="s">
        <v>2181</v>
      </c>
      <c r="G365" s="460" t="s">
        <v>2098</v>
      </c>
      <c r="H365" s="461" t="s">
        <v>2101</v>
      </c>
      <c r="I365" s="465" t="s">
        <v>740</v>
      </c>
      <c r="J365" s="466">
        <v>3.6585365853658534E-2</v>
      </c>
      <c r="K365" s="467">
        <v>0.75</v>
      </c>
      <c r="L365" s="468"/>
    </row>
    <row r="366" spans="1:12" ht="25.5">
      <c r="A366" s="456" t="s">
        <v>37</v>
      </c>
      <c r="B366" s="456" t="s">
        <v>2097</v>
      </c>
      <c r="C366" s="457" t="s">
        <v>2193</v>
      </c>
      <c r="D366" s="457" t="s">
        <v>2193</v>
      </c>
      <c r="E366" s="458">
        <v>2013</v>
      </c>
      <c r="F366" s="459" t="s">
        <v>2181</v>
      </c>
      <c r="G366" s="460" t="s">
        <v>2098</v>
      </c>
      <c r="H366" s="461" t="s">
        <v>2102</v>
      </c>
      <c r="I366" s="465" t="s">
        <v>740</v>
      </c>
      <c r="J366" s="466">
        <v>4.6052631578947366E-2</v>
      </c>
      <c r="K366" s="467">
        <v>0.77777777777777779</v>
      </c>
      <c r="L366" s="468"/>
    </row>
    <row r="367" spans="1:12" ht="25.5">
      <c r="A367" s="456" t="s">
        <v>37</v>
      </c>
      <c r="B367" s="456" t="s">
        <v>2097</v>
      </c>
      <c r="C367" s="457" t="s">
        <v>2193</v>
      </c>
      <c r="D367" s="457" t="s">
        <v>2193</v>
      </c>
      <c r="E367" s="458">
        <v>2013</v>
      </c>
      <c r="F367" s="459" t="s">
        <v>2181</v>
      </c>
      <c r="G367" s="460" t="s">
        <v>2098</v>
      </c>
      <c r="H367" s="461" t="s">
        <v>206</v>
      </c>
      <c r="I367" s="465" t="s">
        <v>740</v>
      </c>
      <c r="J367" s="466">
        <v>0.33333333333333331</v>
      </c>
      <c r="K367" s="467">
        <v>0.58333333333333337</v>
      </c>
      <c r="L367" s="468"/>
    </row>
    <row r="368" spans="1:12">
      <c r="A368" s="456" t="s">
        <v>37</v>
      </c>
      <c r="B368" s="456" t="s">
        <v>2097</v>
      </c>
      <c r="C368" s="457" t="s">
        <v>2193</v>
      </c>
      <c r="D368" s="457" t="s">
        <v>2193</v>
      </c>
      <c r="E368" s="458">
        <v>2013</v>
      </c>
      <c r="F368" s="459" t="s">
        <v>2181</v>
      </c>
      <c r="G368" s="460" t="s">
        <v>215</v>
      </c>
      <c r="H368" s="461" t="s">
        <v>2103</v>
      </c>
      <c r="I368" s="465" t="s">
        <v>740</v>
      </c>
      <c r="J368" s="466">
        <v>0.19047619047619047</v>
      </c>
      <c r="K368" s="467">
        <v>1</v>
      </c>
      <c r="L368" s="468"/>
    </row>
    <row r="369" spans="1:12">
      <c r="A369" s="456" t="s">
        <v>37</v>
      </c>
      <c r="B369" s="456" t="s">
        <v>2097</v>
      </c>
      <c r="C369" s="457" t="s">
        <v>2193</v>
      </c>
      <c r="D369" s="457" t="s">
        <v>2193</v>
      </c>
      <c r="E369" s="458">
        <v>2013</v>
      </c>
      <c r="F369" s="459" t="s">
        <v>2181</v>
      </c>
      <c r="G369" s="460" t="s">
        <v>215</v>
      </c>
      <c r="H369" s="461" t="s">
        <v>2104</v>
      </c>
      <c r="I369" s="465" t="s">
        <v>740</v>
      </c>
      <c r="J369" s="466">
        <v>3.937007874015748E-2</v>
      </c>
      <c r="K369" s="467">
        <v>1</v>
      </c>
      <c r="L369" s="468"/>
    </row>
    <row r="370" spans="1:12">
      <c r="A370" s="456" t="s">
        <v>37</v>
      </c>
      <c r="B370" s="456" t="s">
        <v>2097</v>
      </c>
      <c r="C370" s="457" t="s">
        <v>2193</v>
      </c>
      <c r="D370" s="457" t="s">
        <v>2193</v>
      </c>
      <c r="E370" s="458">
        <v>2013</v>
      </c>
      <c r="F370" s="459" t="s">
        <v>2181</v>
      </c>
      <c r="G370" s="460" t="s">
        <v>215</v>
      </c>
      <c r="H370" s="461" t="s">
        <v>2101</v>
      </c>
      <c r="I370" s="465" t="s">
        <v>740</v>
      </c>
      <c r="J370" s="466">
        <v>2.0618556701030927E-2</v>
      </c>
      <c r="K370" s="467">
        <v>0.5</v>
      </c>
      <c r="L370" s="468"/>
    </row>
    <row r="371" spans="1:12">
      <c r="A371" s="456" t="s">
        <v>37</v>
      </c>
      <c r="B371" s="456" t="s">
        <v>2097</v>
      </c>
      <c r="C371" s="457" t="s">
        <v>2193</v>
      </c>
      <c r="D371" s="457" t="s">
        <v>2193</v>
      </c>
      <c r="E371" s="458">
        <v>2013</v>
      </c>
      <c r="F371" s="459" t="s">
        <v>2181</v>
      </c>
      <c r="G371" s="460" t="s">
        <v>215</v>
      </c>
      <c r="H371" s="461" t="s">
        <v>2102</v>
      </c>
      <c r="I371" s="465" t="s">
        <v>740</v>
      </c>
      <c r="J371" s="466">
        <v>6.25E-2</v>
      </c>
      <c r="K371" s="467">
        <v>0.8571428571428571</v>
      </c>
      <c r="L371" s="468"/>
    </row>
    <row r="372" spans="1:12">
      <c r="A372" s="456" t="s">
        <v>37</v>
      </c>
      <c r="B372" s="456" t="s">
        <v>2097</v>
      </c>
      <c r="C372" s="457" t="s">
        <v>2193</v>
      </c>
      <c r="D372" s="457" t="s">
        <v>2193</v>
      </c>
      <c r="E372" s="458">
        <v>2013</v>
      </c>
      <c r="F372" s="459" t="s">
        <v>2181</v>
      </c>
      <c r="G372" s="460" t="s">
        <v>217</v>
      </c>
      <c r="H372" s="461" t="s">
        <v>2105</v>
      </c>
      <c r="I372" s="465" t="s">
        <v>740</v>
      </c>
      <c r="J372" s="466">
        <v>1.6393442622950821E-2</v>
      </c>
      <c r="K372" s="467">
        <v>0.81081081081081086</v>
      </c>
      <c r="L372" s="468"/>
    </row>
    <row r="373" spans="1:12">
      <c r="A373" s="456" t="s">
        <v>37</v>
      </c>
      <c r="B373" s="456" t="s">
        <v>2097</v>
      </c>
      <c r="C373" s="457" t="s">
        <v>2193</v>
      </c>
      <c r="D373" s="457" t="s">
        <v>2193</v>
      </c>
      <c r="E373" s="458">
        <v>2013</v>
      </c>
      <c r="F373" s="459" t="s">
        <v>2181</v>
      </c>
      <c r="G373" s="460" t="s">
        <v>217</v>
      </c>
      <c r="H373" s="461" t="s">
        <v>2106</v>
      </c>
      <c r="I373" s="465" t="s">
        <v>740</v>
      </c>
      <c r="J373" s="466">
        <v>0.25</v>
      </c>
      <c r="K373" s="467">
        <v>0.75</v>
      </c>
      <c r="L373" s="468"/>
    </row>
    <row r="374" spans="1:12">
      <c r="A374" s="456" t="s">
        <v>37</v>
      </c>
      <c r="B374" s="456" t="s">
        <v>2097</v>
      </c>
      <c r="C374" s="457" t="s">
        <v>2193</v>
      </c>
      <c r="D374" s="457" t="s">
        <v>2193</v>
      </c>
      <c r="E374" s="458">
        <v>2013</v>
      </c>
      <c r="F374" s="459" t="s">
        <v>2181</v>
      </c>
      <c r="G374" s="460" t="s">
        <v>217</v>
      </c>
      <c r="H374" s="461" t="s">
        <v>2104</v>
      </c>
      <c r="I374" s="465" t="s">
        <v>740</v>
      </c>
      <c r="J374" s="466">
        <v>2.4096385542168676E-2</v>
      </c>
      <c r="K374" s="467">
        <v>0.5</v>
      </c>
      <c r="L374" s="468"/>
    </row>
    <row r="375" spans="1:12">
      <c r="A375" s="456" t="s">
        <v>37</v>
      </c>
      <c r="B375" s="456" t="s">
        <v>2097</v>
      </c>
      <c r="C375" s="457" t="s">
        <v>2193</v>
      </c>
      <c r="D375" s="457" t="s">
        <v>2193</v>
      </c>
      <c r="E375" s="458">
        <v>2013</v>
      </c>
      <c r="F375" s="459" t="s">
        <v>2181</v>
      </c>
      <c r="G375" s="460" t="s">
        <v>221</v>
      </c>
      <c r="H375" s="461" t="s">
        <v>2103</v>
      </c>
      <c r="I375" s="465" t="s">
        <v>740</v>
      </c>
      <c r="J375" s="466">
        <v>4.7619047619047616E-2</v>
      </c>
      <c r="K375" s="467">
        <v>0.75</v>
      </c>
      <c r="L375" s="468"/>
    </row>
    <row r="376" spans="1:12">
      <c r="A376" s="456" t="s">
        <v>37</v>
      </c>
      <c r="B376" s="456" t="s">
        <v>2097</v>
      </c>
      <c r="C376" s="457" t="s">
        <v>2193</v>
      </c>
      <c r="D376" s="457" t="s">
        <v>2193</v>
      </c>
      <c r="E376" s="458">
        <v>2013</v>
      </c>
      <c r="F376" s="459" t="s">
        <v>2181</v>
      </c>
      <c r="G376" s="460" t="s">
        <v>221</v>
      </c>
      <c r="H376" s="461" t="s">
        <v>2104</v>
      </c>
      <c r="I376" s="465" t="s">
        <v>740</v>
      </c>
      <c r="J376" s="466">
        <v>3.9473684210526314E-2</v>
      </c>
      <c r="K376" s="467">
        <v>0.75</v>
      </c>
      <c r="L376" s="468"/>
    </row>
    <row r="377" spans="1:12">
      <c r="A377" s="456" t="s">
        <v>37</v>
      </c>
      <c r="B377" s="456" t="s">
        <v>2097</v>
      </c>
      <c r="C377" s="457" t="s">
        <v>2193</v>
      </c>
      <c r="D377" s="457" t="s">
        <v>2193</v>
      </c>
      <c r="E377" s="458">
        <v>2013</v>
      </c>
      <c r="F377" s="459" t="s">
        <v>2181</v>
      </c>
      <c r="G377" s="460" t="s">
        <v>221</v>
      </c>
      <c r="H377" s="461" t="s">
        <v>2101</v>
      </c>
      <c r="I377" s="465" t="s">
        <v>740</v>
      </c>
      <c r="J377" s="466">
        <v>0.14285714285714285</v>
      </c>
      <c r="K377" s="467">
        <v>0.8</v>
      </c>
      <c r="L377" s="468"/>
    </row>
    <row r="378" spans="1:12">
      <c r="A378" s="456" t="s">
        <v>37</v>
      </c>
      <c r="B378" s="456" t="s">
        <v>2097</v>
      </c>
      <c r="C378" s="457" t="s">
        <v>2193</v>
      </c>
      <c r="D378" s="457" t="s">
        <v>2193</v>
      </c>
      <c r="E378" s="458">
        <v>2013</v>
      </c>
      <c r="F378" s="459" t="s">
        <v>2181</v>
      </c>
      <c r="G378" s="460" t="s">
        <v>221</v>
      </c>
      <c r="H378" s="461" t="s">
        <v>2102</v>
      </c>
      <c r="I378" s="465" t="s">
        <v>740</v>
      </c>
      <c r="J378" s="466">
        <v>0.37037037037037035</v>
      </c>
      <c r="K378" s="467">
        <v>1</v>
      </c>
      <c r="L378" s="468"/>
    </row>
    <row r="379" spans="1:12">
      <c r="A379" s="456" t="s">
        <v>37</v>
      </c>
      <c r="B379" s="456" t="s">
        <v>2097</v>
      </c>
      <c r="C379" s="457" t="s">
        <v>2193</v>
      </c>
      <c r="D379" s="457" t="s">
        <v>2193</v>
      </c>
      <c r="E379" s="458">
        <v>2013</v>
      </c>
      <c r="F379" s="459" t="s">
        <v>2181</v>
      </c>
      <c r="G379" s="460" t="s">
        <v>222</v>
      </c>
      <c r="H379" s="461" t="s">
        <v>2103</v>
      </c>
      <c r="I379" s="465" t="s">
        <v>740</v>
      </c>
      <c r="J379" s="466">
        <v>1.6393442622950821E-2</v>
      </c>
      <c r="K379" s="467">
        <v>0.5</v>
      </c>
      <c r="L379" s="468"/>
    </row>
    <row r="380" spans="1:12">
      <c r="A380" s="456" t="s">
        <v>37</v>
      </c>
      <c r="B380" s="456" t="s">
        <v>2097</v>
      </c>
      <c r="C380" s="457" t="s">
        <v>2193</v>
      </c>
      <c r="D380" s="457" t="s">
        <v>2193</v>
      </c>
      <c r="E380" s="458">
        <v>2013</v>
      </c>
      <c r="F380" s="459" t="s">
        <v>2181</v>
      </c>
      <c r="G380" s="460" t="s">
        <v>222</v>
      </c>
      <c r="H380" s="461" t="s">
        <v>2104</v>
      </c>
      <c r="I380" s="465" t="s">
        <v>740</v>
      </c>
      <c r="J380" s="466">
        <v>1.8518518518518517E-2</v>
      </c>
      <c r="K380" s="467">
        <v>0.75</v>
      </c>
      <c r="L380" s="468"/>
    </row>
    <row r="381" spans="1:12">
      <c r="A381" s="456" t="s">
        <v>37</v>
      </c>
      <c r="B381" s="456" t="s">
        <v>2097</v>
      </c>
      <c r="C381" s="457" t="s">
        <v>2193</v>
      </c>
      <c r="D381" s="457" t="s">
        <v>2193</v>
      </c>
      <c r="E381" s="458">
        <v>2013</v>
      </c>
      <c r="F381" s="459" t="s">
        <v>2181</v>
      </c>
      <c r="G381" s="460" t="s">
        <v>222</v>
      </c>
      <c r="H381" s="461" t="s">
        <v>2107</v>
      </c>
      <c r="I381" s="465" t="s">
        <v>740</v>
      </c>
      <c r="J381" s="466">
        <v>0.13333333333333333</v>
      </c>
      <c r="K381" s="467">
        <v>1</v>
      </c>
      <c r="L381" s="468"/>
    </row>
    <row r="382" spans="1:12" ht="25.5">
      <c r="A382" s="456" t="s">
        <v>37</v>
      </c>
      <c r="B382" s="456" t="s">
        <v>2097</v>
      </c>
      <c r="C382" s="457" t="s">
        <v>2193</v>
      </c>
      <c r="D382" s="457" t="s">
        <v>2193</v>
      </c>
      <c r="E382" s="458">
        <v>2013</v>
      </c>
      <c r="F382" s="459" t="s">
        <v>2181</v>
      </c>
      <c r="G382" s="460" t="s">
        <v>2108</v>
      </c>
      <c r="H382" s="461" t="s">
        <v>2105</v>
      </c>
      <c r="I382" s="465" t="s">
        <v>740</v>
      </c>
      <c r="J382" s="466">
        <v>1.5270935960591134E-2</v>
      </c>
      <c r="K382" s="467">
        <v>0.75609756097560976</v>
      </c>
      <c r="L382" s="468"/>
    </row>
    <row r="383" spans="1:12" ht="25.5">
      <c r="A383" s="456" t="s">
        <v>37</v>
      </c>
      <c r="B383" s="456" t="s">
        <v>2097</v>
      </c>
      <c r="C383" s="457" t="s">
        <v>2193</v>
      </c>
      <c r="D383" s="457" t="s">
        <v>2193</v>
      </c>
      <c r="E383" s="458">
        <v>2013</v>
      </c>
      <c r="F383" s="459" t="s">
        <v>2181</v>
      </c>
      <c r="G383" s="460" t="s">
        <v>2108</v>
      </c>
      <c r="H383" s="461" t="s">
        <v>2106</v>
      </c>
      <c r="I383" s="465" t="s">
        <v>740</v>
      </c>
      <c r="J383" s="466">
        <v>3.4482758620689655E-2</v>
      </c>
      <c r="K383" s="467">
        <v>0.75</v>
      </c>
      <c r="L383" s="468"/>
    </row>
    <row r="384" spans="1:12" ht="25.5">
      <c r="A384" s="456" t="s">
        <v>37</v>
      </c>
      <c r="B384" s="456" t="s">
        <v>2097</v>
      </c>
      <c r="C384" s="457" t="s">
        <v>2193</v>
      </c>
      <c r="D384" s="457" t="s">
        <v>2193</v>
      </c>
      <c r="E384" s="458">
        <v>2013</v>
      </c>
      <c r="F384" s="459" t="s">
        <v>2181</v>
      </c>
      <c r="G384" s="460" t="s">
        <v>2108</v>
      </c>
      <c r="H384" s="461" t="s">
        <v>2104</v>
      </c>
      <c r="I384" s="465" t="s">
        <v>740</v>
      </c>
      <c r="J384" s="466">
        <v>0.04</v>
      </c>
      <c r="K384" s="467">
        <v>0.5</v>
      </c>
      <c r="L384" s="468"/>
    </row>
    <row r="385" spans="1:12" ht="25.5">
      <c r="A385" s="456" t="s">
        <v>37</v>
      </c>
      <c r="B385" s="456" t="s">
        <v>2097</v>
      </c>
      <c r="C385" s="457" t="s">
        <v>2193</v>
      </c>
      <c r="D385" s="457" t="s">
        <v>2193</v>
      </c>
      <c r="E385" s="458">
        <v>2013</v>
      </c>
      <c r="F385" s="459" t="s">
        <v>2181</v>
      </c>
      <c r="G385" s="460" t="s">
        <v>2108</v>
      </c>
      <c r="H385" s="461" t="s">
        <v>2101</v>
      </c>
      <c r="I385" s="465" t="s">
        <v>740</v>
      </c>
      <c r="J385" s="466">
        <v>0.12676056338028169</v>
      </c>
      <c r="K385" s="467">
        <v>0.9</v>
      </c>
      <c r="L385" s="468"/>
    </row>
    <row r="386" spans="1:12" ht="25.5">
      <c r="A386" s="456" t="s">
        <v>37</v>
      </c>
      <c r="B386" s="456" t="s">
        <v>2097</v>
      </c>
      <c r="C386" s="457" t="s">
        <v>2193</v>
      </c>
      <c r="D386" s="457" t="s">
        <v>2193</v>
      </c>
      <c r="E386" s="458">
        <v>2013</v>
      </c>
      <c r="F386" s="459" t="s">
        <v>2181</v>
      </c>
      <c r="G386" s="460" t="s">
        <v>2108</v>
      </c>
      <c r="H386" s="461" t="s">
        <v>2102</v>
      </c>
      <c r="I386" s="465" t="s">
        <v>740</v>
      </c>
      <c r="J386" s="466">
        <v>3.3333333333333333E-2</v>
      </c>
      <c r="K386" s="467">
        <v>0.5</v>
      </c>
      <c r="L386" s="468"/>
    </row>
    <row r="387" spans="1:12">
      <c r="A387" s="456" t="s">
        <v>37</v>
      </c>
      <c r="B387" s="456" t="s">
        <v>2097</v>
      </c>
      <c r="C387" s="457" t="s">
        <v>2193</v>
      </c>
      <c r="D387" s="457" t="s">
        <v>2193</v>
      </c>
      <c r="E387" s="458">
        <v>2013</v>
      </c>
      <c r="F387" s="459" t="s">
        <v>2181</v>
      </c>
      <c r="G387" s="460" t="s">
        <v>2109</v>
      </c>
      <c r="H387" s="461" t="s">
        <v>2106</v>
      </c>
      <c r="I387" s="465" t="s">
        <v>740</v>
      </c>
      <c r="J387" s="466">
        <v>0.16666666666666666</v>
      </c>
      <c r="K387" s="467">
        <v>1</v>
      </c>
      <c r="L387" s="468"/>
    </row>
    <row r="388" spans="1:12">
      <c r="A388" s="456" t="s">
        <v>37</v>
      </c>
      <c r="B388" s="456" t="s">
        <v>2097</v>
      </c>
      <c r="C388" s="457" t="s">
        <v>2193</v>
      </c>
      <c r="D388" s="457" t="s">
        <v>2193</v>
      </c>
      <c r="E388" s="458">
        <v>2013</v>
      </c>
      <c r="F388" s="459" t="s">
        <v>2181</v>
      </c>
      <c r="G388" s="460" t="s">
        <v>2109</v>
      </c>
      <c r="H388" s="461" t="s">
        <v>2104</v>
      </c>
      <c r="I388" s="465" t="s">
        <v>740</v>
      </c>
      <c r="J388" s="466">
        <v>6.1224489795918366E-2</v>
      </c>
      <c r="K388" s="467">
        <v>0.75</v>
      </c>
      <c r="L388" s="468"/>
    </row>
    <row r="389" spans="1:12" ht="25.5">
      <c r="A389" s="456" t="s">
        <v>37</v>
      </c>
      <c r="B389" s="456" t="s">
        <v>2097</v>
      </c>
      <c r="C389" s="457" t="s">
        <v>2193</v>
      </c>
      <c r="D389" s="457" t="s">
        <v>2193</v>
      </c>
      <c r="E389" s="458">
        <v>2013</v>
      </c>
      <c r="F389" s="459" t="s">
        <v>2181</v>
      </c>
      <c r="G389" s="460" t="s">
        <v>226</v>
      </c>
      <c r="H389" s="461" t="s">
        <v>2106</v>
      </c>
      <c r="I389" s="465" t="s">
        <v>740</v>
      </c>
      <c r="J389" s="466">
        <v>6.6666666666666666E-2</v>
      </c>
      <c r="K389" s="467">
        <v>0.5</v>
      </c>
      <c r="L389" s="468"/>
    </row>
    <row r="390" spans="1:12" ht="25.5">
      <c r="A390" s="456" t="s">
        <v>37</v>
      </c>
      <c r="B390" s="456" t="s">
        <v>2097</v>
      </c>
      <c r="C390" s="457" t="s">
        <v>2193</v>
      </c>
      <c r="D390" s="457" t="s">
        <v>2193</v>
      </c>
      <c r="E390" s="458">
        <v>2013</v>
      </c>
      <c r="F390" s="459" t="s">
        <v>2181</v>
      </c>
      <c r="G390" s="460" t="s">
        <v>226</v>
      </c>
      <c r="H390" s="461" t="s">
        <v>2099</v>
      </c>
      <c r="I390" s="465" t="s">
        <v>740</v>
      </c>
      <c r="J390" s="466">
        <v>0.10344827586206896</v>
      </c>
      <c r="K390" s="467">
        <v>0.75</v>
      </c>
      <c r="L390" s="468"/>
    </row>
    <row r="391" spans="1:12" ht="25.5">
      <c r="A391" s="456" t="s">
        <v>37</v>
      </c>
      <c r="B391" s="456" t="s">
        <v>1020</v>
      </c>
      <c r="C391" s="457" t="s">
        <v>2193</v>
      </c>
      <c r="D391" s="457" t="s">
        <v>2193</v>
      </c>
      <c r="E391" s="458">
        <v>2013</v>
      </c>
      <c r="F391" s="459" t="s">
        <v>2181</v>
      </c>
      <c r="G391" s="460" t="s">
        <v>2098</v>
      </c>
      <c r="H391" s="461" t="s">
        <v>2110</v>
      </c>
      <c r="I391" s="465" t="s">
        <v>740</v>
      </c>
      <c r="J391" s="466">
        <v>0.19047619047619047</v>
      </c>
      <c r="K391" s="467">
        <v>1</v>
      </c>
      <c r="L391" s="468"/>
    </row>
    <row r="392" spans="1:12" ht="25.5">
      <c r="A392" s="456" t="s">
        <v>37</v>
      </c>
      <c r="B392" s="456" t="s">
        <v>1020</v>
      </c>
      <c r="C392" s="457" t="s">
        <v>2193</v>
      </c>
      <c r="D392" s="457" t="s">
        <v>2193</v>
      </c>
      <c r="E392" s="458">
        <v>2013</v>
      </c>
      <c r="F392" s="459" t="s">
        <v>2181</v>
      </c>
      <c r="G392" s="460" t="s">
        <v>2098</v>
      </c>
      <c r="H392" s="461" t="s">
        <v>2104</v>
      </c>
      <c r="I392" s="465" t="s">
        <v>740</v>
      </c>
      <c r="J392" s="466">
        <v>2.4844720496894408E-2</v>
      </c>
      <c r="K392" s="467">
        <v>1</v>
      </c>
      <c r="L392" s="468"/>
    </row>
    <row r="393" spans="1:12" ht="25.5">
      <c r="A393" s="456" t="s">
        <v>37</v>
      </c>
      <c r="B393" s="456" t="s">
        <v>1020</v>
      </c>
      <c r="C393" s="457" t="s">
        <v>2193</v>
      </c>
      <c r="D393" s="457" t="s">
        <v>2193</v>
      </c>
      <c r="E393" s="458">
        <v>2013</v>
      </c>
      <c r="F393" s="459" t="s">
        <v>2181</v>
      </c>
      <c r="G393" s="460" t="s">
        <v>2098</v>
      </c>
      <c r="H393" s="461" t="s">
        <v>2101</v>
      </c>
      <c r="I393" s="465" t="s">
        <v>740</v>
      </c>
      <c r="J393" s="466">
        <v>1.5060240963855422E-2</v>
      </c>
      <c r="K393" s="467">
        <v>0.7142857142857143</v>
      </c>
      <c r="L393" s="468"/>
    </row>
    <row r="394" spans="1:12" ht="25.5">
      <c r="A394" s="456" t="s">
        <v>37</v>
      </c>
      <c r="B394" s="456" t="s">
        <v>1020</v>
      </c>
      <c r="C394" s="457" t="s">
        <v>2193</v>
      </c>
      <c r="D394" s="457" t="s">
        <v>2193</v>
      </c>
      <c r="E394" s="458">
        <v>2013</v>
      </c>
      <c r="F394" s="459" t="s">
        <v>2181</v>
      </c>
      <c r="G394" s="460" t="s">
        <v>2098</v>
      </c>
      <c r="H394" s="461" t="s">
        <v>2102</v>
      </c>
      <c r="I394" s="465" t="s">
        <v>740</v>
      </c>
      <c r="J394" s="466">
        <v>2.7210884353741496E-2</v>
      </c>
      <c r="K394" s="467">
        <v>1</v>
      </c>
      <c r="L394" s="468"/>
    </row>
    <row r="395" spans="1:12">
      <c r="A395" s="456" t="s">
        <v>37</v>
      </c>
      <c r="B395" s="456" t="s">
        <v>1020</v>
      </c>
      <c r="C395" s="457" t="s">
        <v>2193</v>
      </c>
      <c r="D395" s="457" t="s">
        <v>2193</v>
      </c>
      <c r="E395" s="458">
        <v>2013</v>
      </c>
      <c r="F395" s="459" t="s">
        <v>2181</v>
      </c>
      <c r="G395" s="460" t="s">
        <v>215</v>
      </c>
      <c r="H395" s="461" t="s">
        <v>2110</v>
      </c>
      <c r="I395" s="465" t="s">
        <v>740</v>
      </c>
      <c r="J395" s="466">
        <v>0.19047619047619047</v>
      </c>
      <c r="K395" s="467">
        <v>1</v>
      </c>
      <c r="L395" s="468"/>
    </row>
    <row r="396" spans="1:12">
      <c r="A396" s="456" t="s">
        <v>37</v>
      </c>
      <c r="B396" s="456" t="s">
        <v>1020</v>
      </c>
      <c r="C396" s="457" t="s">
        <v>2193</v>
      </c>
      <c r="D396" s="457" t="s">
        <v>2193</v>
      </c>
      <c r="E396" s="458">
        <v>2013</v>
      </c>
      <c r="F396" s="459" t="s">
        <v>2181</v>
      </c>
      <c r="G396" s="460" t="s">
        <v>215</v>
      </c>
      <c r="H396" s="461" t="s">
        <v>2104</v>
      </c>
      <c r="I396" s="465" t="s">
        <v>740</v>
      </c>
      <c r="J396" s="466">
        <v>4.3956043956043959E-2</v>
      </c>
      <c r="K396" s="467">
        <v>1</v>
      </c>
      <c r="L396" s="468"/>
    </row>
    <row r="397" spans="1:12">
      <c r="A397" s="456" t="s">
        <v>37</v>
      </c>
      <c r="B397" s="456" t="s">
        <v>1020</v>
      </c>
      <c r="C397" s="457" t="s">
        <v>2193</v>
      </c>
      <c r="D397" s="457" t="s">
        <v>2193</v>
      </c>
      <c r="E397" s="458">
        <v>2013</v>
      </c>
      <c r="F397" s="459" t="s">
        <v>2181</v>
      </c>
      <c r="G397" s="460" t="s">
        <v>215</v>
      </c>
      <c r="H397" s="461" t="s">
        <v>2101</v>
      </c>
      <c r="I397" s="465" t="s">
        <v>740</v>
      </c>
      <c r="J397" s="466">
        <v>4.3956043956043959E-2</v>
      </c>
      <c r="K397" s="467">
        <v>1</v>
      </c>
      <c r="L397" s="468"/>
    </row>
    <row r="398" spans="1:12">
      <c r="A398" s="456" t="s">
        <v>37</v>
      </c>
      <c r="B398" s="456" t="s">
        <v>1020</v>
      </c>
      <c r="C398" s="457" t="s">
        <v>2193</v>
      </c>
      <c r="D398" s="457" t="s">
        <v>2193</v>
      </c>
      <c r="E398" s="458">
        <v>2013</v>
      </c>
      <c r="F398" s="459" t="s">
        <v>2181</v>
      </c>
      <c r="G398" s="460" t="s">
        <v>215</v>
      </c>
      <c r="H398" s="461" t="s">
        <v>2111</v>
      </c>
      <c r="I398" s="465" t="s">
        <v>740</v>
      </c>
      <c r="J398" s="466">
        <v>0.29166666666666669</v>
      </c>
      <c r="K398" s="467">
        <v>1</v>
      </c>
      <c r="L398" s="468"/>
    </row>
    <row r="399" spans="1:12">
      <c r="A399" s="456" t="s">
        <v>37</v>
      </c>
      <c r="B399" s="456" t="s">
        <v>1020</v>
      </c>
      <c r="C399" s="457" t="s">
        <v>2193</v>
      </c>
      <c r="D399" s="457" t="s">
        <v>2193</v>
      </c>
      <c r="E399" s="458">
        <v>2013</v>
      </c>
      <c r="F399" s="459" t="s">
        <v>2181</v>
      </c>
      <c r="G399" s="460" t="s">
        <v>217</v>
      </c>
      <c r="H399" s="461" t="s">
        <v>2112</v>
      </c>
      <c r="I399" s="465" t="s">
        <v>740</v>
      </c>
      <c r="J399" s="466">
        <v>0.11428571428571428</v>
      </c>
      <c r="K399" s="467">
        <v>1</v>
      </c>
      <c r="L399" s="468"/>
    </row>
    <row r="400" spans="1:12">
      <c r="A400" s="456" t="s">
        <v>37</v>
      </c>
      <c r="B400" s="456" t="s">
        <v>1020</v>
      </c>
      <c r="C400" s="457" t="s">
        <v>2193</v>
      </c>
      <c r="D400" s="457" t="s">
        <v>2193</v>
      </c>
      <c r="E400" s="458">
        <v>2013</v>
      </c>
      <c r="F400" s="459" t="s">
        <v>2181</v>
      </c>
      <c r="G400" s="460" t="s">
        <v>217</v>
      </c>
      <c r="H400" s="461" t="s">
        <v>2104</v>
      </c>
      <c r="I400" s="465" t="s">
        <v>740</v>
      </c>
      <c r="J400" s="466">
        <v>0.4</v>
      </c>
      <c r="K400" s="467">
        <v>1</v>
      </c>
      <c r="L400" s="468"/>
    </row>
    <row r="401" spans="1:12">
      <c r="A401" s="456" t="s">
        <v>37</v>
      </c>
      <c r="B401" s="456" t="s">
        <v>1020</v>
      </c>
      <c r="C401" s="457" t="s">
        <v>2193</v>
      </c>
      <c r="D401" s="457" t="s">
        <v>2193</v>
      </c>
      <c r="E401" s="458">
        <v>2013</v>
      </c>
      <c r="F401" s="459" t="s">
        <v>2181</v>
      </c>
      <c r="G401" s="460" t="s">
        <v>221</v>
      </c>
      <c r="H401" s="461" t="s">
        <v>2112</v>
      </c>
      <c r="I401" s="465" t="s">
        <v>740</v>
      </c>
      <c r="J401" s="466">
        <v>5.4545454545454543E-2</v>
      </c>
      <c r="K401" s="467">
        <v>0.75</v>
      </c>
      <c r="L401" s="468"/>
    </row>
    <row r="402" spans="1:12">
      <c r="A402" s="456" t="s">
        <v>37</v>
      </c>
      <c r="B402" s="456" t="s">
        <v>1020</v>
      </c>
      <c r="C402" s="457" t="s">
        <v>2193</v>
      </c>
      <c r="D402" s="457" t="s">
        <v>2193</v>
      </c>
      <c r="E402" s="458">
        <v>2013</v>
      </c>
      <c r="F402" s="459" t="s">
        <v>2181</v>
      </c>
      <c r="G402" s="460" t="s">
        <v>221</v>
      </c>
      <c r="H402" s="461" t="s">
        <v>2104</v>
      </c>
      <c r="I402" s="465" t="s">
        <v>740</v>
      </c>
      <c r="J402" s="466">
        <v>4.2857142857142858E-2</v>
      </c>
      <c r="K402" s="467">
        <v>0.75</v>
      </c>
      <c r="L402" s="468"/>
    </row>
    <row r="403" spans="1:12">
      <c r="A403" s="456" t="s">
        <v>37</v>
      </c>
      <c r="B403" s="456" t="s">
        <v>1020</v>
      </c>
      <c r="C403" s="457" t="s">
        <v>2193</v>
      </c>
      <c r="D403" s="457" t="s">
        <v>2193</v>
      </c>
      <c r="E403" s="458">
        <v>2013</v>
      </c>
      <c r="F403" s="459" t="s">
        <v>2181</v>
      </c>
      <c r="G403" s="460" t="s">
        <v>221</v>
      </c>
      <c r="H403" s="461" t="s">
        <v>2107</v>
      </c>
      <c r="I403" s="465" t="s">
        <v>740</v>
      </c>
      <c r="J403" s="466">
        <v>0.18518518518518517</v>
      </c>
      <c r="K403" s="467">
        <v>1</v>
      </c>
      <c r="L403" s="468"/>
    </row>
    <row r="404" spans="1:12">
      <c r="A404" s="456" t="s">
        <v>37</v>
      </c>
      <c r="B404" s="456" t="s">
        <v>1020</v>
      </c>
      <c r="C404" s="457" t="s">
        <v>2193</v>
      </c>
      <c r="D404" s="457" t="s">
        <v>2193</v>
      </c>
      <c r="E404" s="458">
        <v>2013</v>
      </c>
      <c r="F404" s="459" t="s">
        <v>2181</v>
      </c>
      <c r="G404" s="460" t="s">
        <v>222</v>
      </c>
      <c r="H404" s="461" t="s">
        <v>2110</v>
      </c>
      <c r="I404" s="465" t="s">
        <v>740</v>
      </c>
      <c r="J404" s="466">
        <v>3.5294117647058823E-2</v>
      </c>
      <c r="K404" s="467">
        <v>0.75</v>
      </c>
      <c r="L404" s="468"/>
    </row>
    <row r="405" spans="1:12">
      <c r="A405" s="456" t="s">
        <v>37</v>
      </c>
      <c r="B405" s="456" t="s">
        <v>1020</v>
      </c>
      <c r="C405" s="457" t="s">
        <v>2193</v>
      </c>
      <c r="D405" s="457" t="s">
        <v>2193</v>
      </c>
      <c r="E405" s="458">
        <v>2013</v>
      </c>
      <c r="F405" s="459" t="s">
        <v>2181</v>
      </c>
      <c r="G405" s="460" t="s">
        <v>222</v>
      </c>
      <c r="H405" s="461" t="s">
        <v>2104</v>
      </c>
      <c r="I405" s="465" t="s">
        <v>740</v>
      </c>
      <c r="J405" s="466">
        <v>6.3492063492063489E-2</v>
      </c>
      <c r="K405" s="467">
        <v>1</v>
      </c>
      <c r="L405" s="468"/>
    </row>
    <row r="406" spans="1:12">
      <c r="A406" s="456" t="s">
        <v>37</v>
      </c>
      <c r="B406" s="456" t="s">
        <v>1020</v>
      </c>
      <c r="C406" s="457" t="s">
        <v>2193</v>
      </c>
      <c r="D406" s="457" t="s">
        <v>2193</v>
      </c>
      <c r="E406" s="458">
        <v>2013</v>
      </c>
      <c r="F406" s="459" t="s">
        <v>2181</v>
      </c>
      <c r="G406" s="460" t="s">
        <v>2109</v>
      </c>
      <c r="H406" s="461" t="s">
        <v>2099</v>
      </c>
      <c r="I406" s="465" t="s">
        <v>740</v>
      </c>
      <c r="J406" s="466">
        <v>0.23529411764705882</v>
      </c>
      <c r="K406" s="467">
        <v>0.8</v>
      </c>
      <c r="L406" s="468"/>
    </row>
    <row r="407" spans="1:12" ht="25.5">
      <c r="A407" s="456" t="s">
        <v>37</v>
      </c>
      <c r="B407" s="456" t="s">
        <v>1020</v>
      </c>
      <c r="C407" s="457" t="s">
        <v>2193</v>
      </c>
      <c r="D407" s="457" t="s">
        <v>2193</v>
      </c>
      <c r="E407" s="458">
        <v>2013</v>
      </c>
      <c r="F407" s="459" t="s">
        <v>2181</v>
      </c>
      <c r="G407" s="460" t="s">
        <v>2108</v>
      </c>
      <c r="H407" s="461" t="s">
        <v>2113</v>
      </c>
      <c r="I407" s="465" t="s">
        <v>740</v>
      </c>
      <c r="J407" s="466">
        <v>2.3809523809523808E-2</v>
      </c>
      <c r="K407" s="467">
        <v>0.75</v>
      </c>
      <c r="L407" s="468"/>
    </row>
    <row r="408" spans="1:12" ht="25.5">
      <c r="A408" s="456" t="s">
        <v>37</v>
      </c>
      <c r="B408" s="456" t="s">
        <v>1020</v>
      </c>
      <c r="C408" s="457" t="s">
        <v>2193</v>
      </c>
      <c r="D408" s="457" t="s">
        <v>2193</v>
      </c>
      <c r="E408" s="458">
        <v>2013</v>
      </c>
      <c r="F408" s="459" t="s">
        <v>2181</v>
      </c>
      <c r="G408" s="460" t="s">
        <v>2108</v>
      </c>
      <c r="H408" s="461" t="s">
        <v>2110</v>
      </c>
      <c r="I408" s="465" t="s">
        <v>740</v>
      </c>
      <c r="J408" s="466">
        <v>1.7400204708290685E-2</v>
      </c>
      <c r="K408" s="467">
        <v>0.85</v>
      </c>
      <c r="L408" s="468"/>
    </row>
    <row r="409" spans="1:12" ht="25.5">
      <c r="A409" s="456" t="s">
        <v>37</v>
      </c>
      <c r="B409" s="456" t="s">
        <v>1020</v>
      </c>
      <c r="C409" s="457" t="s">
        <v>2193</v>
      </c>
      <c r="D409" s="457" t="s">
        <v>2193</v>
      </c>
      <c r="E409" s="458">
        <v>2013</v>
      </c>
      <c r="F409" s="459" t="s">
        <v>2181</v>
      </c>
      <c r="G409" s="460" t="s">
        <v>2108</v>
      </c>
      <c r="H409" s="461" t="s">
        <v>2099</v>
      </c>
      <c r="I409" s="465" t="s">
        <v>740</v>
      </c>
      <c r="J409" s="466">
        <v>0.17391304347826086</v>
      </c>
      <c r="K409" s="467">
        <v>1</v>
      </c>
      <c r="L409" s="468"/>
    </row>
    <row r="410" spans="1:12" ht="25.5">
      <c r="A410" s="456" t="s">
        <v>37</v>
      </c>
      <c r="B410" s="456" t="s">
        <v>1020</v>
      </c>
      <c r="C410" s="457" t="s">
        <v>2193</v>
      </c>
      <c r="D410" s="457" t="s">
        <v>2193</v>
      </c>
      <c r="E410" s="458">
        <v>2013</v>
      </c>
      <c r="F410" s="459" t="s">
        <v>2181</v>
      </c>
      <c r="G410" s="460" t="s">
        <v>226</v>
      </c>
      <c r="H410" s="461" t="s">
        <v>2110</v>
      </c>
      <c r="I410" s="465" t="s">
        <v>740</v>
      </c>
      <c r="J410" s="466">
        <v>0.13793103448275862</v>
      </c>
      <c r="K410" s="467">
        <v>1</v>
      </c>
      <c r="L410" s="468"/>
    </row>
    <row r="411" spans="1:12" ht="25.5">
      <c r="A411" s="456" t="s">
        <v>37</v>
      </c>
      <c r="B411" s="456" t="s">
        <v>1020</v>
      </c>
      <c r="C411" s="457" t="s">
        <v>2193</v>
      </c>
      <c r="D411" s="457" t="s">
        <v>2193</v>
      </c>
      <c r="E411" s="458">
        <v>2013</v>
      </c>
      <c r="F411" s="459" t="s">
        <v>2181</v>
      </c>
      <c r="G411" s="460" t="s">
        <v>226</v>
      </c>
      <c r="H411" s="461" t="s">
        <v>2104</v>
      </c>
      <c r="I411" s="465" t="s">
        <v>740</v>
      </c>
      <c r="J411" s="466">
        <v>0.23076923076923078</v>
      </c>
      <c r="K411" s="467">
        <v>0.75</v>
      </c>
      <c r="L411" s="468"/>
    </row>
    <row r="412" spans="1:12" ht="25.5">
      <c r="A412" s="456" t="s">
        <v>37</v>
      </c>
      <c r="B412" s="456" t="s">
        <v>2114</v>
      </c>
      <c r="C412" s="457" t="s">
        <v>2193</v>
      </c>
      <c r="D412" s="457" t="s">
        <v>2193</v>
      </c>
      <c r="E412" s="458">
        <v>2013</v>
      </c>
      <c r="F412" s="459" t="s">
        <v>2181</v>
      </c>
      <c r="G412" s="460" t="s">
        <v>2098</v>
      </c>
      <c r="H412" s="461" t="s">
        <v>2102</v>
      </c>
      <c r="I412" s="465" t="s">
        <v>740</v>
      </c>
      <c r="J412" s="466">
        <v>0.14285714285714285</v>
      </c>
      <c r="K412" s="467">
        <v>1</v>
      </c>
      <c r="L412" s="468"/>
    </row>
    <row r="413" spans="1:12" ht="25.5">
      <c r="A413" s="456" t="s">
        <v>37</v>
      </c>
      <c r="B413" s="456" t="s">
        <v>2114</v>
      </c>
      <c r="C413" s="457" t="s">
        <v>2193</v>
      </c>
      <c r="D413" s="457" t="s">
        <v>2193</v>
      </c>
      <c r="E413" s="458">
        <v>2013</v>
      </c>
      <c r="F413" s="459" t="s">
        <v>2181</v>
      </c>
      <c r="G413" s="460" t="s">
        <v>2098</v>
      </c>
      <c r="H413" s="461" t="s">
        <v>206</v>
      </c>
      <c r="I413" s="465" t="s">
        <v>740</v>
      </c>
      <c r="J413" s="466">
        <v>0.48275862068965519</v>
      </c>
      <c r="K413" s="467">
        <v>0.7</v>
      </c>
      <c r="L413" s="468"/>
    </row>
    <row r="414" spans="1:12">
      <c r="A414" s="456" t="s">
        <v>37</v>
      </c>
      <c r="B414" s="456" t="s">
        <v>2114</v>
      </c>
      <c r="C414" s="457" t="s">
        <v>2193</v>
      </c>
      <c r="D414" s="457" t="s">
        <v>2193</v>
      </c>
      <c r="E414" s="458">
        <v>2013</v>
      </c>
      <c r="F414" s="459" t="s">
        <v>2181</v>
      </c>
      <c r="G414" s="460" t="s">
        <v>215</v>
      </c>
      <c r="H414" s="461" t="s">
        <v>2099</v>
      </c>
      <c r="I414" s="465" t="s">
        <v>740</v>
      </c>
      <c r="J414" s="466">
        <v>0.15384615384615385</v>
      </c>
      <c r="K414" s="467">
        <v>0.5</v>
      </c>
      <c r="L414" s="468"/>
    </row>
    <row r="415" spans="1:12">
      <c r="A415" s="456" t="s">
        <v>37</v>
      </c>
      <c r="B415" s="456" t="s">
        <v>2114</v>
      </c>
      <c r="C415" s="457" t="s">
        <v>2193</v>
      </c>
      <c r="D415" s="457" t="s">
        <v>2193</v>
      </c>
      <c r="E415" s="458">
        <v>2013</v>
      </c>
      <c r="F415" s="459" t="s">
        <v>2181</v>
      </c>
      <c r="G415" s="460" t="s">
        <v>215</v>
      </c>
      <c r="H415" s="461" t="s">
        <v>206</v>
      </c>
      <c r="I415" s="465" t="s">
        <v>740</v>
      </c>
      <c r="J415" s="466">
        <v>0.75</v>
      </c>
      <c r="K415" s="467">
        <v>0.75</v>
      </c>
      <c r="L415" s="468"/>
    </row>
    <row r="416" spans="1:12">
      <c r="A416" s="456" t="s">
        <v>37</v>
      </c>
      <c r="B416" s="456" t="s">
        <v>2114</v>
      </c>
      <c r="C416" s="457" t="s">
        <v>2193</v>
      </c>
      <c r="D416" s="457" t="s">
        <v>2193</v>
      </c>
      <c r="E416" s="458">
        <v>2013</v>
      </c>
      <c r="F416" s="459" t="s">
        <v>2181</v>
      </c>
      <c r="G416" s="460" t="s">
        <v>221</v>
      </c>
      <c r="H416" s="461" t="s">
        <v>2106</v>
      </c>
      <c r="I416" s="465" t="s">
        <v>740</v>
      </c>
      <c r="J416" s="466">
        <v>0.13043478260869565</v>
      </c>
      <c r="K416" s="467">
        <v>0.75</v>
      </c>
      <c r="L416" s="468"/>
    </row>
    <row r="417" spans="1:12">
      <c r="A417" s="456" t="s">
        <v>37</v>
      </c>
      <c r="B417" s="456" t="s">
        <v>2114</v>
      </c>
      <c r="C417" s="457" t="s">
        <v>2193</v>
      </c>
      <c r="D417" s="457" t="s">
        <v>2193</v>
      </c>
      <c r="E417" s="458">
        <v>2013</v>
      </c>
      <c r="F417" s="459" t="s">
        <v>2181</v>
      </c>
      <c r="G417" s="460" t="s">
        <v>221</v>
      </c>
      <c r="H417" s="461" t="s">
        <v>2104</v>
      </c>
      <c r="I417" s="465" t="s">
        <v>740</v>
      </c>
      <c r="J417" s="466">
        <v>0.16666666666666666</v>
      </c>
      <c r="K417" s="467">
        <v>1</v>
      </c>
      <c r="L417" s="468"/>
    </row>
    <row r="418" spans="1:12">
      <c r="A418" s="456" t="s">
        <v>37</v>
      </c>
      <c r="B418" s="456" t="s">
        <v>2114</v>
      </c>
      <c r="C418" s="457" t="s">
        <v>2193</v>
      </c>
      <c r="D418" s="457" t="s">
        <v>2193</v>
      </c>
      <c r="E418" s="458">
        <v>2013</v>
      </c>
      <c r="F418" s="459" t="s">
        <v>2181</v>
      </c>
      <c r="G418" s="460" t="s">
        <v>221</v>
      </c>
      <c r="H418" s="461" t="s">
        <v>2111</v>
      </c>
      <c r="I418" s="465" t="s">
        <v>740</v>
      </c>
      <c r="J418" s="466">
        <v>0.13541666666666666</v>
      </c>
      <c r="K418" s="467">
        <v>1</v>
      </c>
      <c r="L418" s="468"/>
    </row>
    <row r="419" spans="1:12" ht="13.35" customHeight="1">
      <c r="A419" s="456" t="s">
        <v>37</v>
      </c>
      <c r="B419" s="456" t="s">
        <v>2114</v>
      </c>
      <c r="C419" s="457" t="s">
        <v>2193</v>
      </c>
      <c r="D419" s="457" t="s">
        <v>2193</v>
      </c>
      <c r="E419" s="458">
        <v>2013</v>
      </c>
      <c r="F419" s="459" t="s">
        <v>2181</v>
      </c>
      <c r="G419" s="460" t="s">
        <v>221</v>
      </c>
      <c r="H419" s="461" t="s">
        <v>206</v>
      </c>
      <c r="I419" s="465" t="s">
        <v>740</v>
      </c>
      <c r="J419" s="466">
        <v>0.21428571428571427</v>
      </c>
      <c r="K419" s="467">
        <v>0.8571428571428571</v>
      </c>
      <c r="L419" s="468"/>
    </row>
    <row r="420" spans="1:12" ht="13.5" customHeight="1">
      <c r="A420" s="456" t="s">
        <v>37</v>
      </c>
      <c r="B420" s="456" t="s">
        <v>2114</v>
      </c>
      <c r="C420" s="457" t="s">
        <v>2193</v>
      </c>
      <c r="D420" s="457" t="s">
        <v>2193</v>
      </c>
      <c r="E420" s="458">
        <v>2013</v>
      </c>
      <c r="F420" s="459" t="s">
        <v>2181</v>
      </c>
      <c r="G420" s="460" t="s">
        <v>2108</v>
      </c>
      <c r="H420" s="461" t="s">
        <v>2115</v>
      </c>
      <c r="I420" s="465" t="s">
        <v>740</v>
      </c>
      <c r="J420" s="466">
        <v>1.8072289156626505E-2</v>
      </c>
      <c r="K420" s="467">
        <v>0.81818181818181823</v>
      </c>
      <c r="L420" s="468"/>
    </row>
    <row r="421" spans="1:12" ht="13.35" customHeight="1">
      <c r="A421" s="469" t="s">
        <v>37</v>
      </c>
      <c r="B421" s="469" t="s">
        <v>2114</v>
      </c>
      <c r="C421" s="457" t="s">
        <v>2193</v>
      </c>
      <c r="D421" s="457" t="s">
        <v>2193</v>
      </c>
      <c r="E421" s="458">
        <v>2013</v>
      </c>
      <c r="F421" s="459" t="s">
        <v>2181</v>
      </c>
      <c r="G421" s="460" t="s">
        <v>2108</v>
      </c>
      <c r="H421" s="461" t="s">
        <v>2103</v>
      </c>
      <c r="I421" s="465" t="s">
        <v>740</v>
      </c>
      <c r="J421" s="466">
        <v>0.13333333333333333</v>
      </c>
      <c r="K421" s="467">
        <v>0.5714285714285714</v>
      </c>
      <c r="L421" s="470"/>
    </row>
    <row r="422" spans="1:12" ht="25.5">
      <c r="A422" s="469" t="s">
        <v>37</v>
      </c>
      <c r="B422" s="471" t="s">
        <v>2114</v>
      </c>
      <c r="C422" s="457" t="s">
        <v>2193</v>
      </c>
      <c r="D422" s="457" t="s">
        <v>2193</v>
      </c>
      <c r="E422" s="458">
        <v>2013</v>
      </c>
      <c r="F422" s="459" t="s">
        <v>2181</v>
      </c>
      <c r="G422" s="460" t="s">
        <v>2108</v>
      </c>
      <c r="H422" s="461" t="s">
        <v>2099</v>
      </c>
      <c r="I422" s="465" t="s">
        <v>740</v>
      </c>
      <c r="J422" s="466">
        <v>0.2</v>
      </c>
      <c r="K422" s="467">
        <v>0.8571428571428571</v>
      </c>
      <c r="L422" s="470"/>
    </row>
    <row r="423" spans="1:12" ht="25.5">
      <c r="A423" s="469" t="s">
        <v>37</v>
      </c>
      <c r="B423" s="471" t="s">
        <v>2114</v>
      </c>
      <c r="C423" s="457" t="s">
        <v>2193</v>
      </c>
      <c r="D423" s="457" t="s">
        <v>2193</v>
      </c>
      <c r="E423" s="458">
        <v>2013</v>
      </c>
      <c r="F423" s="459" t="s">
        <v>2181</v>
      </c>
      <c r="G423" s="460" t="s">
        <v>2108</v>
      </c>
      <c r="H423" s="461" t="s">
        <v>2111</v>
      </c>
      <c r="I423" s="465" t="s">
        <v>740</v>
      </c>
      <c r="J423" s="466">
        <v>0.15</v>
      </c>
      <c r="K423" s="467">
        <v>0.6</v>
      </c>
      <c r="L423" s="470"/>
    </row>
    <row r="424" spans="1:12" ht="25.5">
      <c r="A424" s="456" t="s">
        <v>37</v>
      </c>
      <c r="B424" s="456" t="s">
        <v>2097</v>
      </c>
      <c r="C424" s="457" t="s">
        <v>2194</v>
      </c>
      <c r="D424" s="457" t="s">
        <v>2194</v>
      </c>
      <c r="E424" s="458">
        <v>2013</v>
      </c>
      <c r="F424" s="459" t="s">
        <v>2181</v>
      </c>
      <c r="G424" s="460" t="s">
        <v>2098</v>
      </c>
      <c r="H424" s="461" t="s">
        <v>2099</v>
      </c>
      <c r="I424" s="465" t="s">
        <v>740</v>
      </c>
      <c r="J424" s="466">
        <v>0.05</v>
      </c>
      <c r="K424" s="467">
        <v>0.75</v>
      </c>
      <c r="L424" s="464"/>
    </row>
    <row r="425" spans="1:12" ht="25.5">
      <c r="A425" s="456" t="s">
        <v>37</v>
      </c>
      <c r="B425" s="456" t="s">
        <v>2097</v>
      </c>
      <c r="C425" s="457" t="s">
        <v>2194</v>
      </c>
      <c r="D425" s="457" t="s">
        <v>2194</v>
      </c>
      <c r="E425" s="458">
        <v>2013</v>
      </c>
      <c r="F425" s="459" t="s">
        <v>2181</v>
      </c>
      <c r="G425" s="460" t="s">
        <v>2098</v>
      </c>
      <c r="H425" s="461" t="s">
        <v>2101</v>
      </c>
      <c r="I425" s="465" t="s">
        <v>740</v>
      </c>
      <c r="J425" s="466">
        <v>3.6585365853658534E-2</v>
      </c>
      <c r="K425" s="467">
        <v>0.75</v>
      </c>
      <c r="L425" s="468"/>
    </row>
    <row r="426" spans="1:12" ht="25.5">
      <c r="A426" s="456" t="s">
        <v>37</v>
      </c>
      <c r="B426" s="456" t="s">
        <v>2097</v>
      </c>
      <c r="C426" s="457" t="s">
        <v>2194</v>
      </c>
      <c r="D426" s="457" t="s">
        <v>2194</v>
      </c>
      <c r="E426" s="458">
        <v>2013</v>
      </c>
      <c r="F426" s="459" t="s">
        <v>2181</v>
      </c>
      <c r="G426" s="460" t="s">
        <v>2098</v>
      </c>
      <c r="H426" s="461" t="s">
        <v>2102</v>
      </c>
      <c r="I426" s="465" t="s">
        <v>740</v>
      </c>
      <c r="J426" s="466">
        <v>4.6052631578947366E-2</v>
      </c>
      <c r="K426" s="467">
        <v>0.77777777777777779</v>
      </c>
      <c r="L426" s="468"/>
    </row>
    <row r="427" spans="1:12" ht="25.5">
      <c r="A427" s="456" t="s">
        <v>37</v>
      </c>
      <c r="B427" s="456" t="s">
        <v>2097</v>
      </c>
      <c r="C427" s="457" t="s">
        <v>2194</v>
      </c>
      <c r="D427" s="457" t="s">
        <v>2194</v>
      </c>
      <c r="E427" s="458">
        <v>2013</v>
      </c>
      <c r="F427" s="459" t="s">
        <v>2181</v>
      </c>
      <c r="G427" s="460" t="s">
        <v>2098</v>
      </c>
      <c r="H427" s="461" t="s">
        <v>206</v>
      </c>
      <c r="I427" s="465" t="s">
        <v>740</v>
      </c>
      <c r="J427" s="466">
        <v>0.33333333333333331</v>
      </c>
      <c r="K427" s="467">
        <v>0.58333333333333337</v>
      </c>
      <c r="L427" s="468"/>
    </row>
    <row r="428" spans="1:12">
      <c r="A428" s="456" t="s">
        <v>37</v>
      </c>
      <c r="B428" s="456" t="s">
        <v>2097</v>
      </c>
      <c r="C428" s="457" t="s">
        <v>2194</v>
      </c>
      <c r="D428" s="457" t="s">
        <v>2194</v>
      </c>
      <c r="E428" s="458">
        <v>2013</v>
      </c>
      <c r="F428" s="459" t="s">
        <v>2181</v>
      </c>
      <c r="G428" s="460" t="s">
        <v>215</v>
      </c>
      <c r="H428" s="461" t="s">
        <v>2103</v>
      </c>
      <c r="I428" s="465" t="s">
        <v>740</v>
      </c>
      <c r="J428" s="466">
        <v>0.19047619047619047</v>
      </c>
      <c r="K428" s="467">
        <v>1</v>
      </c>
      <c r="L428" s="468"/>
    </row>
    <row r="429" spans="1:12">
      <c r="A429" s="456" t="s">
        <v>37</v>
      </c>
      <c r="B429" s="456" t="s">
        <v>2097</v>
      </c>
      <c r="C429" s="457" t="s">
        <v>2194</v>
      </c>
      <c r="D429" s="457" t="s">
        <v>2194</v>
      </c>
      <c r="E429" s="458">
        <v>2013</v>
      </c>
      <c r="F429" s="459" t="s">
        <v>2181</v>
      </c>
      <c r="G429" s="460" t="s">
        <v>215</v>
      </c>
      <c r="H429" s="461" t="s">
        <v>2104</v>
      </c>
      <c r="I429" s="465" t="s">
        <v>740</v>
      </c>
      <c r="J429" s="466">
        <v>3.937007874015748E-2</v>
      </c>
      <c r="K429" s="467">
        <v>1</v>
      </c>
      <c r="L429" s="468"/>
    </row>
    <row r="430" spans="1:12">
      <c r="A430" s="456" t="s">
        <v>37</v>
      </c>
      <c r="B430" s="456" t="s">
        <v>2097</v>
      </c>
      <c r="C430" s="457" t="s">
        <v>2194</v>
      </c>
      <c r="D430" s="457" t="s">
        <v>2194</v>
      </c>
      <c r="E430" s="458">
        <v>2013</v>
      </c>
      <c r="F430" s="459" t="s">
        <v>2181</v>
      </c>
      <c r="G430" s="460" t="s">
        <v>215</v>
      </c>
      <c r="H430" s="461" t="s">
        <v>2101</v>
      </c>
      <c r="I430" s="465" t="s">
        <v>740</v>
      </c>
      <c r="J430" s="466">
        <v>2.0618556701030927E-2</v>
      </c>
      <c r="K430" s="467">
        <v>0.5</v>
      </c>
      <c r="L430" s="468"/>
    </row>
    <row r="431" spans="1:12">
      <c r="A431" s="456" t="s">
        <v>37</v>
      </c>
      <c r="B431" s="456" t="s">
        <v>2097</v>
      </c>
      <c r="C431" s="457" t="s">
        <v>2194</v>
      </c>
      <c r="D431" s="457" t="s">
        <v>2194</v>
      </c>
      <c r="E431" s="458">
        <v>2013</v>
      </c>
      <c r="F431" s="459" t="s">
        <v>2181</v>
      </c>
      <c r="G431" s="460" t="s">
        <v>215</v>
      </c>
      <c r="H431" s="461" t="s">
        <v>2102</v>
      </c>
      <c r="I431" s="465" t="s">
        <v>740</v>
      </c>
      <c r="J431" s="466">
        <v>6.25E-2</v>
      </c>
      <c r="K431" s="467">
        <v>0.8571428571428571</v>
      </c>
      <c r="L431" s="468"/>
    </row>
    <row r="432" spans="1:12">
      <c r="A432" s="456" t="s">
        <v>37</v>
      </c>
      <c r="B432" s="456" t="s">
        <v>2097</v>
      </c>
      <c r="C432" s="457" t="s">
        <v>2194</v>
      </c>
      <c r="D432" s="457" t="s">
        <v>2194</v>
      </c>
      <c r="E432" s="458">
        <v>2013</v>
      </c>
      <c r="F432" s="459" t="s">
        <v>2181</v>
      </c>
      <c r="G432" s="460" t="s">
        <v>217</v>
      </c>
      <c r="H432" s="461" t="s">
        <v>2105</v>
      </c>
      <c r="I432" s="465" t="s">
        <v>740</v>
      </c>
      <c r="J432" s="466">
        <v>1.6393442622950821E-2</v>
      </c>
      <c r="K432" s="467">
        <v>0.81081081081081086</v>
      </c>
      <c r="L432" s="468"/>
    </row>
    <row r="433" spans="1:12">
      <c r="A433" s="456" t="s">
        <v>37</v>
      </c>
      <c r="B433" s="456" t="s">
        <v>2097</v>
      </c>
      <c r="C433" s="457" t="s">
        <v>2194</v>
      </c>
      <c r="D433" s="457" t="s">
        <v>2194</v>
      </c>
      <c r="E433" s="458">
        <v>2013</v>
      </c>
      <c r="F433" s="459" t="s">
        <v>2181</v>
      </c>
      <c r="G433" s="460" t="s">
        <v>217</v>
      </c>
      <c r="H433" s="461" t="s">
        <v>2106</v>
      </c>
      <c r="I433" s="465" t="s">
        <v>740</v>
      </c>
      <c r="J433" s="466">
        <v>0.25</v>
      </c>
      <c r="K433" s="467">
        <v>0.75</v>
      </c>
      <c r="L433" s="468"/>
    </row>
    <row r="434" spans="1:12">
      <c r="A434" s="456" t="s">
        <v>37</v>
      </c>
      <c r="B434" s="456" t="s">
        <v>2097</v>
      </c>
      <c r="C434" s="457" t="s">
        <v>2194</v>
      </c>
      <c r="D434" s="457" t="s">
        <v>2194</v>
      </c>
      <c r="E434" s="458">
        <v>2013</v>
      </c>
      <c r="F434" s="459" t="s">
        <v>2181</v>
      </c>
      <c r="G434" s="460" t="s">
        <v>217</v>
      </c>
      <c r="H434" s="461" t="s">
        <v>2104</v>
      </c>
      <c r="I434" s="465" t="s">
        <v>740</v>
      </c>
      <c r="J434" s="466">
        <v>2.4096385542168676E-2</v>
      </c>
      <c r="K434" s="467">
        <v>0.5</v>
      </c>
      <c r="L434" s="468"/>
    </row>
    <row r="435" spans="1:12">
      <c r="A435" s="456" t="s">
        <v>37</v>
      </c>
      <c r="B435" s="456" t="s">
        <v>2097</v>
      </c>
      <c r="C435" s="457" t="s">
        <v>2194</v>
      </c>
      <c r="D435" s="457" t="s">
        <v>2194</v>
      </c>
      <c r="E435" s="458">
        <v>2013</v>
      </c>
      <c r="F435" s="459" t="s">
        <v>2181</v>
      </c>
      <c r="G435" s="460" t="s">
        <v>221</v>
      </c>
      <c r="H435" s="461" t="s">
        <v>2103</v>
      </c>
      <c r="I435" s="465" t="s">
        <v>740</v>
      </c>
      <c r="J435" s="466">
        <v>4.7619047619047616E-2</v>
      </c>
      <c r="K435" s="467">
        <v>0.75</v>
      </c>
      <c r="L435" s="468"/>
    </row>
    <row r="436" spans="1:12">
      <c r="A436" s="456" t="s">
        <v>37</v>
      </c>
      <c r="B436" s="456" t="s">
        <v>2097</v>
      </c>
      <c r="C436" s="457" t="s">
        <v>2194</v>
      </c>
      <c r="D436" s="457" t="s">
        <v>2194</v>
      </c>
      <c r="E436" s="458">
        <v>2013</v>
      </c>
      <c r="F436" s="459" t="s">
        <v>2181</v>
      </c>
      <c r="G436" s="460" t="s">
        <v>221</v>
      </c>
      <c r="H436" s="461" t="s">
        <v>2104</v>
      </c>
      <c r="I436" s="465" t="s">
        <v>740</v>
      </c>
      <c r="J436" s="466">
        <v>3.9473684210526314E-2</v>
      </c>
      <c r="K436" s="467">
        <v>0.75</v>
      </c>
      <c r="L436" s="468"/>
    </row>
    <row r="437" spans="1:12">
      <c r="A437" s="456" t="s">
        <v>37</v>
      </c>
      <c r="B437" s="456" t="s">
        <v>2097</v>
      </c>
      <c r="C437" s="457" t="s">
        <v>2194</v>
      </c>
      <c r="D437" s="457" t="s">
        <v>2194</v>
      </c>
      <c r="E437" s="458">
        <v>2013</v>
      </c>
      <c r="F437" s="459" t="s">
        <v>2181</v>
      </c>
      <c r="G437" s="460" t="s">
        <v>221</v>
      </c>
      <c r="H437" s="461" t="s">
        <v>2101</v>
      </c>
      <c r="I437" s="465" t="s">
        <v>740</v>
      </c>
      <c r="J437" s="466">
        <v>0.14285714285714285</v>
      </c>
      <c r="K437" s="467">
        <v>0.8</v>
      </c>
      <c r="L437" s="468"/>
    </row>
    <row r="438" spans="1:12">
      <c r="A438" s="456" t="s">
        <v>37</v>
      </c>
      <c r="B438" s="456" t="s">
        <v>2097</v>
      </c>
      <c r="C438" s="457" t="s">
        <v>2194</v>
      </c>
      <c r="D438" s="457" t="s">
        <v>2194</v>
      </c>
      <c r="E438" s="458">
        <v>2013</v>
      </c>
      <c r="F438" s="459" t="s">
        <v>2181</v>
      </c>
      <c r="G438" s="460" t="s">
        <v>221</v>
      </c>
      <c r="H438" s="461" t="s">
        <v>2102</v>
      </c>
      <c r="I438" s="465" t="s">
        <v>740</v>
      </c>
      <c r="J438" s="466">
        <v>0.37037037037037035</v>
      </c>
      <c r="K438" s="467">
        <v>1</v>
      </c>
      <c r="L438" s="468"/>
    </row>
    <row r="439" spans="1:12">
      <c r="A439" s="456" t="s">
        <v>37</v>
      </c>
      <c r="B439" s="456" t="s">
        <v>2097</v>
      </c>
      <c r="C439" s="457" t="s">
        <v>2194</v>
      </c>
      <c r="D439" s="457" t="s">
        <v>2194</v>
      </c>
      <c r="E439" s="458">
        <v>2013</v>
      </c>
      <c r="F439" s="459" t="s">
        <v>2181</v>
      </c>
      <c r="G439" s="460" t="s">
        <v>222</v>
      </c>
      <c r="H439" s="461" t="s">
        <v>2103</v>
      </c>
      <c r="I439" s="465" t="s">
        <v>740</v>
      </c>
      <c r="J439" s="466">
        <v>1.6393442622950821E-2</v>
      </c>
      <c r="K439" s="467">
        <v>0.5</v>
      </c>
      <c r="L439" s="468"/>
    </row>
    <row r="440" spans="1:12">
      <c r="A440" s="456" t="s">
        <v>37</v>
      </c>
      <c r="B440" s="456" t="s">
        <v>2097</v>
      </c>
      <c r="C440" s="457" t="s">
        <v>2194</v>
      </c>
      <c r="D440" s="457" t="s">
        <v>2194</v>
      </c>
      <c r="E440" s="458">
        <v>2013</v>
      </c>
      <c r="F440" s="459" t="s">
        <v>2181</v>
      </c>
      <c r="G440" s="460" t="s">
        <v>222</v>
      </c>
      <c r="H440" s="461" t="s">
        <v>2104</v>
      </c>
      <c r="I440" s="465" t="s">
        <v>740</v>
      </c>
      <c r="J440" s="466">
        <v>1.8518518518518517E-2</v>
      </c>
      <c r="K440" s="467">
        <v>0.75</v>
      </c>
      <c r="L440" s="468"/>
    </row>
    <row r="441" spans="1:12">
      <c r="A441" s="456" t="s">
        <v>37</v>
      </c>
      <c r="B441" s="456" t="s">
        <v>2097</v>
      </c>
      <c r="C441" s="457" t="s">
        <v>2194</v>
      </c>
      <c r="D441" s="457" t="s">
        <v>2194</v>
      </c>
      <c r="E441" s="458">
        <v>2013</v>
      </c>
      <c r="F441" s="459" t="s">
        <v>2181</v>
      </c>
      <c r="G441" s="460" t="s">
        <v>222</v>
      </c>
      <c r="H441" s="461" t="s">
        <v>2107</v>
      </c>
      <c r="I441" s="465" t="s">
        <v>740</v>
      </c>
      <c r="J441" s="466">
        <v>0.13333333333333333</v>
      </c>
      <c r="K441" s="467">
        <v>1</v>
      </c>
      <c r="L441" s="468"/>
    </row>
    <row r="442" spans="1:12" ht="25.5">
      <c r="A442" s="456" t="s">
        <v>37</v>
      </c>
      <c r="B442" s="456" t="s">
        <v>2097</v>
      </c>
      <c r="C442" s="457" t="s">
        <v>2194</v>
      </c>
      <c r="D442" s="457" t="s">
        <v>2194</v>
      </c>
      <c r="E442" s="458">
        <v>2013</v>
      </c>
      <c r="F442" s="459" t="s">
        <v>2181</v>
      </c>
      <c r="G442" s="460" t="s">
        <v>2108</v>
      </c>
      <c r="H442" s="461" t="s">
        <v>2105</v>
      </c>
      <c r="I442" s="465" t="s">
        <v>740</v>
      </c>
      <c r="J442" s="466">
        <v>1.5270935960591134E-2</v>
      </c>
      <c r="K442" s="467">
        <v>0.75609756097560976</v>
      </c>
      <c r="L442" s="468"/>
    </row>
    <row r="443" spans="1:12" ht="25.5">
      <c r="A443" s="456" t="s">
        <v>37</v>
      </c>
      <c r="B443" s="456" t="s">
        <v>2097</v>
      </c>
      <c r="C443" s="457" t="s">
        <v>2194</v>
      </c>
      <c r="D443" s="457" t="s">
        <v>2194</v>
      </c>
      <c r="E443" s="458">
        <v>2013</v>
      </c>
      <c r="F443" s="459" t="s">
        <v>2181</v>
      </c>
      <c r="G443" s="460" t="s">
        <v>2108</v>
      </c>
      <c r="H443" s="461" t="s">
        <v>2106</v>
      </c>
      <c r="I443" s="465" t="s">
        <v>740</v>
      </c>
      <c r="J443" s="466">
        <v>3.4482758620689655E-2</v>
      </c>
      <c r="K443" s="467">
        <v>0.75</v>
      </c>
      <c r="L443" s="468"/>
    </row>
    <row r="444" spans="1:12" ht="25.5">
      <c r="A444" s="456" t="s">
        <v>37</v>
      </c>
      <c r="B444" s="456" t="s">
        <v>2097</v>
      </c>
      <c r="C444" s="457" t="s">
        <v>2194</v>
      </c>
      <c r="D444" s="457" t="s">
        <v>2194</v>
      </c>
      <c r="E444" s="458">
        <v>2013</v>
      </c>
      <c r="F444" s="459" t="s">
        <v>2181</v>
      </c>
      <c r="G444" s="460" t="s">
        <v>2108</v>
      </c>
      <c r="H444" s="461" t="s">
        <v>2104</v>
      </c>
      <c r="I444" s="465" t="s">
        <v>740</v>
      </c>
      <c r="J444" s="466">
        <v>0.04</v>
      </c>
      <c r="K444" s="467">
        <v>0.5</v>
      </c>
      <c r="L444" s="468"/>
    </row>
    <row r="445" spans="1:12" ht="25.5">
      <c r="A445" s="456" t="s">
        <v>37</v>
      </c>
      <c r="B445" s="456" t="s">
        <v>2097</v>
      </c>
      <c r="C445" s="457" t="s">
        <v>2194</v>
      </c>
      <c r="D445" s="457" t="s">
        <v>2194</v>
      </c>
      <c r="E445" s="458">
        <v>2013</v>
      </c>
      <c r="F445" s="459" t="s">
        <v>2181</v>
      </c>
      <c r="G445" s="460" t="s">
        <v>2108</v>
      </c>
      <c r="H445" s="461" t="s">
        <v>2101</v>
      </c>
      <c r="I445" s="465" t="s">
        <v>740</v>
      </c>
      <c r="J445" s="466">
        <v>0.12676056338028169</v>
      </c>
      <c r="K445" s="467">
        <v>0.9</v>
      </c>
      <c r="L445" s="468"/>
    </row>
    <row r="446" spans="1:12" ht="25.5">
      <c r="A446" s="456" t="s">
        <v>37</v>
      </c>
      <c r="B446" s="456" t="s">
        <v>2097</v>
      </c>
      <c r="C446" s="457" t="s">
        <v>2194</v>
      </c>
      <c r="D446" s="457" t="s">
        <v>2194</v>
      </c>
      <c r="E446" s="458">
        <v>2013</v>
      </c>
      <c r="F446" s="459" t="s">
        <v>2181</v>
      </c>
      <c r="G446" s="460" t="s">
        <v>2108</v>
      </c>
      <c r="H446" s="461" t="s">
        <v>2102</v>
      </c>
      <c r="I446" s="465" t="s">
        <v>740</v>
      </c>
      <c r="J446" s="466">
        <v>3.3333333333333333E-2</v>
      </c>
      <c r="K446" s="467">
        <v>0.5</v>
      </c>
      <c r="L446" s="468"/>
    </row>
    <row r="447" spans="1:12">
      <c r="A447" s="456" t="s">
        <v>37</v>
      </c>
      <c r="B447" s="456" t="s">
        <v>2097</v>
      </c>
      <c r="C447" s="457" t="s">
        <v>2194</v>
      </c>
      <c r="D447" s="457" t="s">
        <v>2194</v>
      </c>
      <c r="E447" s="458">
        <v>2013</v>
      </c>
      <c r="F447" s="459" t="s">
        <v>2181</v>
      </c>
      <c r="G447" s="460" t="s">
        <v>2109</v>
      </c>
      <c r="H447" s="461" t="s">
        <v>2106</v>
      </c>
      <c r="I447" s="465" t="s">
        <v>740</v>
      </c>
      <c r="J447" s="466">
        <v>0.16666666666666666</v>
      </c>
      <c r="K447" s="467">
        <v>1</v>
      </c>
      <c r="L447" s="468"/>
    </row>
    <row r="448" spans="1:12">
      <c r="A448" s="456" t="s">
        <v>37</v>
      </c>
      <c r="B448" s="456" t="s">
        <v>2097</v>
      </c>
      <c r="C448" s="457" t="s">
        <v>2194</v>
      </c>
      <c r="D448" s="457" t="s">
        <v>2194</v>
      </c>
      <c r="E448" s="458">
        <v>2013</v>
      </c>
      <c r="F448" s="459" t="s">
        <v>2181</v>
      </c>
      <c r="G448" s="460" t="s">
        <v>2109</v>
      </c>
      <c r="H448" s="461" t="s">
        <v>2104</v>
      </c>
      <c r="I448" s="465" t="s">
        <v>740</v>
      </c>
      <c r="J448" s="466">
        <v>6.1224489795918366E-2</v>
      </c>
      <c r="K448" s="467">
        <v>0.75</v>
      </c>
      <c r="L448" s="468"/>
    </row>
    <row r="449" spans="1:12" ht="25.5">
      <c r="A449" s="456" t="s">
        <v>37</v>
      </c>
      <c r="B449" s="456" t="s">
        <v>2097</v>
      </c>
      <c r="C449" s="457" t="s">
        <v>2194</v>
      </c>
      <c r="D449" s="457" t="s">
        <v>2194</v>
      </c>
      <c r="E449" s="458">
        <v>2013</v>
      </c>
      <c r="F449" s="459" t="s">
        <v>2181</v>
      </c>
      <c r="G449" s="460" t="s">
        <v>226</v>
      </c>
      <c r="H449" s="461" t="s">
        <v>2106</v>
      </c>
      <c r="I449" s="465" t="s">
        <v>740</v>
      </c>
      <c r="J449" s="466">
        <v>6.6666666666666666E-2</v>
      </c>
      <c r="K449" s="467">
        <v>0.5</v>
      </c>
      <c r="L449" s="468"/>
    </row>
    <row r="450" spans="1:12" ht="25.5">
      <c r="A450" s="456" t="s">
        <v>37</v>
      </c>
      <c r="B450" s="456" t="s">
        <v>2097</v>
      </c>
      <c r="C450" s="457" t="s">
        <v>2194</v>
      </c>
      <c r="D450" s="457" t="s">
        <v>2194</v>
      </c>
      <c r="E450" s="458">
        <v>2013</v>
      </c>
      <c r="F450" s="459" t="s">
        <v>2181</v>
      </c>
      <c r="G450" s="460" t="s">
        <v>226</v>
      </c>
      <c r="H450" s="461" t="s">
        <v>2099</v>
      </c>
      <c r="I450" s="465" t="s">
        <v>740</v>
      </c>
      <c r="J450" s="466">
        <v>0.10344827586206896</v>
      </c>
      <c r="K450" s="467">
        <v>0.75</v>
      </c>
      <c r="L450" s="468"/>
    </row>
    <row r="451" spans="1:12" ht="25.5">
      <c r="A451" s="456" t="s">
        <v>37</v>
      </c>
      <c r="B451" s="456" t="s">
        <v>1020</v>
      </c>
      <c r="C451" s="457" t="s">
        <v>2194</v>
      </c>
      <c r="D451" s="457" t="s">
        <v>2194</v>
      </c>
      <c r="E451" s="458">
        <v>2013</v>
      </c>
      <c r="F451" s="459" t="s">
        <v>2181</v>
      </c>
      <c r="G451" s="460" t="s">
        <v>2098</v>
      </c>
      <c r="H451" s="461" t="s">
        <v>2110</v>
      </c>
      <c r="I451" s="465" t="s">
        <v>740</v>
      </c>
      <c r="J451" s="466">
        <v>0.19047619047619047</v>
      </c>
      <c r="K451" s="467">
        <v>1</v>
      </c>
      <c r="L451" s="468"/>
    </row>
    <row r="452" spans="1:12" ht="25.5">
      <c r="A452" s="456" t="s">
        <v>37</v>
      </c>
      <c r="B452" s="456" t="s">
        <v>1020</v>
      </c>
      <c r="C452" s="457" t="s">
        <v>2194</v>
      </c>
      <c r="D452" s="457" t="s">
        <v>2194</v>
      </c>
      <c r="E452" s="458">
        <v>2013</v>
      </c>
      <c r="F452" s="459" t="s">
        <v>2181</v>
      </c>
      <c r="G452" s="460" t="s">
        <v>2098</v>
      </c>
      <c r="H452" s="461" t="s">
        <v>2104</v>
      </c>
      <c r="I452" s="465" t="s">
        <v>740</v>
      </c>
      <c r="J452" s="466">
        <v>2.4844720496894408E-2</v>
      </c>
      <c r="K452" s="467">
        <v>1</v>
      </c>
      <c r="L452" s="468"/>
    </row>
    <row r="453" spans="1:12" ht="25.5">
      <c r="A453" s="456" t="s">
        <v>37</v>
      </c>
      <c r="B453" s="456" t="s">
        <v>1020</v>
      </c>
      <c r="C453" s="457" t="s">
        <v>2194</v>
      </c>
      <c r="D453" s="457" t="s">
        <v>2194</v>
      </c>
      <c r="E453" s="458">
        <v>2013</v>
      </c>
      <c r="F453" s="459" t="s">
        <v>2181</v>
      </c>
      <c r="G453" s="460" t="s">
        <v>2098</v>
      </c>
      <c r="H453" s="461" t="s">
        <v>2101</v>
      </c>
      <c r="I453" s="465" t="s">
        <v>740</v>
      </c>
      <c r="J453" s="466">
        <v>1.5060240963855422E-2</v>
      </c>
      <c r="K453" s="467">
        <v>0.7142857142857143</v>
      </c>
      <c r="L453" s="468"/>
    </row>
    <row r="454" spans="1:12" ht="25.5">
      <c r="A454" s="456" t="s">
        <v>37</v>
      </c>
      <c r="B454" s="456" t="s">
        <v>1020</v>
      </c>
      <c r="C454" s="457" t="s">
        <v>2194</v>
      </c>
      <c r="D454" s="457" t="s">
        <v>2194</v>
      </c>
      <c r="E454" s="458">
        <v>2013</v>
      </c>
      <c r="F454" s="459" t="s">
        <v>2181</v>
      </c>
      <c r="G454" s="460" t="s">
        <v>2098</v>
      </c>
      <c r="H454" s="461" t="s">
        <v>2102</v>
      </c>
      <c r="I454" s="465" t="s">
        <v>740</v>
      </c>
      <c r="J454" s="466">
        <v>2.7210884353741496E-2</v>
      </c>
      <c r="K454" s="467">
        <v>1</v>
      </c>
      <c r="L454" s="468"/>
    </row>
    <row r="455" spans="1:12">
      <c r="A455" s="456" t="s">
        <v>37</v>
      </c>
      <c r="B455" s="456" t="s">
        <v>1020</v>
      </c>
      <c r="C455" s="457" t="s">
        <v>2194</v>
      </c>
      <c r="D455" s="457" t="s">
        <v>2194</v>
      </c>
      <c r="E455" s="458">
        <v>2013</v>
      </c>
      <c r="F455" s="459" t="s">
        <v>2181</v>
      </c>
      <c r="G455" s="460" t="s">
        <v>215</v>
      </c>
      <c r="H455" s="461" t="s">
        <v>2110</v>
      </c>
      <c r="I455" s="465" t="s">
        <v>740</v>
      </c>
      <c r="J455" s="466">
        <v>0.19047619047619047</v>
      </c>
      <c r="K455" s="467">
        <v>1</v>
      </c>
      <c r="L455" s="468"/>
    </row>
    <row r="456" spans="1:12">
      <c r="A456" s="456" t="s">
        <v>37</v>
      </c>
      <c r="B456" s="456" t="s">
        <v>1020</v>
      </c>
      <c r="C456" s="457" t="s">
        <v>2194</v>
      </c>
      <c r="D456" s="457" t="s">
        <v>2194</v>
      </c>
      <c r="E456" s="458">
        <v>2013</v>
      </c>
      <c r="F456" s="459" t="s">
        <v>2181</v>
      </c>
      <c r="G456" s="460" t="s">
        <v>215</v>
      </c>
      <c r="H456" s="461" t="s">
        <v>2104</v>
      </c>
      <c r="I456" s="465" t="s">
        <v>740</v>
      </c>
      <c r="J456" s="466">
        <v>4.3956043956043959E-2</v>
      </c>
      <c r="K456" s="467">
        <v>1</v>
      </c>
      <c r="L456" s="468"/>
    </row>
    <row r="457" spans="1:12">
      <c r="A457" s="456" t="s">
        <v>37</v>
      </c>
      <c r="B457" s="456" t="s">
        <v>1020</v>
      </c>
      <c r="C457" s="457" t="s">
        <v>2194</v>
      </c>
      <c r="D457" s="457" t="s">
        <v>2194</v>
      </c>
      <c r="E457" s="458">
        <v>2013</v>
      </c>
      <c r="F457" s="459" t="s">
        <v>2181</v>
      </c>
      <c r="G457" s="460" t="s">
        <v>215</v>
      </c>
      <c r="H457" s="461" t="s">
        <v>2101</v>
      </c>
      <c r="I457" s="465" t="s">
        <v>740</v>
      </c>
      <c r="J457" s="466">
        <v>4.3956043956043959E-2</v>
      </c>
      <c r="K457" s="467">
        <v>1</v>
      </c>
      <c r="L457" s="468"/>
    </row>
    <row r="458" spans="1:12">
      <c r="A458" s="456" t="s">
        <v>37</v>
      </c>
      <c r="B458" s="456" t="s">
        <v>1020</v>
      </c>
      <c r="C458" s="457" t="s">
        <v>2194</v>
      </c>
      <c r="D458" s="457" t="s">
        <v>2194</v>
      </c>
      <c r="E458" s="458">
        <v>2013</v>
      </c>
      <c r="F458" s="459" t="s">
        <v>2181</v>
      </c>
      <c r="G458" s="460" t="s">
        <v>215</v>
      </c>
      <c r="H458" s="461" t="s">
        <v>2111</v>
      </c>
      <c r="I458" s="465" t="s">
        <v>740</v>
      </c>
      <c r="J458" s="466">
        <v>0.29166666666666669</v>
      </c>
      <c r="K458" s="467">
        <v>1</v>
      </c>
      <c r="L458" s="468"/>
    </row>
    <row r="459" spans="1:12">
      <c r="A459" s="456" t="s">
        <v>37</v>
      </c>
      <c r="B459" s="456" t="s">
        <v>1020</v>
      </c>
      <c r="C459" s="457" t="s">
        <v>2194</v>
      </c>
      <c r="D459" s="457" t="s">
        <v>2194</v>
      </c>
      <c r="E459" s="458">
        <v>2013</v>
      </c>
      <c r="F459" s="459" t="s">
        <v>2181</v>
      </c>
      <c r="G459" s="460" t="s">
        <v>217</v>
      </c>
      <c r="H459" s="461" t="s">
        <v>2112</v>
      </c>
      <c r="I459" s="465" t="s">
        <v>740</v>
      </c>
      <c r="J459" s="466">
        <v>0.11428571428571428</v>
      </c>
      <c r="K459" s="467">
        <v>1</v>
      </c>
      <c r="L459" s="468"/>
    </row>
    <row r="460" spans="1:12">
      <c r="A460" s="456" t="s">
        <v>37</v>
      </c>
      <c r="B460" s="456" t="s">
        <v>1020</v>
      </c>
      <c r="C460" s="457" t="s">
        <v>2194</v>
      </c>
      <c r="D460" s="457" t="s">
        <v>2194</v>
      </c>
      <c r="E460" s="458">
        <v>2013</v>
      </c>
      <c r="F460" s="459" t="s">
        <v>2181</v>
      </c>
      <c r="G460" s="460" t="s">
        <v>217</v>
      </c>
      <c r="H460" s="461" t="s">
        <v>2104</v>
      </c>
      <c r="I460" s="465" t="s">
        <v>740</v>
      </c>
      <c r="J460" s="466">
        <v>0.4</v>
      </c>
      <c r="K460" s="467">
        <v>1</v>
      </c>
      <c r="L460" s="468"/>
    </row>
    <row r="461" spans="1:12">
      <c r="A461" s="456" t="s">
        <v>37</v>
      </c>
      <c r="B461" s="456" t="s">
        <v>1020</v>
      </c>
      <c r="C461" s="457" t="s">
        <v>2194</v>
      </c>
      <c r="D461" s="457" t="s">
        <v>2194</v>
      </c>
      <c r="E461" s="458">
        <v>2013</v>
      </c>
      <c r="F461" s="459" t="s">
        <v>2181</v>
      </c>
      <c r="G461" s="460" t="s">
        <v>221</v>
      </c>
      <c r="H461" s="461" t="s">
        <v>2112</v>
      </c>
      <c r="I461" s="465" t="s">
        <v>740</v>
      </c>
      <c r="J461" s="466">
        <v>5.4545454545454543E-2</v>
      </c>
      <c r="K461" s="467">
        <v>0.75</v>
      </c>
      <c r="L461" s="468"/>
    </row>
    <row r="462" spans="1:12">
      <c r="A462" s="456" t="s">
        <v>37</v>
      </c>
      <c r="B462" s="456" t="s">
        <v>1020</v>
      </c>
      <c r="C462" s="457" t="s">
        <v>2194</v>
      </c>
      <c r="D462" s="457" t="s">
        <v>2194</v>
      </c>
      <c r="E462" s="458">
        <v>2013</v>
      </c>
      <c r="F462" s="459" t="s">
        <v>2181</v>
      </c>
      <c r="G462" s="460" t="s">
        <v>221</v>
      </c>
      <c r="H462" s="461" t="s">
        <v>2104</v>
      </c>
      <c r="I462" s="465" t="s">
        <v>740</v>
      </c>
      <c r="J462" s="466">
        <v>4.2857142857142858E-2</v>
      </c>
      <c r="K462" s="467">
        <v>0.75</v>
      </c>
      <c r="L462" s="468"/>
    </row>
    <row r="463" spans="1:12">
      <c r="A463" s="456" t="s">
        <v>37</v>
      </c>
      <c r="B463" s="456" t="s">
        <v>1020</v>
      </c>
      <c r="C463" s="457" t="s">
        <v>2194</v>
      </c>
      <c r="D463" s="457" t="s">
        <v>2194</v>
      </c>
      <c r="E463" s="458">
        <v>2013</v>
      </c>
      <c r="F463" s="459" t="s">
        <v>2181</v>
      </c>
      <c r="G463" s="460" t="s">
        <v>221</v>
      </c>
      <c r="H463" s="461" t="s">
        <v>2107</v>
      </c>
      <c r="I463" s="465" t="s">
        <v>740</v>
      </c>
      <c r="J463" s="466">
        <v>0.18518518518518517</v>
      </c>
      <c r="K463" s="467">
        <v>1</v>
      </c>
      <c r="L463" s="468"/>
    </row>
    <row r="464" spans="1:12">
      <c r="A464" s="456" t="s">
        <v>37</v>
      </c>
      <c r="B464" s="456" t="s">
        <v>1020</v>
      </c>
      <c r="C464" s="457" t="s">
        <v>2194</v>
      </c>
      <c r="D464" s="457" t="s">
        <v>2194</v>
      </c>
      <c r="E464" s="458">
        <v>2013</v>
      </c>
      <c r="F464" s="459" t="s">
        <v>2181</v>
      </c>
      <c r="G464" s="460" t="s">
        <v>222</v>
      </c>
      <c r="H464" s="461" t="s">
        <v>2110</v>
      </c>
      <c r="I464" s="465" t="s">
        <v>740</v>
      </c>
      <c r="J464" s="466">
        <v>3.5294117647058823E-2</v>
      </c>
      <c r="K464" s="467">
        <v>0.75</v>
      </c>
      <c r="L464" s="468"/>
    </row>
    <row r="465" spans="1:12">
      <c r="A465" s="456" t="s">
        <v>37</v>
      </c>
      <c r="B465" s="456" t="s">
        <v>1020</v>
      </c>
      <c r="C465" s="457" t="s">
        <v>2194</v>
      </c>
      <c r="D465" s="457" t="s">
        <v>2194</v>
      </c>
      <c r="E465" s="458">
        <v>2013</v>
      </c>
      <c r="F465" s="459" t="s">
        <v>2181</v>
      </c>
      <c r="G465" s="460" t="s">
        <v>222</v>
      </c>
      <c r="H465" s="461" t="s">
        <v>2104</v>
      </c>
      <c r="I465" s="465" t="s">
        <v>740</v>
      </c>
      <c r="J465" s="466">
        <v>6.3492063492063489E-2</v>
      </c>
      <c r="K465" s="467">
        <v>1</v>
      </c>
      <c r="L465" s="468"/>
    </row>
    <row r="466" spans="1:12">
      <c r="A466" s="456" t="s">
        <v>37</v>
      </c>
      <c r="B466" s="456" t="s">
        <v>1020</v>
      </c>
      <c r="C466" s="457" t="s">
        <v>2194</v>
      </c>
      <c r="D466" s="457" t="s">
        <v>2194</v>
      </c>
      <c r="E466" s="458">
        <v>2013</v>
      </c>
      <c r="F466" s="459" t="s">
        <v>2181</v>
      </c>
      <c r="G466" s="460" t="s">
        <v>2109</v>
      </c>
      <c r="H466" s="461" t="s">
        <v>2099</v>
      </c>
      <c r="I466" s="465" t="s">
        <v>740</v>
      </c>
      <c r="J466" s="466">
        <v>0.23529411764705882</v>
      </c>
      <c r="K466" s="467">
        <v>0.8</v>
      </c>
      <c r="L466" s="468"/>
    </row>
    <row r="467" spans="1:12" ht="25.5">
      <c r="A467" s="456" t="s">
        <v>37</v>
      </c>
      <c r="B467" s="456" t="s">
        <v>1020</v>
      </c>
      <c r="C467" s="457" t="s">
        <v>2194</v>
      </c>
      <c r="D467" s="457" t="s">
        <v>2194</v>
      </c>
      <c r="E467" s="458">
        <v>2013</v>
      </c>
      <c r="F467" s="459" t="s">
        <v>2181</v>
      </c>
      <c r="G467" s="460" t="s">
        <v>2108</v>
      </c>
      <c r="H467" s="461" t="s">
        <v>2113</v>
      </c>
      <c r="I467" s="465" t="s">
        <v>740</v>
      </c>
      <c r="J467" s="466">
        <v>2.3809523809523808E-2</v>
      </c>
      <c r="K467" s="467">
        <v>0.75</v>
      </c>
      <c r="L467" s="468"/>
    </row>
    <row r="468" spans="1:12" ht="25.5">
      <c r="A468" s="456" t="s">
        <v>37</v>
      </c>
      <c r="B468" s="456" t="s">
        <v>1020</v>
      </c>
      <c r="C468" s="457" t="s">
        <v>2194</v>
      </c>
      <c r="D468" s="457" t="s">
        <v>2194</v>
      </c>
      <c r="E468" s="458">
        <v>2013</v>
      </c>
      <c r="F468" s="459" t="s">
        <v>2181</v>
      </c>
      <c r="G468" s="460" t="s">
        <v>2108</v>
      </c>
      <c r="H468" s="461" t="s">
        <v>2110</v>
      </c>
      <c r="I468" s="465" t="s">
        <v>740</v>
      </c>
      <c r="J468" s="466">
        <v>1.7400204708290685E-2</v>
      </c>
      <c r="K468" s="467">
        <v>0.85</v>
      </c>
      <c r="L468" s="468"/>
    </row>
    <row r="469" spans="1:12" ht="25.5">
      <c r="A469" s="456" t="s">
        <v>37</v>
      </c>
      <c r="B469" s="456" t="s">
        <v>1020</v>
      </c>
      <c r="C469" s="457" t="s">
        <v>2194</v>
      </c>
      <c r="D469" s="457" t="s">
        <v>2194</v>
      </c>
      <c r="E469" s="458">
        <v>2013</v>
      </c>
      <c r="F469" s="459" t="s">
        <v>2181</v>
      </c>
      <c r="G469" s="460" t="s">
        <v>2108</v>
      </c>
      <c r="H469" s="461" t="s">
        <v>2099</v>
      </c>
      <c r="I469" s="465" t="s">
        <v>740</v>
      </c>
      <c r="J469" s="466">
        <v>0.17391304347826086</v>
      </c>
      <c r="K469" s="467">
        <v>1</v>
      </c>
      <c r="L469" s="468"/>
    </row>
    <row r="470" spans="1:12" ht="25.5">
      <c r="A470" s="456" t="s">
        <v>37</v>
      </c>
      <c r="B470" s="456" t="s">
        <v>1020</v>
      </c>
      <c r="C470" s="457" t="s">
        <v>2194</v>
      </c>
      <c r="D470" s="457" t="s">
        <v>2194</v>
      </c>
      <c r="E470" s="458">
        <v>2013</v>
      </c>
      <c r="F470" s="459" t="s">
        <v>2181</v>
      </c>
      <c r="G470" s="460" t="s">
        <v>226</v>
      </c>
      <c r="H470" s="461" t="s">
        <v>2110</v>
      </c>
      <c r="I470" s="465" t="s">
        <v>740</v>
      </c>
      <c r="J470" s="466">
        <v>0.13793103448275862</v>
      </c>
      <c r="K470" s="467">
        <v>1</v>
      </c>
      <c r="L470" s="468"/>
    </row>
    <row r="471" spans="1:12" ht="25.5">
      <c r="A471" s="456" t="s">
        <v>37</v>
      </c>
      <c r="B471" s="456" t="s">
        <v>1020</v>
      </c>
      <c r="C471" s="457" t="s">
        <v>2194</v>
      </c>
      <c r="D471" s="457" t="s">
        <v>2194</v>
      </c>
      <c r="E471" s="458">
        <v>2013</v>
      </c>
      <c r="F471" s="459" t="s">
        <v>2181</v>
      </c>
      <c r="G471" s="460" t="s">
        <v>226</v>
      </c>
      <c r="H471" s="461" t="s">
        <v>2104</v>
      </c>
      <c r="I471" s="465" t="s">
        <v>740</v>
      </c>
      <c r="J471" s="466">
        <v>0.23076923076923078</v>
      </c>
      <c r="K471" s="467">
        <v>0.75</v>
      </c>
      <c r="L471" s="468"/>
    </row>
    <row r="472" spans="1:12" ht="25.5">
      <c r="A472" s="456" t="s">
        <v>37</v>
      </c>
      <c r="B472" s="456" t="s">
        <v>2114</v>
      </c>
      <c r="C472" s="457" t="s">
        <v>2194</v>
      </c>
      <c r="D472" s="457" t="s">
        <v>2194</v>
      </c>
      <c r="E472" s="458">
        <v>2013</v>
      </c>
      <c r="F472" s="459" t="s">
        <v>2181</v>
      </c>
      <c r="G472" s="460" t="s">
        <v>2098</v>
      </c>
      <c r="H472" s="461" t="s">
        <v>2102</v>
      </c>
      <c r="I472" s="465" t="s">
        <v>740</v>
      </c>
      <c r="J472" s="466">
        <v>0.14285714285714285</v>
      </c>
      <c r="K472" s="467">
        <v>1</v>
      </c>
      <c r="L472" s="468"/>
    </row>
    <row r="473" spans="1:12" ht="25.5">
      <c r="A473" s="456" t="s">
        <v>37</v>
      </c>
      <c r="B473" s="456" t="s">
        <v>2114</v>
      </c>
      <c r="C473" s="457" t="s">
        <v>2194</v>
      </c>
      <c r="D473" s="457" t="s">
        <v>2194</v>
      </c>
      <c r="E473" s="458">
        <v>2013</v>
      </c>
      <c r="F473" s="459" t="s">
        <v>2181</v>
      </c>
      <c r="G473" s="460" t="s">
        <v>2098</v>
      </c>
      <c r="H473" s="461" t="s">
        <v>206</v>
      </c>
      <c r="I473" s="465" t="s">
        <v>740</v>
      </c>
      <c r="J473" s="466">
        <v>0.48275862068965519</v>
      </c>
      <c r="K473" s="467">
        <v>0.7</v>
      </c>
      <c r="L473" s="468"/>
    </row>
    <row r="474" spans="1:12">
      <c r="A474" s="456" t="s">
        <v>37</v>
      </c>
      <c r="B474" s="456" t="s">
        <v>2114</v>
      </c>
      <c r="C474" s="457" t="s">
        <v>2194</v>
      </c>
      <c r="D474" s="457" t="s">
        <v>2194</v>
      </c>
      <c r="E474" s="458">
        <v>2013</v>
      </c>
      <c r="F474" s="459" t="s">
        <v>2181</v>
      </c>
      <c r="G474" s="460" t="s">
        <v>215</v>
      </c>
      <c r="H474" s="461" t="s">
        <v>2099</v>
      </c>
      <c r="I474" s="465" t="s">
        <v>740</v>
      </c>
      <c r="J474" s="466">
        <v>0.15384615384615385</v>
      </c>
      <c r="K474" s="467">
        <v>0.5</v>
      </c>
      <c r="L474" s="468"/>
    </row>
    <row r="475" spans="1:12">
      <c r="A475" s="456" t="s">
        <v>37</v>
      </c>
      <c r="B475" s="456" t="s">
        <v>2114</v>
      </c>
      <c r="C475" s="457" t="s">
        <v>2194</v>
      </c>
      <c r="D475" s="457" t="s">
        <v>2194</v>
      </c>
      <c r="E475" s="458">
        <v>2013</v>
      </c>
      <c r="F475" s="459" t="s">
        <v>2181</v>
      </c>
      <c r="G475" s="460" t="s">
        <v>215</v>
      </c>
      <c r="H475" s="461" t="s">
        <v>206</v>
      </c>
      <c r="I475" s="465" t="s">
        <v>740</v>
      </c>
      <c r="J475" s="466">
        <v>0.75</v>
      </c>
      <c r="K475" s="467">
        <v>0.75</v>
      </c>
      <c r="L475" s="468"/>
    </row>
    <row r="476" spans="1:12">
      <c r="A476" s="456" t="s">
        <v>37</v>
      </c>
      <c r="B476" s="456" t="s">
        <v>2114</v>
      </c>
      <c r="C476" s="457" t="s">
        <v>2194</v>
      </c>
      <c r="D476" s="457" t="s">
        <v>2194</v>
      </c>
      <c r="E476" s="458">
        <v>2013</v>
      </c>
      <c r="F476" s="459" t="s">
        <v>2181</v>
      </c>
      <c r="G476" s="460" t="s">
        <v>221</v>
      </c>
      <c r="H476" s="461" t="s">
        <v>2106</v>
      </c>
      <c r="I476" s="465" t="s">
        <v>740</v>
      </c>
      <c r="J476" s="466">
        <v>0.13043478260869565</v>
      </c>
      <c r="K476" s="467">
        <v>0.75</v>
      </c>
      <c r="L476" s="468"/>
    </row>
    <row r="477" spans="1:12">
      <c r="A477" s="456" t="s">
        <v>37</v>
      </c>
      <c r="B477" s="456" t="s">
        <v>2114</v>
      </c>
      <c r="C477" s="457" t="s">
        <v>2194</v>
      </c>
      <c r="D477" s="457" t="s">
        <v>2194</v>
      </c>
      <c r="E477" s="458">
        <v>2013</v>
      </c>
      <c r="F477" s="459" t="s">
        <v>2181</v>
      </c>
      <c r="G477" s="460" t="s">
        <v>221</v>
      </c>
      <c r="H477" s="461" t="s">
        <v>2104</v>
      </c>
      <c r="I477" s="465" t="s">
        <v>740</v>
      </c>
      <c r="J477" s="466">
        <v>0.16666666666666666</v>
      </c>
      <c r="K477" s="467">
        <v>1</v>
      </c>
      <c r="L477" s="468"/>
    </row>
    <row r="478" spans="1:12">
      <c r="A478" s="456" t="s">
        <v>37</v>
      </c>
      <c r="B478" s="456" t="s">
        <v>2114</v>
      </c>
      <c r="C478" s="457" t="s">
        <v>2194</v>
      </c>
      <c r="D478" s="457" t="s">
        <v>2194</v>
      </c>
      <c r="E478" s="458">
        <v>2013</v>
      </c>
      <c r="F478" s="459" t="s">
        <v>2181</v>
      </c>
      <c r="G478" s="460" t="s">
        <v>221</v>
      </c>
      <c r="H478" s="461" t="s">
        <v>2111</v>
      </c>
      <c r="I478" s="465" t="s">
        <v>740</v>
      </c>
      <c r="J478" s="466">
        <v>0.13541666666666666</v>
      </c>
      <c r="K478" s="467">
        <v>1</v>
      </c>
      <c r="L478" s="468"/>
    </row>
    <row r="479" spans="1:12" ht="13.35" customHeight="1">
      <c r="A479" s="456" t="s">
        <v>37</v>
      </c>
      <c r="B479" s="456" t="s">
        <v>2114</v>
      </c>
      <c r="C479" s="457" t="s">
        <v>2194</v>
      </c>
      <c r="D479" s="457" t="s">
        <v>2194</v>
      </c>
      <c r="E479" s="458">
        <v>2013</v>
      </c>
      <c r="F479" s="459" t="s">
        <v>2181</v>
      </c>
      <c r="G479" s="460" t="s">
        <v>221</v>
      </c>
      <c r="H479" s="461" t="s">
        <v>206</v>
      </c>
      <c r="I479" s="465" t="s">
        <v>740</v>
      </c>
      <c r="J479" s="466">
        <v>0.21428571428571427</v>
      </c>
      <c r="K479" s="467">
        <v>0.8571428571428571</v>
      </c>
      <c r="L479" s="468"/>
    </row>
    <row r="480" spans="1:12" ht="13.5" customHeight="1">
      <c r="A480" s="456" t="s">
        <v>37</v>
      </c>
      <c r="B480" s="456" t="s">
        <v>2114</v>
      </c>
      <c r="C480" s="457" t="s">
        <v>2194</v>
      </c>
      <c r="D480" s="457" t="s">
        <v>2194</v>
      </c>
      <c r="E480" s="458">
        <v>2013</v>
      </c>
      <c r="F480" s="459" t="s">
        <v>2181</v>
      </c>
      <c r="G480" s="460" t="s">
        <v>2108</v>
      </c>
      <c r="H480" s="461" t="s">
        <v>2115</v>
      </c>
      <c r="I480" s="465" t="s">
        <v>740</v>
      </c>
      <c r="J480" s="466">
        <v>1.8072289156626505E-2</v>
      </c>
      <c r="K480" s="467">
        <v>0.81818181818181823</v>
      </c>
      <c r="L480" s="468"/>
    </row>
    <row r="481" spans="1:12" ht="13.35" customHeight="1">
      <c r="A481" s="469" t="s">
        <v>37</v>
      </c>
      <c r="B481" s="469" t="s">
        <v>2114</v>
      </c>
      <c r="C481" s="457" t="s">
        <v>2194</v>
      </c>
      <c r="D481" s="457" t="s">
        <v>2194</v>
      </c>
      <c r="E481" s="458">
        <v>2013</v>
      </c>
      <c r="F481" s="459" t="s">
        <v>2181</v>
      </c>
      <c r="G481" s="460" t="s">
        <v>2108</v>
      </c>
      <c r="H481" s="461" t="s">
        <v>2103</v>
      </c>
      <c r="I481" s="465" t="s">
        <v>740</v>
      </c>
      <c r="J481" s="466">
        <v>0.13333333333333333</v>
      </c>
      <c r="K481" s="467">
        <v>0.5714285714285714</v>
      </c>
      <c r="L481" s="470"/>
    </row>
    <row r="482" spans="1:12" ht="25.5">
      <c r="A482" s="469" t="s">
        <v>37</v>
      </c>
      <c r="B482" s="471" t="s">
        <v>2114</v>
      </c>
      <c r="C482" s="457" t="s">
        <v>2194</v>
      </c>
      <c r="D482" s="457" t="s">
        <v>2194</v>
      </c>
      <c r="E482" s="458">
        <v>2013</v>
      </c>
      <c r="F482" s="459" t="s">
        <v>2181</v>
      </c>
      <c r="G482" s="460" t="s">
        <v>2108</v>
      </c>
      <c r="H482" s="461" t="s">
        <v>2099</v>
      </c>
      <c r="I482" s="465" t="s">
        <v>740</v>
      </c>
      <c r="J482" s="466">
        <v>0.2</v>
      </c>
      <c r="K482" s="467">
        <v>0.8571428571428571</v>
      </c>
      <c r="L482" s="470"/>
    </row>
    <row r="483" spans="1:12" ht="25.5">
      <c r="A483" s="469" t="s">
        <v>37</v>
      </c>
      <c r="B483" s="471" t="s">
        <v>2114</v>
      </c>
      <c r="C483" s="457" t="s">
        <v>2194</v>
      </c>
      <c r="D483" s="457" t="s">
        <v>2194</v>
      </c>
      <c r="E483" s="458">
        <v>2013</v>
      </c>
      <c r="F483" s="459" t="s">
        <v>2181</v>
      </c>
      <c r="G483" s="460" t="s">
        <v>2108</v>
      </c>
      <c r="H483" s="461" t="s">
        <v>2111</v>
      </c>
      <c r="I483" s="465" t="s">
        <v>740</v>
      </c>
      <c r="J483" s="466">
        <v>0.15</v>
      </c>
      <c r="K483" s="467">
        <v>0.6</v>
      </c>
      <c r="L483" s="470"/>
    </row>
    <row r="484" spans="1:12" ht="25.5">
      <c r="A484" s="456" t="s">
        <v>37</v>
      </c>
      <c r="B484" s="456" t="s">
        <v>2097</v>
      </c>
      <c r="C484" s="457" t="s">
        <v>2195</v>
      </c>
      <c r="D484" s="457" t="s">
        <v>2196</v>
      </c>
      <c r="E484" s="458">
        <v>2013</v>
      </c>
      <c r="F484" s="459" t="s">
        <v>2181</v>
      </c>
      <c r="G484" s="460" t="s">
        <v>2098</v>
      </c>
      <c r="H484" s="461" t="s">
        <v>2099</v>
      </c>
      <c r="I484" s="465" t="s">
        <v>740</v>
      </c>
      <c r="J484" s="466">
        <v>0.05</v>
      </c>
      <c r="K484" s="467">
        <v>0.75</v>
      </c>
      <c r="L484" s="464"/>
    </row>
    <row r="485" spans="1:12" ht="25.5">
      <c r="A485" s="456" t="s">
        <v>37</v>
      </c>
      <c r="B485" s="456" t="s">
        <v>2097</v>
      </c>
      <c r="C485" s="457" t="s">
        <v>2195</v>
      </c>
      <c r="D485" s="457" t="s">
        <v>2196</v>
      </c>
      <c r="E485" s="458">
        <v>2013</v>
      </c>
      <c r="F485" s="459" t="s">
        <v>2181</v>
      </c>
      <c r="G485" s="460" t="s">
        <v>2098</v>
      </c>
      <c r="H485" s="461" t="s">
        <v>2101</v>
      </c>
      <c r="I485" s="465" t="s">
        <v>740</v>
      </c>
      <c r="J485" s="466">
        <v>3.6585365853658534E-2</v>
      </c>
      <c r="K485" s="467">
        <v>0.75</v>
      </c>
      <c r="L485" s="468"/>
    </row>
    <row r="486" spans="1:12" ht="25.5">
      <c r="A486" s="456" t="s">
        <v>37</v>
      </c>
      <c r="B486" s="456" t="s">
        <v>2097</v>
      </c>
      <c r="C486" s="457" t="s">
        <v>2195</v>
      </c>
      <c r="D486" s="457" t="s">
        <v>2196</v>
      </c>
      <c r="E486" s="458">
        <v>2013</v>
      </c>
      <c r="F486" s="459" t="s">
        <v>2181</v>
      </c>
      <c r="G486" s="460" t="s">
        <v>2098</v>
      </c>
      <c r="H486" s="461" t="s">
        <v>2102</v>
      </c>
      <c r="I486" s="465" t="s">
        <v>740</v>
      </c>
      <c r="J486" s="466">
        <v>4.6052631578947366E-2</v>
      </c>
      <c r="K486" s="467">
        <v>0.77777777777777779</v>
      </c>
      <c r="L486" s="468"/>
    </row>
    <row r="487" spans="1:12" ht="25.5">
      <c r="A487" s="456" t="s">
        <v>37</v>
      </c>
      <c r="B487" s="456" t="s">
        <v>2097</v>
      </c>
      <c r="C487" s="457" t="s">
        <v>2195</v>
      </c>
      <c r="D487" s="457" t="s">
        <v>2196</v>
      </c>
      <c r="E487" s="458">
        <v>2013</v>
      </c>
      <c r="F487" s="459" t="s">
        <v>2181</v>
      </c>
      <c r="G487" s="460" t="s">
        <v>2098</v>
      </c>
      <c r="H487" s="461" t="s">
        <v>206</v>
      </c>
      <c r="I487" s="465" t="s">
        <v>740</v>
      </c>
      <c r="J487" s="466">
        <v>0.33333333333333331</v>
      </c>
      <c r="K487" s="467">
        <v>0.58333333333333337</v>
      </c>
      <c r="L487" s="468"/>
    </row>
    <row r="488" spans="1:12">
      <c r="A488" s="456" t="s">
        <v>37</v>
      </c>
      <c r="B488" s="456" t="s">
        <v>2097</v>
      </c>
      <c r="C488" s="457" t="s">
        <v>2195</v>
      </c>
      <c r="D488" s="457" t="s">
        <v>2196</v>
      </c>
      <c r="E488" s="458">
        <v>2013</v>
      </c>
      <c r="F488" s="459" t="s">
        <v>2181</v>
      </c>
      <c r="G488" s="460" t="s">
        <v>215</v>
      </c>
      <c r="H488" s="461" t="s">
        <v>2103</v>
      </c>
      <c r="I488" s="465" t="s">
        <v>740</v>
      </c>
      <c r="J488" s="466">
        <v>0.19047619047619047</v>
      </c>
      <c r="K488" s="467">
        <v>1</v>
      </c>
      <c r="L488" s="468"/>
    </row>
    <row r="489" spans="1:12">
      <c r="A489" s="456" t="s">
        <v>37</v>
      </c>
      <c r="B489" s="456" t="s">
        <v>2097</v>
      </c>
      <c r="C489" s="457" t="s">
        <v>2195</v>
      </c>
      <c r="D489" s="457" t="s">
        <v>2196</v>
      </c>
      <c r="E489" s="458">
        <v>2013</v>
      </c>
      <c r="F489" s="459" t="s">
        <v>2181</v>
      </c>
      <c r="G489" s="460" t="s">
        <v>215</v>
      </c>
      <c r="H489" s="461" t="s">
        <v>2104</v>
      </c>
      <c r="I489" s="465" t="s">
        <v>740</v>
      </c>
      <c r="J489" s="466">
        <v>3.937007874015748E-2</v>
      </c>
      <c r="K489" s="467">
        <v>1</v>
      </c>
      <c r="L489" s="468"/>
    </row>
    <row r="490" spans="1:12">
      <c r="A490" s="456" t="s">
        <v>37</v>
      </c>
      <c r="B490" s="456" t="s">
        <v>2097</v>
      </c>
      <c r="C490" s="457" t="s">
        <v>2195</v>
      </c>
      <c r="D490" s="457" t="s">
        <v>2196</v>
      </c>
      <c r="E490" s="458">
        <v>2013</v>
      </c>
      <c r="F490" s="459" t="s">
        <v>2181</v>
      </c>
      <c r="G490" s="460" t="s">
        <v>215</v>
      </c>
      <c r="H490" s="461" t="s">
        <v>2101</v>
      </c>
      <c r="I490" s="465" t="s">
        <v>740</v>
      </c>
      <c r="J490" s="466">
        <v>2.0618556701030927E-2</v>
      </c>
      <c r="K490" s="467">
        <v>0.5</v>
      </c>
      <c r="L490" s="468"/>
    </row>
    <row r="491" spans="1:12">
      <c r="A491" s="456" t="s">
        <v>37</v>
      </c>
      <c r="B491" s="456" t="s">
        <v>2097</v>
      </c>
      <c r="C491" s="457" t="s">
        <v>2195</v>
      </c>
      <c r="D491" s="457" t="s">
        <v>2196</v>
      </c>
      <c r="E491" s="458">
        <v>2013</v>
      </c>
      <c r="F491" s="459" t="s">
        <v>2181</v>
      </c>
      <c r="G491" s="460" t="s">
        <v>215</v>
      </c>
      <c r="H491" s="461" t="s">
        <v>2102</v>
      </c>
      <c r="I491" s="465" t="s">
        <v>740</v>
      </c>
      <c r="J491" s="466">
        <v>6.25E-2</v>
      </c>
      <c r="K491" s="467">
        <v>0.8571428571428571</v>
      </c>
      <c r="L491" s="468"/>
    </row>
    <row r="492" spans="1:12">
      <c r="A492" s="456" t="s">
        <v>37</v>
      </c>
      <c r="B492" s="456" t="s">
        <v>2097</v>
      </c>
      <c r="C492" s="457" t="s">
        <v>2195</v>
      </c>
      <c r="D492" s="457" t="s">
        <v>2196</v>
      </c>
      <c r="E492" s="458">
        <v>2013</v>
      </c>
      <c r="F492" s="459" t="s">
        <v>2181</v>
      </c>
      <c r="G492" s="460" t="s">
        <v>217</v>
      </c>
      <c r="H492" s="461" t="s">
        <v>2105</v>
      </c>
      <c r="I492" s="465" t="s">
        <v>740</v>
      </c>
      <c r="J492" s="466">
        <v>1.6393442622950821E-2</v>
      </c>
      <c r="K492" s="467">
        <v>0.81081081081081086</v>
      </c>
      <c r="L492" s="468"/>
    </row>
    <row r="493" spans="1:12">
      <c r="A493" s="456" t="s">
        <v>37</v>
      </c>
      <c r="B493" s="456" t="s">
        <v>2097</v>
      </c>
      <c r="C493" s="457" t="s">
        <v>2195</v>
      </c>
      <c r="D493" s="457" t="s">
        <v>2196</v>
      </c>
      <c r="E493" s="458">
        <v>2013</v>
      </c>
      <c r="F493" s="459" t="s">
        <v>2181</v>
      </c>
      <c r="G493" s="460" t="s">
        <v>217</v>
      </c>
      <c r="H493" s="461" t="s">
        <v>2106</v>
      </c>
      <c r="I493" s="465" t="s">
        <v>740</v>
      </c>
      <c r="J493" s="466">
        <v>0.25</v>
      </c>
      <c r="K493" s="467">
        <v>0.75</v>
      </c>
      <c r="L493" s="468"/>
    </row>
    <row r="494" spans="1:12">
      <c r="A494" s="456" t="s">
        <v>37</v>
      </c>
      <c r="B494" s="456" t="s">
        <v>2097</v>
      </c>
      <c r="C494" s="457" t="s">
        <v>2195</v>
      </c>
      <c r="D494" s="457" t="s">
        <v>2196</v>
      </c>
      <c r="E494" s="458">
        <v>2013</v>
      </c>
      <c r="F494" s="459" t="s">
        <v>2181</v>
      </c>
      <c r="G494" s="460" t="s">
        <v>217</v>
      </c>
      <c r="H494" s="461" t="s">
        <v>2104</v>
      </c>
      <c r="I494" s="465" t="s">
        <v>740</v>
      </c>
      <c r="J494" s="466">
        <v>2.4096385542168676E-2</v>
      </c>
      <c r="K494" s="467">
        <v>0.5</v>
      </c>
      <c r="L494" s="468"/>
    </row>
    <row r="495" spans="1:12">
      <c r="A495" s="456" t="s">
        <v>37</v>
      </c>
      <c r="B495" s="456" t="s">
        <v>2097</v>
      </c>
      <c r="C495" s="457" t="s">
        <v>2195</v>
      </c>
      <c r="D495" s="457" t="s">
        <v>2196</v>
      </c>
      <c r="E495" s="458">
        <v>2013</v>
      </c>
      <c r="F495" s="459" t="s">
        <v>2181</v>
      </c>
      <c r="G495" s="460" t="s">
        <v>221</v>
      </c>
      <c r="H495" s="461" t="s">
        <v>2103</v>
      </c>
      <c r="I495" s="465" t="s">
        <v>740</v>
      </c>
      <c r="J495" s="466">
        <v>4.7619047619047616E-2</v>
      </c>
      <c r="K495" s="467">
        <v>0.75</v>
      </c>
      <c r="L495" s="468"/>
    </row>
    <row r="496" spans="1:12">
      <c r="A496" s="456" t="s">
        <v>37</v>
      </c>
      <c r="B496" s="456" t="s">
        <v>2097</v>
      </c>
      <c r="C496" s="457" t="s">
        <v>2195</v>
      </c>
      <c r="D496" s="457" t="s">
        <v>2196</v>
      </c>
      <c r="E496" s="458">
        <v>2013</v>
      </c>
      <c r="F496" s="459" t="s">
        <v>2181</v>
      </c>
      <c r="G496" s="460" t="s">
        <v>221</v>
      </c>
      <c r="H496" s="461" t="s">
        <v>2104</v>
      </c>
      <c r="I496" s="465" t="s">
        <v>740</v>
      </c>
      <c r="J496" s="466">
        <v>3.9473684210526314E-2</v>
      </c>
      <c r="K496" s="467">
        <v>0.75</v>
      </c>
      <c r="L496" s="468"/>
    </row>
    <row r="497" spans="1:12">
      <c r="A497" s="456" t="s">
        <v>37</v>
      </c>
      <c r="B497" s="456" t="s">
        <v>2097</v>
      </c>
      <c r="C497" s="457" t="s">
        <v>2195</v>
      </c>
      <c r="D497" s="457" t="s">
        <v>2196</v>
      </c>
      <c r="E497" s="458">
        <v>2013</v>
      </c>
      <c r="F497" s="459" t="s">
        <v>2181</v>
      </c>
      <c r="G497" s="460" t="s">
        <v>221</v>
      </c>
      <c r="H497" s="461" t="s">
        <v>2101</v>
      </c>
      <c r="I497" s="465" t="s">
        <v>740</v>
      </c>
      <c r="J497" s="466">
        <v>0.14285714285714285</v>
      </c>
      <c r="K497" s="467">
        <v>0.8</v>
      </c>
      <c r="L497" s="468"/>
    </row>
    <row r="498" spans="1:12">
      <c r="A498" s="456" t="s">
        <v>37</v>
      </c>
      <c r="B498" s="456" t="s">
        <v>2097</v>
      </c>
      <c r="C498" s="457" t="s">
        <v>2195</v>
      </c>
      <c r="D498" s="457" t="s">
        <v>2196</v>
      </c>
      <c r="E498" s="458">
        <v>2013</v>
      </c>
      <c r="F498" s="459" t="s">
        <v>2181</v>
      </c>
      <c r="G498" s="460" t="s">
        <v>221</v>
      </c>
      <c r="H498" s="461" t="s">
        <v>2102</v>
      </c>
      <c r="I498" s="465" t="s">
        <v>740</v>
      </c>
      <c r="J498" s="466">
        <v>0.37037037037037035</v>
      </c>
      <c r="K498" s="467">
        <v>1</v>
      </c>
      <c r="L498" s="468"/>
    </row>
    <row r="499" spans="1:12">
      <c r="A499" s="456" t="s">
        <v>37</v>
      </c>
      <c r="B499" s="456" t="s">
        <v>2097</v>
      </c>
      <c r="C499" s="457" t="s">
        <v>2195</v>
      </c>
      <c r="D499" s="457" t="s">
        <v>2196</v>
      </c>
      <c r="E499" s="458">
        <v>2013</v>
      </c>
      <c r="F499" s="459" t="s">
        <v>2181</v>
      </c>
      <c r="G499" s="460" t="s">
        <v>222</v>
      </c>
      <c r="H499" s="461" t="s">
        <v>2103</v>
      </c>
      <c r="I499" s="465" t="s">
        <v>740</v>
      </c>
      <c r="J499" s="466">
        <v>1.6393442622950821E-2</v>
      </c>
      <c r="K499" s="467">
        <v>0.5</v>
      </c>
      <c r="L499" s="468"/>
    </row>
    <row r="500" spans="1:12">
      <c r="A500" s="456" t="s">
        <v>37</v>
      </c>
      <c r="B500" s="456" t="s">
        <v>2097</v>
      </c>
      <c r="C500" s="457" t="s">
        <v>2195</v>
      </c>
      <c r="D500" s="457" t="s">
        <v>2196</v>
      </c>
      <c r="E500" s="458">
        <v>2013</v>
      </c>
      <c r="F500" s="459" t="s">
        <v>2181</v>
      </c>
      <c r="G500" s="460" t="s">
        <v>222</v>
      </c>
      <c r="H500" s="461" t="s">
        <v>2104</v>
      </c>
      <c r="I500" s="465" t="s">
        <v>740</v>
      </c>
      <c r="J500" s="466">
        <v>1.8518518518518517E-2</v>
      </c>
      <c r="K500" s="467">
        <v>0.75</v>
      </c>
      <c r="L500" s="468"/>
    </row>
    <row r="501" spans="1:12">
      <c r="A501" s="456" t="s">
        <v>37</v>
      </c>
      <c r="B501" s="456" t="s">
        <v>2097</v>
      </c>
      <c r="C501" s="457" t="s">
        <v>2195</v>
      </c>
      <c r="D501" s="457" t="s">
        <v>2196</v>
      </c>
      <c r="E501" s="458">
        <v>2013</v>
      </c>
      <c r="F501" s="459" t="s">
        <v>2181</v>
      </c>
      <c r="G501" s="460" t="s">
        <v>222</v>
      </c>
      <c r="H501" s="461" t="s">
        <v>2107</v>
      </c>
      <c r="I501" s="465" t="s">
        <v>740</v>
      </c>
      <c r="J501" s="466">
        <v>0.13333333333333333</v>
      </c>
      <c r="K501" s="467">
        <v>1</v>
      </c>
      <c r="L501" s="468"/>
    </row>
    <row r="502" spans="1:12" ht="25.5">
      <c r="A502" s="456" t="s">
        <v>37</v>
      </c>
      <c r="B502" s="456" t="s">
        <v>2097</v>
      </c>
      <c r="C502" s="457" t="s">
        <v>2195</v>
      </c>
      <c r="D502" s="457" t="s">
        <v>2196</v>
      </c>
      <c r="E502" s="458">
        <v>2013</v>
      </c>
      <c r="F502" s="459" t="s">
        <v>2181</v>
      </c>
      <c r="G502" s="460" t="s">
        <v>2108</v>
      </c>
      <c r="H502" s="461" t="s">
        <v>2105</v>
      </c>
      <c r="I502" s="465" t="s">
        <v>740</v>
      </c>
      <c r="J502" s="466">
        <v>1.5270935960591134E-2</v>
      </c>
      <c r="K502" s="467">
        <v>0.75609756097560976</v>
      </c>
      <c r="L502" s="468"/>
    </row>
    <row r="503" spans="1:12" ht="25.5">
      <c r="A503" s="456" t="s">
        <v>37</v>
      </c>
      <c r="B503" s="456" t="s">
        <v>2097</v>
      </c>
      <c r="C503" s="457" t="s">
        <v>2195</v>
      </c>
      <c r="D503" s="457" t="s">
        <v>2196</v>
      </c>
      <c r="E503" s="458">
        <v>2013</v>
      </c>
      <c r="F503" s="459" t="s">
        <v>2181</v>
      </c>
      <c r="G503" s="460" t="s">
        <v>2108</v>
      </c>
      <c r="H503" s="461" t="s">
        <v>2106</v>
      </c>
      <c r="I503" s="465" t="s">
        <v>740</v>
      </c>
      <c r="J503" s="466">
        <v>3.4482758620689655E-2</v>
      </c>
      <c r="K503" s="467">
        <v>0.75</v>
      </c>
      <c r="L503" s="468"/>
    </row>
    <row r="504" spans="1:12" ht="25.5">
      <c r="A504" s="456" t="s">
        <v>37</v>
      </c>
      <c r="B504" s="456" t="s">
        <v>2097</v>
      </c>
      <c r="C504" s="457" t="s">
        <v>2195</v>
      </c>
      <c r="D504" s="457" t="s">
        <v>2196</v>
      </c>
      <c r="E504" s="458">
        <v>2013</v>
      </c>
      <c r="F504" s="459" t="s">
        <v>2181</v>
      </c>
      <c r="G504" s="460" t="s">
        <v>2108</v>
      </c>
      <c r="H504" s="461" t="s">
        <v>2104</v>
      </c>
      <c r="I504" s="465" t="s">
        <v>740</v>
      </c>
      <c r="J504" s="466">
        <v>0.04</v>
      </c>
      <c r="K504" s="467">
        <v>0.5</v>
      </c>
      <c r="L504" s="468"/>
    </row>
    <row r="505" spans="1:12" ht="25.5">
      <c r="A505" s="456" t="s">
        <v>37</v>
      </c>
      <c r="B505" s="456" t="s">
        <v>2097</v>
      </c>
      <c r="C505" s="457" t="s">
        <v>2195</v>
      </c>
      <c r="D505" s="457" t="s">
        <v>2196</v>
      </c>
      <c r="E505" s="458">
        <v>2013</v>
      </c>
      <c r="F505" s="459" t="s">
        <v>2181</v>
      </c>
      <c r="G505" s="460" t="s">
        <v>2108</v>
      </c>
      <c r="H505" s="461" t="s">
        <v>2101</v>
      </c>
      <c r="I505" s="465" t="s">
        <v>740</v>
      </c>
      <c r="J505" s="466">
        <v>0.12676056338028169</v>
      </c>
      <c r="K505" s="467">
        <v>0.9</v>
      </c>
      <c r="L505" s="468"/>
    </row>
    <row r="506" spans="1:12" ht="25.5">
      <c r="A506" s="456" t="s">
        <v>37</v>
      </c>
      <c r="B506" s="456" t="s">
        <v>2097</v>
      </c>
      <c r="C506" s="457" t="s">
        <v>2195</v>
      </c>
      <c r="D506" s="457" t="s">
        <v>2196</v>
      </c>
      <c r="E506" s="458">
        <v>2013</v>
      </c>
      <c r="F506" s="459" t="s">
        <v>2181</v>
      </c>
      <c r="G506" s="460" t="s">
        <v>2108</v>
      </c>
      <c r="H506" s="461" t="s">
        <v>2102</v>
      </c>
      <c r="I506" s="465" t="s">
        <v>740</v>
      </c>
      <c r="J506" s="466">
        <v>3.3333333333333333E-2</v>
      </c>
      <c r="K506" s="467">
        <v>0.5</v>
      </c>
      <c r="L506" s="468"/>
    </row>
    <row r="507" spans="1:12">
      <c r="A507" s="456" t="s">
        <v>37</v>
      </c>
      <c r="B507" s="456" t="s">
        <v>2097</v>
      </c>
      <c r="C507" s="457" t="s">
        <v>2195</v>
      </c>
      <c r="D507" s="457" t="s">
        <v>2196</v>
      </c>
      <c r="E507" s="458">
        <v>2013</v>
      </c>
      <c r="F507" s="459" t="s">
        <v>2181</v>
      </c>
      <c r="G507" s="460" t="s">
        <v>2109</v>
      </c>
      <c r="H507" s="461" t="s">
        <v>2106</v>
      </c>
      <c r="I507" s="465" t="s">
        <v>740</v>
      </c>
      <c r="J507" s="466">
        <v>0.16666666666666666</v>
      </c>
      <c r="K507" s="467">
        <v>1</v>
      </c>
      <c r="L507" s="468"/>
    </row>
    <row r="508" spans="1:12">
      <c r="A508" s="456" t="s">
        <v>37</v>
      </c>
      <c r="B508" s="456" t="s">
        <v>2097</v>
      </c>
      <c r="C508" s="457" t="s">
        <v>2195</v>
      </c>
      <c r="D508" s="457" t="s">
        <v>2196</v>
      </c>
      <c r="E508" s="458">
        <v>2013</v>
      </c>
      <c r="F508" s="459" t="s">
        <v>2181</v>
      </c>
      <c r="G508" s="460" t="s">
        <v>2109</v>
      </c>
      <c r="H508" s="461" t="s">
        <v>2104</v>
      </c>
      <c r="I508" s="465" t="s">
        <v>740</v>
      </c>
      <c r="J508" s="466">
        <v>6.1224489795918366E-2</v>
      </c>
      <c r="K508" s="467">
        <v>0.75</v>
      </c>
      <c r="L508" s="468"/>
    </row>
    <row r="509" spans="1:12" ht="25.5">
      <c r="A509" s="456" t="s">
        <v>37</v>
      </c>
      <c r="B509" s="456" t="s">
        <v>2097</v>
      </c>
      <c r="C509" s="457" t="s">
        <v>2195</v>
      </c>
      <c r="D509" s="457" t="s">
        <v>2196</v>
      </c>
      <c r="E509" s="458">
        <v>2013</v>
      </c>
      <c r="F509" s="459" t="s">
        <v>2181</v>
      </c>
      <c r="G509" s="460" t="s">
        <v>226</v>
      </c>
      <c r="H509" s="461" t="s">
        <v>2106</v>
      </c>
      <c r="I509" s="465" t="s">
        <v>740</v>
      </c>
      <c r="J509" s="466">
        <v>6.6666666666666666E-2</v>
      </c>
      <c r="K509" s="467">
        <v>0.5</v>
      </c>
      <c r="L509" s="468"/>
    </row>
    <row r="510" spans="1:12" ht="25.5">
      <c r="A510" s="456" t="s">
        <v>37</v>
      </c>
      <c r="B510" s="456" t="s">
        <v>2097</v>
      </c>
      <c r="C510" s="457" t="s">
        <v>2195</v>
      </c>
      <c r="D510" s="457" t="s">
        <v>2196</v>
      </c>
      <c r="E510" s="458">
        <v>2013</v>
      </c>
      <c r="F510" s="459" t="s">
        <v>2181</v>
      </c>
      <c r="G510" s="460" t="s">
        <v>226</v>
      </c>
      <c r="H510" s="461" t="s">
        <v>2099</v>
      </c>
      <c r="I510" s="465" t="s">
        <v>740</v>
      </c>
      <c r="J510" s="466">
        <v>0.10344827586206896</v>
      </c>
      <c r="K510" s="467">
        <v>0.75</v>
      </c>
      <c r="L510" s="468"/>
    </row>
    <row r="511" spans="1:12" ht="25.5">
      <c r="A511" s="456" t="s">
        <v>37</v>
      </c>
      <c r="B511" s="456" t="s">
        <v>1020</v>
      </c>
      <c r="C511" s="457" t="s">
        <v>2195</v>
      </c>
      <c r="D511" s="457" t="s">
        <v>2196</v>
      </c>
      <c r="E511" s="458">
        <v>2013</v>
      </c>
      <c r="F511" s="459" t="s">
        <v>2181</v>
      </c>
      <c r="G511" s="460" t="s">
        <v>2098</v>
      </c>
      <c r="H511" s="461" t="s">
        <v>2110</v>
      </c>
      <c r="I511" s="465" t="s">
        <v>740</v>
      </c>
      <c r="J511" s="466">
        <v>0.19047619047619047</v>
      </c>
      <c r="K511" s="467">
        <v>1</v>
      </c>
      <c r="L511" s="468"/>
    </row>
    <row r="512" spans="1:12" ht="25.5">
      <c r="A512" s="456" t="s">
        <v>37</v>
      </c>
      <c r="B512" s="456" t="s">
        <v>1020</v>
      </c>
      <c r="C512" s="457" t="s">
        <v>2195</v>
      </c>
      <c r="D512" s="457" t="s">
        <v>2196</v>
      </c>
      <c r="E512" s="458">
        <v>2013</v>
      </c>
      <c r="F512" s="459" t="s">
        <v>2181</v>
      </c>
      <c r="G512" s="460" t="s">
        <v>2098</v>
      </c>
      <c r="H512" s="461" t="s">
        <v>2104</v>
      </c>
      <c r="I512" s="465" t="s">
        <v>740</v>
      </c>
      <c r="J512" s="466">
        <v>2.4844720496894408E-2</v>
      </c>
      <c r="K512" s="467">
        <v>1</v>
      </c>
      <c r="L512" s="468"/>
    </row>
    <row r="513" spans="1:12" ht="25.5">
      <c r="A513" s="456" t="s">
        <v>37</v>
      </c>
      <c r="B513" s="456" t="s">
        <v>1020</v>
      </c>
      <c r="C513" s="457" t="s">
        <v>2195</v>
      </c>
      <c r="D513" s="457" t="s">
        <v>2196</v>
      </c>
      <c r="E513" s="458">
        <v>2013</v>
      </c>
      <c r="F513" s="459" t="s">
        <v>2181</v>
      </c>
      <c r="G513" s="460" t="s">
        <v>2098</v>
      </c>
      <c r="H513" s="461" t="s">
        <v>2101</v>
      </c>
      <c r="I513" s="465" t="s">
        <v>740</v>
      </c>
      <c r="J513" s="466">
        <v>1.5060240963855422E-2</v>
      </c>
      <c r="K513" s="467">
        <v>0.7142857142857143</v>
      </c>
      <c r="L513" s="468"/>
    </row>
    <row r="514" spans="1:12" ht="25.5">
      <c r="A514" s="456" t="s">
        <v>37</v>
      </c>
      <c r="B514" s="456" t="s">
        <v>1020</v>
      </c>
      <c r="C514" s="457" t="s">
        <v>2195</v>
      </c>
      <c r="D514" s="457" t="s">
        <v>2196</v>
      </c>
      <c r="E514" s="458">
        <v>2013</v>
      </c>
      <c r="F514" s="459" t="s">
        <v>2181</v>
      </c>
      <c r="G514" s="460" t="s">
        <v>2098</v>
      </c>
      <c r="H514" s="461" t="s">
        <v>2102</v>
      </c>
      <c r="I514" s="465" t="s">
        <v>740</v>
      </c>
      <c r="J514" s="466">
        <v>2.7210884353741496E-2</v>
      </c>
      <c r="K514" s="467">
        <v>1</v>
      </c>
      <c r="L514" s="468"/>
    </row>
    <row r="515" spans="1:12">
      <c r="A515" s="456" t="s">
        <v>37</v>
      </c>
      <c r="B515" s="456" t="s">
        <v>1020</v>
      </c>
      <c r="C515" s="457" t="s">
        <v>2195</v>
      </c>
      <c r="D515" s="457" t="s">
        <v>2196</v>
      </c>
      <c r="E515" s="458">
        <v>2013</v>
      </c>
      <c r="F515" s="459" t="s">
        <v>2181</v>
      </c>
      <c r="G515" s="460" t="s">
        <v>215</v>
      </c>
      <c r="H515" s="461" t="s">
        <v>2110</v>
      </c>
      <c r="I515" s="465" t="s">
        <v>740</v>
      </c>
      <c r="J515" s="466">
        <v>0.19047619047619047</v>
      </c>
      <c r="K515" s="467">
        <v>1</v>
      </c>
      <c r="L515" s="468"/>
    </row>
    <row r="516" spans="1:12">
      <c r="A516" s="456" t="s">
        <v>37</v>
      </c>
      <c r="B516" s="456" t="s">
        <v>1020</v>
      </c>
      <c r="C516" s="457" t="s">
        <v>2195</v>
      </c>
      <c r="D516" s="457" t="s">
        <v>2196</v>
      </c>
      <c r="E516" s="458">
        <v>2013</v>
      </c>
      <c r="F516" s="459" t="s">
        <v>2181</v>
      </c>
      <c r="G516" s="460" t="s">
        <v>215</v>
      </c>
      <c r="H516" s="461" t="s">
        <v>2104</v>
      </c>
      <c r="I516" s="465" t="s">
        <v>740</v>
      </c>
      <c r="J516" s="466">
        <v>4.3956043956043959E-2</v>
      </c>
      <c r="K516" s="467">
        <v>1</v>
      </c>
      <c r="L516" s="468"/>
    </row>
    <row r="517" spans="1:12">
      <c r="A517" s="456" t="s">
        <v>37</v>
      </c>
      <c r="B517" s="456" t="s">
        <v>1020</v>
      </c>
      <c r="C517" s="457" t="s">
        <v>2195</v>
      </c>
      <c r="D517" s="457" t="s">
        <v>2196</v>
      </c>
      <c r="E517" s="458">
        <v>2013</v>
      </c>
      <c r="F517" s="459" t="s">
        <v>2181</v>
      </c>
      <c r="G517" s="460" t="s">
        <v>215</v>
      </c>
      <c r="H517" s="461" t="s">
        <v>2101</v>
      </c>
      <c r="I517" s="465" t="s">
        <v>740</v>
      </c>
      <c r="J517" s="466">
        <v>4.3956043956043959E-2</v>
      </c>
      <c r="K517" s="467">
        <v>1</v>
      </c>
      <c r="L517" s="468"/>
    </row>
    <row r="518" spans="1:12">
      <c r="A518" s="456" t="s">
        <v>37</v>
      </c>
      <c r="B518" s="456" t="s">
        <v>1020</v>
      </c>
      <c r="C518" s="457" t="s">
        <v>2195</v>
      </c>
      <c r="D518" s="457" t="s">
        <v>2196</v>
      </c>
      <c r="E518" s="458">
        <v>2013</v>
      </c>
      <c r="F518" s="459" t="s">
        <v>2181</v>
      </c>
      <c r="G518" s="460" t="s">
        <v>215</v>
      </c>
      <c r="H518" s="461" t="s">
        <v>2111</v>
      </c>
      <c r="I518" s="465" t="s">
        <v>740</v>
      </c>
      <c r="J518" s="466">
        <v>0.29166666666666669</v>
      </c>
      <c r="K518" s="467">
        <v>1</v>
      </c>
      <c r="L518" s="468"/>
    </row>
    <row r="519" spans="1:12">
      <c r="A519" s="456" t="s">
        <v>37</v>
      </c>
      <c r="B519" s="456" t="s">
        <v>1020</v>
      </c>
      <c r="C519" s="457" t="s">
        <v>2195</v>
      </c>
      <c r="D519" s="457" t="s">
        <v>2196</v>
      </c>
      <c r="E519" s="458">
        <v>2013</v>
      </c>
      <c r="F519" s="459" t="s">
        <v>2181</v>
      </c>
      <c r="G519" s="460" t="s">
        <v>217</v>
      </c>
      <c r="H519" s="461" t="s">
        <v>2112</v>
      </c>
      <c r="I519" s="465" t="s">
        <v>740</v>
      </c>
      <c r="J519" s="466">
        <v>0.11428571428571428</v>
      </c>
      <c r="K519" s="467">
        <v>1</v>
      </c>
      <c r="L519" s="468"/>
    </row>
    <row r="520" spans="1:12">
      <c r="A520" s="456" t="s">
        <v>37</v>
      </c>
      <c r="B520" s="456" t="s">
        <v>1020</v>
      </c>
      <c r="C520" s="457" t="s">
        <v>2195</v>
      </c>
      <c r="D520" s="457" t="s">
        <v>2196</v>
      </c>
      <c r="E520" s="458">
        <v>2013</v>
      </c>
      <c r="F520" s="459" t="s">
        <v>2181</v>
      </c>
      <c r="G520" s="460" t="s">
        <v>217</v>
      </c>
      <c r="H520" s="461" t="s">
        <v>2104</v>
      </c>
      <c r="I520" s="465" t="s">
        <v>740</v>
      </c>
      <c r="J520" s="466">
        <v>0.4</v>
      </c>
      <c r="K520" s="467">
        <v>1</v>
      </c>
      <c r="L520" s="468"/>
    </row>
    <row r="521" spans="1:12">
      <c r="A521" s="456" t="s">
        <v>37</v>
      </c>
      <c r="B521" s="456" t="s">
        <v>1020</v>
      </c>
      <c r="C521" s="457" t="s">
        <v>2195</v>
      </c>
      <c r="D521" s="457" t="s">
        <v>2196</v>
      </c>
      <c r="E521" s="458">
        <v>2013</v>
      </c>
      <c r="F521" s="459" t="s">
        <v>2181</v>
      </c>
      <c r="G521" s="460" t="s">
        <v>221</v>
      </c>
      <c r="H521" s="461" t="s">
        <v>2112</v>
      </c>
      <c r="I521" s="465" t="s">
        <v>740</v>
      </c>
      <c r="J521" s="466">
        <v>5.4545454545454543E-2</v>
      </c>
      <c r="K521" s="467">
        <v>0.75</v>
      </c>
      <c r="L521" s="468"/>
    </row>
    <row r="522" spans="1:12">
      <c r="A522" s="456" t="s">
        <v>37</v>
      </c>
      <c r="B522" s="456" t="s">
        <v>1020</v>
      </c>
      <c r="C522" s="457" t="s">
        <v>2195</v>
      </c>
      <c r="D522" s="457" t="s">
        <v>2196</v>
      </c>
      <c r="E522" s="458">
        <v>2013</v>
      </c>
      <c r="F522" s="459" t="s">
        <v>2181</v>
      </c>
      <c r="G522" s="460" t="s">
        <v>221</v>
      </c>
      <c r="H522" s="461" t="s">
        <v>2104</v>
      </c>
      <c r="I522" s="465" t="s">
        <v>740</v>
      </c>
      <c r="J522" s="466">
        <v>4.2857142857142858E-2</v>
      </c>
      <c r="K522" s="467">
        <v>0.75</v>
      </c>
      <c r="L522" s="468"/>
    </row>
    <row r="523" spans="1:12">
      <c r="A523" s="456" t="s">
        <v>37</v>
      </c>
      <c r="B523" s="456" t="s">
        <v>1020</v>
      </c>
      <c r="C523" s="457" t="s">
        <v>2195</v>
      </c>
      <c r="D523" s="457" t="s">
        <v>2196</v>
      </c>
      <c r="E523" s="458">
        <v>2013</v>
      </c>
      <c r="F523" s="459" t="s">
        <v>2181</v>
      </c>
      <c r="G523" s="460" t="s">
        <v>221</v>
      </c>
      <c r="H523" s="461" t="s">
        <v>2107</v>
      </c>
      <c r="I523" s="465" t="s">
        <v>740</v>
      </c>
      <c r="J523" s="466">
        <v>0.18518518518518517</v>
      </c>
      <c r="K523" s="467">
        <v>1</v>
      </c>
      <c r="L523" s="468"/>
    </row>
    <row r="524" spans="1:12">
      <c r="A524" s="456" t="s">
        <v>37</v>
      </c>
      <c r="B524" s="456" t="s">
        <v>1020</v>
      </c>
      <c r="C524" s="457" t="s">
        <v>2195</v>
      </c>
      <c r="D524" s="457" t="s">
        <v>2196</v>
      </c>
      <c r="E524" s="458">
        <v>2013</v>
      </c>
      <c r="F524" s="459" t="s">
        <v>2181</v>
      </c>
      <c r="G524" s="460" t="s">
        <v>222</v>
      </c>
      <c r="H524" s="461" t="s">
        <v>2110</v>
      </c>
      <c r="I524" s="465" t="s">
        <v>740</v>
      </c>
      <c r="J524" s="466">
        <v>3.5294117647058823E-2</v>
      </c>
      <c r="K524" s="467">
        <v>0.75</v>
      </c>
      <c r="L524" s="468"/>
    </row>
    <row r="525" spans="1:12">
      <c r="A525" s="456" t="s">
        <v>37</v>
      </c>
      <c r="B525" s="456" t="s">
        <v>1020</v>
      </c>
      <c r="C525" s="457" t="s">
        <v>2195</v>
      </c>
      <c r="D525" s="457" t="s">
        <v>2196</v>
      </c>
      <c r="E525" s="458">
        <v>2013</v>
      </c>
      <c r="F525" s="459" t="s">
        <v>2181</v>
      </c>
      <c r="G525" s="460" t="s">
        <v>222</v>
      </c>
      <c r="H525" s="461" t="s">
        <v>2104</v>
      </c>
      <c r="I525" s="465" t="s">
        <v>740</v>
      </c>
      <c r="J525" s="466">
        <v>6.3492063492063489E-2</v>
      </c>
      <c r="K525" s="467">
        <v>1</v>
      </c>
      <c r="L525" s="468"/>
    </row>
    <row r="526" spans="1:12">
      <c r="A526" s="456" t="s">
        <v>37</v>
      </c>
      <c r="B526" s="456" t="s">
        <v>1020</v>
      </c>
      <c r="C526" s="457" t="s">
        <v>2195</v>
      </c>
      <c r="D526" s="457" t="s">
        <v>2196</v>
      </c>
      <c r="E526" s="458">
        <v>2013</v>
      </c>
      <c r="F526" s="459" t="s">
        <v>2181</v>
      </c>
      <c r="G526" s="460" t="s">
        <v>2109</v>
      </c>
      <c r="H526" s="461" t="s">
        <v>2099</v>
      </c>
      <c r="I526" s="465" t="s">
        <v>740</v>
      </c>
      <c r="J526" s="466">
        <v>0.23529411764705882</v>
      </c>
      <c r="K526" s="467">
        <v>0.8</v>
      </c>
      <c r="L526" s="468"/>
    </row>
    <row r="527" spans="1:12" ht="25.5">
      <c r="A527" s="456" t="s">
        <v>37</v>
      </c>
      <c r="B527" s="456" t="s">
        <v>1020</v>
      </c>
      <c r="C527" s="457" t="s">
        <v>2195</v>
      </c>
      <c r="D527" s="457" t="s">
        <v>2196</v>
      </c>
      <c r="E527" s="458">
        <v>2013</v>
      </c>
      <c r="F527" s="459" t="s">
        <v>2181</v>
      </c>
      <c r="G527" s="460" t="s">
        <v>2108</v>
      </c>
      <c r="H527" s="461" t="s">
        <v>2113</v>
      </c>
      <c r="I527" s="465" t="s">
        <v>740</v>
      </c>
      <c r="J527" s="466">
        <v>2.3809523809523808E-2</v>
      </c>
      <c r="K527" s="467">
        <v>0.75</v>
      </c>
      <c r="L527" s="468"/>
    </row>
    <row r="528" spans="1:12" ht="25.5">
      <c r="A528" s="456" t="s">
        <v>37</v>
      </c>
      <c r="B528" s="456" t="s">
        <v>1020</v>
      </c>
      <c r="C528" s="457" t="s">
        <v>2195</v>
      </c>
      <c r="D528" s="457" t="s">
        <v>2196</v>
      </c>
      <c r="E528" s="458">
        <v>2013</v>
      </c>
      <c r="F528" s="459" t="s">
        <v>2181</v>
      </c>
      <c r="G528" s="460" t="s">
        <v>2108</v>
      </c>
      <c r="H528" s="461" t="s">
        <v>2110</v>
      </c>
      <c r="I528" s="465" t="s">
        <v>740</v>
      </c>
      <c r="J528" s="466">
        <v>1.7400204708290685E-2</v>
      </c>
      <c r="K528" s="467">
        <v>0.85</v>
      </c>
      <c r="L528" s="468"/>
    </row>
    <row r="529" spans="1:12" ht="25.5">
      <c r="A529" s="456" t="s">
        <v>37</v>
      </c>
      <c r="B529" s="456" t="s">
        <v>1020</v>
      </c>
      <c r="C529" s="457" t="s">
        <v>2195</v>
      </c>
      <c r="D529" s="457" t="s">
        <v>2196</v>
      </c>
      <c r="E529" s="458">
        <v>2013</v>
      </c>
      <c r="F529" s="459" t="s">
        <v>2181</v>
      </c>
      <c r="G529" s="460" t="s">
        <v>2108</v>
      </c>
      <c r="H529" s="461" t="s">
        <v>2099</v>
      </c>
      <c r="I529" s="465" t="s">
        <v>740</v>
      </c>
      <c r="J529" s="466">
        <v>0.17391304347826086</v>
      </c>
      <c r="K529" s="467">
        <v>1</v>
      </c>
      <c r="L529" s="468"/>
    </row>
    <row r="530" spans="1:12" ht="25.5">
      <c r="A530" s="456" t="s">
        <v>37</v>
      </c>
      <c r="B530" s="456" t="s">
        <v>1020</v>
      </c>
      <c r="C530" s="457" t="s">
        <v>2195</v>
      </c>
      <c r="D530" s="457" t="s">
        <v>2196</v>
      </c>
      <c r="E530" s="458">
        <v>2013</v>
      </c>
      <c r="F530" s="459" t="s">
        <v>2181</v>
      </c>
      <c r="G530" s="460" t="s">
        <v>226</v>
      </c>
      <c r="H530" s="461" t="s">
        <v>2110</v>
      </c>
      <c r="I530" s="465" t="s">
        <v>740</v>
      </c>
      <c r="J530" s="466">
        <v>0.13793103448275862</v>
      </c>
      <c r="K530" s="467">
        <v>1</v>
      </c>
      <c r="L530" s="468"/>
    </row>
    <row r="531" spans="1:12" ht="25.5">
      <c r="A531" s="456" t="s">
        <v>37</v>
      </c>
      <c r="B531" s="456" t="s">
        <v>1020</v>
      </c>
      <c r="C531" s="457" t="s">
        <v>2195</v>
      </c>
      <c r="D531" s="457" t="s">
        <v>2196</v>
      </c>
      <c r="E531" s="458">
        <v>2013</v>
      </c>
      <c r="F531" s="459" t="s">
        <v>2181</v>
      </c>
      <c r="G531" s="460" t="s">
        <v>226</v>
      </c>
      <c r="H531" s="461" t="s">
        <v>2104</v>
      </c>
      <c r="I531" s="465" t="s">
        <v>740</v>
      </c>
      <c r="J531" s="466">
        <v>0.23076923076923078</v>
      </c>
      <c r="K531" s="467">
        <v>0.75</v>
      </c>
      <c r="L531" s="468"/>
    </row>
    <row r="532" spans="1:12" ht="25.5">
      <c r="A532" s="456" t="s">
        <v>37</v>
      </c>
      <c r="B532" s="456" t="s">
        <v>2114</v>
      </c>
      <c r="C532" s="457" t="s">
        <v>2195</v>
      </c>
      <c r="D532" s="457" t="s">
        <v>2196</v>
      </c>
      <c r="E532" s="458">
        <v>2013</v>
      </c>
      <c r="F532" s="459" t="s">
        <v>2181</v>
      </c>
      <c r="G532" s="460" t="s">
        <v>2098</v>
      </c>
      <c r="H532" s="461" t="s">
        <v>2102</v>
      </c>
      <c r="I532" s="465" t="s">
        <v>740</v>
      </c>
      <c r="J532" s="466">
        <v>0.14285714285714285</v>
      </c>
      <c r="K532" s="467">
        <v>1</v>
      </c>
      <c r="L532" s="468"/>
    </row>
    <row r="533" spans="1:12" ht="25.5">
      <c r="A533" s="456" t="s">
        <v>37</v>
      </c>
      <c r="B533" s="456" t="s">
        <v>2114</v>
      </c>
      <c r="C533" s="457" t="s">
        <v>2195</v>
      </c>
      <c r="D533" s="457" t="s">
        <v>2196</v>
      </c>
      <c r="E533" s="458">
        <v>2013</v>
      </c>
      <c r="F533" s="459" t="s">
        <v>2181</v>
      </c>
      <c r="G533" s="460" t="s">
        <v>2098</v>
      </c>
      <c r="H533" s="461" t="s">
        <v>206</v>
      </c>
      <c r="I533" s="465" t="s">
        <v>740</v>
      </c>
      <c r="J533" s="466">
        <v>0.48275862068965519</v>
      </c>
      <c r="K533" s="467">
        <v>0.7</v>
      </c>
      <c r="L533" s="468"/>
    </row>
    <row r="534" spans="1:12">
      <c r="A534" s="456" t="s">
        <v>37</v>
      </c>
      <c r="B534" s="456" t="s">
        <v>2114</v>
      </c>
      <c r="C534" s="457" t="s">
        <v>2195</v>
      </c>
      <c r="D534" s="457" t="s">
        <v>2196</v>
      </c>
      <c r="E534" s="458">
        <v>2013</v>
      </c>
      <c r="F534" s="459" t="s">
        <v>2181</v>
      </c>
      <c r="G534" s="460" t="s">
        <v>215</v>
      </c>
      <c r="H534" s="461" t="s">
        <v>2099</v>
      </c>
      <c r="I534" s="465" t="s">
        <v>740</v>
      </c>
      <c r="J534" s="466">
        <v>0.15384615384615385</v>
      </c>
      <c r="K534" s="467">
        <v>0.5</v>
      </c>
      <c r="L534" s="468"/>
    </row>
    <row r="535" spans="1:12">
      <c r="A535" s="456" t="s">
        <v>37</v>
      </c>
      <c r="B535" s="456" t="s">
        <v>2114</v>
      </c>
      <c r="C535" s="457" t="s">
        <v>2195</v>
      </c>
      <c r="D535" s="457" t="s">
        <v>2196</v>
      </c>
      <c r="E535" s="458">
        <v>2013</v>
      </c>
      <c r="F535" s="459" t="s">
        <v>2181</v>
      </c>
      <c r="G535" s="460" t="s">
        <v>215</v>
      </c>
      <c r="H535" s="461" t="s">
        <v>206</v>
      </c>
      <c r="I535" s="465" t="s">
        <v>740</v>
      </c>
      <c r="J535" s="466">
        <v>0.75</v>
      </c>
      <c r="K535" s="467">
        <v>0.75</v>
      </c>
      <c r="L535" s="468"/>
    </row>
    <row r="536" spans="1:12">
      <c r="A536" s="456" t="s">
        <v>37</v>
      </c>
      <c r="B536" s="456" t="s">
        <v>2114</v>
      </c>
      <c r="C536" s="457" t="s">
        <v>2195</v>
      </c>
      <c r="D536" s="457" t="s">
        <v>2196</v>
      </c>
      <c r="E536" s="458">
        <v>2013</v>
      </c>
      <c r="F536" s="459" t="s">
        <v>2181</v>
      </c>
      <c r="G536" s="460" t="s">
        <v>221</v>
      </c>
      <c r="H536" s="461" t="s">
        <v>2106</v>
      </c>
      <c r="I536" s="465" t="s">
        <v>740</v>
      </c>
      <c r="J536" s="466">
        <v>0.13043478260869565</v>
      </c>
      <c r="K536" s="467">
        <v>0.75</v>
      </c>
      <c r="L536" s="468"/>
    </row>
    <row r="537" spans="1:12">
      <c r="A537" s="456" t="s">
        <v>37</v>
      </c>
      <c r="B537" s="456" t="s">
        <v>2114</v>
      </c>
      <c r="C537" s="457" t="s">
        <v>2195</v>
      </c>
      <c r="D537" s="457" t="s">
        <v>2196</v>
      </c>
      <c r="E537" s="458">
        <v>2013</v>
      </c>
      <c r="F537" s="459" t="s">
        <v>2181</v>
      </c>
      <c r="G537" s="460" t="s">
        <v>221</v>
      </c>
      <c r="H537" s="461" t="s">
        <v>2104</v>
      </c>
      <c r="I537" s="465" t="s">
        <v>740</v>
      </c>
      <c r="J537" s="466">
        <v>0.16666666666666666</v>
      </c>
      <c r="K537" s="467">
        <v>1</v>
      </c>
      <c r="L537" s="468"/>
    </row>
    <row r="538" spans="1:12">
      <c r="A538" s="456" t="s">
        <v>37</v>
      </c>
      <c r="B538" s="456" t="s">
        <v>2114</v>
      </c>
      <c r="C538" s="457" t="s">
        <v>2195</v>
      </c>
      <c r="D538" s="457" t="s">
        <v>2196</v>
      </c>
      <c r="E538" s="458">
        <v>2013</v>
      </c>
      <c r="F538" s="459" t="s">
        <v>2181</v>
      </c>
      <c r="G538" s="460" t="s">
        <v>221</v>
      </c>
      <c r="H538" s="461" t="s">
        <v>2111</v>
      </c>
      <c r="I538" s="465" t="s">
        <v>740</v>
      </c>
      <c r="J538" s="466">
        <v>0.13541666666666666</v>
      </c>
      <c r="K538" s="467">
        <v>1</v>
      </c>
      <c r="L538" s="468"/>
    </row>
    <row r="539" spans="1:12" ht="13.35" customHeight="1">
      <c r="A539" s="456" t="s">
        <v>37</v>
      </c>
      <c r="B539" s="456" t="s">
        <v>2114</v>
      </c>
      <c r="C539" s="457" t="s">
        <v>2195</v>
      </c>
      <c r="D539" s="457" t="s">
        <v>2196</v>
      </c>
      <c r="E539" s="458">
        <v>2013</v>
      </c>
      <c r="F539" s="459" t="s">
        <v>2181</v>
      </c>
      <c r="G539" s="460" t="s">
        <v>221</v>
      </c>
      <c r="H539" s="461" t="s">
        <v>206</v>
      </c>
      <c r="I539" s="465" t="s">
        <v>740</v>
      </c>
      <c r="J539" s="466">
        <v>0.21428571428571427</v>
      </c>
      <c r="K539" s="467">
        <v>0.8571428571428571</v>
      </c>
      <c r="L539" s="468"/>
    </row>
    <row r="540" spans="1:12" ht="13.5" customHeight="1">
      <c r="A540" s="456" t="s">
        <v>37</v>
      </c>
      <c r="B540" s="456" t="s">
        <v>2114</v>
      </c>
      <c r="C540" s="457" t="s">
        <v>2195</v>
      </c>
      <c r="D540" s="457" t="s">
        <v>2196</v>
      </c>
      <c r="E540" s="458">
        <v>2013</v>
      </c>
      <c r="F540" s="459" t="s">
        <v>2181</v>
      </c>
      <c r="G540" s="460" t="s">
        <v>2108</v>
      </c>
      <c r="H540" s="461" t="s">
        <v>2115</v>
      </c>
      <c r="I540" s="465" t="s">
        <v>740</v>
      </c>
      <c r="J540" s="466">
        <v>1.8072289156626505E-2</v>
      </c>
      <c r="K540" s="467">
        <v>0.81818181818181823</v>
      </c>
      <c r="L540" s="468"/>
    </row>
    <row r="541" spans="1:12" ht="13.35" customHeight="1">
      <c r="A541" s="469" t="s">
        <v>37</v>
      </c>
      <c r="B541" s="469" t="s">
        <v>2114</v>
      </c>
      <c r="C541" s="457" t="s">
        <v>2195</v>
      </c>
      <c r="D541" s="457" t="s">
        <v>2196</v>
      </c>
      <c r="E541" s="458">
        <v>2013</v>
      </c>
      <c r="F541" s="459" t="s">
        <v>2181</v>
      </c>
      <c r="G541" s="460" t="s">
        <v>2108</v>
      </c>
      <c r="H541" s="461" t="s">
        <v>2103</v>
      </c>
      <c r="I541" s="465" t="s">
        <v>740</v>
      </c>
      <c r="J541" s="466">
        <v>0.13333333333333333</v>
      </c>
      <c r="K541" s="467">
        <v>0.5714285714285714</v>
      </c>
      <c r="L541" s="470"/>
    </row>
    <row r="542" spans="1:12" ht="25.5">
      <c r="A542" s="469" t="s">
        <v>37</v>
      </c>
      <c r="B542" s="471" t="s">
        <v>2114</v>
      </c>
      <c r="C542" s="457" t="s">
        <v>2195</v>
      </c>
      <c r="D542" s="457" t="s">
        <v>2196</v>
      </c>
      <c r="E542" s="458">
        <v>2013</v>
      </c>
      <c r="F542" s="459" t="s">
        <v>2181</v>
      </c>
      <c r="G542" s="460" t="s">
        <v>2108</v>
      </c>
      <c r="H542" s="461" t="s">
        <v>2099</v>
      </c>
      <c r="I542" s="465" t="s">
        <v>740</v>
      </c>
      <c r="J542" s="466">
        <v>0.2</v>
      </c>
      <c r="K542" s="467">
        <v>0.8571428571428571</v>
      </c>
      <c r="L542" s="470"/>
    </row>
    <row r="543" spans="1:12" ht="25.5">
      <c r="A543" s="469" t="s">
        <v>37</v>
      </c>
      <c r="B543" s="471" t="s">
        <v>2114</v>
      </c>
      <c r="C543" s="457" t="s">
        <v>2195</v>
      </c>
      <c r="D543" s="457" t="s">
        <v>2196</v>
      </c>
      <c r="E543" s="458">
        <v>2013</v>
      </c>
      <c r="F543" s="459" t="s">
        <v>2181</v>
      </c>
      <c r="G543" s="460" t="s">
        <v>2108</v>
      </c>
      <c r="H543" s="461" t="s">
        <v>2111</v>
      </c>
      <c r="I543" s="465" t="s">
        <v>740</v>
      </c>
      <c r="J543" s="466">
        <v>0.15</v>
      </c>
      <c r="K543" s="467">
        <v>0.6</v>
      </c>
      <c r="L543" s="470"/>
    </row>
    <row r="544" spans="1:12" ht="25.5">
      <c r="A544" s="456" t="s">
        <v>37</v>
      </c>
      <c r="B544" s="456" t="s">
        <v>2097</v>
      </c>
      <c r="C544" s="457" t="s">
        <v>2195</v>
      </c>
      <c r="D544" s="457" t="s">
        <v>2197</v>
      </c>
      <c r="E544" s="458">
        <v>2013</v>
      </c>
      <c r="F544" s="459" t="s">
        <v>2181</v>
      </c>
      <c r="G544" s="460" t="s">
        <v>2098</v>
      </c>
      <c r="H544" s="461" t="s">
        <v>2099</v>
      </c>
      <c r="I544" s="465" t="s">
        <v>740</v>
      </c>
      <c r="J544" s="466">
        <v>0.05</v>
      </c>
      <c r="K544" s="467">
        <v>0.75</v>
      </c>
      <c r="L544" s="464"/>
    </row>
    <row r="545" spans="1:12" ht="25.5">
      <c r="A545" s="456" t="s">
        <v>37</v>
      </c>
      <c r="B545" s="456" t="s">
        <v>2097</v>
      </c>
      <c r="C545" s="457" t="s">
        <v>2195</v>
      </c>
      <c r="D545" s="457" t="s">
        <v>2197</v>
      </c>
      <c r="E545" s="458">
        <v>2013</v>
      </c>
      <c r="F545" s="459" t="s">
        <v>2181</v>
      </c>
      <c r="G545" s="460" t="s">
        <v>2098</v>
      </c>
      <c r="H545" s="461" t="s">
        <v>2101</v>
      </c>
      <c r="I545" s="465" t="s">
        <v>740</v>
      </c>
      <c r="J545" s="466">
        <v>3.6585365853658534E-2</v>
      </c>
      <c r="K545" s="467">
        <v>0.75</v>
      </c>
      <c r="L545" s="468"/>
    </row>
    <row r="546" spans="1:12" ht="25.5">
      <c r="A546" s="456" t="s">
        <v>37</v>
      </c>
      <c r="B546" s="456" t="s">
        <v>2097</v>
      </c>
      <c r="C546" s="457" t="s">
        <v>2195</v>
      </c>
      <c r="D546" s="457" t="s">
        <v>2197</v>
      </c>
      <c r="E546" s="458">
        <v>2013</v>
      </c>
      <c r="F546" s="459" t="s">
        <v>2181</v>
      </c>
      <c r="G546" s="460" t="s">
        <v>2098</v>
      </c>
      <c r="H546" s="461" t="s">
        <v>2102</v>
      </c>
      <c r="I546" s="465" t="s">
        <v>740</v>
      </c>
      <c r="J546" s="466">
        <v>4.6052631578947366E-2</v>
      </c>
      <c r="K546" s="467">
        <v>0.77777777777777779</v>
      </c>
      <c r="L546" s="468"/>
    </row>
    <row r="547" spans="1:12" ht="25.5">
      <c r="A547" s="456" t="s">
        <v>37</v>
      </c>
      <c r="B547" s="456" t="s">
        <v>2097</v>
      </c>
      <c r="C547" s="457" t="s">
        <v>2195</v>
      </c>
      <c r="D547" s="457" t="s">
        <v>2197</v>
      </c>
      <c r="E547" s="458">
        <v>2013</v>
      </c>
      <c r="F547" s="459" t="s">
        <v>2181</v>
      </c>
      <c r="G547" s="460" t="s">
        <v>2098</v>
      </c>
      <c r="H547" s="461" t="s">
        <v>206</v>
      </c>
      <c r="I547" s="465" t="s">
        <v>740</v>
      </c>
      <c r="J547" s="466">
        <v>0.33333333333333331</v>
      </c>
      <c r="K547" s="467">
        <v>0.58333333333333337</v>
      </c>
      <c r="L547" s="468"/>
    </row>
    <row r="548" spans="1:12">
      <c r="A548" s="456" t="s">
        <v>37</v>
      </c>
      <c r="B548" s="456" t="s">
        <v>2097</v>
      </c>
      <c r="C548" s="457" t="s">
        <v>2195</v>
      </c>
      <c r="D548" s="457" t="s">
        <v>2197</v>
      </c>
      <c r="E548" s="458">
        <v>2013</v>
      </c>
      <c r="F548" s="459" t="s">
        <v>2181</v>
      </c>
      <c r="G548" s="460" t="s">
        <v>215</v>
      </c>
      <c r="H548" s="461" t="s">
        <v>2103</v>
      </c>
      <c r="I548" s="465" t="s">
        <v>740</v>
      </c>
      <c r="J548" s="466">
        <v>0.19047619047619047</v>
      </c>
      <c r="K548" s="467">
        <v>1</v>
      </c>
      <c r="L548" s="468"/>
    </row>
    <row r="549" spans="1:12">
      <c r="A549" s="456" t="s">
        <v>37</v>
      </c>
      <c r="B549" s="456" t="s">
        <v>2097</v>
      </c>
      <c r="C549" s="457" t="s">
        <v>2195</v>
      </c>
      <c r="D549" s="457" t="s">
        <v>2197</v>
      </c>
      <c r="E549" s="458">
        <v>2013</v>
      </c>
      <c r="F549" s="459" t="s">
        <v>2181</v>
      </c>
      <c r="G549" s="460" t="s">
        <v>215</v>
      </c>
      <c r="H549" s="461" t="s">
        <v>2104</v>
      </c>
      <c r="I549" s="465" t="s">
        <v>740</v>
      </c>
      <c r="J549" s="466">
        <v>3.937007874015748E-2</v>
      </c>
      <c r="K549" s="467">
        <v>1</v>
      </c>
      <c r="L549" s="468"/>
    </row>
    <row r="550" spans="1:12">
      <c r="A550" s="456" t="s">
        <v>37</v>
      </c>
      <c r="B550" s="456" t="s">
        <v>2097</v>
      </c>
      <c r="C550" s="457" t="s">
        <v>2195</v>
      </c>
      <c r="D550" s="457" t="s">
        <v>2197</v>
      </c>
      <c r="E550" s="458">
        <v>2013</v>
      </c>
      <c r="F550" s="459" t="s">
        <v>2181</v>
      </c>
      <c r="G550" s="460" t="s">
        <v>215</v>
      </c>
      <c r="H550" s="461" t="s">
        <v>2101</v>
      </c>
      <c r="I550" s="465" t="s">
        <v>740</v>
      </c>
      <c r="J550" s="466">
        <v>2.0618556701030927E-2</v>
      </c>
      <c r="K550" s="467">
        <v>0.5</v>
      </c>
      <c r="L550" s="468"/>
    </row>
    <row r="551" spans="1:12">
      <c r="A551" s="456" t="s">
        <v>37</v>
      </c>
      <c r="B551" s="456" t="s">
        <v>2097</v>
      </c>
      <c r="C551" s="457" t="s">
        <v>2195</v>
      </c>
      <c r="D551" s="457" t="s">
        <v>2197</v>
      </c>
      <c r="E551" s="458">
        <v>2013</v>
      </c>
      <c r="F551" s="459" t="s">
        <v>2181</v>
      </c>
      <c r="G551" s="460" t="s">
        <v>215</v>
      </c>
      <c r="H551" s="461" t="s">
        <v>2102</v>
      </c>
      <c r="I551" s="465" t="s">
        <v>740</v>
      </c>
      <c r="J551" s="466">
        <v>6.25E-2</v>
      </c>
      <c r="K551" s="467">
        <v>0.8571428571428571</v>
      </c>
      <c r="L551" s="468"/>
    </row>
    <row r="552" spans="1:12">
      <c r="A552" s="456" t="s">
        <v>37</v>
      </c>
      <c r="B552" s="456" t="s">
        <v>2097</v>
      </c>
      <c r="C552" s="457" t="s">
        <v>2195</v>
      </c>
      <c r="D552" s="457" t="s">
        <v>2197</v>
      </c>
      <c r="E552" s="458">
        <v>2013</v>
      </c>
      <c r="F552" s="459" t="s">
        <v>2181</v>
      </c>
      <c r="G552" s="460" t="s">
        <v>217</v>
      </c>
      <c r="H552" s="461" t="s">
        <v>2105</v>
      </c>
      <c r="I552" s="465" t="s">
        <v>740</v>
      </c>
      <c r="J552" s="466">
        <v>1.6393442622950821E-2</v>
      </c>
      <c r="K552" s="467">
        <v>0.81081081081081086</v>
      </c>
      <c r="L552" s="468"/>
    </row>
    <row r="553" spans="1:12">
      <c r="A553" s="456" t="s">
        <v>37</v>
      </c>
      <c r="B553" s="456" t="s">
        <v>2097</v>
      </c>
      <c r="C553" s="457" t="s">
        <v>2195</v>
      </c>
      <c r="D553" s="457" t="s">
        <v>2197</v>
      </c>
      <c r="E553" s="458">
        <v>2013</v>
      </c>
      <c r="F553" s="459" t="s">
        <v>2181</v>
      </c>
      <c r="G553" s="460" t="s">
        <v>217</v>
      </c>
      <c r="H553" s="461" t="s">
        <v>2106</v>
      </c>
      <c r="I553" s="465" t="s">
        <v>740</v>
      </c>
      <c r="J553" s="466">
        <v>0.25</v>
      </c>
      <c r="K553" s="467">
        <v>0.75</v>
      </c>
      <c r="L553" s="468"/>
    </row>
    <row r="554" spans="1:12">
      <c r="A554" s="456" t="s">
        <v>37</v>
      </c>
      <c r="B554" s="456" t="s">
        <v>2097</v>
      </c>
      <c r="C554" s="457" t="s">
        <v>2195</v>
      </c>
      <c r="D554" s="457" t="s">
        <v>2197</v>
      </c>
      <c r="E554" s="458">
        <v>2013</v>
      </c>
      <c r="F554" s="459" t="s">
        <v>2181</v>
      </c>
      <c r="G554" s="460" t="s">
        <v>217</v>
      </c>
      <c r="H554" s="461" t="s">
        <v>2104</v>
      </c>
      <c r="I554" s="465" t="s">
        <v>740</v>
      </c>
      <c r="J554" s="466">
        <v>2.4096385542168676E-2</v>
      </c>
      <c r="K554" s="467">
        <v>0.5</v>
      </c>
      <c r="L554" s="468"/>
    </row>
    <row r="555" spans="1:12">
      <c r="A555" s="456" t="s">
        <v>37</v>
      </c>
      <c r="B555" s="456" t="s">
        <v>2097</v>
      </c>
      <c r="C555" s="457" t="s">
        <v>2195</v>
      </c>
      <c r="D555" s="457" t="s">
        <v>2197</v>
      </c>
      <c r="E555" s="458">
        <v>2013</v>
      </c>
      <c r="F555" s="459" t="s">
        <v>2181</v>
      </c>
      <c r="G555" s="460" t="s">
        <v>221</v>
      </c>
      <c r="H555" s="461" t="s">
        <v>2103</v>
      </c>
      <c r="I555" s="465" t="s">
        <v>740</v>
      </c>
      <c r="J555" s="466">
        <v>4.7619047619047616E-2</v>
      </c>
      <c r="K555" s="467">
        <v>0.75</v>
      </c>
      <c r="L555" s="468"/>
    </row>
    <row r="556" spans="1:12">
      <c r="A556" s="456" t="s">
        <v>37</v>
      </c>
      <c r="B556" s="456" t="s">
        <v>2097</v>
      </c>
      <c r="C556" s="457" t="s">
        <v>2195</v>
      </c>
      <c r="D556" s="457" t="s">
        <v>2197</v>
      </c>
      <c r="E556" s="458">
        <v>2013</v>
      </c>
      <c r="F556" s="459" t="s">
        <v>2181</v>
      </c>
      <c r="G556" s="460" t="s">
        <v>221</v>
      </c>
      <c r="H556" s="461" t="s">
        <v>2104</v>
      </c>
      <c r="I556" s="465" t="s">
        <v>740</v>
      </c>
      <c r="J556" s="466">
        <v>3.9473684210526314E-2</v>
      </c>
      <c r="K556" s="467">
        <v>0.75</v>
      </c>
      <c r="L556" s="468"/>
    </row>
    <row r="557" spans="1:12">
      <c r="A557" s="456" t="s">
        <v>37</v>
      </c>
      <c r="B557" s="456" t="s">
        <v>2097</v>
      </c>
      <c r="C557" s="457" t="s">
        <v>2195</v>
      </c>
      <c r="D557" s="457" t="s">
        <v>2197</v>
      </c>
      <c r="E557" s="458">
        <v>2013</v>
      </c>
      <c r="F557" s="459" t="s">
        <v>2181</v>
      </c>
      <c r="G557" s="460" t="s">
        <v>221</v>
      </c>
      <c r="H557" s="461" t="s">
        <v>2101</v>
      </c>
      <c r="I557" s="465" t="s">
        <v>740</v>
      </c>
      <c r="J557" s="466">
        <v>0.14285714285714285</v>
      </c>
      <c r="K557" s="467">
        <v>0.8</v>
      </c>
      <c r="L557" s="468"/>
    </row>
    <row r="558" spans="1:12">
      <c r="A558" s="456" t="s">
        <v>37</v>
      </c>
      <c r="B558" s="456" t="s">
        <v>2097</v>
      </c>
      <c r="C558" s="457" t="s">
        <v>2195</v>
      </c>
      <c r="D558" s="457" t="s">
        <v>2197</v>
      </c>
      <c r="E558" s="458">
        <v>2013</v>
      </c>
      <c r="F558" s="459" t="s">
        <v>2181</v>
      </c>
      <c r="G558" s="460" t="s">
        <v>221</v>
      </c>
      <c r="H558" s="461" t="s">
        <v>2102</v>
      </c>
      <c r="I558" s="465" t="s">
        <v>740</v>
      </c>
      <c r="J558" s="466">
        <v>0.37037037037037035</v>
      </c>
      <c r="K558" s="467">
        <v>1</v>
      </c>
      <c r="L558" s="468"/>
    </row>
    <row r="559" spans="1:12">
      <c r="A559" s="456" t="s">
        <v>37</v>
      </c>
      <c r="B559" s="456" t="s">
        <v>2097</v>
      </c>
      <c r="C559" s="457" t="s">
        <v>2195</v>
      </c>
      <c r="D559" s="457" t="s">
        <v>2197</v>
      </c>
      <c r="E559" s="458">
        <v>2013</v>
      </c>
      <c r="F559" s="459" t="s">
        <v>2181</v>
      </c>
      <c r="G559" s="460" t="s">
        <v>222</v>
      </c>
      <c r="H559" s="461" t="s">
        <v>2103</v>
      </c>
      <c r="I559" s="465" t="s">
        <v>740</v>
      </c>
      <c r="J559" s="466">
        <v>1.6393442622950821E-2</v>
      </c>
      <c r="K559" s="467">
        <v>0.5</v>
      </c>
      <c r="L559" s="468"/>
    </row>
    <row r="560" spans="1:12">
      <c r="A560" s="456" t="s">
        <v>37</v>
      </c>
      <c r="B560" s="456" t="s">
        <v>2097</v>
      </c>
      <c r="C560" s="457" t="s">
        <v>2195</v>
      </c>
      <c r="D560" s="457" t="s">
        <v>2197</v>
      </c>
      <c r="E560" s="458">
        <v>2013</v>
      </c>
      <c r="F560" s="459" t="s">
        <v>2181</v>
      </c>
      <c r="G560" s="460" t="s">
        <v>222</v>
      </c>
      <c r="H560" s="461" t="s">
        <v>2104</v>
      </c>
      <c r="I560" s="465" t="s">
        <v>740</v>
      </c>
      <c r="J560" s="466">
        <v>1.8518518518518517E-2</v>
      </c>
      <c r="K560" s="467">
        <v>0.75</v>
      </c>
      <c r="L560" s="468"/>
    </row>
    <row r="561" spans="1:12">
      <c r="A561" s="456" t="s">
        <v>37</v>
      </c>
      <c r="B561" s="456" t="s">
        <v>2097</v>
      </c>
      <c r="C561" s="457" t="s">
        <v>2195</v>
      </c>
      <c r="D561" s="457" t="s">
        <v>2197</v>
      </c>
      <c r="E561" s="458">
        <v>2013</v>
      </c>
      <c r="F561" s="459" t="s">
        <v>2181</v>
      </c>
      <c r="G561" s="460" t="s">
        <v>222</v>
      </c>
      <c r="H561" s="461" t="s">
        <v>2107</v>
      </c>
      <c r="I561" s="465" t="s">
        <v>740</v>
      </c>
      <c r="J561" s="466">
        <v>0.13333333333333333</v>
      </c>
      <c r="K561" s="467">
        <v>1</v>
      </c>
      <c r="L561" s="468"/>
    </row>
    <row r="562" spans="1:12" ht="25.5">
      <c r="A562" s="456" t="s">
        <v>37</v>
      </c>
      <c r="B562" s="456" t="s">
        <v>2097</v>
      </c>
      <c r="C562" s="457" t="s">
        <v>2195</v>
      </c>
      <c r="D562" s="457" t="s">
        <v>2197</v>
      </c>
      <c r="E562" s="458">
        <v>2013</v>
      </c>
      <c r="F562" s="459" t="s">
        <v>2181</v>
      </c>
      <c r="G562" s="460" t="s">
        <v>2108</v>
      </c>
      <c r="H562" s="461" t="s">
        <v>2105</v>
      </c>
      <c r="I562" s="465" t="s">
        <v>740</v>
      </c>
      <c r="J562" s="466">
        <v>1.5270935960591134E-2</v>
      </c>
      <c r="K562" s="467">
        <v>0.75609756097560976</v>
      </c>
      <c r="L562" s="468"/>
    </row>
    <row r="563" spans="1:12" ht="25.5">
      <c r="A563" s="456" t="s">
        <v>37</v>
      </c>
      <c r="B563" s="456" t="s">
        <v>2097</v>
      </c>
      <c r="C563" s="457" t="s">
        <v>2195</v>
      </c>
      <c r="D563" s="457" t="s">
        <v>2197</v>
      </c>
      <c r="E563" s="458">
        <v>2013</v>
      </c>
      <c r="F563" s="459" t="s">
        <v>2181</v>
      </c>
      <c r="G563" s="460" t="s">
        <v>2108</v>
      </c>
      <c r="H563" s="461" t="s">
        <v>2106</v>
      </c>
      <c r="I563" s="465" t="s">
        <v>740</v>
      </c>
      <c r="J563" s="466">
        <v>3.4482758620689655E-2</v>
      </c>
      <c r="K563" s="467">
        <v>0.75</v>
      </c>
      <c r="L563" s="468"/>
    </row>
    <row r="564" spans="1:12" ht="25.5">
      <c r="A564" s="456" t="s">
        <v>37</v>
      </c>
      <c r="B564" s="456" t="s">
        <v>2097</v>
      </c>
      <c r="C564" s="457" t="s">
        <v>2195</v>
      </c>
      <c r="D564" s="457" t="s">
        <v>2197</v>
      </c>
      <c r="E564" s="458">
        <v>2013</v>
      </c>
      <c r="F564" s="459" t="s">
        <v>2181</v>
      </c>
      <c r="G564" s="460" t="s">
        <v>2108</v>
      </c>
      <c r="H564" s="461" t="s">
        <v>2104</v>
      </c>
      <c r="I564" s="465" t="s">
        <v>740</v>
      </c>
      <c r="J564" s="466">
        <v>0.04</v>
      </c>
      <c r="K564" s="467">
        <v>0.5</v>
      </c>
      <c r="L564" s="468"/>
    </row>
    <row r="565" spans="1:12" ht="25.5">
      <c r="A565" s="456" t="s">
        <v>37</v>
      </c>
      <c r="B565" s="456" t="s">
        <v>2097</v>
      </c>
      <c r="C565" s="457" t="s">
        <v>2195</v>
      </c>
      <c r="D565" s="457" t="s">
        <v>2197</v>
      </c>
      <c r="E565" s="458">
        <v>2013</v>
      </c>
      <c r="F565" s="459" t="s">
        <v>2181</v>
      </c>
      <c r="G565" s="460" t="s">
        <v>2108</v>
      </c>
      <c r="H565" s="461" t="s">
        <v>2101</v>
      </c>
      <c r="I565" s="465" t="s">
        <v>740</v>
      </c>
      <c r="J565" s="466">
        <v>0.12676056338028169</v>
      </c>
      <c r="K565" s="467">
        <v>0.9</v>
      </c>
      <c r="L565" s="468"/>
    </row>
    <row r="566" spans="1:12" ht="25.5">
      <c r="A566" s="456" t="s">
        <v>37</v>
      </c>
      <c r="B566" s="456" t="s">
        <v>2097</v>
      </c>
      <c r="C566" s="457" t="s">
        <v>2195</v>
      </c>
      <c r="D566" s="457" t="s">
        <v>2197</v>
      </c>
      <c r="E566" s="458">
        <v>2013</v>
      </c>
      <c r="F566" s="459" t="s">
        <v>2181</v>
      </c>
      <c r="G566" s="460" t="s">
        <v>2108</v>
      </c>
      <c r="H566" s="461" t="s">
        <v>2102</v>
      </c>
      <c r="I566" s="465" t="s">
        <v>740</v>
      </c>
      <c r="J566" s="466">
        <v>3.3333333333333333E-2</v>
      </c>
      <c r="K566" s="467">
        <v>0.5</v>
      </c>
      <c r="L566" s="468"/>
    </row>
    <row r="567" spans="1:12">
      <c r="A567" s="456" t="s">
        <v>37</v>
      </c>
      <c r="B567" s="456" t="s">
        <v>2097</v>
      </c>
      <c r="C567" s="457" t="s">
        <v>2195</v>
      </c>
      <c r="D567" s="457" t="s">
        <v>2197</v>
      </c>
      <c r="E567" s="458">
        <v>2013</v>
      </c>
      <c r="F567" s="459" t="s">
        <v>2181</v>
      </c>
      <c r="G567" s="460" t="s">
        <v>2109</v>
      </c>
      <c r="H567" s="461" t="s">
        <v>2106</v>
      </c>
      <c r="I567" s="465" t="s">
        <v>740</v>
      </c>
      <c r="J567" s="466">
        <v>0.16666666666666666</v>
      </c>
      <c r="K567" s="467">
        <v>1</v>
      </c>
      <c r="L567" s="468"/>
    </row>
    <row r="568" spans="1:12">
      <c r="A568" s="456" t="s">
        <v>37</v>
      </c>
      <c r="B568" s="456" t="s">
        <v>2097</v>
      </c>
      <c r="C568" s="457" t="s">
        <v>2195</v>
      </c>
      <c r="D568" s="457" t="s">
        <v>2197</v>
      </c>
      <c r="E568" s="458">
        <v>2013</v>
      </c>
      <c r="F568" s="459" t="s">
        <v>2181</v>
      </c>
      <c r="G568" s="460" t="s">
        <v>2109</v>
      </c>
      <c r="H568" s="461" t="s">
        <v>2104</v>
      </c>
      <c r="I568" s="465" t="s">
        <v>740</v>
      </c>
      <c r="J568" s="466">
        <v>6.1224489795918366E-2</v>
      </c>
      <c r="K568" s="467">
        <v>0.75</v>
      </c>
      <c r="L568" s="468"/>
    </row>
    <row r="569" spans="1:12" ht="25.5">
      <c r="A569" s="456" t="s">
        <v>37</v>
      </c>
      <c r="B569" s="456" t="s">
        <v>2097</v>
      </c>
      <c r="C569" s="457" t="s">
        <v>2195</v>
      </c>
      <c r="D569" s="457" t="s">
        <v>2197</v>
      </c>
      <c r="E569" s="458">
        <v>2013</v>
      </c>
      <c r="F569" s="459" t="s">
        <v>2181</v>
      </c>
      <c r="G569" s="460" t="s">
        <v>226</v>
      </c>
      <c r="H569" s="461" t="s">
        <v>2106</v>
      </c>
      <c r="I569" s="465" t="s">
        <v>740</v>
      </c>
      <c r="J569" s="466">
        <v>6.6666666666666666E-2</v>
      </c>
      <c r="K569" s="467">
        <v>0.5</v>
      </c>
      <c r="L569" s="468"/>
    </row>
    <row r="570" spans="1:12" ht="25.5">
      <c r="A570" s="456" t="s">
        <v>37</v>
      </c>
      <c r="B570" s="456" t="s">
        <v>2097</v>
      </c>
      <c r="C570" s="457" t="s">
        <v>2195</v>
      </c>
      <c r="D570" s="457" t="s">
        <v>2197</v>
      </c>
      <c r="E570" s="458">
        <v>2013</v>
      </c>
      <c r="F570" s="459" t="s">
        <v>2181</v>
      </c>
      <c r="G570" s="460" t="s">
        <v>226</v>
      </c>
      <c r="H570" s="461" t="s">
        <v>2099</v>
      </c>
      <c r="I570" s="465" t="s">
        <v>740</v>
      </c>
      <c r="J570" s="466">
        <v>0.10344827586206896</v>
      </c>
      <c r="K570" s="467">
        <v>0.75</v>
      </c>
      <c r="L570" s="468"/>
    </row>
    <row r="571" spans="1:12" ht="25.5">
      <c r="A571" s="456" t="s">
        <v>37</v>
      </c>
      <c r="B571" s="456" t="s">
        <v>1020</v>
      </c>
      <c r="C571" s="457" t="s">
        <v>2195</v>
      </c>
      <c r="D571" s="457" t="s">
        <v>2197</v>
      </c>
      <c r="E571" s="458">
        <v>2013</v>
      </c>
      <c r="F571" s="459" t="s">
        <v>2181</v>
      </c>
      <c r="G571" s="460" t="s">
        <v>2098</v>
      </c>
      <c r="H571" s="461" t="s">
        <v>2110</v>
      </c>
      <c r="I571" s="465" t="s">
        <v>740</v>
      </c>
      <c r="J571" s="466">
        <v>0.19047619047619047</v>
      </c>
      <c r="K571" s="467">
        <v>1</v>
      </c>
      <c r="L571" s="468"/>
    </row>
    <row r="572" spans="1:12" ht="25.5">
      <c r="A572" s="456" t="s">
        <v>37</v>
      </c>
      <c r="B572" s="456" t="s">
        <v>1020</v>
      </c>
      <c r="C572" s="457" t="s">
        <v>2195</v>
      </c>
      <c r="D572" s="457" t="s">
        <v>2197</v>
      </c>
      <c r="E572" s="458">
        <v>2013</v>
      </c>
      <c r="F572" s="459" t="s">
        <v>2181</v>
      </c>
      <c r="G572" s="460" t="s">
        <v>2098</v>
      </c>
      <c r="H572" s="461" t="s">
        <v>2104</v>
      </c>
      <c r="I572" s="465" t="s">
        <v>740</v>
      </c>
      <c r="J572" s="466">
        <v>2.4844720496894408E-2</v>
      </c>
      <c r="K572" s="467">
        <v>1</v>
      </c>
      <c r="L572" s="468"/>
    </row>
    <row r="573" spans="1:12" ht="25.5">
      <c r="A573" s="456" t="s">
        <v>37</v>
      </c>
      <c r="B573" s="456" t="s">
        <v>1020</v>
      </c>
      <c r="C573" s="457" t="s">
        <v>2195</v>
      </c>
      <c r="D573" s="457" t="s">
        <v>2197</v>
      </c>
      <c r="E573" s="458">
        <v>2013</v>
      </c>
      <c r="F573" s="459" t="s">
        <v>2181</v>
      </c>
      <c r="G573" s="460" t="s">
        <v>2098</v>
      </c>
      <c r="H573" s="461" t="s">
        <v>2101</v>
      </c>
      <c r="I573" s="465" t="s">
        <v>740</v>
      </c>
      <c r="J573" s="466">
        <v>1.5060240963855422E-2</v>
      </c>
      <c r="K573" s="467">
        <v>0.7142857142857143</v>
      </c>
      <c r="L573" s="468"/>
    </row>
    <row r="574" spans="1:12" ht="25.5">
      <c r="A574" s="456" t="s">
        <v>37</v>
      </c>
      <c r="B574" s="456" t="s">
        <v>1020</v>
      </c>
      <c r="C574" s="457" t="s">
        <v>2195</v>
      </c>
      <c r="D574" s="457" t="s">
        <v>2197</v>
      </c>
      <c r="E574" s="458">
        <v>2013</v>
      </c>
      <c r="F574" s="459" t="s">
        <v>2181</v>
      </c>
      <c r="G574" s="460" t="s">
        <v>2098</v>
      </c>
      <c r="H574" s="461" t="s">
        <v>2102</v>
      </c>
      <c r="I574" s="465" t="s">
        <v>740</v>
      </c>
      <c r="J574" s="466">
        <v>2.7210884353741496E-2</v>
      </c>
      <c r="K574" s="467">
        <v>1</v>
      </c>
      <c r="L574" s="468"/>
    </row>
    <row r="575" spans="1:12">
      <c r="A575" s="456" t="s">
        <v>37</v>
      </c>
      <c r="B575" s="456" t="s">
        <v>1020</v>
      </c>
      <c r="C575" s="457" t="s">
        <v>2195</v>
      </c>
      <c r="D575" s="457" t="s">
        <v>2197</v>
      </c>
      <c r="E575" s="458">
        <v>2013</v>
      </c>
      <c r="F575" s="459" t="s">
        <v>2181</v>
      </c>
      <c r="G575" s="460" t="s">
        <v>215</v>
      </c>
      <c r="H575" s="461" t="s">
        <v>2110</v>
      </c>
      <c r="I575" s="465" t="s">
        <v>740</v>
      </c>
      <c r="J575" s="466">
        <v>0.19047619047619047</v>
      </c>
      <c r="K575" s="467">
        <v>1</v>
      </c>
      <c r="L575" s="468"/>
    </row>
    <row r="576" spans="1:12">
      <c r="A576" s="456" t="s">
        <v>37</v>
      </c>
      <c r="B576" s="456" t="s">
        <v>1020</v>
      </c>
      <c r="C576" s="457" t="s">
        <v>2195</v>
      </c>
      <c r="D576" s="457" t="s">
        <v>2197</v>
      </c>
      <c r="E576" s="458">
        <v>2013</v>
      </c>
      <c r="F576" s="459" t="s">
        <v>2181</v>
      </c>
      <c r="G576" s="460" t="s">
        <v>215</v>
      </c>
      <c r="H576" s="461" t="s">
        <v>2104</v>
      </c>
      <c r="I576" s="465" t="s">
        <v>740</v>
      </c>
      <c r="J576" s="466">
        <v>4.3956043956043959E-2</v>
      </c>
      <c r="K576" s="467">
        <v>1</v>
      </c>
      <c r="L576" s="468"/>
    </row>
    <row r="577" spans="1:12">
      <c r="A577" s="456" t="s">
        <v>37</v>
      </c>
      <c r="B577" s="456" t="s">
        <v>1020</v>
      </c>
      <c r="C577" s="457" t="s">
        <v>2195</v>
      </c>
      <c r="D577" s="457" t="s">
        <v>2197</v>
      </c>
      <c r="E577" s="458">
        <v>2013</v>
      </c>
      <c r="F577" s="459" t="s">
        <v>2181</v>
      </c>
      <c r="G577" s="460" t="s">
        <v>215</v>
      </c>
      <c r="H577" s="461" t="s">
        <v>2101</v>
      </c>
      <c r="I577" s="465" t="s">
        <v>740</v>
      </c>
      <c r="J577" s="466">
        <v>4.3956043956043959E-2</v>
      </c>
      <c r="K577" s="467">
        <v>1</v>
      </c>
      <c r="L577" s="468"/>
    </row>
    <row r="578" spans="1:12">
      <c r="A578" s="456" t="s">
        <v>37</v>
      </c>
      <c r="B578" s="456" t="s">
        <v>1020</v>
      </c>
      <c r="C578" s="457" t="s">
        <v>2195</v>
      </c>
      <c r="D578" s="457" t="s">
        <v>2197</v>
      </c>
      <c r="E578" s="458">
        <v>2013</v>
      </c>
      <c r="F578" s="459" t="s">
        <v>2181</v>
      </c>
      <c r="G578" s="460" t="s">
        <v>215</v>
      </c>
      <c r="H578" s="461" t="s">
        <v>2111</v>
      </c>
      <c r="I578" s="465" t="s">
        <v>740</v>
      </c>
      <c r="J578" s="466">
        <v>0.29166666666666669</v>
      </c>
      <c r="K578" s="467">
        <v>1</v>
      </c>
      <c r="L578" s="468"/>
    </row>
    <row r="579" spans="1:12">
      <c r="A579" s="456" t="s">
        <v>37</v>
      </c>
      <c r="B579" s="456" t="s">
        <v>1020</v>
      </c>
      <c r="C579" s="457" t="s">
        <v>2195</v>
      </c>
      <c r="D579" s="457" t="s">
        <v>2197</v>
      </c>
      <c r="E579" s="458">
        <v>2013</v>
      </c>
      <c r="F579" s="459" t="s">
        <v>2181</v>
      </c>
      <c r="G579" s="460" t="s">
        <v>217</v>
      </c>
      <c r="H579" s="461" t="s">
        <v>2112</v>
      </c>
      <c r="I579" s="465" t="s">
        <v>740</v>
      </c>
      <c r="J579" s="466">
        <v>0.11428571428571428</v>
      </c>
      <c r="K579" s="467">
        <v>1</v>
      </c>
      <c r="L579" s="468"/>
    </row>
    <row r="580" spans="1:12">
      <c r="A580" s="456" t="s">
        <v>37</v>
      </c>
      <c r="B580" s="456" t="s">
        <v>1020</v>
      </c>
      <c r="C580" s="457" t="s">
        <v>2195</v>
      </c>
      <c r="D580" s="457" t="s">
        <v>2197</v>
      </c>
      <c r="E580" s="458">
        <v>2013</v>
      </c>
      <c r="F580" s="459" t="s">
        <v>2181</v>
      </c>
      <c r="G580" s="460" t="s">
        <v>217</v>
      </c>
      <c r="H580" s="461" t="s">
        <v>2104</v>
      </c>
      <c r="I580" s="465" t="s">
        <v>740</v>
      </c>
      <c r="J580" s="466">
        <v>0.4</v>
      </c>
      <c r="K580" s="467">
        <v>1</v>
      </c>
      <c r="L580" s="468"/>
    </row>
    <row r="581" spans="1:12">
      <c r="A581" s="456" t="s">
        <v>37</v>
      </c>
      <c r="B581" s="456" t="s">
        <v>1020</v>
      </c>
      <c r="C581" s="457" t="s">
        <v>2195</v>
      </c>
      <c r="D581" s="457" t="s">
        <v>2197</v>
      </c>
      <c r="E581" s="458">
        <v>2013</v>
      </c>
      <c r="F581" s="459" t="s">
        <v>2181</v>
      </c>
      <c r="G581" s="460" t="s">
        <v>221</v>
      </c>
      <c r="H581" s="461" t="s">
        <v>2112</v>
      </c>
      <c r="I581" s="465" t="s">
        <v>740</v>
      </c>
      <c r="J581" s="466">
        <v>5.4545454545454543E-2</v>
      </c>
      <c r="K581" s="467">
        <v>0.75</v>
      </c>
      <c r="L581" s="468"/>
    </row>
    <row r="582" spans="1:12">
      <c r="A582" s="456" t="s">
        <v>37</v>
      </c>
      <c r="B582" s="456" t="s">
        <v>1020</v>
      </c>
      <c r="C582" s="457" t="s">
        <v>2195</v>
      </c>
      <c r="D582" s="457" t="s">
        <v>2197</v>
      </c>
      <c r="E582" s="458">
        <v>2013</v>
      </c>
      <c r="F582" s="459" t="s">
        <v>2181</v>
      </c>
      <c r="G582" s="460" t="s">
        <v>221</v>
      </c>
      <c r="H582" s="461" t="s">
        <v>2104</v>
      </c>
      <c r="I582" s="465" t="s">
        <v>740</v>
      </c>
      <c r="J582" s="466">
        <v>4.2857142857142858E-2</v>
      </c>
      <c r="K582" s="467">
        <v>0.75</v>
      </c>
      <c r="L582" s="468"/>
    </row>
    <row r="583" spans="1:12">
      <c r="A583" s="456" t="s">
        <v>37</v>
      </c>
      <c r="B583" s="456" t="s">
        <v>1020</v>
      </c>
      <c r="C583" s="457" t="s">
        <v>2195</v>
      </c>
      <c r="D583" s="457" t="s">
        <v>2197</v>
      </c>
      <c r="E583" s="458">
        <v>2013</v>
      </c>
      <c r="F583" s="459" t="s">
        <v>2181</v>
      </c>
      <c r="G583" s="460" t="s">
        <v>221</v>
      </c>
      <c r="H583" s="461" t="s">
        <v>2107</v>
      </c>
      <c r="I583" s="465" t="s">
        <v>740</v>
      </c>
      <c r="J583" s="466">
        <v>0.18518518518518517</v>
      </c>
      <c r="K583" s="467">
        <v>1</v>
      </c>
      <c r="L583" s="468"/>
    </row>
    <row r="584" spans="1:12">
      <c r="A584" s="456" t="s">
        <v>37</v>
      </c>
      <c r="B584" s="456" t="s">
        <v>1020</v>
      </c>
      <c r="C584" s="457" t="s">
        <v>2195</v>
      </c>
      <c r="D584" s="457" t="s">
        <v>2197</v>
      </c>
      <c r="E584" s="458">
        <v>2013</v>
      </c>
      <c r="F584" s="459" t="s">
        <v>2181</v>
      </c>
      <c r="G584" s="460" t="s">
        <v>222</v>
      </c>
      <c r="H584" s="461" t="s">
        <v>2110</v>
      </c>
      <c r="I584" s="465" t="s">
        <v>740</v>
      </c>
      <c r="J584" s="466">
        <v>3.5294117647058823E-2</v>
      </c>
      <c r="K584" s="467">
        <v>0.75</v>
      </c>
      <c r="L584" s="468"/>
    </row>
    <row r="585" spans="1:12">
      <c r="A585" s="456" t="s">
        <v>37</v>
      </c>
      <c r="B585" s="456" t="s">
        <v>1020</v>
      </c>
      <c r="C585" s="457" t="s">
        <v>2195</v>
      </c>
      <c r="D585" s="457" t="s">
        <v>2197</v>
      </c>
      <c r="E585" s="458">
        <v>2013</v>
      </c>
      <c r="F585" s="459" t="s">
        <v>2181</v>
      </c>
      <c r="G585" s="460" t="s">
        <v>222</v>
      </c>
      <c r="H585" s="461" t="s">
        <v>2104</v>
      </c>
      <c r="I585" s="465" t="s">
        <v>740</v>
      </c>
      <c r="J585" s="466">
        <v>6.3492063492063489E-2</v>
      </c>
      <c r="K585" s="467">
        <v>1</v>
      </c>
      <c r="L585" s="468"/>
    </row>
    <row r="586" spans="1:12">
      <c r="A586" s="456" t="s">
        <v>37</v>
      </c>
      <c r="B586" s="456" t="s">
        <v>1020</v>
      </c>
      <c r="C586" s="457" t="s">
        <v>2195</v>
      </c>
      <c r="D586" s="457" t="s">
        <v>2197</v>
      </c>
      <c r="E586" s="458">
        <v>2013</v>
      </c>
      <c r="F586" s="459" t="s">
        <v>2181</v>
      </c>
      <c r="G586" s="460" t="s">
        <v>2109</v>
      </c>
      <c r="H586" s="461" t="s">
        <v>2099</v>
      </c>
      <c r="I586" s="465" t="s">
        <v>740</v>
      </c>
      <c r="J586" s="466">
        <v>0.23529411764705882</v>
      </c>
      <c r="K586" s="467">
        <v>0.8</v>
      </c>
      <c r="L586" s="468"/>
    </row>
    <row r="587" spans="1:12" ht="25.5">
      <c r="A587" s="456" t="s">
        <v>37</v>
      </c>
      <c r="B587" s="456" t="s">
        <v>1020</v>
      </c>
      <c r="C587" s="457" t="s">
        <v>2195</v>
      </c>
      <c r="D587" s="457" t="s">
        <v>2197</v>
      </c>
      <c r="E587" s="458">
        <v>2013</v>
      </c>
      <c r="F587" s="459" t="s">
        <v>2181</v>
      </c>
      <c r="G587" s="460" t="s">
        <v>2108</v>
      </c>
      <c r="H587" s="461" t="s">
        <v>2113</v>
      </c>
      <c r="I587" s="465" t="s">
        <v>740</v>
      </c>
      <c r="J587" s="466">
        <v>2.3809523809523808E-2</v>
      </c>
      <c r="K587" s="467">
        <v>0.75</v>
      </c>
      <c r="L587" s="468"/>
    </row>
    <row r="588" spans="1:12" ht="25.5">
      <c r="A588" s="456" t="s">
        <v>37</v>
      </c>
      <c r="B588" s="456" t="s">
        <v>1020</v>
      </c>
      <c r="C588" s="457" t="s">
        <v>2195</v>
      </c>
      <c r="D588" s="457" t="s">
        <v>2197</v>
      </c>
      <c r="E588" s="458">
        <v>2013</v>
      </c>
      <c r="F588" s="459" t="s">
        <v>2181</v>
      </c>
      <c r="G588" s="460" t="s">
        <v>2108</v>
      </c>
      <c r="H588" s="461" t="s">
        <v>2110</v>
      </c>
      <c r="I588" s="465" t="s">
        <v>740</v>
      </c>
      <c r="J588" s="466">
        <v>1.7400204708290685E-2</v>
      </c>
      <c r="K588" s="467">
        <v>0.85</v>
      </c>
      <c r="L588" s="468"/>
    </row>
    <row r="589" spans="1:12" ht="25.5">
      <c r="A589" s="456" t="s">
        <v>37</v>
      </c>
      <c r="B589" s="456" t="s">
        <v>1020</v>
      </c>
      <c r="C589" s="457" t="s">
        <v>2195</v>
      </c>
      <c r="D589" s="457" t="s">
        <v>2197</v>
      </c>
      <c r="E589" s="458">
        <v>2013</v>
      </c>
      <c r="F589" s="459" t="s">
        <v>2181</v>
      </c>
      <c r="G589" s="460" t="s">
        <v>2108</v>
      </c>
      <c r="H589" s="461" t="s">
        <v>2099</v>
      </c>
      <c r="I589" s="465" t="s">
        <v>740</v>
      </c>
      <c r="J589" s="466">
        <v>0.17391304347826086</v>
      </c>
      <c r="K589" s="467">
        <v>1</v>
      </c>
      <c r="L589" s="468"/>
    </row>
    <row r="590" spans="1:12" ht="25.5">
      <c r="A590" s="456" t="s">
        <v>37</v>
      </c>
      <c r="B590" s="456" t="s">
        <v>1020</v>
      </c>
      <c r="C590" s="457" t="s">
        <v>2195</v>
      </c>
      <c r="D590" s="457" t="s">
        <v>2197</v>
      </c>
      <c r="E590" s="458">
        <v>2013</v>
      </c>
      <c r="F590" s="459" t="s">
        <v>2181</v>
      </c>
      <c r="G590" s="460" t="s">
        <v>226</v>
      </c>
      <c r="H590" s="461" t="s">
        <v>2110</v>
      </c>
      <c r="I590" s="465" t="s">
        <v>740</v>
      </c>
      <c r="J590" s="466">
        <v>0.13793103448275862</v>
      </c>
      <c r="K590" s="467">
        <v>1</v>
      </c>
      <c r="L590" s="468"/>
    </row>
    <row r="591" spans="1:12" ht="25.5">
      <c r="A591" s="456" t="s">
        <v>37</v>
      </c>
      <c r="B591" s="456" t="s">
        <v>1020</v>
      </c>
      <c r="C591" s="457" t="s">
        <v>2195</v>
      </c>
      <c r="D591" s="457" t="s">
        <v>2197</v>
      </c>
      <c r="E591" s="458">
        <v>2013</v>
      </c>
      <c r="F591" s="459" t="s">
        <v>2181</v>
      </c>
      <c r="G591" s="460" t="s">
        <v>226</v>
      </c>
      <c r="H591" s="461" t="s">
        <v>2104</v>
      </c>
      <c r="I591" s="465" t="s">
        <v>740</v>
      </c>
      <c r="J591" s="466">
        <v>0.23076923076923078</v>
      </c>
      <c r="K591" s="467">
        <v>0.75</v>
      </c>
      <c r="L591" s="468"/>
    </row>
    <row r="592" spans="1:12" ht="25.5">
      <c r="A592" s="456" t="s">
        <v>37</v>
      </c>
      <c r="B592" s="456" t="s">
        <v>2114</v>
      </c>
      <c r="C592" s="457" t="s">
        <v>2195</v>
      </c>
      <c r="D592" s="457" t="s">
        <v>2197</v>
      </c>
      <c r="E592" s="458">
        <v>2013</v>
      </c>
      <c r="F592" s="459" t="s">
        <v>2181</v>
      </c>
      <c r="G592" s="460" t="s">
        <v>2098</v>
      </c>
      <c r="H592" s="461" t="s">
        <v>2102</v>
      </c>
      <c r="I592" s="465" t="s">
        <v>740</v>
      </c>
      <c r="J592" s="466">
        <v>0.14285714285714285</v>
      </c>
      <c r="K592" s="467">
        <v>1</v>
      </c>
      <c r="L592" s="468"/>
    </row>
    <row r="593" spans="1:12" ht="25.5">
      <c r="A593" s="456" t="s">
        <v>37</v>
      </c>
      <c r="B593" s="456" t="s">
        <v>2114</v>
      </c>
      <c r="C593" s="457" t="s">
        <v>2195</v>
      </c>
      <c r="D593" s="457" t="s">
        <v>2197</v>
      </c>
      <c r="E593" s="458">
        <v>2013</v>
      </c>
      <c r="F593" s="459" t="s">
        <v>2181</v>
      </c>
      <c r="G593" s="460" t="s">
        <v>2098</v>
      </c>
      <c r="H593" s="461" t="s">
        <v>206</v>
      </c>
      <c r="I593" s="465" t="s">
        <v>740</v>
      </c>
      <c r="J593" s="466">
        <v>0.48275862068965519</v>
      </c>
      <c r="K593" s="467">
        <v>0.7</v>
      </c>
      <c r="L593" s="468"/>
    </row>
    <row r="594" spans="1:12">
      <c r="A594" s="456" t="s">
        <v>37</v>
      </c>
      <c r="B594" s="456" t="s">
        <v>2114</v>
      </c>
      <c r="C594" s="457" t="s">
        <v>2195</v>
      </c>
      <c r="D594" s="457" t="s">
        <v>2197</v>
      </c>
      <c r="E594" s="458">
        <v>2013</v>
      </c>
      <c r="F594" s="459" t="s">
        <v>2181</v>
      </c>
      <c r="G594" s="460" t="s">
        <v>215</v>
      </c>
      <c r="H594" s="461" t="s">
        <v>2099</v>
      </c>
      <c r="I594" s="465" t="s">
        <v>740</v>
      </c>
      <c r="J594" s="466">
        <v>0.15384615384615385</v>
      </c>
      <c r="K594" s="467">
        <v>0.5</v>
      </c>
      <c r="L594" s="468"/>
    </row>
    <row r="595" spans="1:12">
      <c r="A595" s="456" t="s">
        <v>37</v>
      </c>
      <c r="B595" s="456" t="s">
        <v>2114</v>
      </c>
      <c r="C595" s="457" t="s">
        <v>2195</v>
      </c>
      <c r="D595" s="457" t="s">
        <v>2197</v>
      </c>
      <c r="E595" s="458">
        <v>2013</v>
      </c>
      <c r="F595" s="459" t="s">
        <v>2181</v>
      </c>
      <c r="G595" s="460" t="s">
        <v>215</v>
      </c>
      <c r="H595" s="461" t="s">
        <v>206</v>
      </c>
      <c r="I595" s="465" t="s">
        <v>740</v>
      </c>
      <c r="J595" s="466">
        <v>0.75</v>
      </c>
      <c r="K595" s="467">
        <v>0.75</v>
      </c>
      <c r="L595" s="468"/>
    </row>
    <row r="596" spans="1:12">
      <c r="A596" s="456" t="s">
        <v>37</v>
      </c>
      <c r="B596" s="456" t="s">
        <v>2114</v>
      </c>
      <c r="C596" s="457" t="s">
        <v>2195</v>
      </c>
      <c r="D596" s="457" t="s">
        <v>2197</v>
      </c>
      <c r="E596" s="458">
        <v>2013</v>
      </c>
      <c r="F596" s="459" t="s">
        <v>2181</v>
      </c>
      <c r="G596" s="460" t="s">
        <v>221</v>
      </c>
      <c r="H596" s="461" t="s">
        <v>2106</v>
      </c>
      <c r="I596" s="465" t="s">
        <v>740</v>
      </c>
      <c r="J596" s="466">
        <v>0.13043478260869565</v>
      </c>
      <c r="K596" s="467">
        <v>0.75</v>
      </c>
      <c r="L596" s="468"/>
    </row>
    <row r="597" spans="1:12">
      <c r="A597" s="456" t="s">
        <v>37</v>
      </c>
      <c r="B597" s="456" t="s">
        <v>2114</v>
      </c>
      <c r="C597" s="457" t="s">
        <v>2195</v>
      </c>
      <c r="D597" s="457" t="s">
        <v>2197</v>
      </c>
      <c r="E597" s="458">
        <v>2013</v>
      </c>
      <c r="F597" s="459" t="s">
        <v>2181</v>
      </c>
      <c r="G597" s="460" t="s">
        <v>221</v>
      </c>
      <c r="H597" s="461" t="s">
        <v>2104</v>
      </c>
      <c r="I597" s="465" t="s">
        <v>740</v>
      </c>
      <c r="J597" s="466">
        <v>0.16666666666666666</v>
      </c>
      <c r="K597" s="467">
        <v>1</v>
      </c>
      <c r="L597" s="468"/>
    </row>
    <row r="598" spans="1:12">
      <c r="A598" s="456" t="s">
        <v>37</v>
      </c>
      <c r="B598" s="456" t="s">
        <v>2114</v>
      </c>
      <c r="C598" s="457" t="s">
        <v>2195</v>
      </c>
      <c r="D598" s="457" t="s">
        <v>2197</v>
      </c>
      <c r="E598" s="458">
        <v>2013</v>
      </c>
      <c r="F598" s="459" t="s">
        <v>2181</v>
      </c>
      <c r="G598" s="460" t="s">
        <v>221</v>
      </c>
      <c r="H598" s="461" t="s">
        <v>2111</v>
      </c>
      <c r="I598" s="465" t="s">
        <v>740</v>
      </c>
      <c r="J598" s="466">
        <v>0.13541666666666666</v>
      </c>
      <c r="K598" s="467">
        <v>1</v>
      </c>
      <c r="L598" s="468"/>
    </row>
    <row r="599" spans="1:12" ht="13.35" customHeight="1">
      <c r="A599" s="456" t="s">
        <v>37</v>
      </c>
      <c r="B599" s="456" t="s">
        <v>2114</v>
      </c>
      <c r="C599" s="457" t="s">
        <v>2195</v>
      </c>
      <c r="D599" s="457" t="s">
        <v>2197</v>
      </c>
      <c r="E599" s="458">
        <v>2013</v>
      </c>
      <c r="F599" s="459" t="s">
        <v>2181</v>
      </c>
      <c r="G599" s="460" t="s">
        <v>221</v>
      </c>
      <c r="H599" s="461" t="s">
        <v>206</v>
      </c>
      <c r="I599" s="465" t="s">
        <v>740</v>
      </c>
      <c r="J599" s="466">
        <v>0.21428571428571427</v>
      </c>
      <c r="K599" s="467">
        <v>0.8571428571428571</v>
      </c>
      <c r="L599" s="468"/>
    </row>
    <row r="600" spans="1:12" ht="13.5" customHeight="1">
      <c r="A600" s="456" t="s">
        <v>37</v>
      </c>
      <c r="B600" s="456" t="s">
        <v>2114</v>
      </c>
      <c r="C600" s="457" t="s">
        <v>2195</v>
      </c>
      <c r="D600" s="457" t="s">
        <v>2197</v>
      </c>
      <c r="E600" s="458">
        <v>2013</v>
      </c>
      <c r="F600" s="459" t="s">
        <v>2181</v>
      </c>
      <c r="G600" s="460" t="s">
        <v>2108</v>
      </c>
      <c r="H600" s="461" t="s">
        <v>2115</v>
      </c>
      <c r="I600" s="465" t="s">
        <v>740</v>
      </c>
      <c r="J600" s="466">
        <v>1.8072289156626505E-2</v>
      </c>
      <c r="K600" s="467">
        <v>0.81818181818181823</v>
      </c>
      <c r="L600" s="468"/>
    </row>
    <row r="601" spans="1:12" ht="13.35" customHeight="1">
      <c r="A601" s="469" t="s">
        <v>37</v>
      </c>
      <c r="B601" s="469" t="s">
        <v>2114</v>
      </c>
      <c r="C601" s="457" t="s">
        <v>2195</v>
      </c>
      <c r="D601" s="457" t="s">
        <v>2197</v>
      </c>
      <c r="E601" s="458">
        <v>2013</v>
      </c>
      <c r="F601" s="459" t="s">
        <v>2181</v>
      </c>
      <c r="G601" s="460" t="s">
        <v>2108</v>
      </c>
      <c r="H601" s="461" t="s">
        <v>2103</v>
      </c>
      <c r="I601" s="465" t="s">
        <v>740</v>
      </c>
      <c r="J601" s="466">
        <v>0.13333333333333333</v>
      </c>
      <c r="K601" s="467">
        <v>0.5714285714285714</v>
      </c>
      <c r="L601" s="470"/>
    </row>
    <row r="602" spans="1:12" ht="25.5">
      <c r="A602" s="469" t="s">
        <v>37</v>
      </c>
      <c r="B602" s="471" t="s">
        <v>2114</v>
      </c>
      <c r="C602" s="457" t="s">
        <v>2195</v>
      </c>
      <c r="D602" s="457" t="s">
        <v>2197</v>
      </c>
      <c r="E602" s="458">
        <v>2013</v>
      </c>
      <c r="F602" s="459" t="s">
        <v>2181</v>
      </c>
      <c r="G602" s="460" t="s">
        <v>2108</v>
      </c>
      <c r="H602" s="461" t="s">
        <v>2099</v>
      </c>
      <c r="I602" s="465" t="s">
        <v>740</v>
      </c>
      <c r="J602" s="466">
        <v>0.2</v>
      </c>
      <c r="K602" s="467">
        <v>0.8571428571428571</v>
      </c>
      <c r="L602" s="470"/>
    </row>
    <row r="603" spans="1:12" ht="25.5">
      <c r="A603" s="469" t="s">
        <v>37</v>
      </c>
      <c r="B603" s="471" t="s">
        <v>2114</v>
      </c>
      <c r="C603" s="457" t="s">
        <v>2195</v>
      </c>
      <c r="D603" s="457" t="s">
        <v>2197</v>
      </c>
      <c r="E603" s="458">
        <v>2013</v>
      </c>
      <c r="F603" s="459" t="s">
        <v>2181</v>
      </c>
      <c r="G603" s="460" t="s">
        <v>2108</v>
      </c>
      <c r="H603" s="461" t="s">
        <v>2111</v>
      </c>
      <c r="I603" s="465" t="s">
        <v>740</v>
      </c>
      <c r="J603" s="466">
        <v>0.15</v>
      </c>
      <c r="K603" s="467">
        <v>0.6</v>
      </c>
      <c r="L603" s="470"/>
    </row>
    <row r="604" spans="1:12" ht="25.5">
      <c r="A604" s="456" t="s">
        <v>37</v>
      </c>
      <c r="B604" s="456" t="s">
        <v>2097</v>
      </c>
      <c r="C604" s="457" t="s">
        <v>2195</v>
      </c>
      <c r="D604" s="457" t="s">
        <v>2198</v>
      </c>
      <c r="E604" s="458">
        <v>2013</v>
      </c>
      <c r="F604" s="459" t="s">
        <v>2181</v>
      </c>
      <c r="G604" s="460" t="s">
        <v>2098</v>
      </c>
      <c r="H604" s="461" t="s">
        <v>2099</v>
      </c>
      <c r="I604" s="465" t="s">
        <v>740</v>
      </c>
      <c r="J604" s="466">
        <v>0.05</v>
      </c>
      <c r="K604" s="467">
        <v>0.75</v>
      </c>
      <c r="L604" s="464"/>
    </row>
    <row r="605" spans="1:12" ht="25.5">
      <c r="A605" s="456" t="s">
        <v>37</v>
      </c>
      <c r="B605" s="456" t="s">
        <v>2097</v>
      </c>
      <c r="C605" s="457" t="s">
        <v>2195</v>
      </c>
      <c r="D605" s="457" t="s">
        <v>2198</v>
      </c>
      <c r="E605" s="458">
        <v>2013</v>
      </c>
      <c r="F605" s="459" t="s">
        <v>2181</v>
      </c>
      <c r="G605" s="460" t="s">
        <v>2098</v>
      </c>
      <c r="H605" s="461" t="s">
        <v>2101</v>
      </c>
      <c r="I605" s="465" t="s">
        <v>740</v>
      </c>
      <c r="J605" s="466">
        <v>3.6585365853658534E-2</v>
      </c>
      <c r="K605" s="467">
        <v>0.75</v>
      </c>
      <c r="L605" s="468"/>
    </row>
    <row r="606" spans="1:12" ht="25.5">
      <c r="A606" s="456" t="s">
        <v>37</v>
      </c>
      <c r="B606" s="456" t="s">
        <v>2097</v>
      </c>
      <c r="C606" s="457" t="s">
        <v>2195</v>
      </c>
      <c r="D606" s="457" t="s">
        <v>2198</v>
      </c>
      <c r="E606" s="458">
        <v>2013</v>
      </c>
      <c r="F606" s="459" t="s">
        <v>2181</v>
      </c>
      <c r="G606" s="460" t="s">
        <v>2098</v>
      </c>
      <c r="H606" s="461" t="s">
        <v>2102</v>
      </c>
      <c r="I606" s="465" t="s">
        <v>740</v>
      </c>
      <c r="J606" s="466">
        <v>4.6052631578947366E-2</v>
      </c>
      <c r="K606" s="467">
        <v>0.77777777777777779</v>
      </c>
      <c r="L606" s="468"/>
    </row>
    <row r="607" spans="1:12" ht="25.5">
      <c r="A607" s="456" t="s">
        <v>37</v>
      </c>
      <c r="B607" s="456" t="s">
        <v>2097</v>
      </c>
      <c r="C607" s="457" t="s">
        <v>2195</v>
      </c>
      <c r="D607" s="457" t="s">
        <v>2198</v>
      </c>
      <c r="E607" s="458">
        <v>2013</v>
      </c>
      <c r="F607" s="459" t="s">
        <v>2181</v>
      </c>
      <c r="G607" s="460" t="s">
        <v>2098</v>
      </c>
      <c r="H607" s="461" t="s">
        <v>206</v>
      </c>
      <c r="I607" s="465" t="s">
        <v>740</v>
      </c>
      <c r="J607" s="466">
        <v>0.33333333333333331</v>
      </c>
      <c r="K607" s="467">
        <v>0.58333333333333337</v>
      </c>
      <c r="L607" s="468"/>
    </row>
    <row r="608" spans="1:12">
      <c r="A608" s="456" t="s">
        <v>37</v>
      </c>
      <c r="B608" s="456" t="s">
        <v>2097</v>
      </c>
      <c r="C608" s="457" t="s">
        <v>2195</v>
      </c>
      <c r="D608" s="457" t="s">
        <v>2198</v>
      </c>
      <c r="E608" s="458">
        <v>2013</v>
      </c>
      <c r="F608" s="459" t="s">
        <v>2181</v>
      </c>
      <c r="G608" s="460" t="s">
        <v>215</v>
      </c>
      <c r="H608" s="461" t="s">
        <v>2103</v>
      </c>
      <c r="I608" s="465" t="s">
        <v>740</v>
      </c>
      <c r="J608" s="466">
        <v>0.19047619047619047</v>
      </c>
      <c r="K608" s="467">
        <v>1</v>
      </c>
      <c r="L608" s="468"/>
    </row>
    <row r="609" spans="1:12">
      <c r="A609" s="456" t="s">
        <v>37</v>
      </c>
      <c r="B609" s="456" t="s">
        <v>2097</v>
      </c>
      <c r="C609" s="457" t="s">
        <v>2195</v>
      </c>
      <c r="D609" s="457" t="s">
        <v>2198</v>
      </c>
      <c r="E609" s="458">
        <v>2013</v>
      </c>
      <c r="F609" s="459" t="s">
        <v>2181</v>
      </c>
      <c r="G609" s="460" t="s">
        <v>215</v>
      </c>
      <c r="H609" s="461" t="s">
        <v>2104</v>
      </c>
      <c r="I609" s="465" t="s">
        <v>740</v>
      </c>
      <c r="J609" s="466">
        <v>3.937007874015748E-2</v>
      </c>
      <c r="K609" s="467">
        <v>1</v>
      </c>
      <c r="L609" s="468"/>
    </row>
    <row r="610" spans="1:12">
      <c r="A610" s="456" t="s">
        <v>37</v>
      </c>
      <c r="B610" s="456" t="s">
        <v>2097</v>
      </c>
      <c r="C610" s="457" t="s">
        <v>2195</v>
      </c>
      <c r="D610" s="457" t="s">
        <v>2198</v>
      </c>
      <c r="E610" s="458">
        <v>2013</v>
      </c>
      <c r="F610" s="459" t="s">
        <v>2181</v>
      </c>
      <c r="G610" s="460" t="s">
        <v>215</v>
      </c>
      <c r="H610" s="461" t="s">
        <v>2101</v>
      </c>
      <c r="I610" s="465" t="s">
        <v>740</v>
      </c>
      <c r="J610" s="466">
        <v>2.0618556701030927E-2</v>
      </c>
      <c r="K610" s="467">
        <v>0.5</v>
      </c>
      <c r="L610" s="468"/>
    </row>
    <row r="611" spans="1:12">
      <c r="A611" s="456" t="s">
        <v>37</v>
      </c>
      <c r="B611" s="456" t="s">
        <v>2097</v>
      </c>
      <c r="C611" s="457" t="s">
        <v>2195</v>
      </c>
      <c r="D611" s="457" t="s">
        <v>2198</v>
      </c>
      <c r="E611" s="458">
        <v>2013</v>
      </c>
      <c r="F611" s="459" t="s">
        <v>2181</v>
      </c>
      <c r="G611" s="460" t="s">
        <v>215</v>
      </c>
      <c r="H611" s="461" t="s">
        <v>2102</v>
      </c>
      <c r="I611" s="465" t="s">
        <v>740</v>
      </c>
      <c r="J611" s="466">
        <v>6.25E-2</v>
      </c>
      <c r="K611" s="467">
        <v>0.8571428571428571</v>
      </c>
      <c r="L611" s="468"/>
    </row>
    <row r="612" spans="1:12">
      <c r="A612" s="456" t="s">
        <v>37</v>
      </c>
      <c r="B612" s="456" t="s">
        <v>2097</v>
      </c>
      <c r="C612" s="457" t="s">
        <v>2195</v>
      </c>
      <c r="D612" s="457" t="s">
        <v>2198</v>
      </c>
      <c r="E612" s="458">
        <v>2013</v>
      </c>
      <c r="F612" s="459" t="s">
        <v>2181</v>
      </c>
      <c r="G612" s="460" t="s">
        <v>217</v>
      </c>
      <c r="H612" s="461" t="s">
        <v>2105</v>
      </c>
      <c r="I612" s="465" t="s">
        <v>740</v>
      </c>
      <c r="J612" s="466">
        <v>1.6393442622950821E-2</v>
      </c>
      <c r="K612" s="467">
        <v>0.81081081081081086</v>
      </c>
      <c r="L612" s="468"/>
    </row>
    <row r="613" spans="1:12">
      <c r="A613" s="456" t="s">
        <v>37</v>
      </c>
      <c r="B613" s="456" t="s">
        <v>2097</v>
      </c>
      <c r="C613" s="457" t="s">
        <v>2195</v>
      </c>
      <c r="D613" s="457" t="s">
        <v>2198</v>
      </c>
      <c r="E613" s="458">
        <v>2013</v>
      </c>
      <c r="F613" s="459" t="s">
        <v>2181</v>
      </c>
      <c r="G613" s="460" t="s">
        <v>217</v>
      </c>
      <c r="H613" s="461" t="s">
        <v>2106</v>
      </c>
      <c r="I613" s="465" t="s">
        <v>740</v>
      </c>
      <c r="J613" s="466">
        <v>0.25</v>
      </c>
      <c r="K613" s="467">
        <v>0.75</v>
      </c>
      <c r="L613" s="468"/>
    </row>
    <row r="614" spans="1:12">
      <c r="A614" s="456" t="s">
        <v>37</v>
      </c>
      <c r="B614" s="456" t="s">
        <v>2097</v>
      </c>
      <c r="C614" s="457" t="s">
        <v>2195</v>
      </c>
      <c r="D614" s="457" t="s">
        <v>2198</v>
      </c>
      <c r="E614" s="458">
        <v>2013</v>
      </c>
      <c r="F614" s="459" t="s">
        <v>2181</v>
      </c>
      <c r="G614" s="460" t="s">
        <v>217</v>
      </c>
      <c r="H614" s="461" t="s">
        <v>2104</v>
      </c>
      <c r="I614" s="465" t="s">
        <v>740</v>
      </c>
      <c r="J614" s="466">
        <v>2.4096385542168676E-2</v>
      </c>
      <c r="K614" s="467">
        <v>0.5</v>
      </c>
      <c r="L614" s="468"/>
    </row>
    <row r="615" spans="1:12">
      <c r="A615" s="456" t="s">
        <v>37</v>
      </c>
      <c r="B615" s="456" t="s">
        <v>2097</v>
      </c>
      <c r="C615" s="457" t="s">
        <v>2195</v>
      </c>
      <c r="D615" s="457" t="s">
        <v>2198</v>
      </c>
      <c r="E615" s="458">
        <v>2013</v>
      </c>
      <c r="F615" s="459" t="s">
        <v>2181</v>
      </c>
      <c r="G615" s="460" t="s">
        <v>221</v>
      </c>
      <c r="H615" s="461" t="s">
        <v>2103</v>
      </c>
      <c r="I615" s="465" t="s">
        <v>740</v>
      </c>
      <c r="J615" s="466">
        <v>4.7619047619047616E-2</v>
      </c>
      <c r="K615" s="467">
        <v>0.75</v>
      </c>
      <c r="L615" s="468"/>
    </row>
    <row r="616" spans="1:12">
      <c r="A616" s="456" t="s">
        <v>37</v>
      </c>
      <c r="B616" s="456" t="s">
        <v>2097</v>
      </c>
      <c r="C616" s="457" t="s">
        <v>2195</v>
      </c>
      <c r="D616" s="457" t="s">
        <v>2198</v>
      </c>
      <c r="E616" s="458">
        <v>2013</v>
      </c>
      <c r="F616" s="459" t="s">
        <v>2181</v>
      </c>
      <c r="G616" s="460" t="s">
        <v>221</v>
      </c>
      <c r="H616" s="461" t="s">
        <v>2104</v>
      </c>
      <c r="I616" s="465" t="s">
        <v>740</v>
      </c>
      <c r="J616" s="466">
        <v>3.9473684210526314E-2</v>
      </c>
      <c r="K616" s="467">
        <v>0.75</v>
      </c>
      <c r="L616" s="468"/>
    </row>
    <row r="617" spans="1:12">
      <c r="A617" s="456" t="s">
        <v>37</v>
      </c>
      <c r="B617" s="456" t="s">
        <v>2097</v>
      </c>
      <c r="C617" s="457" t="s">
        <v>2195</v>
      </c>
      <c r="D617" s="457" t="s">
        <v>2198</v>
      </c>
      <c r="E617" s="458">
        <v>2013</v>
      </c>
      <c r="F617" s="459" t="s">
        <v>2181</v>
      </c>
      <c r="G617" s="460" t="s">
        <v>221</v>
      </c>
      <c r="H617" s="461" t="s">
        <v>2101</v>
      </c>
      <c r="I617" s="465" t="s">
        <v>740</v>
      </c>
      <c r="J617" s="466">
        <v>0.14285714285714285</v>
      </c>
      <c r="K617" s="467">
        <v>0.8</v>
      </c>
      <c r="L617" s="468"/>
    </row>
    <row r="618" spans="1:12">
      <c r="A618" s="456" t="s">
        <v>37</v>
      </c>
      <c r="B618" s="456" t="s">
        <v>2097</v>
      </c>
      <c r="C618" s="457" t="s">
        <v>2195</v>
      </c>
      <c r="D618" s="457" t="s">
        <v>2198</v>
      </c>
      <c r="E618" s="458">
        <v>2013</v>
      </c>
      <c r="F618" s="459" t="s">
        <v>2181</v>
      </c>
      <c r="G618" s="460" t="s">
        <v>221</v>
      </c>
      <c r="H618" s="461" t="s">
        <v>2102</v>
      </c>
      <c r="I618" s="465" t="s">
        <v>740</v>
      </c>
      <c r="J618" s="466">
        <v>0.37037037037037035</v>
      </c>
      <c r="K618" s="467">
        <v>1</v>
      </c>
      <c r="L618" s="468"/>
    </row>
    <row r="619" spans="1:12">
      <c r="A619" s="456" t="s">
        <v>37</v>
      </c>
      <c r="B619" s="456" t="s">
        <v>2097</v>
      </c>
      <c r="C619" s="457" t="s">
        <v>2195</v>
      </c>
      <c r="D619" s="457" t="s">
        <v>2198</v>
      </c>
      <c r="E619" s="458">
        <v>2013</v>
      </c>
      <c r="F619" s="459" t="s">
        <v>2181</v>
      </c>
      <c r="G619" s="460" t="s">
        <v>222</v>
      </c>
      <c r="H619" s="461" t="s">
        <v>2103</v>
      </c>
      <c r="I619" s="465" t="s">
        <v>740</v>
      </c>
      <c r="J619" s="466">
        <v>1.6393442622950821E-2</v>
      </c>
      <c r="K619" s="467">
        <v>0.5</v>
      </c>
      <c r="L619" s="468"/>
    </row>
    <row r="620" spans="1:12">
      <c r="A620" s="456" t="s">
        <v>37</v>
      </c>
      <c r="B620" s="456" t="s">
        <v>2097</v>
      </c>
      <c r="C620" s="457" t="s">
        <v>2195</v>
      </c>
      <c r="D620" s="457" t="s">
        <v>2198</v>
      </c>
      <c r="E620" s="458">
        <v>2013</v>
      </c>
      <c r="F620" s="459" t="s">
        <v>2181</v>
      </c>
      <c r="G620" s="460" t="s">
        <v>222</v>
      </c>
      <c r="H620" s="461" t="s">
        <v>2104</v>
      </c>
      <c r="I620" s="465" t="s">
        <v>740</v>
      </c>
      <c r="J620" s="466">
        <v>1.8518518518518517E-2</v>
      </c>
      <c r="K620" s="467">
        <v>0.75</v>
      </c>
      <c r="L620" s="468"/>
    </row>
    <row r="621" spans="1:12">
      <c r="A621" s="456" t="s">
        <v>37</v>
      </c>
      <c r="B621" s="456" t="s">
        <v>2097</v>
      </c>
      <c r="C621" s="457" t="s">
        <v>2195</v>
      </c>
      <c r="D621" s="457" t="s">
        <v>2198</v>
      </c>
      <c r="E621" s="458">
        <v>2013</v>
      </c>
      <c r="F621" s="459" t="s">
        <v>2181</v>
      </c>
      <c r="G621" s="460" t="s">
        <v>222</v>
      </c>
      <c r="H621" s="461" t="s">
        <v>2107</v>
      </c>
      <c r="I621" s="465" t="s">
        <v>740</v>
      </c>
      <c r="J621" s="466">
        <v>0.13333333333333333</v>
      </c>
      <c r="K621" s="467">
        <v>1</v>
      </c>
      <c r="L621" s="468"/>
    </row>
    <row r="622" spans="1:12" ht="25.5">
      <c r="A622" s="456" t="s">
        <v>37</v>
      </c>
      <c r="B622" s="456" t="s">
        <v>2097</v>
      </c>
      <c r="C622" s="457" t="s">
        <v>2195</v>
      </c>
      <c r="D622" s="457" t="s">
        <v>2198</v>
      </c>
      <c r="E622" s="458">
        <v>2013</v>
      </c>
      <c r="F622" s="459" t="s">
        <v>2181</v>
      </c>
      <c r="G622" s="460" t="s">
        <v>2108</v>
      </c>
      <c r="H622" s="461" t="s">
        <v>2105</v>
      </c>
      <c r="I622" s="465" t="s">
        <v>740</v>
      </c>
      <c r="J622" s="466">
        <v>1.5270935960591134E-2</v>
      </c>
      <c r="K622" s="467">
        <v>0.75609756097560976</v>
      </c>
      <c r="L622" s="468"/>
    </row>
    <row r="623" spans="1:12" ht="25.5">
      <c r="A623" s="456" t="s">
        <v>37</v>
      </c>
      <c r="B623" s="456" t="s">
        <v>2097</v>
      </c>
      <c r="C623" s="457" t="s">
        <v>2195</v>
      </c>
      <c r="D623" s="457" t="s">
        <v>2198</v>
      </c>
      <c r="E623" s="458">
        <v>2013</v>
      </c>
      <c r="F623" s="459" t="s">
        <v>2181</v>
      </c>
      <c r="G623" s="460" t="s">
        <v>2108</v>
      </c>
      <c r="H623" s="461" t="s">
        <v>2106</v>
      </c>
      <c r="I623" s="465" t="s">
        <v>740</v>
      </c>
      <c r="J623" s="466">
        <v>3.4482758620689655E-2</v>
      </c>
      <c r="K623" s="467">
        <v>0.75</v>
      </c>
      <c r="L623" s="468"/>
    </row>
    <row r="624" spans="1:12" ht="25.5">
      <c r="A624" s="456" t="s">
        <v>37</v>
      </c>
      <c r="B624" s="456" t="s">
        <v>2097</v>
      </c>
      <c r="C624" s="457" t="s">
        <v>2195</v>
      </c>
      <c r="D624" s="457" t="s">
        <v>2198</v>
      </c>
      <c r="E624" s="458">
        <v>2013</v>
      </c>
      <c r="F624" s="459" t="s">
        <v>2181</v>
      </c>
      <c r="G624" s="460" t="s">
        <v>2108</v>
      </c>
      <c r="H624" s="461" t="s">
        <v>2104</v>
      </c>
      <c r="I624" s="465" t="s">
        <v>740</v>
      </c>
      <c r="J624" s="466">
        <v>0.04</v>
      </c>
      <c r="K624" s="467">
        <v>0.5</v>
      </c>
      <c r="L624" s="468"/>
    </row>
    <row r="625" spans="1:12" ht="25.5">
      <c r="A625" s="456" t="s">
        <v>37</v>
      </c>
      <c r="B625" s="456" t="s">
        <v>2097</v>
      </c>
      <c r="C625" s="457" t="s">
        <v>2195</v>
      </c>
      <c r="D625" s="457" t="s">
        <v>2198</v>
      </c>
      <c r="E625" s="458">
        <v>2013</v>
      </c>
      <c r="F625" s="459" t="s">
        <v>2181</v>
      </c>
      <c r="G625" s="460" t="s">
        <v>2108</v>
      </c>
      <c r="H625" s="461" t="s">
        <v>2101</v>
      </c>
      <c r="I625" s="465" t="s">
        <v>740</v>
      </c>
      <c r="J625" s="466">
        <v>0.12676056338028169</v>
      </c>
      <c r="K625" s="467">
        <v>0.9</v>
      </c>
      <c r="L625" s="468"/>
    </row>
    <row r="626" spans="1:12" ht="25.5">
      <c r="A626" s="456" t="s">
        <v>37</v>
      </c>
      <c r="B626" s="456" t="s">
        <v>2097</v>
      </c>
      <c r="C626" s="457" t="s">
        <v>2195</v>
      </c>
      <c r="D626" s="457" t="s">
        <v>2198</v>
      </c>
      <c r="E626" s="458">
        <v>2013</v>
      </c>
      <c r="F626" s="459" t="s">
        <v>2181</v>
      </c>
      <c r="G626" s="460" t="s">
        <v>2108</v>
      </c>
      <c r="H626" s="461" t="s">
        <v>2102</v>
      </c>
      <c r="I626" s="465" t="s">
        <v>740</v>
      </c>
      <c r="J626" s="466">
        <v>3.3333333333333333E-2</v>
      </c>
      <c r="K626" s="467">
        <v>0.5</v>
      </c>
      <c r="L626" s="468"/>
    </row>
    <row r="627" spans="1:12">
      <c r="A627" s="456" t="s">
        <v>37</v>
      </c>
      <c r="B627" s="456" t="s">
        <v>2097</v>
      </c>
      <c r="C627" s="457" t="s">
        <v>2195</v>
      </c>
      <c r="D627" s="457" t="s">
        <v>2198</v>
      </c>
      <c r="E627" s="458">
        <v>2013</v>
      </c>
      <c r="F627" s="459" t="s">
        <v>2181</v>
      </c>
      <c r="G627" s="460" t="s">
        <v>2109</v>
      </c>
      <c r="H627" s="461" t="s">
        <v>2106</v>
      </c>
      <c r="I627" s="465" t="s">
        <v>740</v>
      </c>
      <c r="J627" s="466">
        <v>0.16666666666666666</v>
      </c>
      <c r="K627" s="467">
        <v>1</v>
      </c>
      <c r="L627" s="468"/>
    </row>
    <row r="628" spans="1:12">
      <c r="A628" s="456" t="s">
        <v>37</v>
      </c>
      <c r="B628" s="456" t="s">
        <v>2097</v>
      </c>
      <c r="C628" s="457" t="s">
        <v>2195</v>
      </c>
      <c r="D628" s="457" t="s">
        <v>2198</v>
      </c>
      <c r="E628" s="458">
        <v>2013</v>
      </c>
      <c r="F628" s="459" t="s">
        <v>2181</v>
      </c>
      <c r="G628" s="460" t="s">
        <v>2109</v>
      </c>
      <c r="H628" s="461" t="s">
        <v>2104</v>
      </c>
      <c r="I628" s="465" t="s">
        <v>740</v>
      </c>
      <c r="J628" s="466">
        <v>6.1224489795918366E-2</v>
      </c>
      <c r="K628" s="467">
        <v>0.75</v>
      </c>
      <c r="L628" s="468"/>
    </row>
    <row r="629" spans="1:12" ht="25.5">
      <c r="A629" s="456" t="s">
        <v>37</v>
      </c>
      <c r="B629" s="456" t="s">
        <v>2097</v>
      </c>
      <c r="C629" s="457" t="s">
        <v>2195</v>
      </c>
      <c r="D629" s="457" t="s">
        <v>2198</v>
      </c>
      <c r="E629" s="458">
        <v>2013</v>
      </c>
      <c r="F629" s="459" t="s">
        <v>2181</v>
      </c>
      <c r="G629" s="460" t="s">
        <v>226</v>
      </c>
      <c r="H629" s="461" t="s">
        <v>2106</v>
      </c>
      <c r="I629" s="465" t="s">
        <v>740</v>
      </c>
      <c r="J629" s="466">
        <v>6.6666666666666666E-2</v>
      </c>
      <c r="K629" s="467">
        <v>0.5</v>
      </c>
      <c r="L629" s="468"/>
    </row>
    <row r="630" spans="1:12" ht="25.5">
      <c r="A630" s="456" t="s">
        <v>37</v>
      </c>
      <c r="B630" s="456" t="s">
        <v>2097</v>
      </c>
      <c r="C630" s="457" t="s">
        <v>2195</v>
      </c>
      <c r="D630" s="457" t="s">
        <v>2198</v>
      </c>
      <c r="E630" s="458">
        <v>2013</v>
      </c>
      <c r="F630" s="459" t="s">
        <v>2181</v>
      </c>
      <c r="G630" s="460" t="s">
        <v>226</v>
      </c>
      <c r="H630" s="461" t="s">
        <v>2099</v>
      </c>
      <c r="I630" s="465" t="s">
        <v>740</v>
      </c>
      <c r="J630" s="466">
        <v>0.10344827586206896</v>
      </c>
      <c r="K630" s="467">
        <v>0.75</v>
      </c>
      <c r="L630" s="468"/>
    </row>
    <row r="631" spans="1:12" ht="25.5">
      <c r="A631" s="456" t="s">
        <v>37</v>
      </c>
      <c r="B631" s="456" t="s">
        <v>1020</v>
      </c>
      <c r="C631" s="457" t="s">
        <v>2195</v>
      </c>
      <c r="D631" s="457" t="s">
        <v>2198</v>
      </c>
      <c r="E631" s="458">
        <v>2013</v>
      </c>
      <c r="F631" s="459" t="s">
        <v>2181</v>
      </c>
      <c r="G631" s="460" t="s">
        <v>2098</v>
      </c>
      <c r="H631" s="461" t="s">
        <v>2110</v>
      </c>
      <c r="I631" s="465" t="s">
        <v>740</v>
      </c>
      <c r="J631" s="466">
        <v>0.19047619047619047</v>
      </c>
      <c r="K631" s="467">
        <v>1</v>
      </c>
      <c r="L631" s="468"/>
    </row>
    <row r="632" spans="1:12" ht="25.5">
      <c r="A632" s="456" t="s">
        <v>37</v>
      </c>
      <c r="B632" s="456" t="s">
        <v>1020</v>
      </c>
      <c r="C632" s="457" t="s">
        <v>2195</v>
      </c>
      <c r="D632" s="457" t="s">
        <v>2198</v>
      </c>
      <c r="E632" s="458">
        <v>2013</v>
      </c>
      <c r="F632" s="459" t="s">
        <v>2181</v>
      </c>
      <c r="G632" s="460" t="s">
        <v>2098</v>
      </c>
      <c r="H632" s="461" t="s">
        <v>2104</v>
      </c>
      <c r="I632" s="465" t="s">
        <v>740</v>
      </c>
      <c r="J632" s="466">
        <v>2.4844720496894408E-2</v>
      </c>
      <c r="K632" s="467">
        <v>1</v>
      </c>
      <c r="L632" s="468"/>
    </row>
    <row r="633" spans="1:12" ht="25.5">
      <c r="A633" s="456" t="s">
        <v>37</v>
      </c>
      <c r="B633" s="456" t="s">
        <v>1020</v>
      </c>
      <c r="C633" s="457" t="s">
        <v>2195</v>
      </c>
      <c r="D633" s="457" t="s">
        <v>2198</v>
      </c>
      <c r="E633" s="458">
        <v>2013</v>
      </c>
      <c r="F633" s="459" t="s">
        <v>2181</v>
      </c>
      <c r="G633" s="460" t="s">
        <v>2098</v>
      </c>
      <c r="H633" s="461" t="s">
        <v>2101</v>
      </c>
      <c r="I633" s="465" t="s">
        <v>740</v>
      </c>
      <c r="J633" s="466">
        <v>1.5060240963855422E-2</v>
      </c>
      <c r="K633" s="467">
        <v>0.7142857142857143</v>
      </c>
      <c r="L633" s="468"/>
    </row>
    <row r="634" spans="1:12" ht="25.5">
      <c r="A634" s="456" t="s">
        <v>37</v>
      </c>
      <c r="B634" s="456" t="s">
        <v>1020</v>
      </c>
      <c r="C634" s="457" t="s">
        <v>2195</v>
      </c>
      <c r="D634" s="457" t="s">
        <v>2198</v>
      </c>
      <c r="E634" s="458">
        <v>2013</v>
      </c>
      <c r="F634" s="459" t="s">
        <v>2181</v>
      </c>
      <c r="G634" s="460" t="s">
        <v>2098</v>
      </c>
      <c r="H634" s="461" t="s">
        <v>2102</v>
      </c>
      <c r="I634" s="465" t="s">
        <v>740</v>
      </c>
      <c r="J634" s="466">
        <v>2.7210884353741496E-2</v>
      </c>
      <c r="K634" s="467">
        <v>1</v>
      </c>
      <c r="L634" s="468"/>
    </row>
    <row r="635" spans="1:12">
      <c r="A635" s="456" t="s">
        <v>37</v>
      </c>
      <c r="B635" s="456" t="s">
        <v>1020</v>
      </c>
      <c r="C635" s="457" t="s">
        <v>2195</v>
      </c>
      <c r="D635" s="457" t="s">
        <v>2198</v>
      </c>
      <c r="E635" s="458">
        <v>2013</v>
      </c>
      <c r="F635" s="459" t="s">
        <v>2181</v>
      </c>
      <c r="G635" s="460" t="s">
        <v>215</v>
      </c>
      <c r="H635" s="461" t="s">
        <v>2110</v>
      </c>
      <c r="I635" s="465" t="s">
        <v>740</v>
      </c>
      <c r="J635" s="466">
        <v>0.19047619047619047</v>
      </c>
      <c r="K635" s="467">
        <v>1</v>
      </c>
      <c r="L635" s="468"/>
    </row>
    <row r="636" spans="1:12">
      <c r="A636" s="456" t="s">
        <v>37</v>
      </c>
      <c r="B636" s="456" t="s">
        <v>1020</v>
      </c>
      <c r="C636" s="457" t="s">
        <v>2195</v>
      </c>
      <c r="D636" s="457" t="s">
        <v>2198</v>
      </c>
      <c r="E636" s="458">
        <v>2013</v>
      </c>
      <c r="F636" s="459" t="s">
        <v>2181</v>
      </c>
      <c r="G636" s="460" t="s">
        <v>215</v>
      </c>
      <c r="H636" s="461" t="s">
        <v>2104</v>
      </c>
      <c r="I636" s="465" t="s">
        <v>740</v>
      </c>
      <c r="J636" s="466">
        <v>4.3956043956043959E-2</v>
      </c>
      <c r="K636" s="467">
        <v>1</v>
      </c>
      <c r="L636" s="468"/>
    </row>
    <row r="637" spans="1:12">
      <c r="A637" s="456" t="s">
        <v>37</v>
      </c>
      <c r="B637" s="456" t="s">
        <v>1020</v>
      </c>
      <c r="C637" s="457" t="s">
        <v>2195</v>
      </c>
      <c r="D637" s="457" t="s">
        <v>2198</v>
      </c>
      <c r="E637" s="458">
        <v>2013</v>
      </c>
      <c r="F637" s="459" t="s">
        <v>2181</v>
      </c>
      <c r="G637" s="460" t="s">
        <v>215</v>
      </c>
      <c r="H637" s="461" t="s">
        <v>2101</v>
      </c>
      <c r="I637" s="465" t="s">
        <v>740</v>
      </c>
      <c r="J637" s="466">
        <v>4.3956043956043959E-2</v>
      </c>
      <c r="K637" s="467">
        <v>1</v>
      </c>
      <c r="L637" s="468"/>
    </row>
    <row r="638" spans="1:12">
      <c r="A638" s="456" t="s">
        <v>37</v>
      </c>
      <c r="B638" s="456" t="s">
        <v>1020</v>
      </c>
      <c r="C638" s="457" t="s">
        <v>2195</v>
      </c>
      <c r="D638" s="457" t="s">
        <v>2198</v>
      </c>
      <c r="E638" s="458">
        <v>2013</v>
      </c>
      <c r="F638" s="459" t="s">
        <v>2181</v>
      </c>
      <c r="G638" s="460" t="s">
        <v>215</v>
      </c>
      <c r="H638" s="461" t="s">
        <v>2111</v>
      </c>
      <c r="I638" s="465" t="s">
        <v>740</v>
      </c>
      <c r="J638" s="466">
        <v>0.29166666666666669</v>
      </c>
      <c r="K638" s="467">
        <v>1</v>
      </c>
      <c r="L638" s="468"/>
    </row>
    <row r="639" spans="1:12">
      <c r="A639" s="456" t="s">
        <v>37</v>
      </c>
      <c r="B639" s="456" t="s">
        <v>1020</v>
      </c>
      <c r="C639" s="457" t="s">
        <v>2195</v>
      </c>
      <c r="D639" s="457" t="s">
        <v>2198</v>
      </c>
      <c r="E639" s="458">
        <v>2013</v>
      </c>
      <c r="F639" s="459" t="s">
        <v>2181</v>
      </c>
      <c r="G639" s="460" t="s">
        <v>217</v>
      </c>
      <c r="H639" s="461" t="s">
        <v>2112</v>
      </c>
      <c r="I639" s="465" t="s">
        <v>740</v>
      </c>
      <c r="J639" s="466">
        <v>0.11428571428571428</v>
      </c>
      <c r="K639" s="467">
        <v>1</v>
      </c>
      <c r="L639" s="468"/>
    </row>
    <row r="640" spans="1:12">
      <c r="A640" s="456" t="s">
        <v>37</v>
      </c>
      <c r="B640" s="456" t="s">
        <v>1020</v>
      </c>
      <c r="C640" s="457" t="s">
        <v>2195</v>
      </c>
      <c r="D640" s="457" t="s">
        <v>2198</v>
      </c>
      <c r="E640" s="458">
        <v>2013</v>
      </c>
      <c r="F640" s="459" t="s">
        <v>2181</v>
      </c>
      <c r="G640" s="460" t="s">
        <v>217</v>
      </c>
      <c r="H640" s="461" t="s">
        <v>2104</v>
      </c>
      <c r="I640" s="465" t="s">
        <v>740</v>
      </c>
      <c r="J640" s="466">
        <v>0.4</v>
      </c>
      <c r="K640" s="467">
        <v>1</v>
      </c>
      <c r="L640" s="468"/>
    </row>
    <row r="641" spans="1:12">
      <c r="A641" s="456" t="s">
        <v>37</v>
      </c>
      <c r="B641" s="456" t="s">
        <v>1020</v>
      </c>
      <c r="C641" s="457" t="s">
        <v>2195</v>
      </c>
      <c r="D641" s="457" t="s">
        <v>2198</v>
      </c>
      <c r="E641" s="458">
        <v>2013</v>
      </c>
      <c r="F641" s="459" t="s">
        <v>2181</v>
      </c>
      <c r="G641" s="460" t="s">
        <v>221</v>
      </c>
      <c r="H641" s="461" t="s">
        <v>2112</v>
      </c>
      <c r="I641" s="465" t="s">
        <v>740</v>
      </c>
      <c r="J641" s="466">
        <v>5.4545454545454543E-2</v>
      </c>
      <c r="K641" s="467">
        <v>0.75</v>
      </c>
      <c r="L641" s="468"/>
    </row>
    <row r="642" spans="1:12">
      <c r="A642" s="456" t="s">
        <v>37</v>
      </c>
      <c r="B642" s="456" t="s">
        <v>1020</v>
      </c>
      <c r="C642" s="457" t="s">
        <v>2195</v>
      </c>
      <c r="D642" s="457" t="s">
        <v>2198</v>
      </c>
      <c r="E642" s="458">
        <v>2013</v>
      </c>
      <c r="F642" s="459" t="s">
        <v>2181</v>
      </c>
      <c r="G642" s="460" t="s">
        <v>221</v>
      </c>
      <c r="H642" s="461" t="s">
        <v>2104</v>
      </c>
      <c r="I642" s="465" t="s">
        <v>740</v>
      </c>
      <c r="J642" s="466">
        <v>4.2857142857142858E-2</v>
      </c>
      <c r="K642" s="467">
        <v>0.75</v>
      </c>
      <c r="L642" s="468"/>
    </row>
    <row r="643" spans="1:12">
      <c r="A643" s="456" t="s">
        <v>37</v>
      </c>
      <c r="B643" s="456" t="s">
        <v>1020</v>
      </c>
      <c r="C643" s="457" t="s">
        <v>2195</v>
      </c>
      <c r="D643" s="457" t="s">
        <v>2198</v>
      </c>
      <c r="E643" s="458">
        <v>2013</v>
      </c>
      <c r="F643" s="459" t="s">
        <v>2181</v>
      </c>
      <c r="G643" s="460" t="s">
        <v>221</v>
      </c>
      <c r="H643" s="461" t="s">
        <v>2107</v>
      </c>
      <c r="I643" s="465" t="s">
        <v>740</v>
      </c>
      <c r="J643" s="466">
        <v>0.18518518518518517</v>
      </c>
      <c r="K643" s="467">
        <v>1</v>
      </c>
      <c r="L643" s="468"/>
    </row>
    <row r="644" spans="1:12">
      <c r="A644" s="456" t="s">
        <v>37</v>
      </c>
      <c r="B644" s="456" t="s">
        <v>1020</v>
      </c>
      <c r="C644" s="457" t="s">
        <v>2195</v>
      </c>
      <c r="D644" s="457" t="s">
        <v>2198</v>
      </c>
      <c r="E644" s="458">
        <v>2013</v>
      </c>
      <c r="F644" s="459" t="s">
        <v>2181</v>
      </c>
      <c r="G644" s="460" t="s">
        <v>222</v>
      </c>
      <c r="H644" s="461" t="s">
        <v>2110</v>
      </c>
      <c r="I644" s="465" t="s">
        <v>740</v>
      </c>
      <c r="J644" s="466">
        <v>3.5294117647058823E-2</v>
      </c>
      <c r="K644" s="467">
        <v>0.75</v>
      </c>
      <c r="L644" s="468"/>
    </row>
    <row r="645" spans="1:12">
      <c r="A645" s="456" t="s">
        <v>37</v>
      </c>
      <c r="B645" s="456" t="s">
        <v>1020</v>
      </c>
      <c r="C645" s="457" t="s">
        <v>2195</v>
      </c>
      <c r="D645" s="457" t="s">
        <v>2198</v>
      </c>
      <c r="E645" s="458">
        <v>2013</v>
      </c>
      <c r="F645" s="459" t="s">
        <v>2181</v>
      </c>
      <c r="G645" s="460" t="s">
        <v>222</v>
      </c>
      <c r="H645" s="461" t="s">
        <v>2104</v>
      </c>
      <c r="I645" s="465" t="s">
        <v>740</v>
      </c>
      <c r="J645" s="466">
        <v>6.3492063492063489E-2</v>
      </c>
      <c r="K645" s="467">
        <v>1</v>
      </c>
      <c r="L645" s="468"/>
    </row>
    <row r="646" spans="1:12">
      <c r="A646" s="456" t="s">
        <v>37</v>
      </c>
      <c r="B646" s="456" t="s">
        <v>1020</v>
      </c>
      <c r="C646" s="457" t="s">
        <v>2195</v>
      </c>
      <c r="D646" s="457" t="s">
        <v>2198</v>
      </c>
      <c r="E646" s="458">
        <v>2013</v>
      </c>
      <c r="F646" s="459" t="s">
        <v>2181</v>
      </c>
      <c r="G646" s="460" t="s">
        <v>2109</v>
      </c>
      <c r="H646" s="461" t="s">
        <v>2099</v>
      </c>
      <c r="I646" s="465" t="s">
        <v>740</v>
      </c>
      <c r="J646" s="466">
        <v>0.23529411764705882</v>
      </c>
      <c r="K646" s="467">
        <v>0.8</v>
      </c>
      <c r="L646" s="468"/>
    </row>
    <row r="647" spans="1:12" ht="25.5">
      <c r="A647" s="456" t="s">
        <v>37</v>
      </c>
      <c r="B647" s="456" t="s">
        <v>1020</v>
      </c>
      <c r="C647" s="457" t="s">
        <v>2195</v>
      </c>
      <c r="D647" s="457" t="s">
        <v>2198</v>
      </c>
      <c r="E647" s="458">
        <v>2013</v>
      </c>
      <c r="F647" s="459" t="s">
        <v>2181</v>
      </c>
      <c r="G647" s="460" t="s">
        <v>2108</v>
      </c>
      <c r="H647" s="461" t="s">
        <v>2113</v>
      </c>
      <c r="I647" s="465" t="s">
        <v>740</v>
      </c>
      <c r="J647" s="466">
        <v>2.3809523809523808E-2</v>
      </c>
      <c r="K647" s="467">
        <v>0.75</v>
      </c>
      <c r="L647" s="468"/>
    </row>
    <row r="648" spans="1:12" ht="25.5">
      <c r="A648" s="456" t="s">
        <v>37</v>
      </c>
      <c r="B648" s="456" t="s">
        <v>1020</v>
      </c>
      <c r="C648" s="457" t="s">
        <v>2195</v>
      </c>
      <c r="D648" s="457" t="s">
        <v>2198</v>
      </c>
      <c r="E648" s="458">
        <v>2013</v>
      </c>
      <c r="F648" s="459" t="s">
        <v>2181</v>
      </c>
      <c r="G648" s="460" t="s">
        <v>2108</v>
      </c>
      <c r="H648" s="461" t="s">
        <v>2110</v>
      </c>
      <c r="I648" s="465" t="s">
        <v>740</v>
      </c>
      <c r="J648" s="466">
        <v>1.7400204708290685E-2</v>
      </c>
      <c r="K648" s="467">
        <v>0.85</v>
      </c>
      <c r="L648" s="468"/>
    </row>
    <row r="649" spans="1:12" ht="25.5">
      <c r="A649" s="456" t="s">
        <v>37</v>
      </c>
      <c r="B649" s="456" t="s">
        <v>1020</v>
      </c>
      <c r="C649" s="457" t="s">
        <v>2195</v>
      </c>
      <c r="D649" s="457" t="s">
        <v>2198</v>
      </c>
      <c r="E649" s="458">
        <v>2013</v>
      </c>
      <c r="F649" s="459" t="s">
        <v>2181</v>
      </c>
      <c r="G649" s="460" t="s">
        <v>2108</v>
      </c>
      <c r="H649" s="461" t="s">
        <v>2099</v>
      </c>
      <c r="I649" s="465" t="s">
        <v>740</v>
      </c>
      <c r="J649" s="466">
        <v>0.17391304347826086</v>
      </c>
      <c r="K649" s="467">
        <v>1</v>
      </c>
      <c r="L649" s="468"/>
    </row>
    <row r="650" spans="1:12" ht="25.5">
      <c r="A650" s="456" t="s">
        <v>37</v>
      </c>
      <c r="B650" s="456" t="s">
        <v>1020</v>
      </c>
      <c r="C650" s="457" t="s">
        <v>2195</v>
      </c>
      <c r="D650" s="457" t="s">
        <v>2198</v>
      </c>
      <c r="E650" s="458">
        <v>2013</v>
      </c>
      <c r="F650" s="459" t="s">
        <v>2181</v>
      </c>
      <c r="G650" s="460" t="s">
        <v>226</v>
      </c>
      <c r="H650" s="461" t="s">
        <v>2110</v>
      </c>
      <c r="I650" s="465" t="s">
        <v>740</v>
      </c>
      <c r="J650" s="466">
        <v>0.13793103448275862</v>
      </c>
      <c r="K650" s="467">
        <v>1</v>
      </c>
      <c r="L650" s="468"/>
    </row>
    <row r="651" spans="1:12" ht="25.5">
      <c r="A651" s="456" t="s">
        <v>37</v>
      </c>
      <c r="B651" s="456" t="s">
        <v>1020</v>
      </c>
      <c r="C651" s="457" t="s">
        <v>2195</v>
      </c>
      <c r="D651" s="457" t="s">
        <v>2198</v>
      </c>
      <c r="E651" s="458">
        <v>2013</v>
      </c>
      <c r="F651" s="459" t="s">
        <v>2181</v>
      </c>
      <c r="G651" s="460" t="s">
        <v>226</v>
      </c>
      <c r="H651" s="461" t="s">
        <v>2104</v>
      </c>
      <c r="I651" s="465" t="s">
        <v>740</v>
      </c>
      <c r="J651" s="466">
        <v>0.23076923076923078</v>
      </c>
      <c r="K651" s="467">
        <v>0.75</v>
      </c>
      <c r="L651" s="468"/>
    </row>
    <row r="652" spans="1:12" ht="25.5">
      <c r="A652" s="456" t="s">
        <v>37</v>
      </c>
      <c r="B652" s="456" t="s">
        <v>2114</v>
      </c>
      <c r="C652" s="457" t="s">
        <v>2195</v>
      </c>
      <c r="D652" s="457" t="s">
        <v>2198</v>
      </c>
      <c r="E652" s="458">
        <v>2013</v>
      </c>
      <c r="F652" s="459" t="s">
        <v>2181</v>
      </c>
      <c r="G652" s="460" t="s">
        <v>2098</v>
      </c>
      <c r="H652" s="461" t="s">
        <v>2102</v>
      </c>
      <c r="I652" s="465" t="s">
        <v>740</v>
      </c>
      <c r="J652" s="466">
        <v>0.14285714285714285</v>
      </c>
      <c r="K652" s="467">
        <v>1</v>
      </c>
      <c r="L652" s="468"/>
    </row>
    <row r="653" spans="1:12" ht="25.5">
      <c r="A653" s="456" t="s">
        <v>37</v>
      </c>
      <c r="B653" s="456" t="s">
        <v>2114</v>
      </c>
      <c r="C653" s="457" t="s">
        <v>2195</v>
      </c>
      <c r="D653" s="457" t="s">
        <v>2198</v>
      </c>
      <c r="E653" s="458">
        <v>2013</v>
      </c>
      <c r="F653" s="459" t="s">
        <v>2181</v>
      </c>
      <c r="G653" s="460" t="s">
        <v>2098</v>
      </c>
      <c r="H653" s="461" t="s">
        <v>206</v>
      </c>
      <c r="I653" s="465" t="s">
        <v>740</v>
      </c>
      <c r="J653" s="466">
        <v>0.48275862068965519</v>
      </c>
      <c r="K653" s="467">
        <v>0.7</v>
      </c>
      <c r="L653" s="468"/>
    </row>
    <row r="654" spans="1:12">
      <c r="A654" s="456" t="s">
        <v>37</v>
      </c>
      <c r="B654" s="456" t="s">
        <v>2114</v>
      </c>
      <c r="C654" s="457" t="s">
        <v>2195</v>
      </c>
      <c r="D654" s="457" t="s">
        <v>2198</v>
      </c>
      <c r="E654" s="458">
        <v>2013</v>
      </c>
      <c r="F654" s="459" t="s">
        <v>2181</v>
      </c>
      <c r="G654" s="460" t="s">
        <v>215</v>
      </c>
      <c r="H654" s="461" t="s">
        <v>2099</v>
      </c>
      <c r="I654" s="465" t="s">
        <v>740</v>
      </c>
      <c r="J654" s="466">
        <v>0.15384615384615385</v>
      </c>
      <c r="K654" s="467">
        <v>0.5</v>
      </c>
      <c r="L654" s="468"/>
    </row>
    <row r="655" spans="1:12">
      <c r="A655" s="456" t="s">
        <v>37</v>
      </c>
      <c r="B655" s="456" t="s">
        <v>2114</v>
      </c>
      <c r="C655" s="457" t="s">
        <v>2195</v>
      </c>
      <c r="D655" s="457" t="s">
        <v>2198</v>
      </c>
      <c r="E655" s="458">
        <v>2013</v>
      </c>
      <c r="F655" s="459" t="s">
        <v>2181</v>
      </c>
      <c r="G655" s="460" t="s">
        <v>215</v>
      </c>
      <c r="H655" s="461" t="s">
        <v>206</v>
      </c>
      <c r="I655" s="465" t="s">
        <v>740</v>
      </c>
      <c r="J655" s="466">
        <v>0.75</v>
      </c>
      <c r="K655" s="467">
        <v>0.75</v>
      </c>
      <c r="L655" s="468"/>
    </row>
    <row r="656" spans="1:12">
      <c r="A656" s="456" t="s">
        <v>37</v>
      </c>
      <c r="B656" s="456" t="s">
        <v>2114</v>
      </c>
      <c r="C656" s="457" t="s">
        <v>2195</v>
      </c>
      <c r="D656" s="457" t="s">
        <v>2198</v>
      </c>
      <c r="E656" s="458">
        <v>2013</v>
      </c>
      <c r="F656" s="459" t="s">
        <v>2181</v>
      </c>
      <c r="G656" s="460" t="s">
        <v>221</v>
      </c>
      <c r="H656" s="461" t="s">
        <v>2106</v>
      </c>
      <c r="I656" s="465" t="s">
        <v>740</v>
      </c>
      <c r="J656" s="466">
        <v>0.13043478260869565</v>
      </c>
      <c r="K656" s="467">
        <v>0.75</v>
      </c>
      <c r="L656" s="468"/>
    </row>
    <row r="657" spans="1:12">
      <c r="A657" s="456" t="s">
        <v>37</v>
      </c>
      <c r="B657" s="456" t="s">
        <v>2114</v>
      </c>
      <c r="C657" s="457" t="s">
        <v>2195</v>
      </c>
      <c r="D657" s="457" t="s">
        <v>2198</v>
      </c>
      <c r="E657" s="458">
        <v>2013</v>
      </c>
      <c r="F657" s="459" t="s">
        <v>2181</v>
      </c>
      <c r="G657" s="460" t="s">
        <v>221</v>
      </c>
      <c r="H657" s="461" t="s">
        <v>2104</v>
      </c>
      <c r="I657" s="465" t="s">
        <v>740</v>
      </c>
      <c r="J657" s="466">
        <v>0.16666666666666666</v>
      </c>
      <c r="K657" s="467">
        <v>1</v>
      </c>
      <c r="L657" s="468"/>
    </row>
    <row r="658" spans="1:12">
      <c r="A658" s="456" t="s">
        <v>37</v>
      </c>
      <c r="B658" s="456" t="s">
        <v>2114</v>
      </c>
      <c r="C658" s="457" t="s">
        <v>2195</v>
      </c>
      <c r="D658" s="457" t="s">
        <v>2198</v>
      </c>
      <c r="E658" s="458">
        <v>2013</v>
      </c>
      <c r="F658" s="459" t="s">
        <v>2181</v>
      </c>
      <c r="G658" s="460" t="s">
        <v>221</v>
      </c>
      <c r="H658" s="461" t="s">
        <v>2111</v>
      </c>
      <c r="I658" s="465" t="s">
        <v>740</v>
      </c>
      <c r="J658" s="466">
        <v>0.13541666666666666</v>
      </c>
      <c r="K658" s="467">
        <v>1</v>
      </c>
      <c r="L658" s="468"/>
    </row>
    <row r="659" spans="1:12" ht="13.35" customHeight="1">
      <c r="A659" s="456" t="s">
        <v>37</v>
      </c>
      <c r="B659" s="456" t="s">
        <v>2114</v>
      </c>
      <c r="C659" s="457" t="s">
        <v>2195</v>
      </c>
      <c r="D659" s="457" t="s">
        <v>2198</v>
      </c>
      <c r="E659" s="458">
        <v>2013</v>
      </c>
      <c r="F659" s="459" t="s">
        <v>2181</v>
      </c>
      <c r="G659" s="460" t="s">
        <v>221</v>
      </c>
      <c r="H659" s="461" t="s">
        <v>206</v>
      </c>
      <c r="I659" s="465" t="s">
        <v>740</v>
      </c>
      <c r="J659" s="466">
        <v>0.21428571428571427</v>
      </c>
      <c r="K659" s="467">
        <v>0.8571428571428571</v>
      </c>
      <c r="L659" s="468"/>
    </row>
    <row r="660" spans="1:12" ht="13.5" customHeight="1">
      <c r="A660" s="456" t="s">
        <v>37</v>
      </c>
      <c r="B660" s="456" t="s">
        <v>2114</v>
      </c>
      <c r="C660" s="457" t="s">
        <v>2195</v>
      </c>
      <c r="D660" s="457" t="s">
        <v>2198</v>
      </c>
      <c r="E660" s="458">
        <v>2013</v>
      </c>
      <c r="F660" s="459" t="s">
        <v>2181</v>
      </c>
      <c r="G660" s="460" t="s">
        <v>2108</v>
      </c>
      <c r="H660" s="461" t="s">
        <v>2115</v>
      </c>
      <c r="I660" s="465" t="s">
        <v>740</v>
      </c>
      <c r="J660" s="466">
        <v>1.8072289156626505E-2</v>
      </c>
      <c r="K660" s="467">
        <v>0.81818181818181823</v>
      </c>
      <c r="L660" s="468"/>
    </row>
    <row r="661" spans="1:12" ht="13.35" customHeight="1">
      <c r="A661" s="469" t="s">
        <v>37</v>
      </c>
      <c r="B661" s="469" t="s">
        <v>2114</v>
      </c>
      <c r="C661" s="457" t="s">
        <v>2195</v>
      </c>
      <c r="D661" s="457" t="s">
        <v>2198</v>
      </c>
      <c r="E661" s="458">
        <v>2013</v>
      </c>
      <c r="F661" s="459" t="s">
        <v>2181</v>
      </c>
      <c r="G661" s="460" t="s">
        <v>2108</v>
      </c>
      <c r="H661" s="461" t="s">
        <v>2103</v>
      </c>
      <c r="I661" s="465" t="s">
        <v>740</v>
      </c>
      <c r="J661" s="466">
        <v>0.13333333333333333</v>
      </c>
      <c r="K661" s="467">
        <v>0.5714285714285714</v>
      </c>
      <c r="L661" s="470"/>
    </row>
    <row r="662" spans="1:12" ht="25.5">
      <c r="A662" s="469" t="s">
        <v>37</v>
      </c>
      <c r="B662" s="471" t="s">
        <v>2114</v>
      </c>
      <c r="C662" s="457" t="s">
        <v>2195</v>
      </c>
      <c r="D662" s="457" t="s">
        <v>2198</v>
      </c>
      <c r="E662" s="458">
        <v>2013</v>
      </c>
      <c r="F662" s="459" t="s">
        <v>2181</v>
      </c>
      <c r="G662" s="460" t="s">
        <v>2108</v>
      </c>
      <c r="H662" s="461" t="s">
        <v>2099</v>
      </c>
      <c r="I662" s="465" t="s">
        <v>740</v>
      </c>
      <c r="J662" s="466">
        <v>0.2</v>
      </c>
      <c r="K662" s="467">
        <v>0.8571428571428571</v>
      </c>
      <c r="L662" s="470"/>
    </row>
    <row r="663" spans="1:12" ht="25.5">
      <c r="A663" s="469" t="s">
        <v>37</v>
      </c>
      <c r="B663" s="471" t="s">
        <v>2114</v>
      </c>
      <c r="C663" s="457" t="s">
        <v>2195</v>
      </c>
      <c r="D663" s="457" t="s">
        <v>2198</v>
      </c>
      <c r="E663" s="458">
        <v>2013</v>
      </c>
      <c r="F663" s="459" t="s">
        <v>2181</v>
      </c>
      <c r="G663" s="460" t="s">
        <v>2108</v>
      </c>
      <c r="H663" s="461" t="s">
        <v>2111</v>
      </c>
      <c r="I663" s="465" t="s">
        <v>740</v>
      </c>
      <c r="J663" s="466">
        <v>0.15</v>
      </c>
      <c r="K663" s="467">
        <v>0.6</v>
      </c>
      <c r="L663" s="470"/>
    </row>
    <row r="664" spans="1:12" ht="25.5">
      <c r="A664" s="456" t="s">
        <v>37</v>
      </c>
      <c r="B664" s="456" t="s">
        <v>2097</v>
      </c>
      <c r="C664" s="457" t="s">
        <v>2199</v>
      </c>
      <c r="D664" s="457" t="s">
        <v>2200</v>
      </c>
      <c r="E664" s="458">
        <v>2013</v>
      </c>
      <c r="F664" s="459" t="s">
        <v>2181</v>
      </c>
      <c r="G664" s="460" t="s">
        <v>2098</v>
      </c>
      <c r="H664" s="461" t="s">
        <v>2099</v>
      </c>
      <c r="I664" s="465" t="s">
        <v>740</v>
      </c>
      <c r="J664" s="466">
        <v>0.05</v>
      </c>
      <c r="K664" s="467">
        <v>0.75</v>
      </c>
      <c r="L664" s="464"/>
    </row>
    <row r="665" spans="1:12" ht="25.5">
      <c r="A665" s="456" t="s">
        <v>37</v>
      </c>
      <c r="B665" s="456" t="s">
        <v>2097</v>
      </c>
      <c r="C665" s="457" t="s">
        <v>2199</v>
      </c>
      <c r="D665" s="457" t="s">
        <v>2200</v>
      </c>
      <c r="E665" s="458">
        <v>2013</v>
      </c>
      <c r="F665" s="459" t="s">
        <v>2181</v>
      </c>
      <c r="G665" s="460" t="s">
        <v>2098</v>
      </c>
      <c r="H665" s="461" t="s">
        <v>2101</v>
      </c>
      <c r="I665" s="465" t="s">
        <v>740</v>
      </c>
      <c r="J665" s="466">
        <v>3.6585365853658534E-2</v>
      </c>
      <c r="K665" s="467">
        <v>0.75</v>
      </c>
      <c r="L665" s="468"/>
    </row>
    <row r="666" spans="1:12" ht="25.5">
      <c r="A666" s="456" t="s">
        <v>37</v>
      </c>
      <c r="B666" s="456" t="s">
        <v>2097</v>
      </c>
      <c r="C666" s="457" t="s">
        <v>2199</v>
      </c>
      <c r="D666" s="457" t="s">
        <v>2200</v>
      </c>
      <c r="E666" s="458">
        <v>2013</v>
      </c>
      <c r="F666" s="459" t="s">
        <v>2181</v>
      </c>
      <c r="G666" s="460" t="s">
        <v>2098</v>
      </c>
      <c r="H666" s="461" t="s">
        <v>2102</v>
      </c>
      <c r="I666" s="465" t="s">
        <v>740</v>
      </c>
      <c r="J666" s="466">
        <v>4.6052631578947366E-2</v>
      </c>
      <c r="K666" s="467">
        <v>0.77777777777777779</v>
      </c>
      <c r="L666" s="468"/>
    </row>
    <row r="667" spans="1:12" ht="25.5">
      <c r="A667" s="456" t="s">
        <v>37</v>
      </c>
      <c r="B667" s="456" t="s">
        <v>2097</v>
      </c>
      <c r="C667" s="457" t="s">
        <v>2199</v>
      </c>
      <c r="D667" s="457" t="s">
        <v>2200</v>
      </c>
      <c r="E667" s="458">
        <v>2013</v>
      </c>
      <c r="F667" s="459" t="s">
        <v>2181</v>
      </c>
      <c r="G667" s="460" t="s">
        <v>2098</v>
      </c>
      <c r="H667" s="461" t="s">
        <v>206</v>
      </c>
      <c r="I667" s="465" t="s">
        <v>740</v>
      </c>
      <c r="J667" s="466">
        <v>0.33333333333333331</v>
      </c>
      <c r="K667" s="467">
        <v>0.58333333333333337</v>
      </c>
      <c r="L667" s="468"/>
    </row>
    <row r="668" spans="1:12">
      <c r="A668" s="456" t="s">
        <v>37</v>
      </c>
      <c r="B668" s="456" t="s">
        <v>2097</v>
      </c>
      <c r="C668" s="457" t="s">
        <v>2199</v>
      </c>
      <c r="D668" s="457" t="s">
        <v>2200</v>
      </c>
      <c r="E668" s="458">
        <v>2013</v>
      </c>
      <c r="F668" s="459" t="s">
        <v>2181</v>
      </c>
      <c r="G668" s="460" t="s">
        <v>215</v>
      </c>
      <c r="H668" s="461" t="s">
        <v>2103</v>
      </c>
      <c r="I668" s="465" t="s">
        <v>740</v>
      </c>
      <c r="J668" s="466">
        <v>0.19047619047619047</v>
      </c>
      <c r="K668" s="467">
        <v>1</v>
      </c>
      <c r="L668" s="468"/>
    </row>
    <row r="669" spans="1:12">
      <c r="A669" s="456" t="s">
        <v>37</v>
      </c>
      <c r="B669" s="456" t="s">
        <v>2097</v>
      </c>
      <c r="C669" s="457" t="s">
        <v>2199</v>
      </c>
      <c r="D669" s="457" t="s">
        <v>2200</v>
      </c>
      <c r="E669" s="458">
        <v>2013</v>
      </c>
      <c r="F669" s="459" t="s">
        <v>2181</v>
      </c>
      <c r="G669" s="460" t="s">
        <v>215</v>
      </c>
      <c r="H669" s="461" t="s">
        <v>2104</v>
      </c>
      <c r="I669" s="465" t="s">
        <v>740</v>
      </c>
      <c r="J669" s="466">
        <v>3.937007874015748E-2</v>
      </c>
      <c r="K669" s="467">
        <v>1</v>
      </c>
      <c r="L669" s="468"/>
    </row>
    <row r="670" spans="1:12">
      <c r="A670" s="456" t="s">
        <v>37</v>
      </c>
      <c r="B670" s="456" t="s">
        <v>2097</v>
      </c>
      <c r="C670" s="457" t="s">
        <v>2199</v>
      </c>
      <c r="D670" s="457" t="s">
        <v>2200</v>
      </c>
      <c r="E670" s="458">
        <v>2013</v>
      </c>
      <c r="F670" s="459" t="s">
        <v>2181</v>
      </c>
      <c r="G670" s="460" t="s">
        <v>215</v>
      </c>
      <c r="H670" s="461" t="s">
        <v>2101</v>
      </c>
      <c r="I670" s="465" t="s">
        <v>740</v>
      </c>
      <c r="J670" s="466">
        <v>2.0618556701030927E-2</v>
      </c>
      <c r="K670" s="467">
        <v>0.5</v>
      </c>
      <c r="L670" s="468"/>
    </row>
    <row r="671" spans="1:12">
      <c r="A671" s="456" t="s">
        <v>37</v>
      </c>
      <c r="B671" s="456" t="s">
        <v>2097</v>
      </c>
      <c r="C671" s="457" t="s">
        <v>2199</v>
      </c>
      <c r="D671" s="457" t="s">
        <v>2200</v>
      </c>
      <c r="E671" s="458">
        <v>2013</v>
      </c>
      <c r="F671" s="459" t="s">
        <v>2181</v>
      </c>
      <c r="G671" s="460" t="s">
        <v>215</v>
      </c>
      <c r="H671" s="461" t="s">
        <v>2102</v>
      </c>
      <c r="I671" s="465" t="s">
        <v>740</v>
      </c>
      <c r="J671" s="466">
        <v>6.25E-2</v>
      </c>
      <c r="K671" s="467">
        <v>0.8571428571428571</v>
      </c>
      <c r="L671" s="468"/>
    </row>
    <row r="672" spans="1:12">
      <c r="A672" s="456" t="s">
        <v>37</v>
      </c>
      <c r="B672" s="456" t="s">
        <v>2097</v>
      </c>
      <c r="C672" s="457" t="s">
        <v>2199</v>
      </c>
      <c r="D672" s="457" t="s">
        <v>2200</v>
      </c>
      <c r="E672" s="458">
        <v>2013</v>
      </c>
      <c r="F672" s="459" t="s">
        <v>2181</v>
      </c>
      <c r="G672" s="460" t="s">
        <v>217</v>
      </c>
      <c r="H672" s="461" t="s">
        <v>2105</v>
      </c>
      <c r="I672" s="465" t="s">
        <v>740</v>
      </c>
      <c r="J672" s="466">
        <v>1.6393442622950821E-2</v>
      </c>
      <c r="K672" s="467">
        <v>0.81081081081081086</v>
      </c>
      <c r="L672" s="468"/>
    </row>
    <row r="673" spans="1:12">
      <c r="A673" s="456" t="s">
        <v>37</v>
      </c>
      <c r="B673" s="456" t="s">
        <v>2097</v>
      </c>
      <c r="C673" s="457" t="s">
        <v>2199</v>
      </c>
      <c r="D673" s="457" t="s">
        <v>2200</v>
      </c>
      <c r="E673" s="458">
        <v>2013</v>
      </c>
      <c r="F673" s="459" t="s">
        <v>2181</v>
      </c>
      <c r="G673" s="460" t="s">
        <v>217</v>
      </c>
      <c r="H673" s="461" t="s">
        <v>2106</v>
      </c>
      <c r="I673" s="465" t="s">
        <v>740</v>
      </c>
      <c r="J673" s="466">
        <v>0.25</v>
      </c>
      <c r="K673" s="467">
        <v>0.75</v>
      </c>
      <c r="L673" s="468"/>
    </row>
    <row r="674" spans="1:12">
      <c r="A674" s="456" t="s">
        <v>37</v>
      </c>
      <c r="B674" s="456" t="s">
        <v>2097</v>
      </c>
      <c r="C674" s="457" t="s">
        <v>2199</v>
      </c>
      <c r="D674" s="457" t="s">
        <v>2200</v>
      </c>
      <c r="E674" s="458">
        <v>2013</v>
      </c>
      <c r="F674" s="459" t="s">
        <v>2181</v>
      </c>
      <c r="G674" s="460" t="s">
        <v>217</v>
      </c>
      <c r="H674" s="461" t="s">
        <v>2104</v>
      </c>
      <c r="I674" s="465" t="s">
        <v>740</v>
      </c>
      <c r="J674" s="466">
        <v>2.4096385542168676E-2</v>
      </c>
      <c r="K674" s="467">
        <v>0.5</v>
      </c>
      <c r="L674" s="468"/>
    </row>
    <row r="675" spans="1:12">
      <c r="A675" s="456" t="s">
        <v>37</v>
      </c>
      <c r="B675" s="456" t="s">
        <v>2097</v>
      </c>
      <c r="C675" s="457" t="s">
        <v>2199</v>
      </c>
      <c r="D675" s="457" t="s">
        <v>2200</v>
      </c>
      <c r="E675" s="458">
        <v>2013</v>
      </c>
      <c r="F675" s="459" t="s">
        <v>2181</v>
      </c>
      <c r="G675" s="460" t="s">
        <v>221</v>
      </c>
      <c r="H675" s="461" t="s">
        <v>2103</v>
      </c>
      <c r="I675" s="465" t="s">
        <v>740</v>
      </c>
      <c r="J675" s="466">
        <v>4.7619047619047616E-2</v>
      </c>
      <c r="K675" s="467">
        <v>0.75</v>
      </c>
      <c r="L675" s="468"/>
    </row>
    <row r="676" spans="1:12">
      <c r="A676" s="456" t="s">
        <v>37</v>
      </c>
      <c r="B676" s="456" t="s">
        <v>2097</v>
      </c>
      <c r="C676" s="457" t="s">
        <v>2199</v>
      </c>
      <c r="D676" s="457" t="s">
        <v>2200</v>
      </c>
      <c r="E676" s="458">
        <v>2013</v>
      </c>
      <c r="F676" s="459" t="s">
        <v>2181</v>
      </c>
      <c r="G676" s="460" t="s">
        <v>221</v>
      </c>
      <c r="H676" s="461" t="s">
        <v>2104</v>
      </c>
      <c r="I676" s="465" t="s">
        <v>740</v>
      </c>
      <c r="J676" s="466">
        <v>3.9473684210526314E-2</v>
      </c>
      <c r="K676" s="467">
        <v>0.75</v>
      </c>
      <c r="L676" s="468"/>
    </row>
    <row r="677" spans="1:12">
      <c r="A677" s="456" t="s">
        <v>37</v>
      </c>
      <c r="B677" s="456" t="s">
        <v>2097</v>
      </c>
      <c r="C677" s="457" t="s">
        <v>2199</v>
      </c>
      <c r="D677" s="457" t="s">
        <v>2200</v>
      </c>
      <c r="E677" s="458">
        <v>2013</v>
      </c>
      <c r="F677" s="459" t="s">
        <v>2181</v>
      </c>
      <c r="G677" s="460" t="s">
        <v>221</v>
      </c>
      <c r="H677" s="461" t="s">
        <v>2101</v>
      </c>
      <c r="I677" s="465" t="s">
        <v>740</v>
      </c>
      <c r="J677" s="466">
        <v>0.14285714285714285</v>
      </c>
      <c r="K677" s="467">
        <v>0.8</v>
      </c>
      <c r="L677" s="468"/>
    </row>
    <row r="678" spans="1:12">
      <c r="A678" s="456" t="s">
        <v>37</v>
      </c>
      <c r="B678" s="456" t="s">
        <v>2097</v>
      </c>
      <c r="C678" s="457" t="s">
        <v>2199</v>
      </c>
      <c r="D678" s="457" t="s">
        <v>2200</v>
      </c>
      <c r="E678" s="458">
        <v>2013</v>
      </c>
      <c r="F678" s="459" t="s">
        <v>2181</v>
      </c>
      <c r="G678" s="460" t="s">
        <v>221</v>
      </c>
      <c r="H678" s="461" t="s">
        <v>2102</v>
      </c>
      <c r="I678" s="465" t="s">
        <v>740</v>
      </c>
      <c r="J678" s="466">
        <v>0.37037037037037035</v>
      </c>
      <c r="K678" s="467">
        <v>1</v>
      </c>
      <c r="L678" s="468"/>
    </row>
    <row r="679" spans="1:12">
      <c r="A679" s="456" t="s">
        <v>37</v>
      </c>
      <c r="B679" s="456" t="s">
        <v>2097</v>
      </c>
      <c r="C679" s="457" t="s">
        <v>2199</v>
      </c>
      <c r="D679" s="457" t="s">
        <v>2200</v>
      </c>
      <c r="E679" s="458">
        <v>2013</v>
      </c>
      <c r="F679" s="459" t="s">
        <v>2181</v>
      </c>
      <c r="G679" s="460" t="s">
        <v>222</v>
      </c>
      <c r="H679" s="461" t="s">
        <v>2103</v>
      </c>
      <c r="I679" s="465" t="s">
        <v>740</v>
      </c>
      <c r="J679" s="466">
        <v>1.6393442622950821E-2</v>
      </c>
      <c r="K679" s="467">
        <v>0.5</v>
      </c>
      <c r="L679" s="468"/>
    </row>
    <row r="680" spans="1:12">
      <c r="A680" s="456" t="s">
        <v>37</v>
      </c>
      <c r="B680" s="456" t="s">
        <v>2097</v>
      </c>
      <c r="C680" s="457" t="s">
        <v>2199</v>
      </c>
      <c r="D680" s="457" t="s">
        <v>2200</v>
      </c>
      <c r="E680" s="458">
        <v>2013</v>
      </c>
      <c r="F680" s="459" t="s">
        <v>2181</v>
      </c>
      <c r="G680" s="460" t="s">
        <v>222</v>
      </c>
      <c r="H680" s="461" t="s">
        <v>2104</v>
      </c>
      <c r="I680" s="465" t="s">
        <v>740</v>
      </c>
      <c r="J680" s="466">
        <v>1.8518518518518517E-2</v>
      </c>
      <c r="K680" s="467">
        <v>0.75</v>
      </c>
      <c r="L680" s="468"/>
    </row>
    <row r="681" spans="1:12">
      <c r="A681" s="456" t="s">
        <v>37</v>
      </c>
      <c r="B681" s="456" t="s">
        <v>2097</v>
      </c>
      <c r="C681" s="457" t="s">
        <v>2199</v>
      </c>
      <c r="D681" s="457" t="s">
        <v>2200</v>
      </c>
      <c r="E681" s="458">
        <v>2013</v>
      </c>
      <c r="F681" s="459" t="s">
        <v>2181</v>
      </c>
      <c r="G681" s="460" t="s">
        <v>222</v>
      </c>
      <c r="H681" s="461" t="s">
        <v>2107</v>
      </c>
      <c r="I681" s="465" t="s">
        <v>740</v>
      </c>
      <c r="J681" s="466">
        <v>0.13333333333333333</v>
      </c>
      <c r="K681" s="467">
        <v>1</v>
      </c>
      <c r="L681" s="468"/>
    </row>
    <row r="682" spans="1:12" ht="25.5">
      <c r="A682" s="456" t="s">
        <v>37</v>
      </c>
      <c r="B682" s="456" t="s">
        <v>2097</v>
      </c>
      <c r="C682" s="457" t="s">
        <v>2199</v>
      </c>
      <c r="D682" s="457" t="s">
        <v>2200</v>
      </c>
      <c r="E682" s="458">
        <v>2013</v>
      </c>
      <c r="F682" s="459" t="s">
        <v>2181</v>
      </c>
      <c r="G682" s="460" t="s">
        <v>2108</v>
      </c>
      <c r="H682" s="461" t="s">
        <v>2105</v>
      </c>
      <c r="I682" s="465" t="s">
        <v>740</v>
      </c>
      <c r="J682" s="466">
        <v>1.5270935960591134E-2</v>
      </c>
      <c r="K682" s="467">
        <v>0.75609756097560976</v>
      </c>
      <c r="L682" s="468"/>
    </row>
    <row r="683" spans="1:12" ht="25.5">
      <c r="A683" s="456" t="s">
        <v>37</v>
      </c>
      <c r="B683" s="456" t="s">
        <v>2097</v>
      </c>
      <c r="C683" s="457" t="s">
        <v>2199</v>
      </c>
      <c r="D683" s="457" t="s">
        <v>2200</v>
      </c>
      <c r="E683" s="458">
        <v>2013</v>
      </c>
      <c r="F683" s="459" t="s">
        <v>2181</v>
      </c>
      <c r="G683" s="460" t="s">
        <v>2108</v>
      </c>
      <c r="H683" s="461" t="s">
        <v>2106</v>
      </c>
      <c r="I683" s="465" t="s">
        <v>740</v>
      </c>
      <c r="J683" s="466">
        <v>3.4482758620689655E-2</v>
      </c>
      <c r="K683" s="467">
        <v>0.75</v>
      </c>
      <c r="L683" s="468"/>
    </row>
    <row r="684" spans="1:12" ht="25.5">
      <c r="A684" s="456" t="s">
        <v>37</v>
      </c>
      <c r="B684" s="456" t="s">
        <v>2097</v>
      </c>
      <c r="C684" s="457" t="s">
        <v>2199</v>
      </c>
      <c r="D684" s="457" t="s">
        <v>2200</v>
      </c>
      <c r="E684" s="458">
        <v>2013</v>
      </c>
      <c r="F684" s="459" t="s">
        <v>2181</v>
      </c>
      <c r="G684" s="460" t="s">
        <v>2108</v>
      </c>
      <c r="H684" s="461" t="s">
        <v>2104</v>
      </c>
      <c r="I684" s="465" t="s">
        <v>740</v>
      </c>
      <c r="J684" s="466">
        <v>0.04</v>
      </c>
      <c r="K684" s="467">
        <v>0.5</v>
      </c>
      <c r="L684" s="468"/>
    </row>
    <row r="685" spans="1:12" ht="25.5">
      <c r="A685" s="456" t="s">
        <v>37</v>
      </c>
      <c r="B685" s="456" t="s">
        <v>2097</v>
      </c>
      <c r="C685" s="457" t="s">
        <v>2199</v>
      </c>
      <c r="D685" s="457" t="s">
        <v>2200</v>
      </c>
      <c r="E685" s="458">
        <v>2013</v>
      </c>
      <c r="F685" s="459" t="s">
        <v>2181</v>
      </c>
      <c r="G685" s="460" t="s">
        <v>2108</v>
      </c>
      <c r="H685" s="461" t="s">
        <v>2101</v>
      </c>
      <c r="I685" s="465" t="s">
        <v>740</v>
      </c>
      <c r="J685" s="466">
        <v>0.12676056338028169</v>
      </c>
      <c r="K685" s="467">
        <v>0.9</v>
      </c>
      <c r="L685" s="468"/>
    </row>
    <row r="686" spans="1:12" ht="25.5">
      <c r="A686" s="456" t="s">
        <v>37</v>
      </c>
      <c r="B686" s="456" t="s">
        <v>2097</v>
      </c>
      <c r="C686" s="457" t="s">
        <v>2199</v>
      </c>
      <c r="D686" s="457" t="s">
        <v>2200</v>
      </c>
      <c r="E686" s="458">
        <v>2013</v>
      </c>
      <c r="F686" s="459" t="s">
        <v>2181</v>
      </c>
      <c r="G686" s="460" t="s">
        <v>2108</v>
      </c>
      <c r="H686" s="461" t="s">
        <v>2102</v>
      </c>
      <c r="I686" s="465" t="s">
        <v>740</v>
      </c>
      <c r="J686" s="466">
        <v>3.3333333333333333E-2</v>
      </c>
      <c r="K686" s="467">
        <v>0.5</v>
      </c>
      <c r="L686" s="468"/>
    </row>
    <row r="687" spans="1:12">
      <c r="A687" s="456" t="s">
        <v>37</v>
      </c>
      <c r="B687" s="456" t="s">
        <v>2097</v>
      </c>
      <c r="C687" s="457" t="s">
        <v>2199</v>
      </c>
      <c r="D687" s="457" t="s">
        <v>2200</v>
      </c>
      <c r="E687" s="458">
        <v>2013</v>
      </c>
      <c r="F687" s="459" t="s">
        <v>2181</v>
      </c>
      <c r="G687" s="460" t="s">
        <v>2109</v>
      </c>
      <c r="H687" s="461" t="s">
        <v>2106</v>
      </c>
      <c r="I687" s="465" t="s">
        <v>740</v>
      </c>
      <c r="J687" s="466">
        <v>0.16666666666666666</v>
      </c>
      <c r="K687" s="467">
        <v>1</v>
      </c>
      <c r="L687" s="468"/>
    </row>
    <row r="688" spans="1:12">
      <c r="A688" s="456" t="s">
        <v>37</v>
      </c>
      <c r="B688" s="456" t="s">
        <v>2097</v>
      </c>
      <c r="C688" s="457" t="s">
        <v>2199</v>
      </c>
      <c r="D688" s="457" t="s">
        <v>2200</v>
      </c>
      <c r="E688" s="458">
        <v>2013</v>
      </c>
      <c r="F688" s="459" t="s">
        <v>2181</v>
      </c>
      <c r="G688" s="460" t="s">
        <v>2109</v>
      </c>
      <c r="H688" s="461" t="s">
        <v>2104</v>
      </c>
      <c r="I688" s="465" t="s">
        <v>740</v>
      </c>
      <c r="J688" s="466">
        <v>6.1224489795918366E-2</v>
      </c>
      <c r="K688" s="467">
        <v>0.75</v>
      </c>
      <c r="L688" s="468"/>
    </row>
    <row r="689" spans="1:12" ht="25.5">
      <c r="A689" s="456" t="s">
        <v>37</v>
      </c>
      <c r="B689" s="456" t="s">
        <v>2097</v>
      </c>
      <c r="C689" s="457" t="s">
        <v>2199</v>
      </c>
      <c r="D689" s="457" t="s">
        <v>2200</v>
      </c>
      <c r="E689" s="458">
        <v>2013</v>
      </c>
      <c r="F689" s="459" t="s">
        <v>2181</v>
      </c>
      <c r="G689" s="460" t="s">
        <v>226</v>
      </c>
      <c r="H689" s="461" t="s">
        <v>2106</v>
      </c>
      <c r="I689" s="465" t="s">
        <v>740</v>
      </c>
      <c r="J689" s="466">
        <v>6.6666666666666666E-2</v>
      </c>
      <c r="K689" s="467">
        <v>0.5</v>
      </c>
      <c r="L689" s="468"/>
    </row>
    <row r="690" spans="1:12" ht="25.5">
      <c r="A690" s="456" t="s">
        <v>37</v>
      </c>
      <c r="B690" s="456" t="s">
        <v>2097</v>
      </c>
      <c r="C690" s="457" t="s">
        <v>2199</v>
      </c>
      <c r="D690" s="457" t="s">
        <v>2200</v>
      </c>
      <c r="E690" s="458">
        <v>2013</v>
      </c>
      <c r="F690" s="459" t="s">
        <v>2181</v>
      </c>
      <c r="G690" s="460" t="s">
        <v>226</v>
      </c>
      <c r="H690" s="461" t="s">
        <v>2099</v>
      </c>
      <c r="I690" s="465" t="s">
        <v>740</v>
      </c>
      <c r="J690" s="466">
        <v>0.10344827586206896</v>
      </c>
      <c r="K690" s="467">
        <v>0.75</v>
      </c>
      <c r="L690" s="468"/>
    </row>
    <row r="691" spans="1:12" ht="25.5">
      <c r="A691" s="456" t="s">
        <v>37</v>
      </c>
      <c r="B691" s="456" t="s">
        <v>1020</v>
      </c>
      <c r="C691" s="457" t="s">
        <v>2199</v>
      </c>
      <c r="D691" s="457" t="s">
        <v>2200</v>
      </c>
      <c r="E691" s="458">
        <v>2013</v>
      </c>
      <c r="F691" s="459" t="s">
        <v>2181</v>
      </c>
      <c r="G691" s="460" t="s">
        <v>2098</v>
      </c>
      <c r="H691" s="461" t="s">
        <v>2110</v>
      </c>
      <c r="I691" s="465" t="s">
        <v>740</v>
      </c>
      <c r="J691" s="466">
        <v>0.19047619047619047</v>
      </c>
      <c r="K691" s="467">
        <v>1</v>
      </c>
      <c r="L691" s="468"/>
    </row>
    <row r="692" spans="1:12" ht="25.5">
      <c r="A692" s="456" t="s">
        <v>37</v>
      </c>
      <c r="B692" s="456" t="s">
        <v>1020</v>
      </c>
      <c r="C692" s="457" t="s">
        <v>2199</v>
      </c>
      <c r="D692" s="457" t="s">
        <v>2200</v>
      </c>
      <c r="E692" s="458">
        <v>2013</v>
      </c>
      <c r="F692" s="459" t="s">
        <v>2181</v>
      </c>
      <c r="G692" s="460" t="s">
        <v>2098</v>
      </c>
      <c r="H692" s="461" t="s">
        <v>2104</v>
      </c>
      <c r="I692" s="465" t="s">
        <v>740</v>
      </c>
      <c r="J692" s="466">
        <v>2.4844720496894408E-2</v>
      </c>
      <c r="K692" s="467">
        <v>1</v>
      </c>
      <c r="L692" s="468"/>
    </row>
    <row r="693" spans="1:12" ht="25.5">
      <c r="A693" s="456" t="s">
        <v>37</v>
      </c>
      <c r="B693" s="456" t="s">
        <v>1020</v>
      </c>
      <c r="C693" s="457" t="s">
        <v>2199</v>
      </c>
      <c r="D693" s="457" t="s">
        <v>2200</v>
      </c>
      <c r="E693" s="458">
        <v>2013</v>
      </c>
      <c r="F693" s="459" t="s">
        <v>2181</v>
      </c>
      <c r="G693" s="460" t="s">
        <v>2098</v>
      </c>
      <c r="H693" s="461" t="s">
        <v>2101</v>
      </c>
      <c r="I693" s="465" t="s">
        <v>740</v>
      </c>
      <c r="J693" s="466">
        <v>1.5060240963855422E-2</v>
      </c>
      <c r="K693" s="467">
        <v>0.7142857142857143</v>
      </c>
      <c r="L693" s="468"/>
    </row>
    <row r="694" spans="1:12" ht="25.5">
      <c r="A694" s="456" t="s">
        <v>37</v>
      </c>
      <c r="B694" s="456" t="s">
        <v>1020</v>
      </c>
      <c r="C694" s="457" t="s">
        <v>2199</v>
      </c>
      <c r="D694" s="457" t="s">
        <v>2200</v>
      </c>
      <c r="E694" s="458">
        <v>2013</v>
      </c>
      <c r="F694" s="459" t="s">
        <v>2181</v>
      </c>
      <c r="G694" s="460" t="s">
        <v>2098</v>
      </c>
      <c r="H694" s="461" t="s">
        <v>2102</v>
      </c>
      <c r="I694" s="465" t="s">
        <v>740</v>
      </c>
      <c r="J694" s="466">
        <v>2.7210884353741496E-2</v>
      </c>
      <c r="K694" s="467">
        <v>1</v>
      </c>
      <c r="L694" s="468"/>
    </row>
    <row r="695" spans="1:12">
      <c r="A695" s="456" t="s">
        <v>37</v>
      </c>
      <c r="B695" s="456" t="s">
        <v>1020</v>
      </c>
      <c r="C695" s="457" t="s">
        <v>2199</v>
      </c>
      <c r="D695" s="457" t="s">
        <v>2200</v>
      </c>
      <c r="E695" s="458">
        <v>2013</v>
      </c>
      <c r="F695" s="459" t="s">
        <v>2181</v>
      </c>
      <c r="G695" s="460" t="s">
        <v>215</v>
      </c>
      <c r="H695" s="461" t="s">
        <v>2110</v>
      </c>
      <c r="I695" s="465" t="s">
        <v>740</v>
      </c>
      <c r="J695" s="466">
        <v>0.19047619047619047</v>
      </c>
      <c r="K695" s="467">
        <v>1</v>
      </c>
      <c r="L695" s="468"/>
    </row>
    <row r="696" spans="1:12">
      <c r="A696" s="456" t="s">
        <v>37</v>
      </c>
      <c r="B696" s="456" t="s">
        <v>1020</v>
      </c>
      <c r="C696" s="457" t="s">
        <v>2199</v>
      </c>
      <c r="D696" s="457" t="s">
        <v>2200</v>
      </c>
      <c r="E696" s="458">
        <v>2013</v>
      </c>
      <c r="F696" s="459" t="s">
        <v>2181</v>
      </c>
      <c r="G696" s="460" t="s">
        <v>215</v>
      </c>
      <c r="H696" s="461" t="s">
        <v>2104</v>
      </c>
      <c r="I696" s="465" t="s">
        <v>740</v>
      </c>
      <c r="J696" s="466">
        <v>4.3956043956043959E-2</v>
      </c>
      <c r="K696" s="467">
        <v>1</v>
      </c>
      <c r="L696" s="468"/>
    </row>
    <row r="697" spans="1:12">
      <c r="A697" s="456" t="s">
        <v>37</v>
      </c>
      <c r="B697" s="456" t="s">
        <v>1020</v>
      </c>
      <c r="C697" s="457" t="s">
        <v>2199</v>
      </c>
      <c r="D697" s="457" t="s">
        <v>2200</v>
      </c>
      <c r="E697" s="458">
        <v>2013</v>
      </c>
      <c r="F697" s="459" t="s">
        <v>2181</v>
      </c>
      <c r="G697" s="460" t="s">
        <v>215</v>
      </c>
      <c r="H697" s="461" t="s">
        <v>2101</v>
      </c>
      <c r="I697" s="465" t="s">
        <v>740</v>
      </c>
      <c r="J697" s="466">
        <v>4.3956043956043959E-2</v>
      </c>
      <c r="K697" s="467">
        <v>1</v>
      </c>
      <c r="L697" s="468"/>
    </row>
    <row r="698" spans="1:12">
      <c r="A698" s="456" t="s">
        <v>37</v>
      </c>
      <c r="B698" s="456" t="s">
        <v>1020</v>
      </c>
      <c r="C698" s="457" t="s">
        <v>2199</v>
      </c>
      <c r="D698" s="457" t="s">
        <v>2200</v>
      </c>
      <c r="E698" s="458">
        <v>2013</v>
      </c>
      <c r="F698" s="459" t="s">
        <v>2181</v>
      </c>
      <c r="G698" s="460" t="s">
        <v>215</v>
      </c>
      <c r="H698" s="461" t="s">
        <v>2111</v>
      </c>
      <c r="I698" s="465" t="s">
        <v>740</v>
      </c>
      <c r="J698" s="466">
        <v>0.29166666666666669</v>
      </c>
      <c r="K698" s="467">
        <v>1</v>
      </c>
      <c r="L698" s="468"/>
    </row>
    <row r="699" spans="1:12">
      <c r="A699" s="456" t="s">
        <v>37</v>
      </c>
      <c r="B699" s="456" t="s">
        <v>1020</v>
      </c>
      <c r="C699" s="457" t="s">
        <v>2199</v>
      </c>
      <c r="D699" s="457" t="s">
        <v>2200</v>
      </c>
      <c r="E699" s="458">
        <v>2013</v>
      </c>
      <c r="F699" s="459" t="s">
        <v>2181</v>
      </c>
      <c r="G699" s="460" t="s">
        <v>217</v>
      </c>
      <c r="H699" s="461" t="s">
        <v>2112</v>
      </c>
      <c r="I699" s="465" t="s">
        <v>740</v>
      </c>
      <c r="J699" s="466">
        <v>0.11428571428571428</v>
      </c>
      <c r="K699" s="467">
        <v>1</v>
      </c>
      <c r="L699" s="468"/>
    </row>
    <row r="700" spans="1:12">
      <c r="A700" s="456" t="s">
        <v>37</v>
      </c>
      <c r="B700" s="456" t="s">
        <v>1020</v>
      </c>
      <c r="C700" s="457" t="s">
        <v>2199</v>
      </c>
      <c r="D700" s="457" t="s">
        <v>2200</v>
      </c>
      <c r="E700" s="458">
        <v>2013</v>
      </c>
      <c r="F700" s="459" t="s">
        <v>2181</v>
      </c>
      <c r="G700" s="460" t="s">
        <v>217</v>
      </c>
      <c r="H700" s="461" t="s">
        <v>2104</v>
      </c>
      <c r="I700" s="465" t="s">
        <v>740</v>
      </c>
      <c r="J700" s="466">
        <v>0.4</v>
      </c>
      <c r="K700" s="467">
        <v>1</v>
      </c>
      <c r="L700" s="468"/>
    </row>
    <row r="701" spans="1:12">
      <c r="A701" s="456" t="s">
        <v>37</v>
      </c>
      <c r="B701" s="456" t="s">
        <v>1020</v>
      </c>
      <c r="C701" s="457" t="s">
        <v>2199</v>
      </c>
      <c r="D701" s="457" t="s">
        <v>2200</v>
      </c>
      <c r="E701" s="458">
        <v>2013</v>
      </c>
      <c r="F701" s="459" t="s">
        <v>2181</v>
      </c>
      <c r="G701" s="460" t="s">
        <v>221</v>
      </c>
      <c r="H701" s="461" t="s">
        <v>2112</v>
      </c>
      <c r="I701" s="465" t="s">
        <v>740</v>
      </c>
      <c r="J701" s="466">
        <v>5.4545454545454543E-2</v>
      </c>
      <c r="K701" s="467">
        <v>0.75</v>
      </c>
      <c r="L701" s="468"/>
    </row>
    <row r="702" spans="1:12">
      <c r="A702" s="456" t="s">
        <v>37</v>
      </c>
      <c r="B702" s="456" t="s">
        <v>1020</v>
      </c>
      <c r="C702" s="457" t="s">
        <v>2199</v>
      </c>
      <c r="D702" s="457" t="s">
        <v>2200</v>
      </c>
      <c r="E702" s="458">
        <v>2013</v>
      </c>
      <c r="F702" s="459" t="s">
        <v>2181</v>
      </c>
      <c r="G702" s="460" t="s">
        <v>221</v>
      </c>
      <c r="H702" s="461" t="s">
        <v>2104</v>
      </c>
      <c r="I702" s="465" t="s">
        <v>740</v>
      </c>
      <c r="J702" s="466">
        <v>4.2857142857142858E-2</v>
      </c>
      <c r="K702" s="467">
        <v>0.75</v>
      </c>
      <c r="L702" s="468"/>
    </row>
    <row r="703" spans="1:12">
      <c r="A703" s="456" t="s">
        <v>37</v>
      </c>
      <c r="B703" s="456" t="s">
        <v>1020</v>
      </c>
      <c r="C703" s="457" t="s">
        <v>2199</v>
      </c>
      <c r="D703" s="457" t="s">
        <v>2200</v>
      </c>
      <c r="E703" s="458">
        <v>2013</v>
      </c>
      <c r="F703" s="459" t="s">
        <v>2181</v>
      </c>
      <c r="G703" s="460" t="s">
        <v>221</v>
      </c>
      <c r="H703" s="461" t="s">
        <v>2107</v>
      </c>
      <c r="I703" s="465" t="s">
        <v>740</v>
      </c>
      <c r="J703" s="466">
        <v>0.18518518518518517</v>
      </c>
      <c r="K703" s="467">
        <v>1</v>
      </c>
      <c r="L703" s="468"/>
    </row>
    <row r="704" spans="1:12">
      <c r="A704" s="456" t="s">
        <v>37</v>
      </c>
      <c r="B704" s="456" t="s">
        <v>1020</v>
      </c>
      <c r="C704" s="457" t="s">
        <v>2199</v>
      </c>
      <c r="D704" s="457" t="s">
        <v>2200</v>
      </c>
      <c r="E704" s="458">
        <v>2013</v>
      </c>
      <c r="F704" s="459" t="s">
        <v>2181</v>
      </c>
      <c r="G704" s="460" t="s">
        <v>222</v>
      </c>
      <c r="H704" s="461" t="s">
        <v>2110</v>
      </c>
      <c r="I704" s="465" t="s">
        <v>740</v>
      </c>
      <c r="J704" s="466">
        <v>3.5294117647058823E-2</v>
      </c>
      <c r="K704" s="467">
        <v>0.75</v>
      </c>
      <c r="L704" s="468"/>
    </row>
    <row r="705" spans="1:12">
      <c r="A705" s="456" t="s">
        <v>37</v>
      </c>
      <c r="B705" s="456" t="s">
        <v>1020</v>
      </c>
      <c r="C705" s="457" t="s">
        <v>2199</v>
      </c>
      <c r="D705" s="457" t="s">
        <v>2200</v>
      </c>
      <c r="E705" s="458">
        <v>2013</v>
      </c>
      <c r="F705" s="459" t="s">
        <v>2181</v>
      </c>
      <c r="G705" s="460" t="s">
        <v>222</v>
      </c>
      <c r="H705" s="461" t="s">
        <v>2104</v>
      </c>
      <c r="I705" s="465" t="s">
        <v>740</v>
      </c>
      <c r="J705" s="466">
        <v>6.3492063492063489E-2</v>
      </c>
      <c r="K705" s="467">
        <v>1</v>
      </c>
      <c r="L705" s="468"/>
    </row>
    <row r="706" spans="1:12">
      <c r="A706" s="456" t="s">
        <v>37</v>
      </c>
      <c r="B706" s="456" t="s">
        <v>1020</v>
      </c>
      <c r="C706" s="457" t="s">
        <v>2199</v>
      </c>
      <c r="D706" s="457" t="s">
        <v>2200</v>
      </c>
      <c r="E706" s="458">
        <v>2013</v>
      </c>
      <c r="F706" s="459" t="s">
        <v>2181</v>
      </c>
      <c r="G706" s="460" t="s">
        <v>2109</v>
      </c>
      <c r="H706" s="461" t="s">
        <v>2099</v>
      </c>
      <c r="I706" s="465" t="s">
        <v>740</v>
      </c>
      <c r="J706" s="466">
        <v>0.23529411764705882</v>
      </c>
      <c r="K706" s="467">
        <v>0.8</v>
      </c>
      <c r="L706" s="468"/>
    </row>
    <row r="707" spans="1:12" ht="25.5">
      <c r="A707" s="456" t="s">
        <v>37</v>
      </c>
      <c r="B707" s="456" t="s">
        <v>1020</v>
      </c>
      <c r="C707" s="457" t="s">
        <v>2199</v>
      </c>
      <c r="D707" s="457" t="s">
        <v>2200</v>
      </c>
      <c r="E707" s="458">
        <v>2013</v>
      </c>
      <c r="F707" s="459" t="s">
        <v>2181</v>
      </c>
      <c r="G707" s="460" t="s">
        <v>2108</v>
      </c>
      <c r="H707" s="461" t="s">
        <v>2113</v>
      </c>
      <c r="I707" s="465" t="s">
        <v>740</v>
      </c>
      <c r="J707" s="466">
        <v>2.3809523809523808E-2</v>
      </c>
      <c r="K707" s="467">
        <v>0.75</v>
      </c>
      <c r="L707" s="468"/>
    </row>
    <row r="708" spans="1:12" ht="25.5">
      <c r="A708" s="456" t="s">
        <v>37</v>
      </c>
      <c r="B708" s="456" t="s">
        <v>1020</v>
      </c>
      <c r="C708" s="457" t="s">
        <v>2199</v>
      </c>
      <c r="D708" s="457" t="s">
        <v>2200</v>
      </c>
      <c r="E708" s="458">
        <v>2013</v>
      </c>
      <c r="F708" s="459" t="s">
        <v>2181</v>
      </c>
      <c r="G708" s="460" t="s">
        <v>2108</v>
      </c>
      <c r="H708" s="461" t="s">
        <v>2110</v>
      </c>
      <c r="I708" s="465" t="s">
        <v>740</v>
      </c>
      <c r="J708" s="466">
        <v>1.7400204708290685E-2</v>
      </c>
      <c r="K708" s="467">
        <v>0.85</v>
      </c>
      <c r="L708" s="468"/>
    </row>
    <row r="709" spans="1:12" ht="25.5">
      <c r="A709" s="456" t="s">
        <v>37</v>
      </c>
      <c r="B709" s="456" t="s">
        <v>1020</v>
      </c>
      <c r="C709" s="457" t="s">
        <v>2199</v>
      </c>
      <c r="D709" s="457" t="s">
        <v>2200</v>
      </c>
      <c r="E709" s="458">
        <v>2013</v>
      </c>
      <c r="F709" s="459" t="s">
        <v>2181</v>
      </c>
      <c r="G709" s="460" t="s">
        <v>2108</v>
      </c>
      <c r="H709" s="461" t="s">
        <v>2099</v>
      </c>
      <c r="I709" s="465" t="s">
        <v>740</v>
      </c>
      <c r="J709" s="466">
        <v>0.17391304347826086</v>
      </c>
      <c r="K709" s="467">
        <v>1</v>
      </c>
      <c r="L709" s="468"/>
    </row>
    <row r="710" spans="1:12" ht="25.5">
      <c r="A710" s="456" t="s">
        <v>37</v>
      </c>
      <c r="B710" s="456" t="s">
        <v>1020</v>
      </c>
      <c r="C710" s="457" t="s">
        <v>2199</v>
      </c>
      <c r="D710" s="457" t="s">
        <v>2200</v>
      </c>
      <c r="E710" s="458">
        <v>2013</v>
      </c>
      <c r="F710" s="459" t="s">
        <v>2181</v>
      </c>
      <c r="G710" s="460" t="s">
        <v>226</v>
      </c>
      <c r="H710" s="461" t="s">
        <v>2110</v>
      </c>
      <c r="I710" s="465" t="s">
        <v>740</v>
      </c>
      <c r="J710" s="466">
        <v>0.13793103448275862</v>
      </c>
      <c r="K710" s="467">
        <v>1</v>
      </c>
      <c r="L710" s="468"/>
    </row>
    <row r="711" spans="1:12" ht="25.5">
      <c r="A711" s="456" t="s">
        <v>37</v>
      </c>
      <c r="B711" s="456" t="s">
        <v>1020</v>
      </c>
      <c r="C711" s="457" t="s">
        <v>2199</v>
      </c>
      <c r="D711" s="457" t="s">
        <v>2200</v>
      </c>
      <c r="E711" s="458">
        <v>2013</v>
      </c>
      <c r="F711" s="459" t="s">
        <v>2181</v>
      </c>
      <c r="G711" s="460" t="s">
        <v>226</v>
      </c>
      <c r="H711" s="461" t="s">
        <v>2104</v>
      </c>
      <c r="I711" s="465" t="s">
        <v>740</v>
      </c>
      <c r="J711" s="466">
        <v>0.23076923076923078</v>
      </c>
      <c r="K711" s="467">
        <v>0.75</v>
      </c>
      <c r="L711" s="468"/>
    </row>
    <row r="712" spans="1:12" ht="25.5">
      <c r="A712" s="456" t="s">
        <v>37</v>
      </c>
      <c r="B712" s="456" t="s">
        <v>2114</v>
      </c>
      <c r="C712" s="457" t="s">
        <v>2199</v>
      </c>
      <c r="D712" s="457" t="s">
        <v>2200</v>
      </c>
      <c r="E712" s="458">
        <v>2013</v>
      </c>
      <c r="F712" s="459" t="s">
        <v>2181</v>
      </c>
      <c r="G712" s="460" t="s">
        <v>2098</v>
      </c>
      <c r="H712" s="461" t="s">
        <v>2102</v>
      </c>
      <c r="I712" s="465" t="s">
        <v>740</v>
      </c>
      <c r="J712" s="466">
        <v>0.14285714285714285</v>
      </c>
      <c r="K712" s="467">
        <v>1</v>
      </c>
      <c r="L712" s="468"/>
    </row>
    <row r="713" spans="1:12" ht="25.5">
      <c r="A713" s="456" t="s">
        <v>37</v>
      </c>
      <c r="B713" s="456" t="s">
        <v>2114</v>
      </c>
      <c r="C713" s="457" t="s">
        <v>2199</v>
      </c>
      <c r="D713" s="457" t="s">
        <v>2200</v>
      </c>
      <c r="E713" s="458">
        <v>2013</v>
      </c>
      <c r="F713" s="459" t="s">
        <v>2181</v>
      </c>
      <c r="G713" s="460" t="s">
        <v>2098</v>
      </c>
      <c r="H713" s="461" t="s">
        <v>206</v>
      </c>
      <c r="I713" s="465" t="s">
        <v>740</v>
      </c>
      <c r="J713" s="466">
        <v>0.48275862068965519</v>
      </c>
      <c r="K713" s="467">
        <v>0.7</v>
      </c>
      <c r="L713" s="468"/>
    </row>
    <row r="714" spans="1:12">
      <c r="A714" s="456" t="s">
        <v>37</v>
      </c>
      <c r="B714" s="456" t="s">
        <v>2114</v>
      </c>
      <c r="C714" s="457" t="s">
        <v>2199</v>
      </c>
      <c r="D714" s="457" t="s">
        <v>2200</v>
      </c>
      <c r="E714" s="458">
        <v>2013</v>
      </c>
      <c r="F714" s="459" t="s">
        <v>2181</v>
      </c>
      <c r="G714" s="460" t="s">
        <v>215</v>
      </c>
      <c r="H714" s="461" t="s">
        <v>2099</v>
      </c>
      <c r="I714" s="465" t="s">
        <v>740</v>
      </c>
      <c r="J714" s="466">
        <v>0.15384615384615385</v>
      </c>
      <c r="K714" s="467">
        <v>0.5</v>
      </c>
      <c r="L714" s="468"/>
    </row>
    <row r="715" spans="1:12">
      <c r="A715" s="456" t="s">
        <v>37</v>
      </c>
      <c r="B715" s="456" t="s">
        <v>2114</v>
      </c>
      <c r="C715" s="457" t="s">
        <v>2199</v>
      </c>
      <c r="D715" s="457" t="s">
        <v>2200</v>
      </c>
      <c r="E715" s="458">
        <v>2013</v>
      </c>
      <c r="F715" s="459" t="s">
        <v>2181</v>
      </c>
      <c r="G715" s="460" t="s">
        <v>215</v>
      </c>
      <c r="H715" s="461" t="s">
        <v>206</v>
      </c>
      <c r="I715" s="465" t="s">
        <v>740</v>
      </c>
      <c r="J715" s="466">
        <v>0.75</v>
      </c>
      <c r="K715" s="467">
        <v>0.75</v>
      </c>
      <c r="L715" s="468"/>
    </row>
    <row r="716" spans="1:12">
      <c r="A716" s="456" t="s">
        <v>37</v>
      </c>
      <c r="B716" s="456" t="s">
        <v>2114</v>
      </c>
      <c r="C716" s="457" t="s">
        <v>2199</v>
      </c>
      <c r="D716" s="457" t="s">
        <v>2200</v>
      </c>
      <c r="E716" s="458">
        <v>2013</v>
      </c>
      <c r="F716" s="459" t="s">
        <v>2181</v>
      </c>
      <c r="G716" s="460" t="s">
        <v>221</v>
      </c>
      <c r="H716" s="461" t="s">
        <v>2106</v>
      </c>
      <c r="I716" s="465" t="s">
        <v>740</v>
      </c>
      <c r="J716" s="466">
        <v>0.13043478260869565</v>
      </c>
      <c r="K716" s="467">
        <v>0.75</v>
      </c>
      <c r="L716" s="468"/>
    </row>
    <row r="717" spans="1:12">
      <c r="A717" s="456" t="s">
        <v>37</v>
      </c>
      <c r="B717" s="456" t="s">
        <v>2114</v>
      </c>
      <c r="C717" s="457" t="s">
        <v>2199</v>
      </c>
      <c r="D717" s="457" t="s">
        <v>2200</v>
      </c>
      <c r="E717" s="458">
        <v>2013</v>
      </c>
      <c r="F717" s="459" t="s">
        <v>2181</v>
      </c>
      <c r="G717" s="460" t="s">
        <v>221</v>
      </c>
      <c r="H717" s="461" t="s">
        <v>2104</v>
      </c>
      <c r="I717" s="465" t="s">
        <v>740</v>
      </c>
      <c r="J717" s="466">
        <v>0.16666666666666666</v>
      </c>
      <c r="K717" s="467">
        <v>1</v>
      </c>
      <c r="L717" s="468"/>
    </row>
    <row r="718" spans="1:12">
      <c r="A718" s="456" t="s">
        <v>37</v>
      </c>
      <c r="B718" s="456" t="s">
        <v>2114</v>
      </c>
      <c r="C718" s="457" t="s">
        <v>2199</v>
      </c>
      <c r="D718" s="457" t="s">
        <v>2200</v>
      </c>
      <c r="E718" s="458">
        <v>2013</v>
      </c>
      <c r="F718" s="459" t="s">
        <v>2181</v>
      </c>
      <c r="G718" s="460" t="s">
        <v>221</v>
      </c>
      <c r="H718" s="461" t="s">
        <v>2111</v>
      </c>
      <c r="I718" s="465" t="s">
        <v>740</v>
      </c>
      <c r="J718" s="466">
        <v>0.13541666666666666</v>
      </c>
      <c r="K718" s="467">
        <v>1</v>
      </c>
      <c r="L718" s="468"/>
    </row>
    <row r="719" spans="1:12" ht="13.35" customHeight="1">
      <c r="A719" s="456" t="s">
        <v>37</v>
      </c>
      <c r="B719" s="456" t="s">
        <v>2114</v>
      </c>
      <c r="C719" s="457" t="s">
        <v>2199</v>
      </c>
      <c r="D719" s="457" t="s">
        <v>2200</v>
      </c>
      <c r="E719" s="458">
        <v>2013</v>
      </c>
      <c r="F719" s="459" t="s">
        <v>2181</v>
      </c>
      <c r="G719" s="460" t="s">
        <v>221</v>
      </c>
      <c r="H719" s="461" t="s">
        <v>206</v>
      </c>
      <c r="I719" s="465" t="s">
        <v>740</v>
      </c>
      <c r="J719" s="466">
        <v>0.21428571428571427</v>
      </c>
      <c r="K719" s="467">
        <v>0.8571428571428571</v>
      </c>
      <c r="L719" s="468"/>
    </row>
    <row r="720" spans="1:12" ht="13.5" customHeight="1">
      <c r="A720" s="456" t="s">
        <v>37</v>
      </c>
      <c r="B720" s="456" t="s">
        <v>2114</v>
      </c>
      <c r="C720" s="457" t="s">
        <v>2199</v>
      </c>
      <c r="D720" s="457" t="s">
        <v>2200</v>
      </c>
      <c r="E720" s="458">
        <v>2013</v>
      </c>
      <c r="F720" s="459" t="s">
        <v>2181</v>
      </c>
      <c r="G720" s="460" t="s">
        <v>2108</v>
      </c>
      <c r="H720" s="461" t="s">
        <v>2115</v>
      </c>
      <c r="I720" s="465" t="s">
        <v>740</v>
      </c>
      <c r="J720" s="466">
        <v>1.8072289156626505E-2</v>
      </c>
      <c r="K720" s="467">
        <v>0.81818181818181823</v>
      </c>
      <c r="L720" s="468"/>
    </row>
    <row r="721" spans="1:12" ht="13.35" customHeight="1">
      <c r="A721" s="469" t="s">
        <v>37</v>
      </c>
      <c r="B721" s="469" t="s">
        <v>2114</v>
      </c>
      <c r="C721" s="457" t="s">
        <v>2199</v>
      </c>
      <c r="D721" s="457" t="s">
        <v>2200</v>
      </c>
      <c r="E721" s="458">
        <v>2013</v>
      </c>
      <c r="F721" s="459" t="s">
        <v>2181</v>
      </c>
      <c r="G721" s="460" t="s">
        <v>2108</v>
      </c>
      <c r="H721" s="461" t="s">
        <v>2103</v>
      </c>
      <c r="I721" s="465" t="s">
        <v>740</v>
      </c>
      <c r="J721" s="466">
        <v>0.13333333333333333</v>
      </c>
      <c r="K721" s="467">
        <v>0.5714285714285714</v>
      </c>
      <c r="L721" s="470"/>
    </row>
    <row r="722" spans="1:12" ht="25.5">
      <c r="A722" s="469" t="s">
        <v>37</v>
      </c>
      <c r="B722" s="471" t="s">
        <v>2114</v>
      </c>
      <c r="C722" s="457" t="s">
        <v>2199</v>
      </c>
      <c r="D722" s="457" t="s">
        <v>2200</v>
      </c>
      <c r="E722" s="458">
        <v>2013</v>
      </c>
      <c r="F722" s="459" t="s">
        <v>2181</v>
      </c>
      <c r="G722" s="460" t="s">
        <v>2108</v>
      </c>
      <c r="H722" s="461" t="s">
        <v>2099</v>
      </c>
      <c r="I722" s="465" t="s">
        <v>740</v>
      </c>
      <c r="J722" s="466">
        <v>0.2</v>
      </c>
      <c r="K722" s="467">
        <v>0.8571428571428571</v>
      </c>
      <c r="L722" s="470"/>
    </row>
    <row r="723" spans="1:12" ht="25.5">
      <c r="A723" s="469" t="s">
        <v>37</v>
      </c>
      <c r="B723" s="471" t="s">
        <v>2114</v>
      </c>
      <c r="C723" s="457" t="s">
        <v>2199</v>
      </c>
      <c r="D723" s="457" t="s">
        <v>2200</v>
      </c>
      <c r="E723" s="458">
        <v>2013</v>
      </c>
      <c r="F723" s="459" t="s">
        <v>2181</v>
      </c>
      <c r="G723" s="460" t="s">
        <v>2108</v>
      </c>
      <c r="H723" s="461" t="s">
        <v>2111</v>
      </c>
      <c r="I723" s="465" t="s">
        <v>740</v>
      </c>
      <c r="J723" s="466">
        <v>0.15</v>
      </c>
      <c r="K723" s="467">
        <v>0.6</v>
      </c>
      <c r="L723" s="470"/>
    </row>
    <row r="724" spans="1:12" ht="25.5">
      <c r="A724" s="456" t="s">
        <v>37</v>
      </c>
      <c r="B724" s="456" t="s">
        <v>2097</v>
      </c>
      <c r="C724" s="457" t="s">
        <v>2201</v>
      </c>
      <c r="D724" s="457" t="s">
        <v>2202</v>
      </c>
      <c r="E724" s="458">
        <v>2013</v>
      </c>
      <c r="F724" s="459" t="s">
        <v>2181</v>
      </c>
      <c r="G724" s="460" t="s">
        <v>2098</v>
      </c>
      <c r="H724" s="461" t="s">
        <v>2099</v>
      </c>
      <c r="I724" s="465" t="s">
        <v>740</v>
      </c>
      <c r="J724" s="466">
        <v>0.05</v>
      </c>
      <c r="K724" s="467">
        <v>0.75</v>
      </c>
      <c r="L724" s="464"/>
    </row>
    <row r="725" spans="1:12" ht="25.5">
      <c r="A725" s="456" t="s">
        <v>37</v>
      </c>
      <c r="B725" s="456" t="s">
        <v>2097</v>
      </c>
      <c r="C725" s="457" t="s">
        <v>2201</v>
      </c>
      <c r="D725" s="457" t="s">
        <v>2202</v>
      </c>
      <c r="E725" s="458">
        <v>2013</v>
      </c>
      <c r="F725" s="459" t="s">
        <v>2181</v>
      </c>
      <c r="G725" s="460" t="s">
        <v>2098</v>
      </c>
      <c r="H725" s="461" t="s">
        <v>2101</v>
      </c>
      <c r="I725" s="465" t="s">
        <v>740</v>
      </c>
      <c r="J725" s="466">
        <v>3.6585365853658534E-2</v>
      </c>
      <c r="K725" s="467">
        <v>0.75</v>
      </c>
      <c r="L725" s="468"/>
    </row>
    <row r="726" spans="1:12" ht="25.5">
      <c r="A726" s="456" t="s">
        <v>37</v>
      </c>
      <c r="B726" s="456" t="s">
        <v>2097</v>
      </c>
      <c r="C726" s="457" t="s">
        <v>2201</v>
      </c>
      <c r="D726" s="457" t="s">
        <v>2202</v>
      </c>
      <c r="E726" s="458">
        <v>2013</v>
      </c>
      <c r="F726" s="459" t="s">
        <v>2181</v>
      </c>
      <c r="G726" s="460" t="s">
        <v>2098</v>
      </c>
      <c r="H726" s="461" t="s">
        <v>2102</v>
      </c>
      <c r="I726" s="465" t="s">
        <v>740</v>
      </c>
      <c r="J726" s="466">
        <v>4.6052631578947366E-2</v>
      </c>
      <c r="K726" s="467">
        <v>0.77777777777777779</v>
      </c>
      <c r="L726" s="468"/>
    </row>
    <row r="727" spans="1:12" ht="25.5">
      <c r="A727" s="456" t="s">
        <v>37</v>
      </c>
      <c r="B727" s="456" t="s">
        <v>2097</v>
      </c>
      <c r="C727" s="457" t="s">
        <v>2201</v>
      </c>
      <c r="D727" s="457" t="s">
        <v>2202</v>
      </c>
      <c r="E727" s="458">
        <v>2013</v>
      </c>
      <c r="F727" s="459" t="s">
        <v>2181</v>
      </c>
      <c r="G727" s="460" t="s">
        <v>2098</v>
      </c>
      <c r="H727" s="461" t="s">
        <v>206</v>
      </c>
      <c r="I727" s="465" t="s">
        <v>740</v>
      </c>
      <c r="J727" s="466">
        <v>0.33333333333333331</v>
      </c>
      <c r="K727" s="467">
        <v>0.58333333333333337</v>
      </c>
      <c r="L727" s="468"/>
    </row>
    <row r="728" spans="1:12">
      <c r="A728" s="456" t="s">
        <v>37</v>
      </c>
      <c r="B728" s="456" t="s">
        <v>2097</v>
      </c>
      <c r="C728" s="457" t="s">
        <v>2201</v>
      </c>
      <c r="D728" s="457" t="s">
        <v>2202</v>
      </c>
      <c r="E728" s="458">
        <v>2013</v>
      </c>
      <c r="F728" s="459" t="s">
        <v>2181</v>
      </c>
      <c r="G728" s="460" t="s">
        <v>215</v>
      </c>
      <c r="H728" s="461" t="s">
        <v>2103</v>
      </c>
      <c r="I728" s="465" t="s">
        <v>740</v>
      </c>
      <c r="J728" s="466">
        <v>0.19047619047619047</v>
      </c>
      <c r="K728" s="467">
        <v>1</v>
      </c>
      <c r="L728" s="468"/>
    </row>
    <row r="729" spans="1:12">
      <c r="A729" s="456" t="s">
        <v>37</v>
      </c>
      <c r="B729" s="456" t="s">
        <v>2097</v>
      </c>
      <c r="C729" s="457" t="s">
        <v>2201</v>
      </c>
      <c r="D729" s="457" t="s">
        <v>2202</v>
      </c>
      <c r="E729" s="458">
        <v>2013</v>
      </c>
      <c r="F729" s="459" t="s">
        <v>2181</v>
      </c>
      <c r="G729" s="460" t="s">
        <v>215</v>
      </c>
      <c r="H729" s="461" t="s">
        <v>2104</v>
      </c>
      <c r="I729" s="465" t="s">
        <v>740</v>
      </c>
      <c r="J729" s="466">
        <v>3.937007874015748E-2</v>
      </c>
      <c r="K729" s="467">
        <v>1</v>
      </c>
      <c r="L729" s="468"/>
    </row>
    <row r="730" spans="1:12">
      <c r="A730" s="456" t="s">
        <v>37</v>
      </c>
      <c r="B730" s="456" t="s">
        <v>2097</v>
      </c>
      <c r="C730" s="457" t="s">
        <v>2201</v>
      </c>
      <c r="D730" s="457" t="s">
        <v>2202</v>
      </c>
      <c r="E730" s="458">
        <v>2013</v>
      </c>
      <c r="F730" s="459" t="s">
        <v>2181</v>
      </c>
      <c r="G730" s="460" t="s">
        <v>215</v>
      </c>
      <c r="H730" s="461" t="s">
        <v>2101</v>
      </c>
      <c r="I730" s="465" t="s">
        <v>740</v>
      </c>
      <c r="J730" s="466">
        <v>2.0618556701030927E-2</v>
      </c>
      <c r="K730" s="467">
        <v>0.5</v>
      </c>
      <c r="L730" s="468"/>
    </row>
    <row r="731" spans="1:12">
      <c r="A731" s="456" t="s">
        <v>37</v>
      </c>
      <c r="B731" s="456" t="s">
        <v>2097</v>
      </c>
      <c r="C731" s="457" t="s">
        <v>2201</v>
      </c>
      <c r="D731" s="457" t="s">
        <v>2202</v>
      </c>
      <c r="E731" s="458">
        <v>2013</v>
      </c>
      <c r="F731" s="459" t="s">
        <v>2181</v>
      </c>
      <c r="G731" s="460" t="s">
        <v>215</v>
      </c>
      <c r="H731" s="461" t="s">
        <v>2102</v>
      </c>
      <c r="I731" s="465" t="s">
        <v>740</v>
      </c>
      <c r="J731" s="466">
        <v>6.25E-2</v>
      </c>
      <c r="K731" s="467">
        <v>0.8571428571428571</v>
      </c>
      <c r="L731" s="468"/>
    </row>
    <row r="732" spans="1:12">
      <c r="A732" s="456" t="s">
        <v>37</v>
      </c>
      <c r="B732" s="456" t="s">
        <v>2097</v>
      </c>
      <c r="C732" s="457" t="s">
        <v>2201</v>
      </c>
      <c r="D732" s="457" t="s">
        <v>2202</v>
      </c>
      <c r="E732" s="458">
        <v>2013</v>
      </c>
      <c r="F732" s="459" t="s">
        <v>2181</v>
      </c>
      <c r="G732" s="460" t="s">
        <v>217</v>
      </c>
      <c r="H732" s="461" t="s">
        <v>2105</v>
      </c>
      <c r="I732" s="465" t="s">
        <v>740</v>
      </c>
      <c r="J732" s="466">
        <v>1.6393442622950821E-2</v>
      </c>
      <c r="K732" s="467">
        <v>0.81081081081081086</v>
      </c>
      <c r="L732" s="468"/>
    </row>
    <row r="733" spans="1:12">
      <c r="A733" s="456" t="s">
        <v>37</v>
      </c>
      <c r="B733" s="456" t="s">
        <v>2097</v>
      </c>
      <c r="C733" s="457" t="s">
        <v>2201</v>
      </c>
      <c r="D733" s="457" t="s">
        <v>2202</v>
      </c>
      <c r="E733" s="458">
        <v>2013</v>
      </c>
      <c r="F733" s="459" t="s">
        <v>2181</v>
      </c>
      <c r="G733" s="460" t="s">
        <v>217</v>
      </c>
      <c r="H733" s="461" t="s">
        <v>2106</v>
      </c>
      <c r="I733" s="465" t="s">
        <v>740</v>
      </c>
      <c r="J733" s="466">
        <v>0.25</v>
      </c>
      <c r="K733" s="467">
        <v>0.75</v>
      </c>
      <c r="L733" s="468"/>
    </row>
    <row r="734" spans="1:12">
      <c r="A734" s="456" t="s">
        <v>37</v>
      </c>
      <c r="B734" s="456" t="s">
        <v>2097</v>
      </c>
      <c r="C734" s="457" t="s">
        <v>2201</v>
      </c>
      <c r="D734" s="457" t="s">
        <v>2202</v>
      </c>
      <c r="E734" s="458">
        <v>2013</v>
      </c>
      <c r="F734" s="459" t="s">
        <v>2181</v>
      </c>
      <c r="G734" s="460" t="s">
        <v>217</v>
      </c>
      <c r="H734" s="461" t="s">
        <v>2104</v>
      </c>
      <c r="I734" s="465" t="s">
        <v>740</v>
      </c>
      <c r="J734" s="466">
        <v>2.4096385542168676E-2</v>
      </c>
      <c r="K734" s="467">
        <v>0.5</v>
      </c>
      <c r="L734" s="468"/>
    </row>
    <row r="735" spans="1:12">
      <c r="A735" s="456" t="s">
        <v>37</v>
      </c>
      <c r="B735" s="456" t="s">
        <v>2097</v>
      </c>
      <c r="C735" s="457" t="s">
        <v>2201</v>
      </c>
      <c r="D735" s="457" t="s">
        <v>2202</v>
      </c>
      <c r="E735" s="458">
        <v>2013</v>
      </c>
      <c r="F735" s="459" t="s">
        <v>2181</v>
      </c>
      <c r="G735" s="460" t="s">
        <v>221</v>
      </c>
      <c r="H735" s="461" t="s">
        <v>2103</v>
      </c>
      <c r="I735" s="465" t="s">
        <v>740</v>
      </c>
      <c r="J735" s="466">
        <v>4.7619047619047616E-2</v>
      </c>
      <c r="K735" s="467">
        <v>0.75</v>
      </c>
      <c r="L735" s="468"/>
    </row>
    <row r="736" spans="1:12">
      <c r="A736" s="456" t="s">
        <v>37</v>
      </c>
      <c r="B736" s="456" t="s">
        <v>2097</v>
      </c>
      <c r="C736" s="457" t="s">
        <v>2201</v>
      </c>
      <c r="D736" s="457" t="s">
        <v>2202</v>
      </c>
      <c r="E736" s="458">
        <v>2013</v>
      </c>
      <c r="F736" s="459" t="s">
        <v>2181</v>
      </c>
      <c r="G736" s="460" t="s">
        <v>221</v>
      </c>
      <c r="H736" s="461" t="s">
        <v>2104</v>
      </c>
      <c r="I736" s="465" t="s">
        <v>740</v>
      </c>
      <c r="J736" s="466">
        <v>3.9473684210526314E-2</v>
      </c>
      <c r="K736" s="467">
        <v>0.75</v>
      </c>
      <c r="L736" s="468"/>
    </row>
    <row r="737" spans="1:12">
      <c r="A737" s="456" t="s">
        <v>37</v>
      </c>
      <c r="B737" s="456" t="s">
        <v>2097</v>
      </c>
      <c r="C737" s="457" t="s">
        <v>2201</v>
      </c>
      <c r="D737" s="457" t="s">
        <v>2202</v>
      </c>
      <c r="E737" s="458">
        <v>2013</v>
      </c>
      <c r="F737" s="459" t="s">
        <v>2181</v>
      </c>
      <c r="G737" s="460" t="s">
        <v>221</v>
      </c>
      <c r="H737" s="461" t="s">
        <v>2101</v>
      </c>
      <c r="I737" s="465" t="s">
        <v>740</v>
      </c>
      <c r="J737" s="466">
        <v>0.14285714285714285</v>
      </c>
      <c r="K737" s="467">
        <v>0.8</v>
      </c>
      <c r="L737" s="468"/>
    </row>
    <row r="738" spans="1:12">
      <c r="A738" s="456" t="s">
        <v>37</v>
      </c>
      <c r="B738" s="456" t="s">
        <v>2097</v>
      </c>
      <c r="C738" s="457" t="s">
        <v>2201</v>
      </c>
      <c r="D738" s="457" t="s">
        <v>2202</v>
      </c>
      <c r="E738" s="458">
        <v>2013</v>
      </c>
      <c r="F738" s="459" t="s">
        <v>2181</v>
      </c>
      <c r="G738" s="460" t="s">
        <v>221</v>
      </c>
      <c r="H738" s="461" t="s">
        <v>2102</v>
      </c>
      <c r="I738" s="465" t="s">
        <v>740</v>
      </c>
      <c r="J738" s="466">
        <v>0.37037037037037035</v>
      </c>
      <c r="K738" s="467">
        <v>1</v>
      </c>
      <c r="L738" s="468"/>
    </row>
    <row r="739" spans="1:12">
      <c r="A739" s="456" t="s">
        <v>37</v>
      </c>
      <c r="B739" s="456" t="s">
        <v>2097</v>
      </c>
      <c r="C739" s="457" t="s">
        <v>2201</v>
      </c>
      <c r="D739" s="457" t="s">
        <v>2202</v>
      </c>
      <c r="E739" s="458">
        <v>2013</v>
      </c>
      <c r="F739" s="459" t="s">
        <v>2181</v>
      </c>
      <c r="G739" s="460" t="s">
        <v>222</v>
      </c>
      <c r="H739" s="461" t="s">
        <v>2103</v>
      </c>
      <c r="I739" s="465" t="s">
        <v>740</v>
      </c>
      <c r="J739" s="466">
        <v>1.6393442622950821E-2</v>
      </c>
      <c r="K739" s="467">
        <v>0.5</v>
      </c>
      <c r="L739" s="468"/>
    </row>
    <row r="740" spans="1:12">
      <c r="A740" s="456" t="s">
        <v>37</v>
      </c>
      <c r="B740" s="456" t="s">
        <v>2097</v>
      </c>
      <c r="C740" s="457" t="s">
        <v>2201</v>
      </c>
      <c r="D740" s="457" t="s">
        <v>2202</v>
      </c>
      <c r="E740" s="458">
        <v>2013</v>
      </c>
      <c r="F740" s="459" t="s">
        <v>2181</v>
      </c>
      <c r="G740" s="460" t="s">
        <v>222</v>
      </c>
      <c r="H740" s="461" t="s">
        <v>2104</v>
      </c>
      <c r="I740" s="465" t="s">
        <v>740</v>
      </c>
      <c r="J740" s="466">
        <v>1.8518518518518517E-2</v>
      </c>
      <c r="K740" s="467">
        <v>0.75</v>
      </c>
      <c r="L740" s="468"/>
    </row>
    <row r="741" spans="1:12">
      <c r="A741" s="456" t="s">
        <v>37</v>
      </c>
      <c r="B741" s="456" t="s">
        <v>2097</v>
      </c>
      <c r="C741" s="457" t="s">
        <v>2201</v>
      </c>
      <c r="D741" s="457" t="s">
        <v>2202</v>
      </c>
      <c r="E741" s="458">
        <v>2013</v>
      </c>
      <c r="F741" s="459" t="s">
        <v>2181</v>
      </c>
      <c r="G741" s="460" t="s">
        <v>222</v>
      </c>
      <c r="H741" s="461" t="s">
        <v>2107</v>
      </c>
      <c r="I741" s="465" t="s">
        <v>740</v>
      </c>
      <c r="J741" s="466">
        <v>0.13333333333333333</v>
      </c>
      <c r="K741" s="467">
        <v>1</v>
      </c>
      <c r="L741" s="468"/>
    </row>
    <row r="742" spans="1:12" ht="25.5">
      <c r="A742" s="456" t="s">
        <v>37</v>
      </c>
      <c r="B742" s="456" t="s">
        <v>2097</v>
      </c>
      <c r="C742" s="457" t="s">
        <v>2201</v>
      </c>
      <c r="D742" s="457" t="s">
        <v>2202</v>
      </c>
      <c r="E742" s="458">
        <v>2013</v>
      </c>
      <c r="F742" s="459" t="s">
        <v>2181</v>
      </c>
      <c r="G742" s="460" t="s">
        <v>2108</v>
      </c>
      <c r="H742" s="461" t="s">
        <v>2105</v>
      </c>
      <c r="I742" s="465" t="s">
        <v>740</v>
      </c>
      <c r="J742" s="466">
        <v>1.5270935960591134E-2</v>
      </c>
      <c r="K742" s="467">
        <v>0.75609756097560976</v>
      </c>
      <c r="L742" s="468"/>
    </row>
    <row r="743" spans="1:12" ht="25.5">
      <c r="A743" s="456" t="s">
        <v>37</v>
      </c>
      <c r="B743" s="456" t="s">
        <v>2097</v>
      </c>
      <c r="C743" s="457" t="s">
        <v>2201</v>
      </c>
      <c r="D743" s="457" t="s">
        <v>2202</v>
      </c>
      <c r="E743" s="458">
        <v>2013</v>
      </c>
      <c r="F743" s="459" t="s">
        <v>2181</v>
      </c>
      <c r="G743" s="460" t="s">
        <v>2108</v>
      </c>
      <c r="H743" s="461" t="s">
        <v>2106</v>
      </c>
      <c r="I743" s="465" t="s">
        <v>740</v>
      </c>
      <c r="J743" s="466">
        <v>3.4482758620689655E-2</v>
      </c>
      <c r="K743" s="467">
        <v>0.75</v>
      </c>
      <c r="L743" s="468"/>
    </row>
    <row r="744" spans="1:12" ht="25.5">
      <c r="A744" s="456" t="s">
        <v>37</v>
      </c>
      <c r="B744" s="456" t="s">
        <v>2097</v>
      </c>
      <c r="C744" s="457" t="s">
        <v>2201</v>
      </c>
      <c r="D744" s="457" t="s">
        <v>2202</v>
      </c>
      <c r="E744" s="458">
        <v>2013</v>
      </c>
      <c r="F744" s="459" t="s">
        <v>2181</v>
      </c>
      <c r="G744" s="460" t="s">
        <v>2108</v>
      </c>
      <c r="H744" s="461" t="s">
        <v>2104</v>
      </c>
      <c r="I744" s="465" t="s">
        <v>740</v>
      </c>
      <c r="J744" s="466">
        <v>0.04</v>
      </c>
      <c r="K744" s="467">
        <v>0.5</v>
      </c>
      <c r="L744" s="468"/>
    </row>
    <row r="745" spans="1:12" ht="25.5">
      <c r="A745" s="456" t="s">
        <v>37</v>
      </c>
      <c r="B745" s="456" t="s">
        <v>2097</v>
      </c>
      <c r="C745" s="457" t="s">
        <v>2201</v>
      </c>
      <c r="D745" s="457" t="s">
        <v>2202</v>
      </c>
      <c r="E745" s="458">
        <v>2013</v>
      </c>
      <c r="F745" s="459" t="s">
        <v>2181</v>
      </c>
      <c r="G745" s="460" t="s">
        <v>2108</v>
      </c>
      <c r="H745" s="461" t="s">
        <v>2101</v>
      </c>
      <c r="I745" s="465" t="s">
        <v>740</v>
      </c>
      <c r="J745" s="466">
        <v>0.12676056338028169</v>
      </c>
      <c r="K745" s="467">
        <v>0.9</v>
      </c>
      <c r="L745" s="468"/>
    </row>
    <row r="746" spans="1:12" ht="25.5">
      <c r="A746" s="456" t="s">
        <v>37</v>
      </c>
      <c r="B746" s="456" t="s">
        <v>2097</v>
      </c>
      <c r="C746" s="457" t="s">
        <v>2201</v>
      </c>
      <c r="D746" s="457" t="s">
        <v>2202</v>
      </c>
      <c r="E746" s="458">
        <v>2013</v>
      </c>
      <c r="F746" s="459" t="s">
        <v>2181</v>
      </c>
      <c r="G746" s="460" t="s">
        <v>2108</v>
      </c>
      <c r="H746" s="461" t="s">
        <v>2102</v>
      </c>
      <c r="I746" s="465" t="s">
        <v>740</v>
      </c>
      <c r="J746" s="466">
        <v>3.3333333333333333E-2</v>
      </c>
      <c r="K746" s="467">
        <v>0.5</v>
      </c>
      <c r="L746" s="468"/>
    </row>
    <row r="747" spans="1:12">
      <c r="A747" s="456" t="s">
        <v>37</v>
      </c>
      <c r="B747" s="456" t="s">
        <v>2097</v>
      </c>
      <c r="C747" s="457" t="s">
        <v>2201</v>
      </c>
      <c r="D747" s="457" t="s">
        <v>2202</v>
      </c>
      <c r="E747" s="458">
        <v>2013</v>
      </c>
      <c r="F747" s="459" t="s">
        <v>2181</v>
      </c>
      <c r="G747" s="460" t="s">
        <v>2109</v>
      </c>
      <c r="H747" s="461" t="s">
        <v>2106</v>
      </c>
      <c r="I747" s="465" t="s">
        <v>740</v>
      </c>
      <c r="J747" s="466">
        <v>0.16666666666666666</v>
      </c>
      <c r="K747" s="467">
        <v>1</v>
      </c>
      <c r="L747" s="468"/>
    </row>
    <row r="748" spans="1:12">
      <c r="A748" s="456" t="s">
        <v>37</v>
      </c>
      <c r="B748" s="456" t="s">
        <v>2097</v>
      </c>
      <c r="C748" s="457" t="s">
        <v>2201</v>
      </c>
      <c r="D748" s="457" t="s">
        <v>2202</v>
      </c>
      <c r="E748" s="458">
        <v>2013</v>
      </c>
      <c r="F748" s="459" t="s">
        <v>2181</v>
      </c>
      <c r="G748" s="460" t="s">
        <v>2109</v>
      </c>
      <c r="H748" s="461" t="s">
        <v>2104</v>
      </c>
      <c r="I748" s="465" t="s">
        <v>740</v>
      </c>
      <c r="J748" s="466">
        <v>6.1224489795918366E-2</v>
      </c>
      <c r="K748" s="467">
        <v>0.75</v>
      </c>
      <c r="L748" s="468"/>
    </row>
    <row r="749" spans="1:12" ht="25.5">
      <c r="A749" s="456" t="s">
        <v>37</v>
      </c>
      <c r="B749" s="456" t="s">
        <v>2097</v>
      </c>
      <c r="C749" s="457" t="s">
        <v>2201</v>
      </c>
      <c r="D749" s="457" t="s">
        <v>2202</v>
      </c>
      <c r="E749" s="458">
        <v>2013</v>
      </c>
      <c r="F749" s="459" t="s">
        <v>2181</v>
      </c>
      <c r="G749" s="460" t="s">
        <v>226</v>
      </c>
      <c r="H749" s="461" t="s">
        <v>2106</v>
      </c>
      <c r="I749" s="465" t="s">
        <v>740</v>
      </c>
      <c r="J749" s="466">
        <v>6.6666666666666666E-2</v>
      </c>
      <c r="K749" s="467">
        <v>0.5</v>
      </c>
      <c r="L749" s="468"/>
    </row>
    <row r="750" spans="1:12" ht="25.5">
      <c r="A750" s="456" t="s">
        <v>37</v>
      </c>
      <c r="B750" s="456" t="s">
        <v>2097</v>
      </c>
      <c r="C750" s="457" t="s">
        <v>2201</v>
      </c>
      <c r="D750" s="457" t="s">
        <v>2202</v>
      </c>
      <c r="E750" s="458">
        <v>2013</v>
      </c>
      <c r="F750" s="459" t="s">
        <v>2181</v>
      </c>
      <c r="G750" s="460" t="s">
        <v>226</v>
      </c>
      <c r="H750" s="461" t="s">
        <v>2099</v>
      </c>
      <c r="I750" s="465" t="s">
        <v>740</v>
      </c>
      <c r="J750" s="466">
        <v>0.10344827586206896</v>
      </c>
      <c r="K750" s="467">
        <v>0.75</v>
      </c>
      <c r="L750" s="468"/>
    </row>
    <row r="751" spans="1:12" ht="25.5">
      <c r="A751" s="456" t="s">
        <v>37</v>
      </c>
      <c r="B751" s="456" t="s">
        <v>1020</v>
      </c>
      <c r="C751" s="457" t="s">
        <v>2201</v>
      </c>
      <c r="D751" s="457" t="s">
        <v>2202</v>
      </c>
      <c r="E751" s="458">
        <v>2013</v>
      </c>
      <c r="F751" s="459" t="s">
        <v>2181</v>
      </c>
      <c r="G751" s="460" t="s">
        <v>2098</v>
      </c>
      <c r="H751" s="461" t="s">
        <v>2110</v>
      </c>
      <c r="I751" s="465" t="s">
        <v>740</v>
      </c>
      <c r="J751" s="466">
        <v>0.19047619047619047</v>
      </c>
      <c r="K751" s="467">
        <v>1</v>
      </c>
      <c r="L751" s="468"/>
    </row>
    <row r="752" spans="1:12" ht="25.5">
      <c r="A752" s="456" t="s">
        <v>37</v>
      </c>
      <c r="B752" s="456" t="s">
        <v>1020</v>
      </c>
      <c r="C752" s="457" t="s">
        <v>2201</v>
      </c>
      <c r="D752" s="457" t="s">
        <v>2202</v>
      </c>
      <c r="E752" s="458">
        <v>2013</v>
      </c>
      <c r="F752" s="459" t="s">
        <v>2181</v>
      </c>
      <c r="G752" s="460" t="s">
        <v>2098</v>
      </c>
      <c r="H752" s="461" t="s">
        <v>2104</v>
      </c>
      <c r="I752" s="465" t="s">
        <v>740</v>
      </c>
      <c r="J752" s="466">
        <v>2.4844720496894408E-2</v>
      </c>
      <c r="K752" s="467">
        <v>1</v>
      </c>
      <c r="L752" s="468"/>
    </row>
    <row r="753" spans="1:12" ht="25.5">
      <c r="A753" s="456" t="s">
        <v>37</v>
      </c>
      <c r="B753" s="456" t="s">
        <v>1020</v>
      </c>
      <c r="C753" s="457" t="s">
        <v>2201</v>
      </c>
      <c r="D753" s="457" t="s">
        <v>2202</v>
      </c>
      <c r="E753" s="458">
        <v>2013</v>
      </c>
      <c r="F753" s="459" t="s">
        <v>2181</v>
      </c>
      <c r="G753" s="460" t="s">
        <v>2098</v>
      </c>
      <c r="H753" s="461" t="s">
        <v>2101</v>
      </c>
      <c r="I753" s="465" t="s">
        <v>740</v>
      </c>
      <c r="J753" s="466">
        <v>1.5060240963855422E-2</v>
      </c>
      <c r="K753" s="467">
        <v>0.7142857142857143</v>
      </c>
      <c r="L753" s="468"/>
    </row>
    <row r="754" spans="1:12" ht="25.5">
      <c r="A754" s="456" t="s">
        <v>37</v>
      </c>
      <c r="B754" s="456" t="s">
        <v>1020</v>
      </c>
      <c r="C754" s="457" t="s">
        <v>2201</v>
      </c>
      <c r="D754" s="457" t="s">
        <v>2202</v>
      </c>
      <c r="E754" s="458">
        <v>2013</v>
      </c>
      <c r="F754" s="459" t="s">
        <v>2181</v>
      </c>
      <c r="G754" s="460" t="s">
        <v>2098</v>
      </c>
      <c r="H754" s="461" t="s">
        <v>2102</v>
      </c>
      <c r="I754" s="465" t="s">
        <v>740</v>
      </c>
      <c r="J754" s="466">
        <v>2.7210884353741496E-2</v>
      </c>
      <c r="K754" s="467">
        <v>1</v>
      </c>
      <c r="L754" s="468"/>
    </row>
    <row r="755" spans="1:12">
      <c r="A755" s="456" t="s">
        <v>37</v>
      </c>
      <c r="B755" s="456" t="s">
        <v>1020</v>
      </c>
      <c r="C755" s="457" t="s">
        <v>2201</v>
      </c>
      <c r="D755" s="457" t="s">
        <v>2202</v>
      </c>
      <c r="E755" s="458">
        <v>2013</v>
      </c>
      <c r="F755" s="459" t="s">
        <v>2181</v>
      </c>
      <c r="G755" s="460" t="s">
        <v>215</v>
      </c>
      <c r="H755" s="461" t="s">
        <v>2110</v>
      </c>
      <c r="I755" s="465" t="s">
        <v>740</v>
      </c>
      <c r="J755" s="466">
        <v>0.19047619047619047</v>
      </c>
      <c r="K755" s="467">
        <v>1</v>
      </c>
      <c r="L755" s="468"/>
    </row>
    <row r="756" spans="1:12">
      <c r="A756" s="456" t="s">
        <v>37</v>
      </c>
      <c r="B756" s="456" t="s">
        <v>1020</v>
      </c>
      <c r="C756" s="457" t="s">
        <v>2201</v>
      </c>
      <c r="D756" s="457" t="s">
        <v>2202</v>
      </c>
      <c r="E756" s="458">
        <v>2013</v>
      </c>
      <c r="F756" s="459" t="s">
        <v>2181</v>
      </c>
      <c r="G756" s="460" t="s">
        <v>215</v>
      </c>
      <c r="H756" s="461" t="s">
        <v>2104</v>
      </c>
      <c r="I756" s="465" t="s">
        <v>740</v>
      </c>
      <c r="J756" s="466">
        <v>4.3956043956043959E-2</v>
      </c>
      <c r="K756" s="467">
        <v>1</v>
      </c>
      <c r="L756" s="468"/>
    </row>
    <row r="757" spans="1:12">
      <c r="A757" s="456" t="s">
        <v>37</v>
      </c>
      <c r="B757" s="456" t="s">
        <v>1020</v>
      </c>
      <c r="C757" s="457" t="s">
        <v>2201</v>
      </c>
      <c r="D757" s="457" t="s">
        <v>2202</v>
      </c>
      <c r="E757" s="458">
        <v>2013</v>
      </c>
      <c r="F757" s="459" t="s">
        <v>2181</v>
      </c>
      <c r="G757" s="460" t="s">
        <v>215</v>
      </c>
      <c r="H757" s="461" t="s">
        <v>2101</v>
      </c>
      <c r="I757" s="465" t="s">
        <v>740</v>
      </c>
      <c r="J757" s="466">
        <v>4.3956043956043959E-2</v>
      </c>
      <c r="K757" s="467">
        <v>1</v>
      </c>
      <c r="L757" s="468"/>
    </row>
    <row r="758" spans="1:12">
      <c r="A758" s="456" t="s">
        <v>37</v>
      </c>
      <c r="B758" s="456" t="s">
        <v>1020</v>
      </c>
      <c r="C758" s="457" t="s">
        <v>2201</v>
      </c>
      <c r="D758" s="457" t="s">
        <v>2202</v>
      </c>
      <c r="E758" s="458">
        <v>2013</v>
      </c>
      <c r="F758" s="459" t="s">
        <v>2181</v>
      </c>
      <c r="G758" s="460" t="s">
        <v>215</v>
      </c>
      <c r="H758" s="461" t="s">
        <v>2111</v>
      </c>
      <c r="I758" s="465" t="s">
        <v>740</v>
      </c>
      <c r="J758" s="466">
        <v>0.29166666666666669</v>
      </c>
      <c r="K758" s="467">
        <v>1</v>
      </c>
      <c r="L758" s="468"/>
    </row>
    <row r="759" spans="1:12">
      <c r="A759" s="456" t="s">
        <v>37</v>
      </c>
      <c r="B759" s="456" t="s">
        <v>1020</v>
      </c>
      <c r="C759" s="457" t="s">
        <v>2201</v>
      </c>
      <c r="D759" s="457" t="s">
        <v>2202</v>
      </c>
      <c r="E759" s="458">
        <v>2013</v>
      </c>
      <c r="F759" s="459" t="s">
        <v>2181</v>
      </c>
      <c r="G759" s="460" t="s">
        <v>217</v>
      </c>
      <c r="H759" s="461" t="s">
        <v>2112</v>
      </c>
      <c r="I759" s="465" t="s">
        <v>740</v>
      </c>
      <c r="J759" s="466">
        <v>0.11428571428571428</v>
      </c>
      <c r="K759" s="467">
        <v>1</v>
      </c>
      <c r="L759" s="468"/>
    </row>
    <row r="760" spans="1:12">
      <c r="A760" s="456" t="s">
        <v>37</v>
      </c>
      <c r="B760" s="456" t="s">
        <v>1020</v>
      </c>
      <c r="C760" s="457" t="s">
        <v>2201</v>
      </c>
      <c r="D760" s="457" t="s">
        <v>2202</v>
      </c>
      <c r="E760" s="458">
        <v>2013</v>
      </c>
      <c r="F760" s="459" t="s">
        <v>2181</v>
      </c>
      <c r="G760" s="460" t="s">
        <v>217</v>
      </c>
      <c r="H760" s="461" t="s">
        <v>2104</v>
      </c>
      <c r="I760" s="465" t="s">
        <v>740</v>
      </c>
      <c r="J760" s="466">
        <v>0.4</v>
      </c>
      <c r="K760" s="467">
        <v>1</v>
      </c>
      <c r="L760" s="468"/>
    </row>
    <row r="761" spans="1:12">
      <c r="A761" s="456" t="s">
        <v>37</v>
      </c>
      <c r="B761" s="456" t="s">
        <v>1020</v>
      </c>
      <c r="C761" s="457" t="s">
        <v>2201</v>
      </c>
      <c r="D761" s="457" t="s">
        <v>2202</v>
      </c>
      <c r="E761" s="458">
        <v>2013</v>
      </c>
      <c r="F761" s="459" t="s">
        <v>2181</v>
      </c>
      <c r="G761" s="460" t="s">
        <v>221</v>
      </c>
      <c r="H761" s="461" t="s">
        <v>2112</v>
      </c>
      <c r="I761" s="465" t="s">
        <v>740</v>
      </c>
      <c r="J761" s="466">
        <v>5.4545454545454543E-2</v>
      </c>
      <c r="K761" s="467">
        <v>0.75</v>
      </c>
      <c r="L761" s="468"/>
    </row>
    <row r="762" spans="1:12">
      <c r="A762" s="456" t="s">
        <v>37</v>
      </c>
      <c r="B762" s="456" t="s">
        <v>1020</v>
      </c>
      <c r="C762" s="457" t="s">
        <v>2201</v>
      </c>
      <c r="D762" s="457" t="s">
        <v>2202</v>
      </c>
      <c r="E762" s="458">
        <v>2013</v>
      </c>
      <c r="F762" s="459" t="s">
        <v>2181</v>
      </c>
      <c r="G762" s="460" t="s">
        <v>221</v>
      </c>
      <c r="H762" s="461" t="s">
        <v>2104</v>
      </c>
      <c r="I762" s="465" t="s">
        <v>740</v>
      </c>
      <c r="J762" s="466">
        <v>4.2857142857142858E-2</v>
      </c>
      <c r="K762" s="467">
        <v>0.75</v>
      </c>
      <c r="L762" s="468"/>
    </row>
    <row r="763" spans="1:12">
      <c r="A763" s="456" t="s">
        <v>37</v>
      </c>
      <c r="B763" s="456" t="s">
        <v>1020</v>
      </c>
      <c r="C763" s="457" t="s">
        <v>2201</v>
      </c>
      <c r="D763" s="457" t="s">
        <v>2202</v>
      </c>
      <c r="E763" s="458">
        <v>2013</v>
      </c>
      <c r="F763" s="459" t="s">
        <v>2181</v>
      </c>
      <c r="G763" s="460" t="s">
        <v>221</v>
      </c>
      <c r="H763" s="461" t="s">
        <v>2107</v>
      </c>
      <c r="I763" s="465" t="s">
        <v>740</v>
      </c>
      <c r="J763" s="466">
        <v>0.18518518518518517</v>
      </c>
      <c r="K763" s="467">
        <v>1</v>
      </c>
      <c r="L763" s="468"/>
    </row>
    <row r="764" spans="1:12">
      <c r="A764" s="456" t="s">
        <v>37</v>
      </c>
      <c r="B764" s="456" t="s">
        <v>1020</v>
      </c>
      <c r="C764" s="457" t="s">
        <v>2201</v>
      </c>
      <c r="D764" s="457" t="s">
        <v>2202</v>
      </c>
      <c r="E764" s="458">
        <v>2013</v>
      </c>
      <c r="F764" s="459" t="s">
        <v>2181</v>
      </c>
      <c r="G764" s="460" t="s">
        <v>222</v>
      </c>
      <c r="H764" s="461" t="s">
        <v>2110</v>
      </c>
      <c r="I764" s="465" t="s">
        <v>740</v>
      </c>
      <c r="J764" s="466">
        <v>3.5294117647058823E-2</v>
      </c>
      <c r="K764" s="467">
        <v>0.75</v>
      </c>
      <c r="L764" s="468"/>
    </row>
    <row r="765" spans="1:12">
      <c r="A765" s="456" t="s">
        <v>37</v>
      </c>
      <c r="B765" s="456" t="s">
        <v>1020</v>
      </c>
      <c r="C765" s="457" t="s">
        <v>2201</v>
      </c>
      <c r="D765" s="457" t="s">
        <v>2202</v>
      </c>
      <c r="E765" s="458">
        <v>2013</v>
      </c>
      <c r="F765" s="459" t="s">
        <v>2181</v>
      </c>
      <c r="G765" s="460" t="s">
        <v>222</v>
      </c>
      <c r="H765" s="461" t="s">
        <v>2104</v>
      </c>
      <c r="I765" s="465" t="s">
        <v>740</v>
      </c>
      <c r="J765" s="466">
        <v>6.3492063492063489E-2</v>
      </c>
      <c r="K765" s="467">
        <v>1</v>
      </c>
      <c r="L765" s="468"/>
    </row>
    <row r="766" spans="1:12">
      <c r="A766" s="456" t="s">
        <v>37</v>
      </c>
      <c r="B766" s="456" t="s">
        <v>1020</v>
      </c>
      <c r="C766" s="457" t="s">
        <v>2201</v>
      </c>
      <c r="D766" s="457" t="s">
        <v>2202</v>
      </c>
      <c r="E766" s="458">
        <v>2013</v>
      </c>
      <c r="F766" s="459" t="s">
        <v>2181</v>
      </c>
      <c r="G766" s="460" t="s">
        <v>2109</v>
      </c>
      <c r="H766" s="461" t="s">
        <v>2099</v>
      </c>
      <c r="I766" s="465" t="s">
        <v>740</v>
      </c>
      <c r="J766" s="466">
        <v>0.23529411764705882</v>
      </c>
      <c r="K766" s="467">
        <v>0.8</v>
      </c>
      <c r="L766" s="468"/>
    </row>
    <row r="767" spans="1:12" ht="25.5">
      <c r="A767" s="456" t="s">
        <v>37</v>
      </c>
      <c r="B767" s="456" t="s">
        <v>1020</v>
      </c>
      <c r="C767" s="457" t="s">
        <v>2201</v>
      </c>
      <c r="D767" s="457" t="s">
        <v>2202</v>
      </c>
      <c r="E767" s="458">
        <v>2013</v>
      </c>
      <c r="F767" s="459" t="s">
        <v>2181</v>
      </c>
      <c r="G767" s="460" t="s">
        <v>2108</v>
      </c>
      <c r="H767" s="461" t="s">
        <v>2113</v>
      </c>
      <c r="I767" s="465" t="s">
        <v>740</v>
      </c>
      <c r="J767" s="466">
        <v>2.3809523809523808E-2</v>
      </c>
      <c r="K767" s="467">
        <v>0.75</v>
      </c>
      <c r="L767" s="468"/>
    </row>
    <row r="768" spans="1:12" ht="25.5">
      <c r="A768" s="456" t="s">
        <v>37</v>
      </c>
      <c r="B768" s="456" t="s">
        <v>1020</v>
      </c>
      <c r="C768" s="457" t="s">
        <v>2201</v>
      </c>
      <c r="D768" s="457" t="s">
        <v>2202</v>
      </c>
      <c r="E768" s="458">
        <v>2013</v>
      </c>
      <c r="F768" s="459" t="s">
        <v>2181</v>
      </c>
      <c r="G768" s="460" t="s">
        <v>2108</v>
      </c>
      <c r="H768" s="461" t="s">
        <v>2110</v>
      </c>
      <c r="I768" s="465" t="s">
        <v>740</v>
      </c>
      <c r="J768" s="466">
        <v>1.7400204708290685E-2</v>
      </c>
      <c r="K768" s="467">
        <v>0.85</v>
      </c>
      <c r="L768" s="468"/>
    </row>
    <row r="769" spans="1:12" ht="25.5">
      <c r="A769" s="456" t="s">
        <v>37</v>
      </c>
      <c r="B769" s="456" t="s">
        <v>1020</v>
      </c>
      <c r="C769" s="457" t="s">
        <v>2201</v>
      </c>
      <c r="D769" s="457" t="s">
        <v>2202</v>
      </c>
      <c r="E769" s="458">
        <v>2013</v>
      </c>
      <c r="F769" s="459" t="s">
        <v>2181</v>
      </c>
      <c r="G769" s="460" t="s">
        <v>2108</v>
      </c>
      <c r="H769" s="461" t="s">
        <v>2099</v>
      </c>
      <c r="I769" s="465" t="s">
        <v>740</v>
      </c>
      <c r="J769" s="466">
        <v>0.17391304347826086</v>
      </c>
      <c r="K769" s="467">
        <v>1</v>
      </c>
      <c r="L769" s="468"/>
    </row>
    <row r="770" spans="1:12" ht="25.5">
      <c r="A770" s="456" t="s">
        <v>37</v>
      </c>
      <c r="B770" s="456" t="s">
        <v>1020</v>
      </c>
      <c r="C770" s="457" t="s">
        <v>2201</v>
      </c>
      <c r="D770" s="457" t="s">
        <v>2202</v>
      </c>
      <c r="E770" s="458">
        <v>2013</v>
      </c>
      <c r="F770" s="459" t="s">
        <v>2181</v>
      </c>
      <c r="G770" s="460" t="s">
        <v>226</v>
      </c>
      <c r="H770" s="461" t="s">
        <v>2110</v>
      </c>
      <c r="I770" s="465" t="s">
        <v>740</v>
      </c>
      <c r="J770" s="466">
        <v>0.13793103448275862</v>
      </c>
      <c r="K770" s="467">
        <v>1</v>
      </c>
      <c r="L770" s="468"/>
    </row>
    <row r="771" spans="1:12" ht="25.5">
      <c r="A771" s="456" t="s">
        <v>37</v>
      </c>
      <c r="B771" s="456" t="s">
        <v>1020</v>
      </c>
      <c r="C771" s="457" t="s">
        <v>2201</v>
      </c>
      <c r="D771" s="457" t="s">
        <v>2202</v>
      </c>
      <c r="E771" s="458">
        <v>2013</v>
      </c>
      <c r="F771" s="459" t="s">
        <v>2181</v>
      </c>
      <c r="G771" s="460" t="s">
        <v>226</v>
      </c>
      <c r="H771" s="461" t="s">
        <v>2104</v>
      </c>
      <c r="I771" s="465" t="s">
        <v>740</v>
      </c>
      <c r="J771" s="466">
        <v>0.23076923076923078</v>
      </c>
      <c r="K771" s="467">
        <v>0.75</v>
      </c>
      <c r="L771" s="468"/>
    </row>
    <row r="772" spans="1:12" ht="25.5">
      <c r="A772" s="456" t="s">
        <v>37</v>
      </c>
      <c r="B772" s="456" t="s">
        <v>2114</v>
      </c>
      <c r="C772" s="457" t="s">
        <v>2201</v>
      </c>
      <c r="D772" s="457" t="s">
        <v>2202</v>
      </c>
      <c r="E772" s="458">
        <v>2013</v>
      </c>
      <c r="F772" s="459" t="s">
        <v>2181</v>
      </c>
      <c r="G772" s="460" t="s">
        <v>2098</v>
      </c>
      <c r="H772" s="461" t="s">
        <v>2102</v>
      </c>
      <c r="I772" s="465" t="s">
        <v>740</v>
      </c>
      <c r="J772" s="466">
        <v>0.14285714285714285</v>
      </c>
      <c r="K772" s="467">
        <v>1</v>
      </c>
      <c r="L772" s="468"/>
    </row>
    <row r="773" spans="1:12" ht="25.5">
      <c r="A773" s="456" t="s">
        <v>37</v>
      </c>
      <c r="B773" s="456" t="s">
        <v>2114</v>
      </c>
      <c r="C773" s="457" t="s">
        <v>2201</v>
      </c>
      <c r="D773" s="457" t="s">
        <v>2202</v>
      </c>
      <c r="E773" s="458">
        <v>2013</v>
      </c>
      <c r="F773" s="459" t="s">
        <v>2181</v>
      </c>
      <c r="G773" s="460" t="s">
        <v>2098</v>
      </c>
      <c r="H773" s="461" t="s">
        <v>206</v>
      </c>
      <c r="I773" s="465" t="s">
        <v>740</v>
      </c>
      <c r="J773" s="466">
        <v>0.48275862068965519</v>
      </c>
      <c r="K773" s="467">
        <v>0.7</v>
      </c>
      <c r="L773" s="468"/>
    </row>
    <row r="774" spans="1:12">
      <c r="A774" s="456" t="s">
        <v>37</v>
      </c>
      <c r="B774" s="456" t="s">
        <v>2114</v>
      </c>
      <c r="C774" s="457" t="s">
        <v>2201</v>
      </c>
      <c r="D774" s="457" t="s">
        <v>2202</v>
      </c>
      <c r="E774" s="458">
        <v>2013</v>
      </c>
      <c r="F774" s="459" t="s">
        <v>2181</v>
      </c>
      <c r="G774" s="460" t="s">
        <v>215</v>
      </c>
      <c r="H774" s="461" t="s">
        <v>2099</v>
      </c>
      <c r="I774" s="465" t="s">
        <v>740</v>
      </c>
      <c r="J774" s="466">
        <v>0.15384615384615385</v>
      </c>
      <c r="K774" s="467">
        <v>0.5</v>
      </c>
      <c r="L774" s="468"/>
    </row>
    <row r="775" spans="1:12">
      <c r="A775" s="456" t="s">
        <v>37</v>
      </c>
      <c r="B775" s="456" t="s">
        <v>2114</v>
      </c>
      <c r="C775" s="457" t="s">
        <v>2201</v>
      </c>
      <c r="D775" s="457" t="s">
        <v>2202</v>
      </c>
      <c r="E775" s="458">
        <v>2013</v>
      </c>
      <c r="F775" s="459" t="s">
        <v>2181</v>
      </c>
      <c r="G775" s="460" t="s">
        <v>215</v>
      </c>
      <c r="H775" s="461" t="s">
        <v>206</v>
      </c>
      <c r="I775" s="465" t="s">
        <v>740</v>
      </c>
      <c r="J775" s="466">
        <v>0.75</v>
      </c>
      <c r="K775" s="467">
        <v>0.75</v>
      </c>
      <c r="L775" s="468"/>
    </row>
    <row r="776" spans="1:12">
      <c r="A776" s="456" t="s">
        <v>37</v>
      </c>
      <c r="B776" s="456" t="s">
        <v>2114</v>
      </c>
      <c r="C776" s="457" t="s">
        <v>2201</v>
      </c>
      <c r="D776" s="457" t="s">
        <v>2202</v>
      </c>
      <c r="E776" s="458">
        <v>2013</v>
      </c>
      <c r="F776" s="459" t="s">
        <v>2181</v>
      </c>
      <c r="G776" s="460" t="s">
        <v>221</v>
      </c>
      <c r="H776" s="461" t="s">
        <v>2106</v>
      </c>
      <c r="I776" s="465" t="s">
        <v>740</v>
      </c>
      <c r="J776" s="466">
        <v>0.13043478260869565</v>
      </c>
      <c r="K776" s="467">
        <v>0.75</v>
      </c>
      <c r="L776" s="468"/>
    </row>
    <row r="777" spans="1:12">
      <c r="A777" s="456" t="s">
        <v>37</v>
      </c>
      <c r="B777" s="456" t="s">
        <v>2114</v>
      </c>
      <c r="C777" s="457" t="s">
        <v>2201</v>
      </c>
      <c r="D777" s="457" t="s">
        <v>2202</v>
      </c>
      <c r="E777" s="458">
        <v>2013</v>
      </c>
      <c r="F777" s="459" t="s">
        <v>2181</v>
      </c>
      <c r="G777" s="460" t="s">
        <v>221</v>
      </c>
      <c r="H777" s="461" t="s">
        <v>2104</v>
      </c>
      <c r="I777" s="465" t="s">
        <v>740</v>
      </c>
      <c r="J777" s="466">
        <v>0.16666666666666666</v>
      </c>
      <c r="K777" s="467">
        <v>1</v>
      </c>
      <c r="L777" s="468"/>
    </row>
    <row r="778" spans="1:12">
      <c r="A778" s="456" t="s">
        <v>37</v>
      </c>
      <c r="B778" s="456" t="s">
        <v>2114</v>
      </c>
      <c r="C778" s="457" t="s">
        <v>2201</v>
      </c>
      <c r="D778" s="457" t="s">
        <v>2202</v>
      </c>
      <c r="E778" s="458">
        <v>2013</v>
      </c>
      <c r="F778" s="459" t="s">
        <v>2181</v>
      </c>
      <c r="G778" s="460" t="s">
        <v>221</v>
      </c>
      <c r="H778" s="461" t="s">
        <v>2111</v>
      </c>
      <c r="I778" s="465" t="s">
        <v>740</v>
      </c>
      <c r="J778" s="466">
        <v>0.13541666666666666</v>
      </c>
      <c r="K778" s="467">
        <v>1</v>
      </c>
      <c r="L778" s="468"/>
    </row>
    <row r="779" spans="1:12" ht="13.35" customHeight="1">
      <c r="A779" s="456" t="s">
        <v>37</v>
      </c>
      <c r="B779" s="456" t="s">
        <v>2114</v>
      </c>
      <c r="C779" s="457" t="s">
        <v>2201</v>
      </c>
      <c r="D779" s="457" t="s">
        <v>2202</v>
      </c>
      <c r="E779" s="458">
        <v>2013</v>
      </c>
      <c r="F779" s="459" t="s">
        <v>2181</v>
      </c>
      <c r="G779" s="460" t="s">
        <v>221</v>
      </c>
      <c r="H779" s="461" t="s">
        <v>206</v>
      </c>
      <c r="I779" s="465" t="s">
        <v>740</v>
      </c>
      <c r="J779" s="466">
        <v>0.21428571428571427</v>
      </c>
      <c r="K779" s="467">
        <v>0.8571428571428571</v>
      </c>
      <c r="L779" s="468"/>
    </row>
    <row r="780" spans="1:12" ht="13.5" customHeight="1">
      <c r="A780" s="456" t="s">
        <v>37</v>
      </c>
      <c r="B780" s="456" t="s">
        <v>2114</v>
      </c>
      <c r="C780" s="457" t="s">
        <v>2201</v>
      </c>
      <c r="D780" s="457" t="s">
        <v>2202</v>
      </c>
      <c r="E780" s="458">
        <v>2013</v>
      </c>
      <c r="F780" s="459" t="s">
        <v>2181</v>
      </c>
      <c r="G780" s="460" t="s">
        <v>2108</v>
      </c>
      <c r="H780" s="461" t="s">
        <v>2115</v>
      </c>
      <c r="I780" s="465" t="s">
        <v>740</v>
      </c>
      <c r="J780" s="466">
        <v>1.8072289156626505E-2</v>
      </c>
      <c r="K780" s="467">
        <v>0.81818181818181823</v>
      </c>
      <c r="L780" s="468"/>
    </row>
    <row r="781" spans="1:12" ht="13.35" customHeight="1">
      <c r="A781" s="469" t="s">
        <v>37</v>
      </c>
      <c r="B781" s="469" t="s">
        <v>2114</v>
      </c>
      <c r="C781" s="457" t="s">
        <v>2201</v>
      </c>
      <c r="D781" s="457" t="s">
        <v>2202</v>
      </c>
      <c r="E781" s="458">
        <v>2013</v>
      </c>
      <c r="F781" s="459" t="s">
        <v>2181</v>
      </c>
      <c r="G781" s="460" t="s">
        <v>2108</v>
      </c>
      <c r="H781" s="461" t="s">
        <v>2103</v>
      </c>
      <c r="I781" s="465" t="s">
        <v>740</v>
      </c>
      <c r="J781" s="466">
        <v>0.13333333333333333</v>
      </c>
      <c r="K781" s="467">
        <v>0.5714285714285714</v>
      </c>
      <c r="L781" s="470"/>
    </row>
    <row r="782" spans="1:12" ht="25.5">
      <c r="A782" s="469" t="s">
        <v>37</v>
      </c>
      <c r="B782" s="471" t="s">
        <v>2114</v>
      </c>
      <c r="C782" s="457" t="s">
        <v>2201</v>
      </c>
      <c r="D782" s="457" t="s">
        <v>2202</v>
      </c>
      <c r="E782" s="458">
        <v>2013</v>
      </c>
      <c r="F782" s="459" t="s">
        <v>2181</v>
      </c>
      <c r="G782" s="460" t="s">
        <v>2108</v>
      </c>
      <c r="H782" s="461" t="s">
        <v>2099</v>
      </c>
      <c r="I782" s="465" t="s">
        <v>740</v>
      </c>
      <c r="J782" s="466">
        <v>0.2</v>
      </c>
      <c r="K782" s="467">
        <v>0.8571428571428571</v>
      </c>
      <c r="L782" s="470"/>
    </row>
    <row r="783" spans="1:12" ht="25.5">
      <c r="A783" s="469" t="s">
        <v>37</v>
      </c>
      <c r="B783" s="471" t="s">
        <v>2114</v>
      </c>
      <c r="C783" s="457" t="s">
        <v>2201</v>
      </c>
      <c r="D783" s="457" t="s">
        <v>2202</v>
      </c>
      <c r="E783" s="458">
        <v>2013</v>
      </c>
      <c r="F783" s="459" t="s">
        <v>2181</v>
      </c>
      <c r="G783" s="460" t="s">
        <v>2108</v>
      </c>
      <c r="H783" s="461" t="s">
        <v>2111</v>
      </c>
      <c r="I783" s="465" t="s">
        <v>740</v>
      </c>
      <c r="J783" s="466">
        <v>0.15</v>
      </c>
      <c r="K783" s="467">
        <v>0.6</v>
      </c>
      <c r="L783" s="470"/>
    </row>
    <row r="784" spans="1:12" ht="25.5">
      <c r="A784" s="456" t="s">
        <v>37</v>
      </c>
      <c r="B784" s="456" t="s">
        <v>2097</v>
      </c>
      <c r="C784" s="457" t="s">
        <v>2203</v>
      </c>
      <c r="D784" s="457" t="s">
        <v>2204</v>
      </c>
      <c r="E784" s="458">
        <v>2013</v>
      </c>
      <c r="F784" s="459" t="s">
        <v>2181</v>
      </c>
      <c r="G784" s="460" t="s">
        <v>2098</v>
      </c>
      <c r="H784" s="461" t="s">
        <v>2099</v>
      </c>
      <c r="I784" s="465" t="s">
        <v>740</v>
      </c>
      <c r="J784" s="466">
        <v>0.05</v>
      </c>
      <c r="K784" s="467">
        <v>0.75</v>
      </c>
      <c r="L784" s="464"/>
    </row>
    <row r="785" spans="1:12" ht="25.5">
      <c r="A785" s="456" t="s">
        <v>37</v>
      </c>
      <c r="B785" s="456" t="s">
        <v>2097</v>
      </c>
      <c r="C785" s="457" t="s">
        <v>2203</v>
      </c>
      <c r="D785" s="457" t="s">
        <v>2204</v>
      </c>
      <c r="E785" s="458">
        <v>2013</v>
      </c>
      <c r="F785" s="459" t="s">
        <v>2181</v>
      </c>
      <c r="G785" s="460" t="s">
        <v>2098</v>
      </c>
      <c r="H785" s="461" t="s">
        <v>2101</v>
      </c>
      <c r="I785" s="465" t="s">
        <v>740</v>
      </c>
      <c r="J785" s="466">
        <v>3.6585365853658534E-2</v>
      </c>
      <c r="K785" s="467">
        <v>0.75</v>
      </c>
      <c r="L785" s="468"/>
    </row>
    <row r="786" spans="1:12" ht="25.5">
      <c r="A786" s="456" t="s">
        <v>37</v>
      </c>
      <c r="B786" s="456" t="s">
        <v>2097</v>
      </c>
      <c r="C786" s="457" t="s">
        <v>2203</v>
      </c>
      <c r="D786" s="457" t="s">
        <v>2204</v>
      </c>
      <c r="E786" s="458">
        <v>2013</v>
      </c>
      <c r="F786" s="459" t="s">
        <v>2181</v>
      </c>
      <c r="G786" s="460" t="s">
        <v>2098</v>
      </c>
      <c r="H786" s="461" t="s">
        <v>2102</v>
      </c>
      <c r="I786" s="465" t="s">
        <v>740</v>
      </c>
      <c r="J786" s="466">
        <v>4.6052631578947366E-2</v>
      </c>
      <c r="K786" s="467">
        <v>0.77777777777777779</v>
      </c>
      <c r="L786" s="468"/>
    </row>
    <row r="787" spans="1:12" ht="25.5">
      <c r="A787" s="456" t="s">
        <v>37</v>
      </c>
      <c r="B787" s="456" t="s">
        <v>2097</v>
      </c>
      <c r="C787" s="457" t="s">
        <v>2203</v>
      </c>
      <c r="D787" s="457" t="s">
        <v>2204</v>
      </c>
      <c r="E787" s="458">
        <v>2013</v>
      </c>
      <c r="F787" s="459" t="s">
        <v>2181</v>
      </c>
      <c r="G787" s="460" t="s">
        <v>2098</v>
      </c>
      <c r="H787" s="461" t="s">
        <v>206</v>
      </c>
      <c r="I787" s="465" t="s">
        <v>740</v>
      </c>
      <c r="J787" s="466">
        <v>0.33333333333333331</v>
      </c>
      <c r="K787" s="467">
        <v>0.58333333333333337</v>
      </c>
      <c r="L787" s="468"/>
    </row>
    <row r="788" spans="1:12">
      <c r="A788" s="456" t="s">
        <v>37</v>
      </c>
      <c r="B788" s="456" t="s">
        <v>2097</v>
      </c>
      <c r="C788" s="457" t="s">
        <v>2203</v>
      </c>
      <c r="D788" s="457" t="s">
        <v>2204</v>
      </c>
      <c r="E788" s="458">
        <v>2013</v>
      </c>
      <c r="F788" s="459" t="s">
        <v>2181</v>
      </c>
      <c r="G788" s="460" t="s">
        <v>215</v>
      </c>
      <c r="H788" s="461" t="s">
        <v>2103</v>
      </c>
      <c r="I788" s="465" t="s">
        <v>740</v>
      </c>
      <c r="J788" s="466">
        <v>0.19047619047619047</v>
      </c>
      <c r="K788" s="467">
        <v>1</v>
      </c>
      <c r="L788" s="468"/>
    </row>
    <row r="789" spans="1:12">
      <c r="A789" s="456" t="s">
        <v>37</v>
      </c>
      <c r="B789" s="456" t="s">
        <v>2097</v>
      </c>
      <c r="C789" s="457" t="s">
        <v>2203</v>
      </c>
      <c r="D789" s="457" t="s">
        <v>2204</v>
      </c>
      <c r="E789" s="458">
        <v>2013</v>
      </c>
      <c r="F789" s="459" t="s">
        <v>2181</v>
      </c>
      <c r="G789" s="460" t="s">
        <v>215</v>
      </c>
      <c r="H789" s="461" t="s">
        <v>2104</v>
      </c>
      <c r="I789" s="465" t="s">
        <v>740</v>
      </c>
      <c r="J789" s="466">
        <v>3.937007874015748E-2</v>
      </c>
      <c r="K789" s="467">
        <v>1</v>
      </c>
      <c r="L789" s="468"/>
    </row>
    <row r="790" spans="1:12">
      <c r="A790" s="456" t="s">
        <v>37</v>
      </c>
      <c r="B790" s="456" t="s">
        <v>2097</v>
      </c>
      <c r="C790" s="457" t="s">
        <v>2203</v>
      </c>
      <c r="D790" s="457" t="s">
        <v>2204</v>
      </c>
      <c r="E790" s="458">
        <v>2013</v>
      </c>
      <c r="F790" s="459" t="s">
        <v>2181</v>
      </c>
      <c r="G790" s="460" t="s">
        <v>215</v>
      </c>
      <c r="H790" s="461" t="s">
        <v>2101</v>
      </c>
      <c r="I790" s="465" t="s">
        <v>740</v>
      </c>
      <c r="J790" s="466">
        <v>2.0618556701030927E-2</v>
      </c>
      <c r="K790" s="467">
        <v>0.5</v>
      </c>
      <c r="L790" s="468"/>
    </row>
    <row r="791" spans="1:12">
      <c r="A791" s="456" t="s">
        <v>37</v>
      </c>
      <c r="B791" s="456" t="s">
        <v>2097</v>
      </c>
      <c r="C791" s="457" t="s">
        <v>2203</v>
      </c>
      <c r="D791" s="457" t="s">
        <v>2204</v>
      </c>
      <c r="E791" s="458">
        <v>2013</v>
      </c>
      <c r="F791" s="459" t="s">
        <v>2181</v>
      </c>
      <c r="G791" s="460" t="s">
        <v>215</v>
      </c>
      <c r="H791" s="461" t="s">
        <v>2102</v>
      </c>
      <c r="I791" s="465" t="s">
        <v>740</v>
      </c>
      <c r="J791" s="466">
        <v>6.25E-2</v>
      </c>
      <c r="K791" s="467">
        <v>0.8571428571428571</v>
      </c>
      <c r="L791" s="468"/>
    </row>
    <row r="792" spans="1:12">
      <c r="A792" s="456" t="s">
        <v>37</v>
      </c>
      <c r="B792" s="456" t="s">
        <v>2097</v>
      </c>
      <c r="C792" s="457" t="s">
        <v>2203</v>
      </c>
      <c r="D792" s="457" t="s">
        <v>2204</v>
      </c>
      <c r="E792" s="458">
        <v>2013</v>
      </c>
      <c r="F792" s="459" t="s">
        <v>2181</v>
      </c>
      <c r="G792" s="460" t="s">
        <v>217</v>
      </c>
      <c r="H792" s="461" t="s">
        <v>2105</v>
      </c>
      <c r="I792" s="465" t="s">
        <v>740</v>
      </c>
      <c r="J792" s="466">
        <v>1.6393442622950821E-2</v>
      </c>
      <c r="K792" s="467">
        <v>0.81081081081081086</v>
      </c>
      <c r="L792" s="468"/>
    </row>
    <row r="793" spans="1:12">
      <c r="A793" s="456" t="s">
        <v>37</v>
      </c>
      <c r="B793" s="456" t="s">
        <v>2097</v>
      </c>
      <c r="C793" s="457" t="s">
        <v>2203</v>
      </c>
      <c r="D793" s="457" t="s">
        <v>2204</v>
      </c>
      <c r="E793" s="458">
        <v>2013</v>
      </c>
      <c r="F793" s="459" t="s">
        <v>2181</v>
      </c>
      <c r="G793" s="460" t="s">
        <v>217</v>
      </c>
      <c r="H793" s="461" t="s">
        <v>2106</v>
      </c>
      <c r="I793" s="465" t="s">
        <v>740</v>
      </c>
      <c r="J793" s="466">
        <v>0.25</v>
      </c>
      <c r="K793" s="467">
        <v>0.75</v>
      </c>
      <c r="L793" s="468"/>
    </row>
    <row r="794" spans="1:12">
      <c r="A794" s="456" t="s">
        <v>37</v>
      </c>
      <c r="B794" s="456" t="s">
        <v>2097</v>
      </c>
      <c r="C794" s="457" t="s">
        <v>2203</v>
      </c>
      <c r="D794" s="457" t="s">
        <v>2204</v>
      </c>
      <c r="E794" s="458">
        <v>2013</v>
      </c>
      <c r="F794" s="459" t="s">
        <v>2181</v>
      </c>
      <c r="G794" s="460" t="s">
        <v>217</v>
      </c>
      <c r="H794" s="461" t="s">
        <v>2104</v>
      </c>
      <c r="I794" s="465" t="s">
        <v>740</v>
      </c>
      <c r="J794" s="466">
        <v>2.4096385542168676E-2</v>
      </c>
      <c r="K794" s="467">
        <v>0.5</v>
      </c>
      <c r="L794" s="468"/>
    </row>
    <row r="795" spans="1:12">
      <c r="A795" s="456" t="s">
        <v>37</v>
      </c>
      <c r="B795" s="456" t="s">
        <v>2097</v>
      </c>
      <c r="C795" s="457" t="s">
        <v>2203</v>
      </c>
      <c r="D795" s="457" t="s">
        <v>2204</v>
      </c>
      <c r="E795" s="458">
        <v>2013</v>
      </c>
      <c r="F795" s="459" t="s">
        <v>2181</v>
      </c>
      <c r="G795" s="460" t="s">
        <v>221</v>
      </c>
      <c r="H795" s="461" t="s">
        <v>2103</v>
      </c>
      <c r="I795" s="465" t="s">
        <v>740</v>
      </c>
      <c r="J795" s="466">
        <v>4.7619047619047616E-2</v>
      </c>
      <c r="K795" s="467">
        <v>0.75</v>
      </c>
      <c r="L795" s="468"/>
    </row>
    <row r="796" spans="1:12">
      <c r="A796" s="456" t="s">
        <v>37</v>
      </c>
      <c r="B796" s="456" t="s">
        <v>2097</v>
      </c>
      <c r="C796" s="457" t="s">
        <v>2203</v>
      </c>
      <c r="D796" s="457" t="s">
        <v>2204</v>
      </c>
      <c r="E796" s="458">
        <v>2013</v>
      </c>
      <c r="F796" s="459" t="s">
        <v>2181</v>
      </c>
      <c r="G796" s="460" t="s">
        <v>221</v>
      </c>
      <c r="H796" s="461" t="s">
        <v>2104</v>
      </c>
      <c r="I796" s="465" t="s">
        <v>740</v>
      </c>
      <c r="J796" s="466">
        <v>3.9473684210526314E-2</v>
      </c>
      <c r="K796" s="467">
        <v>0.75</v>
      </c>
      <c r="L796" s="468"/>
    </row>
    <row r="797" spans="1:12">
      <c r="A797" s="456" t="s">
        <v>37</v>
      </c>
      <c r="B797" s="456" t="s">
        <v>2097</v>
      </c>
      <c r="C797" s="457" t="s">
        <v>2203</v>
      </c>
      <c r="D797" s="457" t="s">
        <v>2204</v>
      </c>
      <c r="E797" s="458">
        <v>2013</v>
      </c>
      <c r="F797" s="459" t="s">
        <v>2181</v>
      </c>
      <c r="G797" s="460" t="s">
        <v>221</v>
      </c>
      <c r="H797" s="461" t="s">
        <v>2101</v>
      </c>
      <c r="I797" s="465" t="s">
        <v>740</v>
      </c>
      <c r="J797" s="466">
        <v>0.14285714285714285</v>
      </c>
      <c r="K797" s="467">
        <v>0.8</v>
      </c>
      <c r="L797" s="468"/>
    </row>
    <row r="798" spans="1:12">
      <c r="A798" s="456" t="s">
        <v>37</v>
      </c>
      <c r="B798" s="456" t="s">
        <v>2097</v>
      </c>
      <c r="C798" s="457" t="s">
        <v>2203</v>
      </c>
      <c r="D798" s="457" t="s">
        <v>2204</v>
      </c>
      <c r="E798" s="458">
        <v>2013</v>
      </c>
      <c r="F798" s="459" t="s">
        <v>2181</v>
      </c>
      <c r="G798" s="460" t="s">
        <v>221</v>
      </c>
      <c r="H798" s="461" t="s">
        <v>2102</v>
      </c>
      <c r="I798" s="465" t="s">
        <v>740</v>
      </c>
      <c r="J798" s="466">
        <v>0.37037037037037035</v>
      </c>
      <c r="K798" s="467">
        <v>1</v>
      </c>
      <c r="L798" s="468"/>
    </row>
    <row r="799" spans="1:12">
      <c r="A799" s="456" t="s">
        <v>37</v>
      </c>
      <c r="B799" s="456" t="s">
        <v>2097</v>
      </c>
      <c r="C799" s="457" t="s">
        <v>2203</v>
      </c>
      <c r="D799" s="457" t="s">
        <v>2204</v>
      </c>
      <c r="E799" s="458">
        <v>2013</v>
      </c>
      <c r="F799" s="459" t="s">
        <v>2181</v>
      </c>
      <c r="G799" s="460" t="s">
        <v>222</v>
      </c>
      <c r="H799" s="461" t="s">
        <v>2103</v>
      </c>
      <c r="I799" s="465" t="s">
        <v>740</v>
      </c>
      <c r="J799" s="466">
        <v>1.6393442622950821E-2</v>
      </c>
      <c r="K799" s="467">
        <v>0.5</v>
      </c>
      <c r="L799" s="468"/>
    </row>
    <row r="800" spans="1:12">
      <c r="A800" s="456" t="s">
        <v>37</v>
      </c>
      <c r="B800" s="456" t="s">
        <v>2097</v>
      </c>
      <c r="C800" s="457" t="s">
        <v>2203</v>
      </c>
      <c r="D800" s="457" t="s">
        <v>2204</v>
      </c>
      <c r="E800" s="458">
        <v>2013</v>
      </c>
      <c r="F800" s="459" t="s">
        <v>2181</v>
      </c>
      <c r="G800" s="460" t="s">
        <v>222</v>
      </c>
      <c r="H800" s="461" t="s">
        <v>2104</v>
      </c>
      <c r="I800" s="465" t="s">
        <v>740</v>
      </c>
      <c r="J800" s="466">
        <v>1.8518518518518517E-2</v>
      </c>
      <c r="K800" s="467">
        <v>0.75</v>
      </c>
      <c r="L800" s="468"/>
    </row>
    <row r="801" spans="1:12">
      <c r="A801" s="456" t="s">
        <v>37</v>
      </c>
      <c r="B801" s="456" t="s">
        <v>2097</v>
      </c>
      <c r="C801" s="457" t="s">
        <v>2203</v>
      </c>
      <c r="D801" s="457" t="s">
        <v>2204</v>
      </c>
      <c r="E801" s="458">
        <v>2013</v>
      </c>
      <c r="F801" s="459" t="s">
        <v>2181</v>
      </c>
      <c r="G801" s="460" t="s">
        <v>222</v>
      </c>
      <c r="H801" s="461" t="s">
        <v>2107</v>
      </c>
      <c r="I801" s="465" t="s">
        <v>740</v>
      </c>
      <c r="J801" s="466">
        <v>0.13333333333333333</v>
      </c>
      <c r="K801" s="467">
        <v>1</v>
      </c>
      <c r="L801" s="468"/>
    </row>
    <row r="802" spans="1:12" ht="25.5">
      <c r="A802" s="456" t="s">
        <v>37</v>
      </c>
      <c r="B802" s="456" t="s">
        <v>2097</v>
      </c>
      <c r="C802" s="457" t="s">
        <v>2203</v>
      </c>
      <c r="D802" s="457" t="s">
        <v>2204</v>
      </c>
      <c r="E802" s="458">
        <v>2013</v>
      </c>
      <c r="F802" s="459" t="s">
        <v>2181</v>
      </c>
      <c r="G802" s="460" t="s">
        <v>2108</v>
      </c>
      <c r="H802" s="461" t="s">
        <v>2105</v>
      </c>
      <c r="I802" s="465" t="s">
        <v>740</v>
      </c>
      <c r="J802" s="466">
        <v>1.5270935960591134E-2</v>
      </c>
      <c r="K802" s="467">
        <v>0.75609756097560976</v>
      </c>
      <c r="L802" s="468"/>
    </row>
    <row r="803" spans="1:12" ht="25.5">
      <c r="A803" s="456" t="s">
        <v>37</v>
      </c>
      <c r="B803" s="456" t="s">
        <v>2097</v>
      </c>
      <c r="C803" s="457" t="s">
        <v>2203</v>
      </c>
      <c r="D803" s="457" t="s">
        <v>2204</v>
      </c>
      <c r="E803" s="458">
        <v>2013</v>
      </c>
      <c r="F803" s="459" t="s">
        <v>2181</v>
      </c>
      <c r="G803" s="460" t="s">
        <v>2108</v>
      </c>
      <c r="H803" s="461" t="s">
        <v>2106</v>
      </c>
      <c r="I803" s="465" t="s">
        <v>740</v>
      </c>
      <c r="J803" s="466">
        <v>3.4482758620689655E-2</v>
      </c>
      <c r="K803" s="467">
        <v>0.75</v>
      </c>
      <c r="L803" s="468"/>
    </row>
    <row r="804" spans="1:12" ht="25.5">
      <c r="A804" s="456" t="s">
        <v>37</v>
      </c>
      <c r="B804" s="456" t="s">
        <v>2097</v>
      </c>
      <c r="C804" s="457" t="s">
        <v>2203</v>
      </c>
      <c r="D804" s="457" t="s">
        <v>2204</v>
      </c>
      <c r="E804" s="458">
        <v>2013</v>
      </c>
      <c r="F804" s="459" t="s">
        <v>2181</v>
      </c>
      <c r="G804" s="460" t="s">
        <v>2108</v>
      </c>
      <c r="H804" s="461" t="s">
        <v>2104</v>
      </c>
      <c r="I804" s="465" t="s">
        <v>740</v>
      </c>
      <c r="J804" s="466">
        <v>0.04</v>
      </c>
      <c r="K804" s="467">
        <v>0.5</v>
      </c>
      <c r="L804" s="468"/>
    </row>
    <row r="805" spans="1:12" ht="25.5">
      <c r="A805" s="456" t="s">
        <v>37</v>
      </c>
      <c r="B805" s="456" t="s">
        <v>2097</v>
      </c>
      <c r="C805" s="457" t="s">
        <v>2203</v>
      </c>
      <c r="D805" s="457" t="s">
        <v>2204</v>
      </c>
      <c r="E805" s="458">
        <v>2013</v>
      </c>
      <c r="F805" s="459" t="s">
        <v>2181</v>
      </c>
      <c r="G805" s="460" t="s">
        <v>2108</v>
      </c>
      <c r="H805" s="461" t="s">
        <v>2101</v>
      </c>
      <c r="I805" s="465" t="s">
        <v>740</v>
      </c>
      <c r="J805" s="466">
        <v>0.12676056338028169</v>
      </c>
      <c r="K805" s="467">
        <v>0.9</v>
      </c>
      <c r="L805" s="468"/>
    </row>
    <row r="806" spans="1:12" ht="25.5">
      <c r="A806" s="456" t="s">
        <v>37</v>
      </c>
      <c r="B806" s="456" t="s">
        <v>2097</v>
      </c>
      <c r="C806" s="457" t="s">
        <v>2203</v>
      </c>
      <c r="D806" s="457" t="s">
        <v>2204</v>
      </c>
      <c r="E806" s="458">
        <v>2013</v>
      </c>
      <c r="F806" s="459" t="s">
        <v>2181</v>
      </c>
      <c r="G806" s="460" t="s">
        <v>2108</v>
      </c>
      <c r="H806" s="461" t="s">
        <v>2102</v>
      </c>
      <c r="I806" s="465" t="s">
        <v>740</v>
      </c>
      <c r="J806" s="466">
        <v>3.3333333333333333E-2</v>
      </c>
      <c r="K806" s="467">
        <v>0.5</v>
      </c>
      <c r="L806" s="468"/>
    </row>
    <row r="807" spans="1:12">
      <c r="A807" s="456" t="s">
        <v>37</v>
      </c>
      <c r="B807" s="456" t="s">
        <v>2097</v>
      </c>
      <c r="C807" s="457" t="s">
        <v>2203</v>
      </c>
      <c r="D807" s="457" t="s">
        <v>2204</v>
      </c>
      <c r="E807" s="458">
        <v>2013</v>
      </c>
      <c r="F807" s="459" t="s">
        <v>2181</v>
      </c>
      <c r="G807" s="460" t="s">
        <v>2109</v>
      </c>
      <c r="H807" s="461" t="s">
        <v>2106</v>
      </c>
      <c r="I807" s="465" t="s">
        <v>740</v>
      </c>
      <c r="J807" s="466">
        <v>0.16666666666666666</v>
      </c>
      <c r="K807" s="467">
        <v>1</v>
      </c>
      <c r="L807" s="468"/>
    </row>
    <row r="808" spans="1:12">
      <c r="A808" s="456" t="s">
        <v>37</v>
      </c>
      <c r="B808" s="456" t="s">
        <v>2097</v>
      </c>
      <c r="C808" s="457" t="s">
        <v>2203</v>
      </c>
      <c r="D808" s="457" t="s">
        <v>2204</v>
      </c>
      <c r="E808" s="458">
        <v>2013</v>
      </c>
      <c r="F808" s="459" t="s">
        <v>2181</v>
      </c>
      <c r="G808" s="460" t="s">
        <v>2109</v>
      </c>
      <c r="H808" s="461" t="s">
        <v>2104</v>
      </c>
      <c r="I808" s="465" t="s">
        <v>740</v>
      </c>
      <c r="J808" s="466">
        <v>6.1224489795918366E-2</v>
      </c>
      <c r="K808" s="467">
        <v>0.75</v>
      </c>
      <c r="L808" s="468"/>
    </row>
    <row r="809" spans="1:12" ht="25.5">
      <c r="A809" s="456" t="s">
        <v>37</v>
      </c>
      <c r="B809" s="456" t="s">
        <v>2097</v>
      </c>
      <c r="C809" s="457" t="s">
        <v>2203</v>
      </c>
      <c r="D809" s="457" t="s">
        <v>2204</v>
      </c>
      <c r="E809" s="458">
        <v>2013</v>
      </c>
      <c r="F809" s="459" t="s">
        <v>2181</v>
      </c>
      <c r="G809" s="460" t="s">
        <v>226</v>
      </c>
      <c r="H809" s="461" t="s">
        <v>2106</v>
      </c>
      <c r="I809" s="465" t="s">
        <v>740</v>
      </c>
      <c r="J809" s="466">
        <v>6.6666666666666666E-2</v>
      </c>
      <c r="K809" s="467">
        <v>0.5</v>
      </c>
      <c r="L809" s="468"/>
    </row>
    <row r="810" spans="1:12" ht="25.5">
      <c r="A810" s="456" t="s">
        <v>37</v>
      </c>
      <c r="B810" s="456" t="s">
        <v>2097</v>
      </c>
      <c r="C810" s="457" t="s">
        <v>2203</v>
      </c>
      <c r="D810" s="457" t="s">
        <v>2204</v>
      </c>
      <c r="E810" s="458">
        <v>2013</v>
      </c>
      <c r="F810" s="459" t="s">
        <v>2181</v>
      </c>
      <c r="G810" s="460" t="s">
        <v>226</v>
      </c>
      <c r="H810" s="461" t="s">
        <v>2099</v>
      </c>
      <c r="I810" s="465" t="s">
        <v>740</v>
      </c>
      <c r="J810" s="466">
        <v>0.10344827586206896</v>
      </c>
      <c r="K810" s="467">
        <v>0.75</v>
      </c>
      <c r="L810" s="468"/>
    </row>
    <row r="811" spans="1:12" ht="25.5">
      <c r="A811" s="456" t="s">
        <v>37</v>
      </c>
      <c r="B811" s="456" t="s">
        <v>1020</v>
      </c>
      <c r="C811" s="457" t="s">
        <v>2203</v>
      </c>
      <c r="D811" s="457" t="s">
        <v>2204</v>
      </c>
      <c r="E811" s="458">
        <v>2013</v>
      </c>
      <c r="F811" s="459" t="s">
        <v>2181</v>
      </c>
      <c r="G811" s="460" t="s">
        <v>2098</v>
      </c>
      <c r="H811" s="461" t="s">
        <v>2110</v>
      </c>
      <c r="I811" s="465" t="s">
        <v>740</v>
      </c>
      <c r="J811" s="466">
        <v>0.19047619047619047</v>
      </c>
      <c r="K811" s="467">
        <v>1</v>
      </c>
      <c r="L811" s="468"/>
    </row>
    <row r="812" spans="1:12" ht="25.5">
      <c r="A812" s="456" t="s">
        <v>37</v>
      </c>
      <c r="B812" s="456" t="s">
        <v>1020</v>
      </c>
      <c r="C812" s="457" t="s">
        <v>2203</v>
      </c>
      <c r="D812" s="457" t="s">
        <v>2204</v>
      </c>
      <c r="E812" s="458">
        <v>2013</v>
      </c>
      <c r="F812" s="459" t="s">
        <v>2181</v>
      </c>
      <c r="G812" s="460" t="s">
        <v>2098</v>
      </c>
      <c r="H812" s="461" t="s">
        <v>2104</v>
      </c>
      <c r="I812" s="465" t="s">
        <v>740</v>
      </c>
      <c r="J812" s="466">
        <v>2.4844720496894408E-2</v>
      </c>
      <c r="K812" s="467">
        <v>1</v>
      </c>
      <c r="L812" s="468"/>
    </row>
    <row r="813" spans="1:12" ht="25.5">
      <c r="A813" s="456" t="s">
        <v>37</v>
      </c>
      <c r="B813" s="456" t="s">
        <v>1020</v>
      </c>
      <c r="C813" s="457" t="s">
        <v>2203</v>
      </c>
      <c r="D813" s="457" t="s">
        <v>2204</v>
      </c>
      <c r="E813" s="458">
        <v>2013</v>
      </c>
      <c r="F813" s="459" t="s">
        <v>2181</v>
      </c>
      <c r="G813" s="460" t="s">
        <v>2098</v>
      </c>
      <c r="H813" s="461" t="s">
        <v>2101</v>
      </c>
      <c r="I813" s="465" t="s">
        <v>740</v>
      </c>
      <c r="J813" s="466">
        <v>1.5060240963855422E-2</v>
      </c>
      <c r="K813" s="467">
        <v>0.7142857142857143</v>
      </c>
      <c r="L813" s="468"/>
    </row>
    <row r="814" spans="1:12" ht="25.5">
      <c r="A814" s="456" t="s">
        <v>37</v>
      </c>
      <c r="B814" s="456" t="s">
        <v>1020</v>
      </c>
      <c r="C814" s="457" t="s">
        <v>2203</v>
      </c>
      <c r="D814" s="457" t="s">
        <v>2204</v>
      </c>
      <c r="E814" s="458">
        <v>2013</v>
      </c>
      <c r="F814" s="459" t="s">
        <v>2181</v>
      </c>
      <c r="G814" s="460" t="s">
        <v>2098</v>
      </c>
      <c r="H814" s="461" t="s">
        <v>2102</v>
      </c>
      <c r="I814" s="465" t="s">
        <v>740</v>
      </c>
      <c r="J814" s="466">
        <v>2.7210884353741496E-2</v>
      </c>
      <c r="K814" s="467">
        <v>1</v>
      </c>
      <c r="L814" s="468"/>
    </row>
    <row r="815" spans="1:12">
      <c r="A815" s="456" t="s">
        <v>37</v>
      </c>
      <c r="B815" s="456" t="s">
        <v>1020</v>
      </c>
      <c r="C815" s="457" t="s">
        <v>2203</v>
      </c>
      <c r="D815" s="457" t="s">
        <v>2204</v>
      </c>
      <c r="E815" s="458">
        <v>2013</v>
      </c>
      <c r="F815" s="459" t="s">
        <v>2181</v>
      </c>
      <c r="G815" s="460" t="s">
        <v>215</v>
      </c>
      <c r="H815" s="461" t="s">
        <v>2110</v>
      </c>
      <c r="I815" s="465" t="s">
        <v>740</v>
      </c>
      <c r="J815" s="466">
        <v>0.19047619047619047</v>
      </c>
      <c r="K815" s="467">
        <v>1</v>
      </c>
      <c r="L815" s="468"/>
    </row>
    <row r="816" spans="1:12">
      <c r="A816" s="456" t="s">
        <v>37</v>
      </c>
      <c r="B816" s="456" t="s">
        <v>1020</v>
      </c>
      <c r="C816" s="457" t="s">
        <v>2203</v>
      </c>
      <c r="D816" s="457" t="s">
        <v>2204</v>
      </c>
      <c r="E816" s="458">
        <v>2013</v>
      </c>
      <c r="F816" s="459" t="s">
        <v>2181</v>
      </c>
      <c r="G816" s="460" t="s">
        <v>215</v>
      </c>
      <c r="H816" s="461" t="s">
        <v>2104</v>
      </c>
      <c r="I816" s="465" t="s">
        <v>740</v>
      </c>
      <c r="J816" s="466">
        <v>4.3956043956043959E-2</v>
      </c>
      <c r="K816" s="467">
        <v>1</v>
      </c>
      <c r="L816" s="468"/>
    </row>
    <row r="817" spans="1:12">
      <c r="A817" s="456" t="s">
        <v>37</v>
      </c>
      <c r="B817" s="456" t="s">
        <v>1020</v>
      </c>
      <c r="C817" s="457" t="s">
        <v>2203</v>
      </c>
      <c r="D817" s="457" t="s">
        <v>2204</v>
      </c>
      <c r="E817" s="458">
        <v>2013</v>
      </c>
      <c r="F817" s="459" t="s">
        <v>2181</v>
      </c>
      <c r="G817" s="460" t="s">
        <v>215</v>
      </c>
      <c r="H817" s="461" t="s">
        <v>2101</v>
      </c>
      <c r="I817" s="465" t="s">
        <v>740</v>
      </c>
      <c r="J817" s="466">
        <v>4.3956043956043959E-2</v>
      </c>
      <c r="K817" s="467">
        <v>1</v>
      </c>
      <c r="L817" s="468"/>
    </row>
    <row r="818" spans="1:12">
      <c r="A818" s="456" t="s">
        <v>37</v>
      </c>
      <c r="B818" s="456" t="s">
        <v>1020</v>
      </c>
      <c r="C818" s="457" t="s">
        <v>2203</v>
      </c>
      <c r="D818" s="457" t="s">
        <v>2204</v>
      </c>
      <c r="E818" s="458">
        <v>2013</v>
      </c>
      <c r="F818" s="459" t="s">
        <v>2181</v>
      </c>
      <c r="G818" s="460" t="s">
        <v>215</v>
      </c>
      <c r="H818" s="461" t="s">
        <v>2111</v>
      </c>
      <c r="I818" s="465" t="s">
        <v>740</v>
      </c>
      <c r="J818" s="466">
        <v>0.29166666666666669</v>
      </c>
      <c r="K818" s="467">
        <v>1</v>
      </c>
      <c r="L818" s="468"/>
    </row>
    <row r="819" spans="1:12">
      <c r="A819" s="456" t="s">
        <v>37</v>
      </c>
      <c r="B819" s="456" t="s">
        <v>1020</v>
      </c>
      <c r="C819" s="457" t="s">
        <v>2203</v>
      </c>
      <c r="D819" s="457" t="s">
        <v>2204</v>
      </c>
      <c r="E819" s="458">
        <v>2013</v>
      </c>
      <c r="F819" s="459" t="s">
        <v>2181</v>
      </c>
      <c r="G819" s="460" t="s">
        <v>217</v>
      </c>
      <c r="H819" s="461" t="s">
        <v>2112</v>
      </c>
      <c r="I819" s="465" t="s">
        <v>740</v>
      </c>
      <c r="J819" s="466">
        <v>0.11428571428571428</v>
      </c>
      <c r="K819" s="467">
        <v>1</v>
      </c>
      <c r="L819" s="468"/>
    </row>
    <row r="820" spans="1:12">
      <c r="A820" s="456" t="s">
        <v>37</v>
      </c>
      <c r="B820" s="456" t="s">
        <v>1020</v>
      </c>
      <c r="C820" s="457" t="s">
        <v>2203</v>
      </c>
      <c r="D820" s="457" t="s">
        <v>2204</v>
      </c>
      <c r="E820" s="458">
        <v>2013</v>
      </c>
      <c r="F820" s="459" t="s">
        <v>2181</v>
      </c>
      <c r="G820" s="460" t="s">
        <v>217</v>
      </c>
      <c r="H820" s="461" t="s">
        <v>2104</v>
      </c>
      <c r="I820" s="465" t="s">
        <v>740</v>
      </c>
      <c r="J820" s="466">
        <v>0.4</v>
      </c>
      <c r="K820" s="467">
        <v>1</v>
      </c>
      <c r="L820" s="468"/>
    </row>
    <row r="821" spans="1:12">
      <c r="A821" s="456" t="s">
        <v>37</v>
      </c>
      <c r="B821" s="456" t="s">
        <v>1020</v>
      </c>
      <c r="C821" s="457" t="s">
        <v>2203</v>
      </c>
      <c r="D821" s="457" t="s">
        <v>2204</v>
      </c>
      <c r="E821" s="458">
        <v>2013</v>
      </c>
      <c r="F821" s="459" t="s">
        <v>2181</v>
      </c>
      <c r="G821" s="460" t="s">
        <v>221</v>
      </c>
      <c r="H821" s="461" t="s">
        <v>2112</v>
      </c>
      <c r="I821" s="465" t="s">
        <v>740</v>
      </c>
      <c r="J821" s="466">
        <v>5.4545454545454543E-2</v>
      </c>
      <c r="K821" s="467">
        <v>0.75</v>
      </c>
      <c r="L821" s="468"/>
    </row>
    <row r="822" spans="1:12">
      <c r="A822" s="456" t="s">
        <v>37</v>
      </c>
      <c r="B822" s="456" t="s">
        <v>1020</v>
      </c>
      <c r="C822" s="457" t="s">
        <v>2203</v>
      </c>
      <c r="D822" s="457" t="s">
        <v>2204</v>
      </c>
      <c r="E822" s="458">
        <v>2013</v>
      </c>
      <c r="F822" s="459" t="s">
        <v>2181</v>
      </c>
      <c r="G822" s="460" t="s">
        <v>221</v>
      </c>
      <c r="H822" s="461" t="s">
        <v>2104</v>
      </c>
      <c r="I822" s="465" t="s">
        <v>740</v>
      </c>
      <c r="J822" s="466">
        <v>4.2857142857142858E-2</v>
      </c>
      <c r="K822" s="467">
        <v>0.75</v>
      </c>
      <c r="L822" s="468"/>
    </row>
    <row r="823" spans="1:12">
      <c r="A823" s="456" t="s">
        <v>37</v>
      </c>
      <c r="B823" s="456" t="s">
        <v>1020</v>
      </c>
      <c r="C823" s="457" t="s">
        <v>2203</v>
      </c>
      <c r="D823" s="457" t="s">
        <v>2204</v>
      </c>
      <c r="E823" s="458">
        <v>2013</v>
      </c>
      <c r="F823" s="459" t="s">
        <v>2181</v>
      </c>
      <c r="G823" s="460" t="s">
        <v>221</v>
      </c>
      <c r="H823" s="461" t="s">
        <v>2107</v>
      </c>
      <c r="I823" s="465" t="s">
        <v>740</v>
      </c>
      <c r="J823" s="466">
        <v>0.18518518518518517</v>
      </c>
      <c r="K823" s="467">
        <v>1</v>
      </c>
      <c r="L823" s="468"/>
    </row>
    <row r="824" spans="1:12">
      <c r="A824" s="456" t="s">
        <v>37</v>
      </c>
      <c r="B824" s="456" t="s">
        <v>1020</v>
      </c>
      <c r="C824" s="457" t="s">
        <v>2203</v>
      </c>
      <c r="D824" s="457" t="s">
        <v>2204</v>
      </c>
      <c r="E824" s="458">
        <v>2013</v>
      </c>
      <c r="F824" s="459" t="s">
        <v>2181</v>
      </c>
      <c r="G824" s="460" t="s">
        <v>222</v>
      </c>
      <c r="H824" s="461" t="s">
        <v>2110</v>
      </c>
      <c r="I824" s="465" t="s">
        <v>740</v>
      </c>
      <c r="J824" s="466">
        <v>3.5294117647058823E-2</v>
      </c>
      <c r="K824" s="467">
        <v>0.75</v>
      </c>
      <c r="L824" s="468"/>
    </row>
    <row r="825" spans="1:12">
      <c r="A825" s="456" t="s">
        <v>37</v>
      </c>
      <c r="B825" s="456" t="s">
        <v>1020</v>
      </c>
      <c r="C825" s="457" t="s">
        <v>2203</v>
      </c>
      <c r="D825" s="457" t="s">
        <v>2204</v>
      </c>
      <c r="E825" s="458">
        <v>2013</v>
      </c>
      <c r="F825" s="459" t="s">
        <v>2181</v>
      </c>
      <c r="G825" s="460" t="s">
        <v>222</v>
      </c>
      <c r="H825" s="461" t="s">
        <v>2104</v>
      </c>
      <c r="I825" s="465" t="s">
        <v>740</v>
      </c>
      <c r="J825" s="466">
        <v>6.3492063492063489E-2</v>
      </c>
      <c r="K825" s="467">
        <v>1</v>
      </c>
      <c r="L825" s="468"/>
    </row>
    <row r="826" spans="1:12">
      <c r="A826" s="456" t="s">
        <v>37</v>
      </c>
      <c r="B826" s="456" t="s">
        <v>1020</v>
      </c>
      <c r="C826" s="457" t="s">
        <v>2203</v>
      </c>
      <c r="D826" s="457" t="s">
        <v>2204</v>
      </c>
      <c r="E826" s="458">
        <v>2013</v>
      </c>
      <c r="F826" s="459" t="s">
        <v>2181</v>
      </c>
      <c r="G826" s="460" t="s">
        <v>2109</v>
      </c>
      <c r="H826" s="461" t="s">
        <v>2099</v>
      </c>
      <c r="I826" s="465" t="s">
        <v>740</v>
      </c>
      <c r="J826" s="466">
        <v>0.23529411764705882</v>
      </c>
      <c r="K826" s="467">
        <v>0.8</v>
      </c>
      <c r="L826" s="468"/>
    </row>
    <row r="827" spans="1:12" ht="25.5">
      <c r="A827" s="456" t="s">
        <v>37</v>
      </c>
      <c r="B827" s="456" t="s">
        <v>1020</v>
      </c>
      <c r="C827" s="457" t="s">
        <v>2203</v>
      </c>
      <c r="D827" s="457" t="s">
        <v>2204</v>
      </c>
      <c r="E827" s="458">
        <v>2013</v>
      </c>
      <c r="F827" s="459" t="s">
        <v>2181</v>
      </c>
      <c r="G827" s="460" t="s">
        <v>2108</v>
      </c>
      <c r="H827" s="461" t="s">
        <v>2113</v>
      </c>
      <c r="I827" s="465" t="s">
        <v>740</v>
      </c>
      <c r="J827" s="466">
        <v>2.3809523809523808E-2</v>
      </c>
      <c r="K827" s="467">
        <v>0.75</v>
      </c>
      <c r="L827" s="468"/>
    </row>
    <row r="828" spans="1:12" ht="25.5">
      <c r="A828" s="456" t="s">
        <v>37</v>
      </c>
      <c r="B828" s="456" t="s">
        <v>1020</v>
      </c>
      <c r="C828" s="457" t="s">
        <v>2203</v>
      </c>
      <c r="D828" s="457" t="s">
        <v>2204</v>
      </c>
      <c r="E828" s="458">
        <v>2013</v>
      </c>
      <c r="F828" s="459" t="s">
        <v>2181</v>
      </c>
      <c r="G828" s="460" t="s">
        <v>2108</v>
      </c>
      <c r="H828" s="461" t="s">
        <v>2110</v>
      </c>
      <c r="I828" s="465" t="s">
        <v>740</v>
      </c>
      <c r="J828" s="466">
        <v>1.7400204708290685E-2</v>
      </c>
      <c r="K828" s="467">
        <v>0.85</v>
      </c>
      <c r="L828" s="468"/>
    </row>
    <row r="829" spans="1:12" ht="25.5">
      <c r="A829" s="456" t="s">
        <v>37</v>
      </c>
      <c r="B829" s="456" t="s">
        <v>1020</v>
      </c>
      <c r="C829" s="457" t="s">
        <v>2203</v>
      </c>
      <c r="D829" s="457" t="s">
        <v>2204</v>
      </c>
      <c r="E829" s="458">
        <v>2013</v>
      </c>
      <c r="F829" s="459" t="s">
        <v>2181</v>
      </c>
      <c r="G829" s="460" t="s">
        <v>2108</v>
      </c>
      <c r="H829" s="461" t="s">
        <v>2099</v>
      </c>
      <c r="I829" s="465" t="s">
        <v>740</v>
      </c>
      <c r="J829" s="466">
        <v>0.17391304347826086</v>
      </c>
      <c r="K829" s="467">
        <v>1</v>
      </c>
      <c r="L829" s="468"/>
    </row>
    <row r="830" spans="1:12" ht="25.5">
      <c r="A830" s="456" t="s">
        <v>37</v>
      </c>
      <c r="B830" s="456" t="s">
        <v>1020</v>
      </c>
      <c r="C830" s="457" t="s">
        <v>2203</v>
      </c>
      <c r="D830" s="457" t="s">
        <v>2204</v>
      </c>
      <c r="E830" s="458">
        <v>2013</v>
      </c>
      <c r="F830" s="459" t="s">
        <v>2181</v>
      </c>
      <c r="G830" s="460" t="s">
        <v>226</v>
      </c>
      <c r="H830" s="461" t="s">
        <v>2110</v>
      </c>
      <c r="I830" s="465" t="s">
        <v>740</v>
      </c>
      <c r="J830" s="466">
        <v>0.13793103448275862</v>
      </c>
      <c r="K830" s="467">
        <v>1</v>
      </c>
      <c r="L830" s="468"/>
    </row>
    <row r="831" spans="1:12" ht="25.5">
      <c r="A831" s="456" t="s">
        <v>37</v>
      </c>
      <c r="B831" s="456" t="s">
        <v>1020</v>
      </c>
      <c r="C831" s="457" t="s">
        <v>2203</v>
      </c>
      <c r="D831" s="457" t="s">
        <v>2204</v>
      </c>
      <c r="E831" s="458">
        <v>2013</v>
      </c>
      <c r="F831" s="459" t="s">
        <v>2181</v>
      </c>
      <c r="G831" s="460" t="s">
        <v>226</v>
      </c>
      <c r="H831" s="461" t="s">
        <v>2104</v>
      </c>
      <c r="I831" s="465" t="s">
        <v>740</v>
      </c>
      <c r="J831" s="466">
        <v>0.23076923076923078</v>
      </c>
      <c r="K831" s="467">
        <v>0.75</v>
      </c>
      <c r="L831" s="468"/>
    </row>
    <row r="832" spans="1:12" ht="25.5">
      <c r="A832" s="456" t="s">
        <v>37</v>
      </c>
      <c r="B832" s="456" t="s">
        <v>2114</v>
      </c>
      <c r="C832" s="457" t="s">
        <v>2203</v>
      </c>
      <c r="D832" s="457" t="s">
        <v>2204</v>
      </c>
      <c r="E832" s="458">
        <v>2013</v>
      </c>
      <c r="F832" s="459" t="s">
        <v>2181</v>
      </c>
      <c r="G832" s="460" t="s">
        <v>2098</v>
      </c>
      <c r="H832" s="461" t="s">
        <v>2102</v>
      </c>
      <c r="I832" s="465" t="s">
        <v>740</v>
      </c>
      <c r="J832" s="466">
        <v>0.14285714285714285</v>
      </c>
      <c r="K832" s="467">
        <v>1</v>
      </c>
      <c r="L832" s="468"/>
    </row>
    <row r="833" spans="1:12" ht="25.5">
      <c r="A833" s="456" t="s">
        <v>37</v>
      </c>
      <c r="B833" s="456" t="s">
        <v>2114</v>
      </c>
      <c r="C833" s="457" t="s">
        <v>2203</v>
      </c>
      <c r="D833" s="457" t="s">
        <v>2204</v>
      </c>
      <c r="E833" s="458">
        <v>2013</v>
      </c>
      <c r="F833" s="459" t="s">
        <v>2181</v>
      </c>
      <c r="G833" s="460" t="s">
        <v>2098</v>
      </c>
      <c r="H833" s="461" t="s">
        <v>206</v>
      </c>
      <c r="I833" s="465" t="s">
        <v>740</v>
      </c>
      <c r="J833" s="466">
        <v>0.48275862068965519</v>
      </c>
      <c r="K833" s="467">
        <v>0.7</v>
      </c>
      <c r="L833" s="468"/>
    </row>
    <row r="834" spans="1:12">
      <c r="A834" s="456" t="s">
        <v>37</v>
      </c>
      <c r="B834" s="456" t="s">
        <v>2114</v>
      </c>
      <c r="C834" s="457" t="s">
        <v>2203</v>
      </c>
      <c r="D834" s="457" t="s">
        <v>2204</v>
      </c>
      <c r="E834" s="458">
        <v>2013</v>
      </c>
      <c r="F834" s="459" t="s">
        <v>2181</v>
      </c>
      <c r="G834" s="460" t="s">
        <v>215</v>
      </c>
      <c r="H834" s="461" t="s">
        <v>2099</v>
      </c>
      <c r="I834" s="465" t="s">
        <v>740</v>
      </c>
      <c r="J834" s="466">
        <v>0.15384615384615385</v>
      </c>
      <c r="K834" s="467">
        <v>0.5</v>
      </c>
      <c r="L834" s="468"/>
    </row>
    <row r="835" spans="1:12">
      <c r="A835" s="456" t="s">
        <v>37</v>
      </c>
      <c r="B835" s="456" t="s">
        <v>2114</v>
      </c>
      <c r="C835" s="457" t="s">
        <v>2203</v>
      </c>
      <c r="D835" s="457" t="s">
        <v>2204</v>
      </c>
      <c r="E835" s="458">
        <v>2013</v>
      </c>
      <c r="F835" s="459" t="s">
        <v>2181</v>
      </c>
      <c r="G835" s="460" t="s">
        <v>215</v>
      </c>
      <c r="H835" s="461" t="s">
        <v>206</v>
      </c>
      <c r="I835" s="465" t="s">
        <v>740</v>
      </c>
      <c r="J835" s="466">
        <v>0.75</v>
      </c>
      <c r="K835" s="467">
        <v>0.75</v>
      </c>
      <c r="L835" s="468"/>
    </row>
    <row r="836" spans="1:12">
      <c r="A836" s="456" t="s">
        <v>37</v>
      </c>
      <c r="B836" s="456" t="s">
        <v>2114</v>
      </c>
      <c r="C836" s="457" t="s">
        <v>2203</v>
      </c>
      <c r="D836" s="457" t="s">
        <v>2204</v>
      </c>
      <c r="E836" s="458">
        <v>2013</v>
      </c>
      <c r="F836" s="459" t="s">
        <v>2181</v>
      </c>
      <c r="G836" s="460" t="s">
        <v>221</v>
      </c>
      <c r="H836" s="461" t="s">
        <v>2106</v>
      </c>
      <c r="I836" s="465" t="s">
        <v>740</v>
      </c>
      <c r="J836" s="466">
        <v>0.13043478260869565</v>
      </c>
      <c r="K836" s="467">
        <v>0.75</v>
      </c>
      <c r="L836" s="468"/>
    </row>
    <row r="837" spans="1:12">
      <c r="A837" s="456" t="s">
        <v>37</v>
      </c>
      <c r="B837" s="456" t="s">
        <v>2114</v>
      </c>
      <c r="C837" s="457" t="s">
        <v>2203</v>
      </c>
      <c r="D837" s="457" t="s">
        <v>2204</v>
      </c>
      <c r="E837" s="458">
        <v>2013</v>
      </c>
      <c r="F837" s="459" t="s">
        <v>2181</v>
      </c>
      <c r="G837" s="460" t="s">
        <v>221</v>
      </c>
      <c r="H837" s="461" t="s">
        <v>2104</v>
      </c>
      <c r="I837" s="465" t="s">
        <v>740</v>
      </c>
      <c r="J837" s="466">
        <v>0.16666666666666666</v>
      </c>
      <c r="K837" s="467">
        <v>1</v>
      </c>
      <c r="L837" s="468"/>
    </row>
    <row r="838" spans="1:12">
      <c r="A838" s="456" t="s">
        <v>37</v>
      </c>
      <c r="B838" s="456" t="s">
        <v>2114</v>
      </c>
      <c r="C838" s="457" t="s">
        <v>2203</v>
      </c>
      <c r="D838" s="457" t="s">
        <v>2204</v>
      </c>
      <c r="E838" s="458">
        <v>2013</v>
      </c>
      <c r="F838" s="459" t="s">
        <v>2181</v>
      </c>
      <c r="G838" s="460" t="s">
        <v>221</v>
      </c>
      <c r="H838" s="461" t="s">
        <v>2111</v>
      </c>
      <c r="I838" s="465" t="s">
        <v>740</v>
      </c>
      <c r="J838" s="466">
        <v>0.13541666666666666</v>
      </c>
      <c r="K838" s="467">
        <v>1</v>
      </c>
      <c r="L838" s="468"/>
    </row>
    <row r="839" spans="1:12" ht="13.35" customHeight="1">
      <c r="A839" s="456" t="s">
        <v>37</v>
      </c>
      <c r="B839" s="456" t="s">
        <v>2114</v>
      </c>
      <c r="C839" s="457" t="s">
        <v>2203</v>
      </c>
      <c r="D839" s="457" t="s">
        <v>2204</v>
      </c>
      <c r="E839" s="458">
        <v>2013</v>
      </c>
      <c r="F839" s="459" t="s">
        <v>2181</v>
      </c>
      <c r="G839" s="460" t="s">
        <v>221</v>
      </c>
      <c r="H839" s="461" t="s">
        <v>206</v>
      </c>
      <c r="I839" s="465" t="s">
        <v>740</v>
      </c>
      <c r="J839" s="466">
        <v>0.21428571428571427</v>
      </c>
      <c r="K839" s="467">
        <v>0.8571428571428571</v>
      </c>
      <c r="L839" s="468"/>
    </row>
    <row r="840" spans="1:12" ht="13.5" customHeight="1">
      <c r="A840" s="456" t="s">
        <v>37</v>
      </c>
      <c r="B840" s="456" t="s">
        <v>2114</v>
      </c>
      <c r="C840" s="457" t="s">
        <v>2203</v>
      </c>
      <c r="D840" s="457" t="s">
        <v>2204</v>
      </c>
      <c r="E840" s="458">
        <v>2013</v>
      </c>
      <c r="F840" s="459" t="s">
        <v>2181</v>
      </c>
      <c r="G840" s="460" t="s">
        <v>2108</v>
      </c>
      <c r="H840" s="461" t="s">
        <v>2115</v>
      </c>
      <c r="I840" s="465" t="s">
        <v>740</v>
      </c>
      <c r="J840" s="466">
        <v>1.8072289156626505E-2</v>
      </c>
      <c r="K840" s="467">
        <v>0.81818181818181823</v>
      </c>
      <c r="L840" s="468"/>
    </row>
    <row r="841" spans="1:12" ht="13.35" customHeight="1">
      <c r="A841" s="469" t="s">
        <v>37</v>
      </c>
      <c r="B841" s="469" t="s">
        <v>2114</v>
      </c>
      <c r="C841" s="457" t="s">
        <v>2203</v>
      </c>
      <c r="D841" s="457" t="s">
        <v>2204</v>
      </c>
      <c r="E841" s="458">
        <v>2013</v>
      </c>
      <c r="F841" s="459" t="s">
        <v>2181</v>
      </c>
      <c r="G841" s="460" t="s">
        <v>2108</v>
      </c>
      <c r="H841" s="461" t="s">
        <v>2103</v>
      </c>
      <c r="I841" s="465" t="s">
        <v>740</v>
      </c>
      <c r="J841" s="466">
        <v>0.13333333333333333</v>
      </c>
      <c r="K841" s="467">
        <v>0.5714285714285714</v>
      </c>
      <c r="L841" s="470"/>
    </row>
    <row r="842" spans="1:12" ht="25.5">
      <c r="A842" s="469" t="s">
        <v>37</v>
      </c>
      <c r="B842" s="471" t="s">
        <v>2114</v>
      </c>
      <c r="C842" s="457" t="s">
        <v>2203</v>
      </c>
      <c r="D842" s="457" t="s">
        <v>2204</v>
      </c>
      <c r="E842" s="458">
        <v>2013</v>
      </c>
      <c r="F842" s="459" t="s">
        <v>2181</v>
      </c>
      <c r="G842" s="460" t="s">
        <v>2108</v>
      </c>
      <c r="H842" s="461" t="s">
        <v>2099</v>
      </c>
      <c r="I842" s="465" t="s">
        <v>740</v>
      </c>
      <c r="J842" s="466">
        <v>0.2</v>
      </c>
      <c r="K842" s="467">
        <v>0.8571428571428571</v>
      </c>
      <c r="L842" s="470"/>
    </row>
    <row r="843" spans="1:12" ht="25.5">
      <c r="A843" s="469" t="s">
        <v>37</v>
      </c>
      <c r="B843" s="471" t="s">
        <v>2114</v>
      </c>
      <c r="C843" s="457" t="s">
        <v>2203</v>
      </c>
      <c r="D843" s="457" t="s">
        <v>2204</v>
      </c>
      <c r="E843" s="458">
        <v>2013</v>
      </c>
      <c r="F843" s="459" t="s">
        <v>2181</v>
      </c>
      <c r="G843" s="460" t="s">
        <v>2108</v>
      </c>
      <c r="H843" s="461" t="s">
        <v>2111</v>
      </c>
      <c r="I843" s="465" t="s">
        <v>740</v>
      </c>
      <c r="J843" s="466">
        <v>0.15</v>
      </c>
      <c r="K843" s="467">
        <v>0.6</v>
      </c>
      <c r="L843" s="470"/>
    </row>
    <row r="844" spans="1:12" ht="25.5">
      <c r="A844" s="456" t="s">
        <v>37</v>
      </c>
      <c r="B844" s="456" t="s">
        <v>2097</v>
      </c>
      <c r="C844" s="457" t="s">
        <v>2205</v>
      </c>
      <c r="D844" s="457" t="s">
        <v>2206</v>
      </c>
      <c r="E844" s="458">
        <v>2013</v>
      </c>
      <c r="F844" s="459" t="s">
        <v>2181</v>
      </c>
      <c r="G844" s="460" t="s">
        <v>2098</v>
      </c>
      <c r="H844" s="461" t="s">
        <v>2099</v>
      </c>
      <c r="I844" s="465" t="s">
        <v>740</v>
      </c>
      <c r="J844" s="466">
        <v>0.05</v>
      </c>
      <c r="K844" s="467">
        <v>0.75</v>
      </c>
      <c r="L844" s="464"/>
    </row>
    <row r="845" spans="1:12" ht="25.5">
      <c r="A845" s="456" t="s">
        <v>37</v>
      </c>
      <c r="B845" s="456" t="s">
        <v>2097</v>
      </c>
      <c r="C845" s="457" t="s">
        <v>2205</v>
      </c>
      <c r="D845" s="457" t="s">
        <v>2206</v>
      </c>
      <c r="E845" s="458">
        <v>2013</v>
      </c>
      <c r="F845" s="459" t="s">
        <v>2181</v>
      </c>
      <c r="G845" s="460" t="s">
        <v>2098</v>
      </c>
      <c r="H845" s="461" t="s">
        <v>2101</v>
      </c>
      <c r="I845" s="465" t="s">
        <v>740</v>
      </c>
      <c r="J845" s="466">
        <v>3.6585365853658534E-2</v>
      </c>
      <c r="K845" s="467">
        <v>0.75</v>
      </c>
      <c r="L845" s="468"/>
    </row>
    <row r="846" spans="1:12" ht="25.5">
      <c r="A846" s="456" t="s">
        <v>37</v>
      </c>
      <c r="B846" s="456" t="s">
        <v>2097</v>
      </c>
      <c r="C846" s="457" t="s">
        <v>2205</v>
      </c>
      <c r="D846" s="457" t="s">
        <v>2206</v>
      </c>
      <c r="E846" s="458">
        <v>2013</v>
      </c>
      <c r="F846" s="459" t="s">
        <v>2181</v>
      </c>
      <c r="G846" s="460" t="s">
        <v>2098</v>
      </c>
      <c r="H846" s="461" t="s">
        <v>2102</v>
      </c>
      <c r="I846" s="465" t="s">
        <v>740</v>
      </c>
      <c r="J846" s="466">
        <v>4.6052631578947366E-2</v>
      </c>
      <c r="K846" s="467">
        <v>0.77777777777777779</v>
      </c>
      <c r="L846" s="468"/>
    </row>
    <row r="847" spans="1:12" ht="25.5">
      <c r="A847" s="456" t="s">
        <v>37</v>
      </c>
      <c r="B847" s="456" t="s">
        <v>2097</v>
      </c>
      <c r="C847" s="457" t="s">
        <v>2205</v>
      </c>
      <c r="D847" s="457" t="s">
        <v>2206</v>
      </c>
      <c r="E847" s="458">
        <v>2013</v>
      </c>
      <c r="F847" s="459" t="s">
        <v>2181</v>
      </c>
      <c r="G847" s="460" t="s">
        <v>2098</v>
      </c>
      <c r="H847" s="461" t="s">
        <v>206</v>
      </c>
      <c r="I847" s="465" t="s">
        <v>740</v>
      </c>
      <c r="J847" s="466">
        <v>0.33333333333333331</v>
      </c>
      <c r="K847" s="467">
        <v>0.58333333333333337</v>
      </c>
      <c r="L847" s="468"/>
    </row>
    <row r="848" spans="1:12">
      <c r="A848" s="456" t="s">
        <v>37</v>
      </c>
      <c r="B848" s="456" t="s">
        <v>2097</v>
      </c>
      <c r="C848" s="457" t="s">
        <v>2205</v>
      </c>
      <c r="D848" s="457" t="s">
        <v>2206</v>
      </c>
      <c r="E848" s="458">
        <v>2013</v>
      </c>
      <c r="F848" s="459" t="s">
        <v>2181</v>
      </c>
      <c r="G848" s="460" t="s">
        <v>215</v>
      </c>
      <c r="H848" s="461" t="s">
        <v>2103</v>
      </c>
      <c r="I848" s="465" t="s">
        <v>740</v>
      </c>
      <c r="J848" s="466">
        <v>0.19047619047619047</v>
      </c>
      <c r="K848" s="467">
        <v>1</v>
      </c>
      <c r="L848" s="468"/>
    </row>
    <row r="849" spans="1:12">
      <c r="A849" s="456" t="s">
        <v>37</v>
      </c>
      <c r="B849" s="456" t="s">
        <v>2097</v>
      </c>
      <c r="C849" s="457" t="s">
        <v>2205</v>
      </c>
      <c r="D849" s="457" t="s">
        <v>2206</v>
      </c>
      <c r="E849" s="458">
        <v>2013</v>
      </c>
      <c r="F849" s="459" t="s">
        <v>2181</v>
      </c>
      <c r="G849" s="460" t="s">
        <v>215</v>
      </c>
      <c r="H849" s="461" t="s">
        <v>2104</v>
      </c>
      <c r="I849" s="465" t="s">
        <v>740</v>
      </c>
      <c r="J849" s="466">
        <v>3.937007874015748E-2</v>
      </c>
      <c r="K849" s="467">
        <v>1</v>
      </c>
      <c r="L849" s="468"/>
    </row>
    <row r="850" spans="1:12">
      <c r="A850" s="456" t="s">
        <v>37</v>
      </c>
      <c r="B850" s="456" t="s">
        <v>2097</v>
      </c>
      <c r="C850" s="457" t="s">
        <v>2205</v>
      </c>
      <c r="D850" s="457" t="s">
        <v>2206</v>
      </c>
      <c r="E850" s="458">
        <v>2013</v>
      </c>
      <c r="F850" s="459" t="s">
        <v>2181</v>
      </c>
      <c r="G850" s="460" t="s">
        <v>215</v>
      </c>
      <c r="H850" s="461" t="s">
        <v>2101</v>
      </c>
      <c r="I850" s="465" t="s">
        <v>740</v>
      </c>
      <c r="J850" s="466">
        <v>2.0618556701030927E-2</v>
      </c>
      <c r="K850" s="467">
        <v>0.5</v>
      </c>
      <c r="L850" s="468"/>
    </row>
    <row r="851" spans="1:12">
      <c r="A851" s="456" t="s">
        <v>37</v>
      </c>
      <c r="B851" s="456" t="s">
        <v>2097</v>
      </c>
      <c r="C851" s="457" t="s">
        <v>2205</v>
      </c>
      <c r="D851" s="457" t="s">
        <v>2206</v>
      </c>
      <c r="E851" s="458">
        <v>2013</v>
      </c>
      <c r="F851" s="459" t="s">
        <v>2181</v>
      </c>
      <c r="G851" s="460" t="s">
        <v>215</v>
      </c>
      <c r="H851" s="461" t="s">
        <v>2102</v>
      </c>
      <c r="I851" s="465" t="s">
        <v>740</v>
      </c>
      <c r="J851" s="466">
        <v>6.25E-2</v>
      </c>
      <c r="K851" s="467">
        <v>0.8571428571428571</v>
      </c>
      <c r="L851" s="468"/>
    </row>
    <row r="852" spans="1:12">
      <c r="A852" s="456" t="s">
        <v>37</v>
      </c>
      <c r="B852" s="456" t="s">
        <v>2097</v>
      </c>
      <c r="C852" s="457" t="s">
        <v>2205</v>
      </c>
      <c r="D852" s="457" t="s">
        <v>2206</v>
      </c>
      <c r="E852" s="458">
        <v>2013</v>
      </c>
      <c r="F852" s="459" t="s">
        <v>2181</v>
      </c>
      <c r="G852" s="460" t="s">
        <v>217</v>
      </c>
      <c r="H852" s="461" t="s">
        <v>2105</v>
      </c>
      <c r="I852" s="465" t="s">
        <v>740</v>
      </c>
      <c r="J852" s="466">
        <v>1.6393442622950821E-2</v>
      </c>
      <c r="K852" s="467">
        <v>0.81081081081081086</v>
      </c>
      <c r="L852" s="468"/>
    </row>
    <row r="853" spans="1:12">
      <c r="A853" s="456" t="s">
        <v>37</v>
      </c>
      <c r="B853" s="456" t="s">
        <v>2097</v>
      </c>
      <c r="C853" s="457" t="s">
        <v>2205</v>
      </c>
      <c r="D853" s="457" t="s">
        <v>2206</v>
      </c>
      <c r="E853" s="458">
        <v>2013</v>
      </c>
      <c r="F853" s="459" t="s">
        <v>2181</v>
      </c>
      <c r="G853" s="460" t="s">
        <v>217</v>
      </c>
      <c r="H853" s="461" t="s">
        <v>2106</v>
      </c>
      <c r="I853" s="465" t="s">
        <v>740</v>
      </c>
      <c r="J853" s="466">
        <v>0.25</v>
      </c>
      <c r="K853" s="467">
        <v>0.75</v>
      </c>
      <c r="L853" s="468"/>
    </row>
    <row r="854" spans="1:12">
      <c r="A854" s="456" t="s">
        <v>37</v>
      </c>
      <c r="B854" s="456" t="s">
        <v>2097</v>
      </c>
      <c r="C854" s="457" t="s">
        <v>2205</v>
      </c>
      <c r="D854" s="457" t="s">
        <v>2206</v>
      </c>
      <c r="E854" s="458">
        <v>2013</v>
      </c>
      <c r="F854" s="459" t="s">
        <v>2181</v>
      </c>
      <c r="G854" s="460" t="s">
        <v>217</v>
      </c>
      <c r="H854" s="461" t="s">
        <v>2104</v>
      </c>
      <c r="I854" s="465" t="s">
        <v>740</v>
      </c>
      <c r="J854" s="466">
        <v>2.4096385542168676E-2</v>
      </c>
      <c r="K854" s="467">
        <v>0.5</v>
      </c>
      <c r="L854" s="468"/>
    </row>
    <row r="855" spans="1:12">
      <c r="A855" s="456" t="s">
        <v>37</v>
      </c>
      <c r="B855" s="456" t="s">
        <v>2097</v>
      </c>
      <c r="C855" s="457" t="s">
        <v>2205</v>
      </c>
      <c r="D855" s="457" t="s">
        <v>2206</v>
      </c>
      <c r="E855" s="458">
        <v>2013</v>
      </c>
      <c r="F855" s="459" t="s">
        <v>2181</v>
      </c>
      <c r="G855" s="460" t="s">
        <v>221</v>
      </c>
      <c r="H855" s="461" t="s">
        <v>2103</v>
      </c>
      <c r="I855" s="465" t="s">
        <v>740</v>
      </c>
      <c r="J855" s="466">
        <v>4.7619047619047616E-2</v>
      </c>
      <c r="K855" s="467">
        <v>0.75</v>
      </c>
      <c r="L855" s="468"/>
    </row>
    <row r="856" spans="1:12">
      <c r="A856" s="456" t="s">
        <v>37</v>
      </c>
      <c r="B856" s="456" t="s">
        <v>2097</v>
      </c>
      <c r="C856" s="457" t="s">
        <v>2205</v>
      </c>
      <c r="D856" s="457" t="s">
        <v>2206</v>
      </c>
      <c r="E856" s="458">
        <v>2013</v>
      </c>
      <c r="F856" s="459" t="s">
        <v>2181</v>
      </c>
      <c r="G856" s="460" t="s">
        <v>221</v>
      </c>
      <c r="H856" s="461" t="s">
        <v>2104</v>
      </c>
      <c r="I856" s="465" t="s">
        <v>740</v>
      </c>
      <c r="J856" s="466">
        <v>3.9473684210526314E-2</v>
      </c>
      <c r="K856" s="467">
        <v>0.75</v>
      </c>
      <c r="L856" s="468"/>
    </row>
    <row r="857" spans="1:12">
      <c r="A857" s="456" t="s">
        <v>37</v>
      </c>
      <c r="B857" s="456" t="s">
        <v>2097</v>
      </c>
      <c r="C857" s="457" t="s">
        <v>2205</v>
      </c>
      <c r="D857" s="457" t="s">
        <v>2206</v>
      </c>
      <c r="E857" s="458">
        <v>2013</v>
      </c>
      <c r="F857" s="459" t="s">
        <v>2181</v>
      </c>
      <c r="G857" s="460" t="s">
        <v>221</v>
      </c>
      <c r="H857" s="461" t="s">
        <v>2101</v>
      </c>
      <c r="I857" s="465" t="s">
        <v>740</v>
      </c>
      <c r="J857" s="466">
        <v>0.14285714285714285</v>
      </c>
      <c r="K857" s="467">
        <v>0.8</v>
      </c>
      <c r="L857" s="468"/>
    </row>
    <row r="858" spans="1:12">
      <c r="A858" s="456" t="s">
        <v>37</v>
      </c>
      <c r="B858" s="456" t="s">
        <v>2097</v>
      </c>
      <c r="C858" s="457" t="s">
        <v>2205</v>
      </c>
      <c r="D858" s="457" t="s">
        <v>2206</v>
      </c>
      <c r="E858" s="458">
        <v>2013</v>
      </c>
      <c r="F858" s="459" t="s">
        <v>2181</v>
      </c>
      <c r="G858" s="460" t="s">
        <v>221</v>
      </c>
      <c r="H858" s="461" t="s">
        <v>2102</v>
      </c>
      <c r="I858" s="465" t="s">
        <v>740</v>
      </c>
      <c r="J858" s="466">
        <v>0.37037037037037035</v>
      </c>
      <c r="K858" s="467">
        <v>1</v>
      </c>
      <c r="L858" s="468"/>
    </row>
    <row r="859" spans="1:12">
      <c r="A859" s="456" t="s">
        <v>37</v>
      </c>
      <c r="B859" s="456" t="s">
        <v>2097</v>
      </c>
      <c r="C859" s="457" t="s">
        <v>2205</v>
      </c>
      <c r="D859" s="457" t="s">
        <v>2206</v>
      </c>
      <c r="E859" s="458">
        <v>2013</v>
      </c>
      <c r="F859" s="459" t="s">
        <v>2181</v>
      </c>
      <c r="G859" s="460" t="s">
        <v>222</v>
      </c>
      <c r="H859" s="461" t="s">
        <v>2103</v>
      </c>
      <c r="I859" s="465" t="s">
        <v>740</v>
      </c>
      <c r="J859" s="466">
        <v>1.6393442622950821E-2</v>
      </c>
      <c r="K859" s="467">
        <v>0.5</v>
      </c>
      <c r="L859" s="468"/>
    </row>
    <row r="860" spans="1:12">
      <c r="A860" s="456" t="s">
        <v>37</v>
      </c>
      <c r="B860" s="456" t="s">
        <v>2097</v>
      </c>
      <c r="C860" s="457" t="s">
        <v>2205</v>
      </c>
      <c r="D860" s="457" t="s">
        <v>2206</v>
      </c>
      <c r="E860" s="458">
        <v>2013</v>
      </c>
      <c r="F860" s="459" t="s">
        <v>2181</v>
      </c>
      <c r="G860" s="460" t="s">
        <v>222</v>
      </c>
      <c r="H860" s="461" t="s">
        <v>2104</v>
      </c>
      <c r="I860" s="465" t="s">
        <v>740</v>
      </c>
      <c r="J860" s="466">
        <v>1.8518518518518517E-2</v>
      </c>
      <c r="K860" s="467">
        <v>0.75</v>
      </c>
      <c r="L860" s="468"/>
    </row>
    <row r="861" spans="1:12">
      <c r="A861" s="456" t="s">
        <v>37</v>
      </c>
      <c r="B861" s="456" t="s">
        <v>2097</v>
      </c>
      <c r="C861" s="457" t="s">
        <v>2205</v>
      </c>
      <c r="D861" s="457" t="s">
        <v>2206</v>
      </c>
      <c r="E861" s="458">
        <v>2013</v>
      </c>
      <c r="F861" s="459" t="s">
        <v>2181</v>
      </c>
      <c r="G861" s="460" t="s">
        <v>222</v>
      </c>
      <c r="H861" s="461" t="s">
        <v>2107</v>
      </c>
      <c r="I861" s="465" t="s">
        <v>740</v>
      </c>
      <c r="J861" s="466">
        <v>0.13333333333333333</v>
      </c>
      <c r="K861" s="467">
        <v>1</v>
      </c>
      <c r="L861" s="468"/>
    </row>
    <row r="862" spans="1:12" ht="25.5">
      <c r="A862" s="456" t="s">
        <v>37</v>
      </c>
      <c r="B862" s="456" t="s">
        <v>2097</v>
      </c>
      <c r="C862" s="457" t="s">
        <v>2205</v>
      </c>
      <c r="D862" s="457" t="s">
        <v>2206</v>
      </c>
      <c r="E862" s="458">
        <v>2013</v>
      </c>
      <c r="F862" s="459" t="s">
        <v>2181</v>
      </c>
      <c r="G862" s="460" t="s">
        <v>2108</v>
      </c>
      <c r="H862" s="461" t="s">
        <v>2105</v>
      </c>
      <c r="I862" s="465" t="s">
        <v>740</v>
      </c>
      <c r="J862" s="466">
        <v>1.5270935960591134E-2</v>
      </c>
      <c r="K862" s="467">
        <v>0.75609756097560976</v>
      </c>
      <c r="L862" s="468"/>
    </row>
    <row r="863" spans="1:12" ht="25.5">
      <c r="A863" s="456" t="s">
        <v>37</v>
      </c>
      <c r="B863" s="456" t="s">
        <v>2097</v>
      </c>
      <c r="C863" s="457" t="s">
        <v>2205</v>
      </c>
      <c r="D863" s="457" t="s">
        <v>2206</v>
      </c>
      <c r="E863" s="458">
        <v>2013</v>
      </c>
      <c r="F863" s="459" t="s">
        <v>2181</v>
      </c>
      <c r="G863" s="460" t="s">
        <v>2108</v>
      </c>
      <c r="H863" s="461" t="s">
        <v>2106</v>
      </c>
      <c r="I863" s="465" t="s">
        <v>740</v>
      </c>
      <c r="J863" s="466">
        <v>3.4482758620689655E-2</v>
      </c>
      <c r="K863" s="467">
        <v>0.75</v>
      </c>
      <c r="L863" s="468"/>
    </row>
    <row r="864" spans="1:12" ht="25.5">
      <c r="A864" s="456" t="s">
        <v>37</v>
      </c>
      <c r="B864" s="456" t="s">
        <v>2097</v>
      </c>
      <c r="C864" s="457" t="s">
        <v>2205</v>
      </c>
      <c r="D864" s="457" t="s">
        <v>2206</v>
      </c>
      <c r="E864" s="458">
        <v>2013</v>
      </c>
      <c r="F864" s="459" t="s">
        <v>2181</v>
      </c>
      <c r="G864" s="460" t="s">
        <v>2108</v>
      </c>
      <c r="H864" s="461" t="s">
        <v>2104</v>
      </c>
      <c r="I864" s="465" t="s">
        <v>740</v>
      </c>
      <c r="J864" s="466">
        <v>0.04</v>
      </c>
      <c r="K864" s="467">
        <v>0.5</v>
      </c>
      <c r="L864" s="468"/>
    </row>
    <row r="865" spans="1:12" ht="25.5">
      <c r="A865" s="456" t="s">
        <v>37</v>
      </c>
      <c r="B865" s="456" t="s">
        <v>2097</v>
      </c>
      <c r="C865" s="457" t="s">
        <v>2205</v>
      </c>
      <c r="D865" s="457" t="s">
        <v>2206</v>
      </c>
      <c r="E865" s="458">
        <v>2013</v>
      </c>
      <c r="F865" s="459" t="s">
        <v>2181</v>
      </c>
      <c r="G865" s="460" t="s">
        <v>2108</v>
      </c>
      <c r="H865" s="461" t="s">
        <v>2101</v>
      </c>
      <c r="I865" s="465" t="s">
        <v>740</v>
      </c>
      <c r="J865" s="466">
        <v>0.12676056338028169</v>
      </c>
      <c r="K865" s="467">
        <v>0.9</v>
      </c>
      <c r="L865" s="468"/>
    </row>
    <row r="866" spans="1:12" ht="25.5">
      <c r="A866" s="456" t="s">
        <v>37</v>
      </c>
      <c r="B866" s="456" t="s">
        <v>2097</v>
      </c>
      <c r="C866" s="457" t="s">
        <v>2205</v>
      </c>
      <c r="D866" s="457" t="s">
        <v>2206</v>
      </c>
      <c r="E866" s="458">
        <v>2013</v>
      </c>
      <c r="F866" s="459" t="s">
        <v>2181</v>
      </c>
      <c r="G866" s="460" t="s">
        <v>2108</v>
      </c>
      <c r="H866" s="461" t="s">
        <v>2102</v>
      </c>
      <c r="I866" s="465" t="s">
        <v>740</v>
      </c>
      <c r="J866" s="466">
        <v>3.3333333333333333E-2</v>
      </c>
      <c r="K866" s="467">
        <v>0.5</v>
      </c>
      <c r="L866" s="468"/>
    </row>
    <row r="867" spans="1:12">
      <c r="A867" s="456" t="s">
        <v>37</v>
      </c>
      <c r="B867" s="456" t="s">
        <v>2097</v>
      </c>
      <c r="C867" s="457" t="s">
        <v>2205</v>
      </c>
      <c r="D867" s="457" t="s">
        <v>2206</v>
      </c>
      <c r="E867" s="458">
        <v>2013</v>
      </c>
      <c r="F867" s="459" t="s">
        <v>2181</v>
      </c>
      <c r="G867" s="460" t="s">
        <v>2109</v>
      </c>
      <c r="H867" s="461" t="s">
        <v>2106</v>
      </c>
      <c r="I867" s="465" t="s">
        <v>740</v>
      </c>
      <c r="J867" s="466">
        <v>0.16666666666666666</v>
      </c>
      <c r="K867" s="467">
        <v>1</v>
      </c>
      <c r="L867" s="468"/>
    </row>
    <row r="868" spans="1:12">
      <c r="A868" s="456" t="s">
        <v>37</v>
      </c>
      <c r="B868" s="456" t="s">
        <v>2097</v>
      </c>
      <c r="C868" s="457" t="s">
        <v>2205</v>
      </c>
      <c r="D868" s="457" t="s">
        <v>2206</v>
      </c>
      <c r="E868" s="458">
        <v>2013</v>
      </c>
      <c r="F868" s="459" t="s">
        <v>2181</v>
      </c>
      <c r="G868" s="460" t="s">
        <v>2109</v>
      </c>
      <c r="H868" s="461" t="s">
        <v>2104</v>
      </c>
      <c r="I868" s="465" t="s">
        <v>740</v>
      </c>
      <c r="J868" s="466">
        <v>6.1224489795918366E-2</v>
      </c>
      <c r="K868" s="467">
        <v>0.75</v>
      </c>
      <c r="L868" s="468"/>
    </row>
    <row r="869" spans="1:12" ht="25.5">
      <c r="A869" s="456" t="s">
        <v>37</v>
      </c>
      <c r="B869" s="456" t="s">
        <v>2097</v>
      </c>
      <c r="C869" s="457" t="s">
        <v>2205</v>
      </c>
      <c r="D869" s="457" t="s">
        <v>2206</v>
      </c>
      <c r="E869" s="458">
        <v>2013</v>
      </c>
      <c r="F869" s="459" t="s">
        <v>2181</v>
      </c>
      <c r="G869" s="460" t="s">
        <v>226</v>
      </c>
      <c r="H869" s="461" t="s">
        <v>2106</v>
      </c>
      <c r="I869" s="465" t="s">
        <v>740</v>
      </c>
      <c r="J869" s="466">
        <v>6.6666666666666666E-2</v>
      </c>
      <c r="K869" s="467">
        <v>0.5</v>
      </c>
      <c r="L869" s="468"/>
    </row>
    <row r="870" spans="1:12" ht="25.5">
      <c r="A870" s="456" t="s">
        <v>37</v>
      </c>
      <c r="B870" s="456" t="s">
        <v>2097</v>
      </c>
      <c r="C870" s="457" t="s">
        <v>2205</v>
      </c>
      <c r="D870" s="457" t="s">
        <v>2206</v>
      </c>
      <c r="E870" s="458">
        <v>2013</v>
      </c>
      <c r="F870" s="459" t="s">
        <v>2181</v>
      </c>
      <c r="G870" s="460" t="s">
        <v>226</v>
      </c>
      <c r="H870" s="461" t="s">
        <v>2099</v>
      </c>
      <c r="I870" s="465" t="s">
        <v>740</v>
      </c>
      <c r="J870" s="466">
        <v>0.10344827586206896</v>
      </c>
      <c r="K870" s="467">
        <v>0.75</v>
      </c>
      <c r="L870" s="468"/>
    </row>
    <row r="871" spans="1:12" ht="25.5">
      <c r="A871" s="456" t="s">
        <v>37</v>
      </c>
      <c r="B871" s="456" t="s">
        <v>1020</v>
      </c>
      <c r="C871" s="457" t="s">
        <v>2205</v>
      </c>
      <c r="D871" s="457" t="s">
        <v>2206</v>
      </c>
      <c r="E871" s="458">
        <v>2013</v>
      </c>
      <c r="F871" s="459" t="s">
        <v>2181</v>
      </c>
      <c r="G871" s="460" t="s">
        <v>2098</v>
      </c>
      <c r="H871" s="461" t="s">
        <v>2110</v>
      </c>
      <c r="I871" s="465" t="s">
        <v>740</v>
      </c>
      <c r="J871" s="466">
        <v>0.19047619047619047</v>
      </c>
      <c r="K871" s="467">
        <v>1</v>
      </c>
      <c r="L871" s="468"/>
    </row>
    <row r="872" spans="1:12" ht="25.5">
      <c r="A872" s="456" t="s">
        <v>37</v>
      </c>
      <c r="B872" s="456" t="s">
        <v>1020</v>
      </c>
      <c r="C872" s="457" t="s">
        <v>2205</v>
      </c>
      <c r="D872" s="457" t="s">
        <v>2206</v>
      </c>
      <c r="E872" s="458">
        <v>2013</v>
      </c>
      <c r="F872" s="459" t="s">
        <v>2181</v>
      </c>
      <c r="G872" s="460" t="s">
        <v>2098</v>
      </c>
      <c r="H872" s="461" t="s">
        <v>2104</v>
      </c>
      <c r="I872" s="465" t="s">
        <v>740</v>
      </c>
      <c r="J872" s="466">
        <v>2.4844720496894408E-2</v>
      </c>
      <c r="K872" s="467">
        <v>1</v>
      </c>
      <c r="L872" s="468"/>
    </row>
    <row r="873" spans="1:12" ht="25.5">
      <c r="A873" s="456" t="s">
        <v>37</v>
      </c>
      <c r="B873" s="456" t="s">
        <v>1020</v>
      </c>
      <c r="C873" s="457" t="s">
        <v>2205</v>
      </c>
      <c r="D873" s="457" t="s">
        <v>2206</v>
      </c>
      <c r="E873" s="458">
        <v>2013</v>
      </c>
      <c r="F873" s="459" t="s">
        <v>2181</v>
      </c>
      <c r="G873" s="460" t="s">
        <v>2098</v>
      </c>
      <c r="H873" s="461" t="s">
        <v>2101</v>
      </c>
      <c r="I873" s="465" t="s">
        <v>740</v>
      </c>
      <c r="J873" s="466">
        <v>1.5060240963855422E-2</v>
      </c>
      <c r="K873" s="467">
        <v>0.7142857142857143</v>
      </c>
      <c r="L873" s="468"/>
    </row>
    <row r="874" spans="1:12" ht="25.5">
      <c r="A874" s="456" t="s">
        <v>37</v>
      </c>
      <c r="B874" s="456" t="s">
        <v>1020</v>
      </c>
      <c r="C874" s="457" t="s">
        <v>2205</v>
      </c>
      <c r="D874" s="457" t="s">
        <v>2206</v>
      </c>
      <c r="E874" s="458">
        <v>2013</v>
      </c>
      <c r="F874" s="459" t="s">
        <v>2181</v>
      </c>
      <c r="G874" s="460" t="s">
        <v>2098</v>
      </c>
      <c r="H874" s="461" t="s">
        <v>2102</v>
      </c>
      <c r="I874" s="465" t="s">
        <v>740</v>
      </c>
      <c r="J874" s="466">
        <v>2.7210884353741496E-2</v>
      </c>
      <c r="K874" s="467">
        <v>1</v>
      </c>
      <c r="L874" s="468"/>
    </row>
    <row r="875" spans="1:12">
      <c r="A875" s="456" t="s">
        <v>37</v>
      </c>
      <c r="B875" s="456" t="s">
        <v>1020</v>
      </c>
      <c r="C875" s="457" t="s">
        <v>2205</v>
      </c>
      <c r="D875" s="457" t="s">
        <v>2206</v>
      </c>
      <c r="E875" s="458">
        <v>2013</v>
      </c>
      <c r="F875" s="459" t="s">
        <v>2181</v>
      </c>
      <c r="G875" s="460" t="s">
        <v>215</v>
      </c>
      <c r="H875" s="461" t="s">
        <v>2110</v>
      </c>
      <c r="I875" s="465" t="s">
        <v>740</v>
      </c>
      <c r="J875" s="466">
        <v>0.19047619047619047</v>
      </c>
      <c r="K875" s="467">
        <v>1</v>
      </c>
      <c r="L875" s="468"/>
    </row>
    <row r="876" spans="1:12">
      <c r="A876" s="456" t="s">
        <v>37</v>
      </c>
      <c r="B876" s="456" t="s">
        <v>1020</v>
      </c>
      <c r="C876" s="457" t="s">
        <v>2205</v>
      </c>
      <c r="D876" s="457" t="s">
        <v>2206</v>
      </c>
      <c r="E876" s="458">
        <v>2013</v>
      </c>
      <c r="F876" s="459" t="s">
        <v>2181</v>
      </c>
      <c r="G876" s="460" t="s">
        <v>215</v>
      </c>
      <c r="H876" s="461" t="s">
        <v>2104</v>
      </c>
      <c r="I876" s="465" t="s">
        <v>740</v>
      </c>
      <c r="J876" s="466">
        <v>4.3956043956043959E-2</v>
      </c>
      <c r="K876" s="467">
        <v>1</v>
      </c>
      <c r="L876" s="468"/>
    </row>
    <row r="877" spans="1:12">
      <c r="A877" s="456" t="s">
        <v>37</v>
      </c>
      <c r="B877" s="456" t="s">
        <v>1020</v>
      </c>
      <c r="C877" s="457" t="s">
        <v>2205</v>
      </c>
      <c r="D877" s="457" t="s">
        <v>2206</v>
      </c>
      <c r="E877" s="458">
        <v>2013</v>
      </c>
      <c r="F877" s="459" t="s">
        <v>2181</v>
      </c>
      <c r="G877" s="460" t="s">
        <v>215</v>
      </c>
      <c r="H877" s="461" t="s">
        <v>2101</v>
      </c>
      <c r="I877" s="465" t="s">
        <v>740</v>
      </c>
      <c r="J877" s="466">
        <v>4.3956043956043959E-2</v>
      </c>
      <c r="K877" s="467">
        <v>1</v>
      </c>
      <c r="L877" s="468"/>
    </row>
    <row r="878" spans="1:12">
      <c r="A878" s="456" t="s">
        <v>37</v>
      </c>
      <c r="B878" s="456" t="s">
        <v>1020</v>
      </c>
      <c r="C878" s="457" t="s">
        <v>2205</v>
      </c>
      <c r="D878" s="457" t="s">
        <v>2206</v>
      </c>
      <c r="E878" s="458">
        <v>2013</v>
      </c>
      <c r="F878" s="459" t="s">
        <v>2181</v>
      </c>
      <c r="G878" s="460" t="s">
        <v>215</v>
      </c>
      <c r="H878" s="461" t="s">
        <v>2111</v>
      </c>
      <c r="I878" s="465" t="s">
        <v>740</v>
      </c>
      <c r="J878" s="466">
        <v>0.29166666666666669</v>
      </c>
      <c r="K878" s="467">
        <v>1</v>
      </c>
      <c r="L878" s="468"/>
    </row>
    <row r="879" spans="1:12">
      <c r="A879" s="456" t="s">
        <v>37</v>
      </c>
      <c r="B879" s="456" t="s">
        <v>1020</v>
      </c>
      <c r="C879" s="457" t="s">
        <v>2205</v>
      </c>
      <c r="D879" s="457" t="s">
        <v>2206</v>
      </c>
      <c r="E879" s="458">
        <v>2013</v>
      </c>
      <c r="F879" s="459" t="s">
        <v>2181</v>
      </c>
      <c r="G879" s="460" t="s">
        <v>217</v>
      </c>
      <c r="H879" s="461" t="s">
        <v>2112</v>
      </c>
      <c r="I879" s="465" t="s">
        <v>740</v>
      </c>
      <c r="J879" s="466">
        <v>0.11428571428571428</v>
      </c>
      <c r="K879" s="467">
        <v>1</v>
      </c>
      <c r="L879" s="468"/>
    </row>
    <row r="880" spans="1:12">
      <c r="A880" s="456" t="s">
        <v>37</v>
      </c>
      <c r="B880" s="456" t="s">
        <v>1020</v>
      </c>
      <c r="C880" s="457" t="s">
        <v>2205</v>
      </c>
      <c r="D880" s="457" t="s">
        <v>2206</v>
      </c>
      <c r="E880" s="458">
        <v>2013</v>
      </c>
      <c r="F880" s="459" t="s">
        <v>2181</v>
      </c>
      <c r="G880" s="460" t="s">
        <v>217</v>
      </c>
      <c r="H880" s="461" t="s">
        <v>2104</v>
      </c>
      <c r="I880" s="465" t="s">
        <v>740</v>
      </c>
      <c r="J880" s="466">
        <v>0.4</v>
      </c>
      <c r="K880" s="467">
        <v>1</v>
      </c>
      <c r="L880" s="468"/>
    </row>
    <row r="881" spans="1:12">
      <c r="A881" s="456" t="s">
        <v>37</v>
      </c>
      <c r="B881" s="456" t="s">
        <v>1020</v>
      </c>
      <c r="C881" s="457" t="s">
        <v>2205</v>
      </c>
      <c r="D881" s="457" t="s">
        <v>2206</v>
      </c>
      <c r="E881" s="458">
        <v>2013</v>
      </c>
      <c r="F881" s="459" t="s">
        <v>2181</v>
      </c>
      <c r="G881" s="460" t="s">
        <v>221</v>
      </c>
      <c r="H881" s="461" t="s">
        <v>2112</v>
      </c>
      <c r="I881" s="465" t="s">
        <v>740</v>
      </c>
      <c r="J881" s="466">
        <v>5.4545454545454543E-2</v>
      </c>
      <c r="K881" s="467">
        <v>0.75</v>
      </c>
      <c r="L881" s="468"/>
    </row>
    <row r="882" spans="1:12">
      <c r="A882" s="456" t="s">
        <v>37</v>
      </c>
      <c r="B882" s="456" t="s">
        <v>1020</v>
      </c>
      <c r="C882" s="457" t="s">
        <v>2205</v>
      </c>
      <c r="D882" s="457" t="s">
        <v>2206</v>
      </c>
      <c r="E882" s="458">
        <v>2013</v>
      </c>
      <c r="F882" s="459" t="s">
        <v>2181</v>
      </c>
      <c r="G882" s="460" t="s">
        <v>221</v>
      </c>
      <c r="H882" s="461" t="s">
        <v>2104</v>
      </c>
      <c r="I882" s="465" t="s">
        <v>740</v>
      </c>
      <c r="J882" s="466">
        <v>4.2857142857142858E-2</v>
      </c>
      <c r="K882" s="467">
        <v>0.75</v>
      </c>
      <c r="L882" s="468"/>
    </row>
    <row r="883" spans="1:12">
      <c r="A883" s="456" t="s">
        <v>37</v>
      </c>
      <c r="B883" s="456" t="s">
        <v>1020</v>
      </c>
      <c r="C883" s="457" t="s">
        <v>2205</v>
      </c>
      <c r="D883" s="457" t="s">
        <v>2206</v>
      </c>
      <c r="E883" s="458">
        <v>2013</v>
      </c>
      <c r="F883" s="459" t="s">
        <v>2181</v>
      </c>
      <c r="G883" s="460" t="s">
        <v>221</v>
      </c>
      <c r="H883" s="461" t="s">
        <v>2107</v>
      </c>
      <c r="I883" s="465" t="s">
        <v>740</v>
      </c>
      <c r="J883" s="466">
        <v>0.18518518518518517</v>
      </c>
      <c r="K883" s="467">
        <v>1</v>
      </c>
      <c r="L883" s="468"/>
    </row>
    <row r="884" spans="1:12">
      <c r="A884" s="456" t="s">
        <v>37</v>
      </c>
      <c r="B884" s="456" t="s">
        <v>1020</v>
      </c>
      <c r="C884" s="457" t="s">
        <v>2205</v>
      </c>
      <c r="D884" s="457" t="s">
        <v>2206</v>
      </c>
      <c r="E884" s="458">
        <v>2013</v>
      </c>
      <c r="F884" s="459" t="s">
        <v>2181</v>
      </c>
      <c r="G884" s="460" t="s">
        <v>222</v>
      </c>
      <c r="H884" s="461" t="s">
        <v>2110</v>
      </c>
      <c r="I884" s="465" t="s">
        <v>740</v>
      </c>
      <c r="J884" s="466">
        <v>3.5294117647058823E-2</v>
      </c>
      <c r="K884" s="467">
        <v>0.75</v>
      </c>
      <c r="L884" s="468"/>
    </row>
    <row r="885" spans="1:12">
      <c r="A885" s="456" t="s">
        <v>37</v>
      </c>
      <c r="B885" s="456" t="s">
        <v>1020</v>
      </c>
      <c r="C885" s="457" t="s">
        <v>2205</v>
      </c>
      <c r="D885" s="457" t="s">
        <v>2206</v>
      </c>
      <c r="E885" s="458">
        <v>2013</v>
      </c>
      <c r="F885" s="459" t="s">
        <v>2181</v>
      </c>
      <c r="G885" s="460" t="s">
        <v>222</v>
      </c>
      <c r="H885" s="461" t="s">
        <v>2104</v>
      </c>
      <c r="I885" s="465" t="s">
        <v>740</v>
      </c>
      <c r="J885" s="466">
        <v>6.3492063492063489E-2</v>
      </c>
      <c r="K885" s="467">
        <v>1</v>
      </c>
      <c r="L885" s="468"/>
    </row>
    <row r="886" spans="1:12">
      <c r="A886" s="456" t="s">
        <v>37</v>
      </c>
      <c r="B886" s="456" t="s">
        <v>1020</v>
      </c>
      <c r="C886" s="457" t="s">
        <v>2205</v>
      </c>
      <c r="D886" s="457" t="s">
        <v>2206</v>
      </c>
      <c r="E886" s="458">
        <v>2013</v>
      </c>
      <c r="F886" s="459" t="s">
        <v>2181</v>
      </c>
      <c r="G886" s="460" t="s">
        <v>2109</v>
      </c>
      <c r="H886" s="461" t="s">
        <v>2099</v>
      </c>
      <c r="I886" s="465" t="s">
        <v>740</v>
      </c>
      <c r="J886" s="466">
        <v>0.23529411764705882</v>
      </c>
      <c r="K886" s="467">
        <v>0.8</v>
      </c>
      <c r="L886" s="468"/>
    </row>
    <row r="887" spans="1:12" ht="25.5">
      <c r="A887" s="456" t="s">
        <v>37</v>
      </c>
      <c r="B887" s="456" t="s">
        <v>1020</v>
      </c>
      <c r="C887" s="457" t="s">
        <v>2205</v>
      </c>
      <c r="D887" s="457" t="s">
        <v>2206</v>
      </c>
      <c r="E887" s="458">
        <v>2013</v>
      </c>
      <c r="F887" s="459" t="s">
        <v>2181</v>
      </c>
      <c r="G887" s="460" t="s">
        <v>2108</v>
      </c>
      <c r="H887" s="461" t="s">
        <v>2113</v>
      </c>
      <c r="I887" s="465" t="s">
        <v>740</v>
      </c>
      <c r="J887" s="466">
        <v>2.3809523809523808E-2</v>
      </c>
      <c r="K887" s="467">
        <v>0.75</v>
      </c>
      <c r="L887" s="468"/>
    </row>
    <row r="888" spans="1:12" ht="25.5">
      <c r="A888" s="456" t="s">
        <v>37</v>
      </c>
      <c r="B888" s="456" t="s">
        <v>1020</v>
      </c>
      <c r="C888" s="457" t="s">
        <v>2205</v>
      </c>
      <c r="D888" s="457" t="s">
        <v>2206</v>
      </c>
      <c r="E888" s="458">
        <v>2013</v>
      </c>
      <c r="F888" s="459" t="s">
        <v>2181</v>
      </c>
      <c r="G888" s="460" t="s">
        <v>2108</v>
      </c>
      <c r="H888" s="461" t="s">
        <v>2110</v>
      </c>
      <c r="I888" s="465" t="s">
        <v>740</v>
      </c>
      <c r="J888" s="466">
        <v>1.7400204708290685E-2</v>
      </c>
      <c r="K888" s="467">
        <v>0.85</v>
      </c>
      <c r="L888" s="468"/>
    </row>
    <row r="889" spans="1:12" ht="25.5">
      <c r="A889" s="456" t="s">
        <v>37</v>
      </c>
      <c r="B889" s="456" t="s">
        <v>1020</v>
      </c>
      <c r="C889" s="457" t="s">
        <v>2205</v>
      </c>
      <c r="D889" s="457" t="s">
        <v>2206</v>
      </c>
      <c r="E889" s="458">
        <v>2013</v>
      </c>
      <c r="F889" s="459" t="s">
        <v>2181</v>
      </c>
      <c r="G889" s="460" t="s">
        <v>2108</v>
      </c>
      <c r="H889" s="461" t="s">
        <v>2099</v>
      </c>
      <c r="I889" s="465" t="s">
        <v>740</v>
      </c>
      <c r="J889" s="466">
        <v>0.17391304347826086</v>
      </c>
      <c r="K889" s="467">
        <v>1</v>
      </c>
      <c r="L889" s="468"/>
    </row>
    <row r="890" spans="1:12" ht="25.5">
      <c r="A890" s="456" t="s">
        <v>37</v>
      </c>
      <c r="B890" s="456" t="s">
        <v>1020</v>
      </c>
      <c r="C890" s="457" t="s">
        <v>2205</v>
      </c>
      <c r="D890" s="457" t="s">
        <v>2206</v>
      </c>
      <c r="E890" s="458">
        <v>2013</v>
      </c>
      <c r="F890" s="459" t="s">
        <v>2181</v>
      </c>
      <c r="G890" s="460" t="s">
        <v>226</v>
      </c>
      <c r="H890" s="461" t="s">
        <v>2110</v>
      </c>
      <c r="I890" s="465" t="s">
        <v>740</v>
      </c>
      <c r="J890" s="466">
        <v>0.13793103448275862</v>
      </c>
      <c r="K890" s="467">
        <v>1</v>
      </c>
      <c r="L890" s="468"/>
    </row>
    <row r="891" spans="1:12" ht="25.5">
      <c r="A891" s="456" t="s">
        <v>37</v>
      </c>
      <c r="B891" s="456" t="s">
        <v>1020</v>
      </c>
      <c r="C891" s="457" t="s">
        <v>2205</v>
      </c>
      <c r="D891" s="457" t="s">
        <v>2206</v>
      </c>
      <c r="E891" s="458">
        <v>2013</v>
      </c>
      <c r="F891" s="459" t="s">
        <v>2181</v>
      </c>
      <c r="G891" s="460" t="s">
        <v>226</v>
      </c>
      <c r="H891" s="461" t="s">
        <v>2104</v>
      </c>
      <c r="I891" s="465" t="s">
        <v>740</v>
      </c>
      <c r="J891" s="466">
        <v>0.23076923076923078</v>
      </c>
      <c r="K891" s="467">
        <v>0.75</v>
      </c>
      <c r="L891" s="468"/>
    </row>
    <row r="892" spans="1:12" ht="25.5">
      <c r="A892" s="456" t="s">
        <v>37</v>
      </c>
      <c r="B892" s="456" t="s">
        <v>2114</v>
      </c>
      <c r="C892" s="457" t="s">
        <v>2205</v>
      </c>
      <c r="D892" s="457" t="s">
        <v>2206</v>
      </c>
      <c r="E892" s="458">
        <v>2013</v>
      </c>
      <c r="F892" s="459" t="s">
        <v>2181</v>
      </c>
      <c r="G892" s="460" t="s">
        <v>2098</v>
      </c>
      <c r="H892" s="461" t="s">
        <v>2102</v>
      </c>
      <c r="I892" s="465" t="s">
        <v>740</v>
      </c>
      <c r="J892" s="466">
        <v>0.14285714285714285</v>
      </c>
      <c r="K892" s="467">
        <v>1</v>
      </c>
      <c r="L892" s="468"/>
    </row>
    <row r="893" spans="1:12" ht="25.5">
      <c r="A893" s="456" t="s">
        <v>37</v>
      </c>
      <c r="B893" s="456" t="s">
        <v>2114</v>
      </c>
      <c r="C893" s="457" t="s">
        <v>2205</v>
      </c>
      <c r="D893" s="457" t="s">
        <v>2206</v>
      </c>
      <c r="E893" s="458">
        <v>2013</v>
      </c>
      <c r="F893" s="459" t="s">
        <v>2181</v>
      </c>
      <c r="G893" s="460" t="s">
        <v>2098</v>
      </c>
      <c r="H893" s="461" t="s">
        <v>206</v>
      </c>
      <c r="I893" s="465" t="s">
        <v>740</v>
      </c>
      <c r="J893" s="466">
        <v>0.48275862068965519</v>
      </c>
      <c r="K893" s="467">
        <v>0.7</v>
      </c>
      <c r="L893" s="468"/>
    </row>
    <row r="894" spans="1:12">
      <c r="A894" s="456" t="s">
        <v>37</v>
      </c>
      <c r="B894" s="456" t="s">
        <v>2114</v>
      </c>
      <c r="C894" s="457" t="s">
        <v>2205</v>
      </c>
      <c r="D894" s="457" t="s">
        <v>2206</v>
      </c>
      <c r="E894" s="458">
        <v>2013</v>
      </c>
      <c r="F894" s="459" t="s">
        <v>2181</v>
      </c>
      <c r="G894" s="460" t="s">
        <v>215</v>
      </c>
      <c r="H894" s="461" t="s">
        <v>2099</v>
      </c>
      <c r="I894" s="465" t="s">
        <v>740</v>
      </c>
      <c r="J894" s="466">
        <v>0.15384615384615385</v>
      </c>
      <c r="K894" s="467">
        <v>0.5</v>
      </c>
      <c r="L894" s="468"/>
    </row>
    <row r="895" spans="1:12">
      <c r="A895" s="456" t="s">
        <v>37</v>
      </c>
      <c r="B895" s="456" t="s">
        <v>2114</v>
      </c>
      <c r="C895" s="457" t="s">
        <v>2205</v>
      </c>
      <c r="D895" s="457" t="s">
        <v>2206</v>
      </c>
      <c r="E895" s="458">
        <v>2013</v>
      </c>
      <c r="F895" s="459" t="s">
        <v>2181</v>
      </c>
      <c r="G895" s="460" t="s">
        <v>215</v>
      </c>
      <c r="H895" s="461" t="s">
        <v>206</v>
      </c>
      <c r="I895" s="465" t="s">
        <v>740</v>
      </c>
      <c r="J895" s="466">
        <v>0.75</v>
      </c>
      <c r="K895" s="467">
        <v>0.75</v>
      </c>
      <c r="L895" s="468"/>
    </row>
    <row r="896" spans="1:12">
      <c r="A896" s="456" t="s">
        <v>37</v>
      </c>
      <c r="B896" s="456" t="s">
        <v>2114</v>
      </c>
      <c r="C896" s="457" t="s">
        <v>2205</v>
      </c>
      <c r="D896" s="457" t="s">
        <v>2206</v>
      </c>
      <c r="E896" s="458">
        <v>2013</v>
      </c>
      <c r="F896" s="459" t="s">
        <v>2181</v>
      </c>
      <c r="G896" s="460" t="s">
        <v>221</v>
      </c>
      <c r="H896" s="461" t="s">
        <v>2106</v>
      </c>
      <c r="I896" s="465" t="s">
        <v>740</v>
      </c>
      <c r="J896" s="466">
        <v>0.13043478260869565</v>
      </c>
      <c r="K896" s="467">
        <v>0.75</v>
      </c>
      <c r="L896" s="468"/>
    </row>
    <row r="897" spans="1:12">
      <c r="A897" s="456" t="s">
        <v>37</v>
      </c>
      <c r="B897" s="456" t="s">
        <v>2114</v>
      </c>
      <c r="C897" s="457" t="s">
        <v>2205</v>
      </c>
      <c r="D897" s="457" t="s">
        <v>2206</v>
      </c>
      <c r="E897" s="458">
        <v>2013</v>
      </c>
      <c r="F897" s="459" t="s">
        <v>2181</v>
      </c>
      <c r="G897" s="460" t="s">
        <v>221</v>
      </c>
      <c r="H897" s="461" t="s">
        <v>2104</v>
      </c>
      <c r="I897" s="465" t="s">
        <v>740</v>
      </c>
      <c r="J897" s="466">
        <v>0.16666666666666666</v>
      </c>
      <c r="K897" s="467">
        <v>1</v>
      </c>
      <c r="L897" s="468"/>
    </row>
    <row r="898" spans="1:12">
      <c r="A898" s="456" t="s">
        <v>37</v>
      </c>
      <c r="B898" s="456" t="s">
        <v>2114</v>
      </c>
      <c r="C898" s="457" t="s">
        <v>2205</v>
      </c>
      <c r="D898" s="457" t="s">
        <v>2206</v>
      </c>
      <c r="E898" s="458">
        <v>2013</v>
      </c>
      <c r="F898" s="459" t="s">
        <v>2181</v>
      </c>
      <c r="G898" s="460" t="s">
        <v>221</v>
      </c>
      <c r="H898" s="461" t="s">
        <v>2111</v>
      </c>
      <c r="I898" s="465" t="s">
        <v>740</v>
      </c>
      <c r="J898" s="466">
        <v>0.13541666666666666</v>
      </c>
      <c r="K898" s="467">
        <v>1</v>
      </c>
      <c r="L898" s="468"/>
    </row>
    <row r="899" spans="1:12" ht="13.35" customHeight="1">
      <c r="A899" s="456" t="s">
        <v>37</v>
      </c>
      <c r="B899" s="456" t="s">
        <v>2114</v>
      </c>
      <c r="C899" s="457" t="s">
        <v>2205</v>
      </c>
      <c r="D899" s="457" t="s">
        <v>2206</v>
      </c>
      <c r="E899" s="458">
        <v>2013</v>
      </c>
      <c r="F899" s="459" t="s">
        <v>2181</v>
      </c>
      <c r="G899" s="460" t="s">
        <v>221</v>
      </c>
      <c r="H899" s="461" t="s">
        <v>206</v>
      </c>
      <c r="I899" s="465" t="s">
        <v>740</v>
      </c>
      <c r="J899" s="466">
        <v>0.21428571428571427</v>
      </c>
      <c r="K899" s="467">
        <v>0.8571428571428571</v>
      </c>
      <c r="L899" s="468"/>
    </row>
    <row r="900" spans="1:12" ht="13.5" customHeight="1">
      <c r="A900" s="456" t="s">
        <v>37</v>
      </c>
      <c r="B900" s="456" t="s">
        <v>2114</v>
      </c>
      <c r="C900" s="457" t="s">
        <v>2205</v>
      </c>
      <c r="D900" s="457" t="s">
        <v>2206</v>
      </c>
      <c r="E900" s="458">
        <v>2013</v>
      </c>
      <c r="F900" s="459" t="s">
        <v>2181</v>
      </c>
      <c r="G900" s="460" t="s">
        <v>2108</v>
      </c>
      <c r="H900" s="461" t="s">
        <v>2115</v>
      </c>
      <c r="I900" s="465" t="s">
        <v>740</v>
      </c>
      <c r="J900" s="466">
        <v>1.8072289156626505E-2</v>
      </c>
      <c r="K900" s="467">
        <v>0.81818181818181823</v>
      </c>
      <c r="L900" s="468"/>
    </row>
    <row r="901" spans="1:12" ht="13.35" customHeight="1">
      <c r="A901" s="469" t="s">
        <v>37</v>
      </c>
      <c r="B901" s="469" t="s">
        <v>2114</v>
      </c>
      <c r="C901" s="457" t="s">
        <v>2205</v>
      </c>
      <c r="D901" s="457" t="s">
        <v>2206</v>
      </c>
      <c r="E901" s="458">
        <v>2013</v>
      </c>
      <c r="F901" s="459" t="s">
        <v>2181</v>
      </c>
      <c r="G901" s="460" t="s">
        <v>2108</v>
      </c>
      <c r="H901" s="461" t="s">
        <v>2103</v>
      </c>
      <c r="I901" s="465" t="s">
        <v>740</v>
      </c>
      <c r="J901" s="466">
        <v>0.13333333333333333</v>
      </c>
      <c r="K901" s="467">
        <v>0.5714285714285714</v>
      </c>
      <c r="L901" s="470"/>
    </row>
    <row r="902" spans="1:12" ht="25.5">
      <c r="A902" s="469" t="s">
        <v>37</v>
      </c>
      <c r="B902" s="471" t="s">
        <v>2114</v>
      </c>
      <c r="C902" s="457" t="s">
        <v>2205</v>
      </c>
      <c r="D902" s="457" t="s">
        <v>2206</v>
      </c>
      <c r="E902" s="458">
        <v>2013</v>
      </c>
      <c r="F902" s="459" t="s">
        <v>2181</v>
      </c>
      <c r="G902" s="460" t="s">
        <v>2108</v>
      </c>
      <c r="H902" s="461" t="s">
        <v>2099</v>
      </c>
      <c r="I902" s="465" t="s">
        <v>740</v>
      </c>
      <c r="J902" s="466">
        <v>0.2</v>
      </c>
      <c r="K902" s="467">
        <v>0.8571428571428571</v>
      </c>
      <c r="L902" s="470"/>
    </row>
    <row r="903" spans="1:12" ht="25.5">
      <c r="A903" s="469" t="s">
        <v>37</v>
      </c>
      <c r="B903" s="471" t="s">
        <v>2114</v>
      </c>
      <c r="C903" s="457" t="s">
        <v>2205</v>
      </c>
      <c r="D903" s="457" t="s">
        <v>2206</v>
      </c>
      <c r="E903" s="458">
        <v>2013</v>
      </c>
      <c r="F903" s="459" t="s">
        <v>2181</v>
      </c>
      <c r="G903" s="460" t="s">
        <v>2108</v>
      </c>
      <c r="H903" s="461" t="s">
        <v>2111</v>
      </c>
      <c r="I903" s="465" t="s">
        <v>740</v>
      </c>
      <c r="J903" s="466">
        <v>0.15</v>
      </c>
      <c r="K903" s="467">
        <v>0.6</v>
      </c>
      <c r="L903" s="470"/>
    </row>
    <row r="904" spans="1:12" ht="25.5">
      <c r="A904" s="456" t="s">
        <v>37</v>
      </c>
      <c r="B904" s="456" t="s">
        <v>2097</v>
      </c>
      <c r="C904" s="457" t="s">
        <v>2207</v>
      </c>
      <c r="D904" s="457" t="s">
        <v>2208</v>
      </c>
      <c r="E904" s="458">
        <v>2013</v>
      </c>
      <c r="F904" s="459" t="s">
        <v>2181</v>
      </c>
      <c r="G904" s="460" t="s">
        <v>2098</v>
      </c>
      <c r="H904" s="461" t="s">
        <v>2099</v>
      </c>
      <c r="I904" s="465" t="s">
        <v>740</v>
      </c>
      <c r="J904" s="466">
        <v>0.05</v>
      </c>
      <c r="K904" s="467">
        <v>0.75</v>
      </c>
      <c r="L904" s="464"/>
    </row>
    <row r="905" spans="1:12" ht="25.5">
      <c r="A905" s="456" t="s">
        <v>37</v>
      </c>
      <c r="B905" s="456" t="s">
        <v>2097</v>
      </c>
      <c r="C905" s="457" t="s">
        <v>2207</v>
      </c>
      <c r="D905" s="457" t="s">
        <v>2208</v>
      </c>
      <c r="E905" s="458">
        <v>2013</v>
      </c>
      <c r="F905" s="459" t="s">
        <v>2181</v>
      </c>
      <c r="G905" s="460" t="s">
        <v>2098</v>
      </c>
      <c r="H905" s="461" t="s">
        <v>2101</v>
      </c>
      <c r="I905" s="465" t="s">
        <v>740</v>
      </c>
      <c r="J905" s="466">
        <v>3.6585365853658534E-2</v>
      </c>
      <c r="K905" s="467">
        <v>0.75</v>
      </c>
      <c r="L905" s="468"/>
    </row>
    <row r="906" spans="1:12" ht="25.5">
      <c r="A906" s="456" t="s">
        <v>37</v>
      </c>
      <c r="B906" s="456" t="s">
        <v>2097</v>
      </c>
      <c r="C906" s="457" t="s">
        <v>2207</v>
      </c>
      <c r="D906" s="457" t="s">
        <v>2208</v>
      </c>
      <c r="E906" s="458">
        <v>2013</v>
      </c>
      <c r="F906" s="459" t="s">
        <v>2181</v>
      </c>
      <c r="G906" s="460" t="s">
        <v>2098</v>
      </c>
      <c r="H906" s="461" t="s">
        <v>2102</v>
      </c>
      <c r="I906" s="465" t="s">
        <v>740</v>
      </c>
      <c r="J906" s="466">
        <v>4.6052631578947366E-2</v>
      </c>
      <c r="K906" s="467">
        <v>0.77777777777777779</v>
      </c>
      <c r="L906" s="468"/>
    </row>
    <row r="907" spans="1:12" ht="25.5">
      <c r="A907" s="456" t="s">
        <v>37</v>
      </c>
      <c r="B907" s="456" t="s">
        <v>2097</v>
      </c>
      <c r="C907" s="457" t="s">
        <v>2207</v>
      </c>
      <c r="D907" s="457" t="s">
        <v>2208</v>
      </c>
      <c r="E907" s="458">
        <v>2013</v>
      </c>
      <c r="F907" s="459" t="s">
        <v>2181</v>
      </c>
      <c r="G907" s="460" t="s">
        <v>2098</v>
      </c>
      <c r="H907" s="461" t="s">
        <v>206</v>
      </c>
      <c r="I907" s="465" t="s">
        <v>740</v>
      </c>
      <c r="J907" s="466">
        <v>0.33333333333333331</v>
      </c>
      <c r="K907" s="467">
        <v>0.58333333333333337</v>
      </c>
      <c r="L907" s="468"/>
    </row>
    <row r="908" spans="1:12">
      <c r="A908" s="456" t="s">
        <v>37</v>
      </c>
      <c r="B908" s="456" t="s">
        <v>2097</v>
      </c>
      <c r="C908" s="457" t="s">
        <v>2207</v>
      </c>
      <c r="D908" s="457" t="s">
        <v>2208</v>
      </c>
      <c r="E908" s="458">
        <v>2013</v>
      </c>
      <c r="F908" s="459" t="s">
        <v>2181</v>
      </c>
      <c r="G908" s="460" t="s">
        <v>215</v>
      </c>
      <c r="H908" s="461" t="s">
        <v>2103</v>
      </c>
      <c r="I908" s="465" t="s">
        <v>740</v>
      </c>
      <c r="J908" s="466">
        <v>0.19047619047619047</v>
      </c>
      <c r="K908" s="467">
        <v>1</v>
      </c>
      <c r="L908" s="468"/>
    </row>
    <row r="909" spans="1:12">
      <c r="A909" s="456" t="s">
        <v>37</v>
      </c>
      <c r="B909" s="456" t="s">
        <v>2097</v>
      </c>
      <c r="C909" s="457" t="s">
        <v>2207</v>
      </c>
      <c r="D909" s="457" t="s">
        <v>2208</v>
      </c>
      <c r="E909" s="458">
        <v>2013</v>
      </c>
      <c r="F909" s="459" t="s">
        <v>2181</v>
      </c>
      <c r="G909" s="460" t="s">
        <v>215</v>
      </c>
      <c r="H909" s="461" t="s">
        <v>2104</v>
      </c>
      <c r="I909" s="465" t="s">
        <v>740</v>
      </c>
      <c r="J909" s="466">
        <v>3.937007874015748E-2</v>
      </c>
      <c r="K909" s="467">
        <v>1</v>
      </c>
      <c r="L909" s="468"/>
    </row>
    <row r="910" spans="1:12">
      <c r="A910" s="456" t="s">
        <v>37</v>
      </c>
      <c r="B910" s="456" t="s">
        <v>2097</v>
      </c>
      <c r="C910" s="457" t="s">
        <v>2207</v>
      </c>
      <c r="D910" s="457" t="s">
        <v>2208</v>
      </c>
      <c r="E910" s="458">
        <v>2013</v>
      </c>
      <c r="F910" s="459" t="s">
        <v>2181</v>
      </c>
      <c r="G910" s="460" t="s">
        <v>215</v>
      </c>
      <c r="H910" s="461" t="s">
        <v>2101</v>
      </c>
      <c r="I910" s="465" t="s">
        <v>740</v>
      </c>
      <c r="J910" s="466">
        <v>2.0618556701030927E-2</v>
      </c>
      <c r="K910" s="467">
        <v>0.5</v>
      </c>
      <c r="L910" s="468"/>
    </row>
    <row r="911" spans="1:12">
      <c r="A911" s="456" t="s">
        <v>37</v>
      </c>
      <c r="B911" s="456" t="s">
        <v>2097</v>
      </c>
      <c r="C911" s="457" t="s">
        <v>2207</v>
      </c>
      <c r="D911" s="457" t="s">
        <v>2208</v>
      </c>
      <c r="E911" s="458">
        <v>2013</v>
      </c>
      <c r="F911" s="459" t="s">
        <v>2181</v>
      </c>
      <c r="G911" s="460" t="s">
        <v>215</v>
      </c>
      <c r="H911" s="461" t="s">
        <v>2102</v>
      </c>
      <c r="I911" s="465" t="s">
        <v>740</v>
      </c>
      <c r="J911" s="466">
        <v>6.25E-2</v>
      </c>
      <c r="K911" s="467">
        <v>0.8571428571428571</v>
      </c>
      <c r="L911" s="468"/>
    </row>
    <row r="912" spans="1:12">
      <c r="A912" s="456" t="s">
        <v>37</v>
      </c>
      <c r="B912" s="456" t="s">
        <v>2097</v>
      </c>
      <c r="C912" s="457" t="s">
        <v>2207</v>
      </c>
      <c r="D912" s="457" t="s">
        <v>2208</v>
      </c>
      <c r="E912" s="458">
        <v>2013</v>
      </c>
      <c r="F912" s="459" t="s">
        <v>2181</v>
      </c>
      <c r="G912" s="460" t="s">
        <v>217</v>
      </c>
      <c r="H912" s="461" t="s">
        <v>2105</v>
      </c>
      <c r="I912" s="465" t="s">
        <v>740</v>
      </c>
      <c r="J912" s="466">
        <v>1.6393442622950821E-2</v>
      </c>
      <c r="K912" s="467">
        <v>0.81081081081081086</v>
      </c>
      <c r="L912" s="468"/>
    </row>
    <row r="913" spans="1:12">
      <c r="A913" s="456" t="s">
        <v>37</v>
      </c>
      <c r="B913" s="456" t="s">
        <v>2097</v>
      </c>
      <c r="C913" s="457" t="s">
        <v>2207</v>
      </c>
      <c r="D913" s="457" t="s">
        <v>2208</v>
      </c>
      <c r="E913" s="458">
        <v>2013</v>
      </c>
      <c r="F913" s="459" t="s">
        <v>2181</v>
      </c>
      <c r="G913" s="460" t="s">
        <v>217</v>
      </c>
      <c r="H913" s="461" t="s">
        <v>2106</v>
      </c>
      <c r="I913" s="465" t="s">
        <v>740</v>
      </c>
      <c r="J913" s="466">
        <v>0.25</v>
      </c>
      <c r="K913" s="467">
        <v>0.75</v>
      </c>
      <c r="L913" s="468"/>
    </row>
    <row r="914" spans="1:12">
      <c r="A914" s="456" t="s">
        <v>37</v>
      </c>
      <c r="B914" s="456" t="s">
        <v>2097</v>
      </c>
      <c r="C914" s="457" t="s">
        <v>2207</v>
      </c>
      <c r="D914" s="457" t="s">
        <v>2208</v>
      </c>
      <c r="E914" s="458">
        <v>2013</v>
      </c>
      <c r="F914" s="459" t="s">
        <v>2181</v>
      </c>
      <c r="G914" s="460" t="s">
        <v>217</v>
      </c>
      <c r="H914" s="461" t="s">
        <v>2104</v>
      </c>
      <c r="I914" s="465" t="s">
        <v>740</v>
      </c>
      <c r="J914" s="466">
        <v>2.4096385542168676E-2</v>
      </c>
      <c r="K914" s="467">
        <v>0.5</v>
      </c>
      <c r="L914" s="468"/>
    </row>
    <row r="915" spans="1:12">
      <c r="A915" s="456" t="s">
        <v>37</v>
      </c>
      <c r="B915" s="456" t="s">
        <v>2097</v>
      </c>
      <c r="C915" s="457" t="s">
        <v>2207</v>
      </c>
      <c r="D915" s="457" t="s">
        <v>2208</v>
      </c>
      <c r="E915" s="458">
        <v>2013</v>
      </c>
      <c r="F915" s="459" t="s">
        <v>2181</v>
      </c>
      <c r="G915" s="460" t="s">
        <v>221</v>
      </c>
      <c r="H915" s="461" t="s">
        <v>2103</v>
      </c>
      <c r="I915" s="465" t="s">
        <v>740</v>
      </c>
      <c r="J915" s="466">
        <v>4.7619047619047616E-2</v>
      </c>
      <c r="K915" s="467">
        <v>0.75</v>
      </c>
      <c r="L915" s="468"/>
    </row>
    <row r="916" spans="1:12">
      <c r="A916" s="456" t="s">
        <v>37</v>
      </c>
      <c r="B916" s="456" t="s">
        <v>2097</v>
      </c>
      <c r="C916" s="457" t="s">
        <v>2207</v>
      </c>
      <c r="D916" s="457" t="s">
        <v>2208</v>
      </c>
      <c r="E916" s="458">
        <v>2013</v>
      </c>
      <c r="F916" s="459" t="s">
        <v>2181</v>
      </c>
      <c r="G916" s="460" t="s">
        <v>221</v>
      </c>
      <c r="H916" s="461" t="s">
        <v>2104</v>
      </c>
      <c r="I916" s="465" t="s">
        <v>740</v>
      </c>
      <c r="J916" s="466">
        <v>3.9473684210526314E-2</v>
      </c>
      <c r="K916" s="467">
        <v>0.75</v>
      </c>
      <c r="L916" s="468"/>
    </row>
    <row r="917" spans="1:12">
      <c r="A917" s="456" t="s">
        <v>37</v>
      </c>
      <c r="B917" s="456" t="s">
        <v>2097</v>
      </c>
      <c r="C917" s="457" t="s">
        <v>2207</v>
      </c>
      <c r="D917" s="457" t="s">
        <v>2208</v>
      </c>
      <c r="E917" s="458">
        <v>2013</v>
      </c>
      <c r="F917" s="459" t="s">
        <v>2181</v>
      </c>
      <c r="G917" s="460" t="s">
        <v>221</v>
      </c>
      <c r="H917" s="461" t="s">
        <v>2101</v>
      </c>
      <c r="I917" s="465" t="s">
        <v>740</v>
      </c>
      <c r="J917" s="466">
        <v>0.14285714285714285</v>
      </c>
      <c r="K917" s="467">
        <v>0.8</v>
      </c>
      <c r="L917" s="468"/>
    </row>
    <row r="918" spans="1:12">
      <c r="A918" s="456" t="s">
        <v>37</v>
      </c>
      <c r="B918" s="456" t="s">
        <v>2097</v>
      </c>
      <c r="C918" s="457" t="s">
        <v>2207</v>
      </c>
      <c r="D918" s="457" t="s">
        <v>2208</v>
      </c>
      <c r="E918" s="458">
        <v>2013</v>
      </c>
      <c r="F918" s="459" t="s">
        <v>2181</v>
      </c>
      <c r="G918" s="460" t="s">
        <v>221</v>
      </c>
      <c r="H918" s="461" t="s">
        <v>2102</v>
      </c>
      <c r="I918" s="465" t="s">
        <v>740</v>
      </c>
      <c r="J918" s="466">
        <v>0.37037037037037035</v>
      </c>
      <c r="K918" s="467">
        <v>1</v>
      </c>
      <c r="L918" s="468"/>
    </row>
    <row r="919" spans="1:12">
      <c r="A919" s="456" t="s">
        <v>37</v>
      </c>
      <c r="B919" s="456" t="s">
        <v>2097</v>
      </c>
      <c r="C919" s="457" t="s">
        <v>2207</v>
      </c>
      <c r="D919" s="457" t="s">
        <v>2208</v>
      </c>
      <c r="E919" s="458">
        <v>2013</v>
      </c>
      <c r="F919" s="459" t="s">
        <v>2181</v>
      </c>
      <c r="G919" s="460" t="s">
        <v>222</v>
      </c>
      <c r="H919" s="461" t="s">
        <v>2103</v>
      </c>
      <c r="I919" s="465" t="s">
        <v>740</v>
      </c>
      <c r="J919" s="466">
        <v>1.6393442622950821E-2</v>
      </c>
      <c r="K919" s="467">
        <v>0.5</v>
      </c>
      <c r="L919" s="468"/>
    </row>
    <row r="920" spans="1:12">
      <c r="A920" s="456" t="s">
        <v>37</v>
      </c>
      <c r="B920" s="456" t="s">
        <v>2097</v>
      </c>
      <c r="C920" s="457" t="s">
        <v>2207</v>
      </c>
      <c r="D920" s="457" t="s">
        <v>2208</v>
      </c>
      <c r="E920" s="458">
        <v>2013</v>
      </c>
      <c r="F920" s="459" t="s">
        <v>2181</v>
      </c>
      <c r="G920" s="460" t="s">
        <v>222</v>
      </c>
      <c r="H920" s="461" t="s">
        <v>2104</v>
      </c>
      <c r="I920" s="465" t="s">
        <v>740</v>
      </c>
      <c r="J920" s="466">
        <v>1.8518518518518517E-2</v>
      </c>
      <c r="K920" s="467">
        <v>0.75</v>
      </c>
      <c r="L920" s="468"/>
    </row>
    <row r="921" spans="1:12">
      <c r="A921" s="456" t="s">
        <v>37</v>
      </c>
      <c r="B921" s="456" t="s">
        <v>2097</v>
      </c>
      <c r="C921" s="457" t="s">
        <v>2207</v>
      </c>
      <c r="D921" s="457" t="s">
        <v>2208</v>
      </c>
      <c r="E921" s="458">
        <v>2013</v>
      </c>
      <c r="F921" s="459" t="s">
        <v>2181</v>
      </c>
      <c r="G921" s="460" t="s">
        <v>222</v>
      </c>
      <c r="H921" s="461" t="s">
        <v>2107</v>
      </c>
      <c r="I921" s="465" t="s">
        <v>740</v>
      </c>
      <c r="J921" s="466">
        <v>0.13333333333333333</v>
      </c>
      <c r="K921" s="467">
        <v>1</v>
      </c>
      <c r="L921" s="468"/>
    </row>
    <row r="922" spans="1:12" ht="25.5">
      <c r="A922" s="456" t="s">
        <v>37</v>
      </c>
      <c r="B922" s="456" t="s">
        <v>2097</v>
      </c>
      <c r="C922" s="457" t="s">
        <v>2207</v>
      </c>
      <c r="D922" s="457" t="s">
        <v>2208</v>
      </c>
      <c r="E922" s="458">
        <v>2013</v>
      </c>
      <c r="F922" s="459" t="s">
        <v>2181</v>
      </c>
      <c r="G922" s="460" t="s">
        <v>2108</v>
      </c>
      <c r="H922" s="461" t="s">
        <v>2105</v>
      </c>
      <c r="I922" s="465" t="s">
        <v>740</v>
      </c>
      <c r="J922" s="466">
        <v>1.5270935960591134E-2</v>
      </c>
      <c r="K922" s="467">
        <v>0.75609756097560976</v>
      </c>
      <c r="L922" s="468"/>
    </row>
    <row r="923" spans="1:12" ht="25.5">
      <c r="A923" s="456" t="s">
        <v>37</v>
      </c>
      <c r="B923" s="456" t="s">
        <v>2097</v>
      </c>
      <c r="C923" s="457" t="s">
        <v>2207</v>
      </c>
      <c r="D923" s="457" t="s">
        <v>2208</v>
      </c>
      <c r="E923" s="458">
        <v>2013</v>
      </c>
      <c r="F923" s="459" t="s">
        <v>2181</v>
      </c>
      <c r="G923" s="460" t="s">
        <v>2108</v>
      </c>
      <c r="H923" s="461" t="s">
        <v>2106</v>
      </c>
      <c r="I923" s="465" t="s">
        <v>740</v>
      </c>
      <c r="J923" s="466">
        <v>3.4482758620689655E-2</v>
      </c>
      <c r="K923" s="467">
        <v>0.75</v>
      </c>
      <c r="L923" s="468"/>
    </row>
    <row r="924" spans="1:12" ht="25.5">
      <c r="A924" s="456" t="s">
        <v>37</v>
      </c>
      <c r="B924" s="456" t="s">
        <v>2097</v>
      </c>
      <c r="C924" s="457" t="s">
        <v>2207</v>
      </c>
      <c r="D924" s="457" t="s">
        <v>2208</v>
      </c>
      <c r="E924" s="458">
        <v>2013</v>
      </c>
      <c r="F924" s="459" t="s">
        <v>2181</v>
      </c>
      <c r="G924" s="460" t="s">
        <v>2108</v>
      </c>
      <c r="H924" s="461" t="s">
        <v>2104</v>
      </c>
      <c r="I924" s="465" t="s">
        <v>740</v>
      </c>
      <c r="J924" s="466">
        <v>0.04</v>
      </c>
      <c r="K924" s="467">
        <v>0.5</v>
      </c>
      <c r="L924" s="468"/>
    </row>
    <row r="925" spans="1:12" ht="25.5">
      <c r="A925" s="456" t="s">
        <v>37</v>
      </c>
      <c r="B925" s="456" t="s">
        <v>2097</v>
      </c>
      <c r="C925" s="457" t="s">
        <v>2207</v>
      </c>
      <c r="D925" s="457" t="s">
        <v>2208</v>
      </c>
      <c r="E925" s="458">
        <v>2013</v>
      </c>
      <c r="F925" s="459" t="s">
        <v>2181</v>
      </c>
      <c r="G925" s="460" t="s">
        <v>2108</v>
      </c>
      <c r="H925" s="461" t="s">
        <v>2101</v>
      </c>
      <c r="I925" s="465" t="s">
        <v>740</v>
      </c>
      <c r="J925" s="466">
        <v>0.12676056338028169</v>
      </c>
      <c r="K925" s="467">
        <v>0.9</v>
      </c>
      <c r="L925" s="468"/>
    </row>
    <row r="926" spans="1:12" ht="25.5">
      <c r="A926" s="456" t="s">
        <v>37</v>
      </c>
      <c r="B926" s="456" t="s">
        <v>2097</v>
      </c>
      <c r="C926" s="457" t="s">
        <v>2207</v>
      </c>
      <c r="D926" s="457" t="s">
        <v>2208</v>
      </c>
      <c r="E926" s="458">
        <v>2013</v>
      </c>
      <c r="F926" s="459" t="s">
        <v>2181</v>
      </c>
      <c r="G926" s="460" t="s">
        <v>2108</v>
      </c>
      <c r="H926" s="461" t="s">
        <v>2102</v>
      </c>
      <c r="I926" s="465" t="s">
        <v>740</v>
      </c>
      <c r="J926" s="466">
        <v>3.3333333333333333E-2</v>
      </c>
      <c r="K926" s="467">
        <v>0.5</v>
      </c>
      <c r="L926" s="468"/>
    </row>
    <row r="927" spans="1:12">
      <c r="A927" s="456" t="s">
        <v>37</v>
      </c>
      <c r="B927" s="456" t="s">
        <v>2097</v>
      </c>
      <c r="C927" s="457" t="s">
        <v>2207</v>
      </c>
      <c r="D927" s="457" t="s">
        <v>2208</v>
      </c>
      <c r="E927" s="458">
        <v>2013</v>
      </c>
      <c r="F927" s="459" t="s">
        <v>2181</v>
      </c>
      <c r="G927" s="460" t="s">
        <v>2109</v>
      </c>
      <c r="H927" s="461" t="s">
        <v>2106</v>
      </c>
      <c r="I927" s="465" t="s">
        <v>740</v>
      </c>
      <c r="J927" s="466">
        <v>0.16666666666666666</v>
      </c>
      <c r="K927" s="467">
        <v>1</v>
      </c>
      <c r="L927" s="468"/>
    </row>
    <row r="928" spans="1:12">
      <c r="A928" s="456" t="s">
        <v>37</v>
      </c>
      <c r="B928" s="456" t="s">
        <v>2097</v>
      </c>
      <c r="C928" s="457" t="s">
        <v>2207</v>
      </c>
      <c r="D928" s="457" t="s">
        <v>2208</v>
      </c>
      <c r="E928" s="458">
        <v>2013</v>
      </c>
      <c r="F928" s="459" t="s">
        <v>2181</v>
      </c>
      <c r="G928" s="460" t="s">
        <v>2109</v>
      </c>
      <c r="H928" s="461" t="s">
        <v>2104</v>
      </c>
      <c r="I928" s="465" t="s">
        <v>740</v>
      </c>
      <c r="J928" s="466">
        <v>6.1224489795918366E-2</v>
      </c>
      <c r="K928" s="467">
        <v>0.75</v>
      </c>
      <c r="L928" s="468"/>
    </row>
    <row r="929" spans="1:12" ht="25.5">
      <c r="A929" s="456" t="s">
        <v>37</v>
      </c>
      <c r="B929" s="456" t="s">
        <v>2097</v>
      </c>
      <c r="C929" s="457" t="s">
        <v>2207</v>
      </c>
      <c r="D929" s="457" t="s">
        <v>2208</v>
      </c>
      <c r="E929" s="458">
        <v>2013</v>
      </c>
      <c r="F929" s="459" t="s">
        <v>2181</v>
      </c>
      <c r="G929" s="460" t="s">
        <v>226</v>
      </c>
      <c r="H929" s="461" t="s">
        <v>2106</v>
      </c>
      <c r="I929" s="465" t="s">
        <v>740</v>
      </c>
      <c r="J929" s="466">
        <v>6.6666666666666666E-2</v>
      </c>
      <c r="K929" s="467">
        <v>0.5</v>
      </c>
      <c r="L929" s="468"/>
    </row>
    <row r="930" spans="1:12" ht="25.5">
      <c r="A930" s="456" t="s">
        <v>37</v>
      </c>
      <c r="B930" s="456" t="s">
        <v>2097</v>
      </c>
      <c r="C930" s="457" t="s">
        <v>2207</v>
      </c>
      <c r="D930" s="457" t="s">
        <v>2208</v>
      </c>
      <c r="E930" s="458">
        <v>2013</v>
      </c>
      <c r="F930" s="459" t="s">
        <v>2181</v>
      </c>
      <c r="G930" s="460" t="s">
        <v>226</v>
      </c>
      <c r="H930" s="461" t="s">
        <v>2099</v>
      </c>
      <c r="I930" s="465" t="s">
        <v>740</v>
      </c>
      <c r="J930" s="466">
        <v>0.10344827586206896</v>
      </c>
      <c r="K930" s="467">
        <v>0.75</v>
      </c>
      <c r="L930" s="468"/>
    </row>
    <row r="931" spans="1:12" ht="25.5">
      <c r="A931" s="456" t="s">
        <v>37</v>
      </c>
      <c r="B931" s="456" t="s">
        <v>1020</v>
      </c>
      <c r="C931" s="457" t="s">
        <v>2207</v>
      </c>
      <c r="D931" s="457" t="s">
        <v>2208</v>
      </c>
      <c r="E931" s="458">
        <v>2013</v>
      </c>
      <c r="F931" s="459" t="s">
        <v>2181</v>
      </c>
      <c r="G931" s="460" t="s">
        <v>2098</v>
      </c>
      <c r="H931" s="461" t="s">
        <v>2110</v>
      </c>
      <c r="I931" s="465" t="s">
        <v>740</v>
      </c>
      <c r="J931" s="466">
        <v>0.19047619047619047</v>
      </c>
      <c r="K931" s="467">
        <v>1</v>
      </c>
      <c r="L931" s="468"/>
    </row>
    <row r="932" spans="1:12" ht="25.5">
      <c r="A932" s="456" t="s">
        <v>37</v>
      </c>
      <c r="B932" s="456" t="s">
        <v>1020</v>
      </c>
      <c r="C932" s="457" t="s">
        <v>2207</v>
      </c>
      <c r="D932" s="457" t="s">
        <v>2208</v>
      </c>
      <c r="E932" s="458">
        <v>2013</v>
      </c>
      <c r="F932" s="459" t="s">
        <v>2181</v>
      </c>
      <c r="G932" s="460" t="s">
        <v>2098</v>
      </c>
      <c r="H932" s="461" t="s">
        <v>2104</v>
      </c>
      <c r="I932" s="465" t="s">
        <v>740</v>
      </c>
      <c r="J932" s="466">
        <v>2.4844720496894408E-2</v>
      </c>
      <c r="K932" s="467">
        <v>1</v>
      </c>
      <c r="L932" s="468"/>
    </row>
    <row r="933" spans="1:12" ht="25.5">
      <c r="A933" s="456" t="s">
        <v>37</v>
      </c>
      <c r="B933" s="456" t="s">
        <v>1020</v>
      </c>
      <c r="C933" s="457" t="s">
        <v>2207</v>
      </c>
      <c r="D933" s="457" t="s">
        <v>2208</v>
      </c>
      <c r="E933" s="458">
        <v>2013</v>
      </c>
      <c r="F933" s="459" t="s">
        <v>2181</v>
      </c>
      <c r="G933" s="460" t="s">
        <v>2098</v>
      </c>
      <c r="H933" s="461" t="s">
        <v>2101</v>
      </c>
      <c r="I933" s="465" t="s">
        <v>740</v>
      </c>
      <c r="J933" s="466">
        <v>1.5060240963855422E-2</v>
      </c>
      <c r="K933" s="467">
        <v>0.7142857142857143</v>
      </c>
      <c r="L933" s="468"/>
    </row>
    <row r="934" spans="1:12" ht="25.5">
      <c r="A934" s="456" t="s">
        <v>37</v>
      </c>
      <c r="B934" s="456" t="s">
        <v>1020</v>
      </c>
      <c r="C934" s="457" t="s">
        <v>2207</v>
      </c>
      <c r="D934" s="457" t="s">
        <v>2208</v>
      </c>
      <c r="E934" s="458">
        <v>2013</v>
      </c>
      <c r="F934" s="459" t="s">
        <v>2181</v>
      </c>
      <c r="G934" s="460" t="s">
        <v>2098</v>
      </c>
      <c r="H934" s="461" t="s">
        <v>2102</v>
      </c>
      <c r="I934" s="465" t="s">
        <v>740</v>
      </c>
      <c r="J934" s="466">
        <v>2.7210884353741496E-2</v>
      </c>
      <c r="K934" s="467">
        <v>1</v>
      </c>
      <c r="L934" s="468"/>
    </row>
    <row r="935" spans="1:12">
      <c r="A935" s="456" t="s">
        <v>37</v>
      </c>
      <c r="B935" s="456" t="s">
        <v>1020</v>
      </c>
      <c r="C935" s="457" t="s">
        <v>2207</v>
      </c>
      <c r="D935" s="457" t="s">
        <v>2208</v>
      </c>
      <c r="E935" s="458">
        <v>2013</v>
      </c>
      <c r="F935" s="459" t="s">
        <v>2181</v>
      </c>
      <c r="G935" s="460" t="s">
        <v>215</v>
      </c>
      <c r="H935" s="461" t="s">
        <v>2110</v>
      </c>
      <c r="I935" s="465" t="s">
        <v>740</v>
      </c>
      <c r="J935" s="466">
        <v>0.19047619047619047</v>
      </c>
      <c r="K935" s="467">
        <v>1</v>
      </c>
      <c r="L935" s="468"/>
    </row>
    <row r="936" spans="1:12">
      <c r="A936" s="456" t="s">
        <v>37</v>
      </c>
      <c r="B936" s="456" t="s">
        <v>1020</v>
      </c>
      <c r="C936" s="457" t="s">
        <v>2207</v>
      </c>
      <c r="D936" s="457" t="s">
        <v>2208</v>
      </c>
      <c r="E936" s="458">
        <v>2013</v>
      </c>
      <c r="F936" s="459" t="s">
        <v>2181</v>
      </c>
      <c r="G936" s="460" t="s">
        <v>215</v>
      </c>
      <c r="H936" s="461" t="s">
        <v>2104</v>
      </c>
      <c r="I936" s="465" t="s">
        <v>740</v>
      </c>
      <c r="J936" s="466">
        <v>4.3956043956043959E-2</v>
      </c>
      <c r="K936" s="467">
        <v>1</v>
      </c>
      <c r="L936" s="468"/>
    </row>
    <row r="937" spans="1:12">
      <c r="A937" s="456" t="s">
        <v>37</v>
      </c>
      <c r="B937" s="456" t="s">
        <v>1020</v>
      </c>
      <c r="C937" s="457" t="s">
        <v>2207</v>
      </c>
      <c r="D937" s="457" t="s">
        <v>2208</v>
      </c>
      <c r="E937" s="458">
        <v>2013</v>
      </c>
      <c r="F937" s="459" t="s">
        <v>2181</v>
      </c>
      <c r="G937" s="460" t="s">
        <v>215</v>
      </c>
      <c r="H937" s="461" t="s">
        <v>2101</v>
      </c>
      <c r="I937" s="465" t="s">
        <v>740</v>
      </c>
      <c r="J937" s="466">
        <v>4.3956043956043959E-2</v>
      </c>
      <c r="K937" s="467">
        <v>1</v>
      </c>
      <c r="L937" s="468"/>
    </row>
    <row r="938" spans="1:12">
      <c r="A938" s="456" t="s">
        <v>37</v>
      </c>
      <c r="B938" s="456" t="s">
        <v>1020</v>
      </c>
      <c r="C938" s="457" t="s">
        <v>2207</v>
      </c>
      <c r="D938" s="457" t="s">
        <v>2208</v>
      </c>
      <c r="E938" s="458">
        <v>2013</v>
      </c>
      <c r="F938" s="459" t="s">
        <v>2181</v>
      </c>
      <c r="G938" s="460" t="s">
        <v>215</v>
      </c>
      <c r="H938" s="461" t="s">
        <v>2111</v>
      </c>
      <c r="I938" s="465" t="s">
        <v>740</v>
      </c>
      <c r="J938" s="466">
        <v>0.29166666666666669</v>
      </c>
      <c r="K938" s="467">
        <v>1</v>
      </c>
      <c r="L938" s="468"/>
    </row>
    <row r="939" spans="1:12">
      <c r="A939" s="456" t="s">
        <v>37</v>
      </c>
      <c r="B939" s="456" t="s">
        <v>1020</v>
      </c>
      <c r="C939" s="457" t="s">
        <v>2207</v>
      </c>
      <c r="D939" s="457" t="s">
        <v>2208</v>
      </c>
      <c r="E939" s="458">
        <v>2013</v>
      </c>
      <c r="F939" s="459" t="s">
        <v>2181</v>
      </c>
      <c r="G939" s="460" t="s">
        <v>217</v>
      </c>
      <c r="H939" s="461" t="s">
        <v>2112</v>
      </c>
      <c r="I939" s="465" t="s">
        <v>740</v>
      </c>
      <c r="J939" s="466">
        <v>0.11428571428571428</v>
      </c>
      <c r="K939" s="467">
        <v>1</v>
      </c>
      <c r="L939" s="468"/>
    </row>
    <row r="940" spans="1:12">
      <c r="A940" s="456" t="s">
        <v>37</v>
      </c>
      <c r="B940" s="456" t="s">
        <v>1020</v>
      </c>
      <c r="C940" s="457" t="s">
        <v>2207</v>
      </c>
      <c r="D940" s="457" t="s">
        <v>2208</v>
      </c>
      <c r="E940" s="458">
        <v>2013</v>
      </c>
      <c r="F940" s="459" t="s">
        <v>2181</v>
      </c>
      <c r="G940" s="460" t="s">
        <v>217</v>
      </c>
      <c r="H940" s="461" t="s">
        <v>2104</v>
      </c>
      <c r="I940" s="465" t="s">
        <v>740</v>
      </c>
      <c r="J940" s="466">
        <v>0.4</v>
      </c>
      <c r="K940" s="467">
        <v>1</v>
      </c>
      <c r="L940" s="468"/>
    </row>
    <row r="941" spans="1:12">
      <c r="A941" s="456" t="s">
        <v>37</v>
      </c>
      <c r="B941" s="456" t="s">
        <v>1020</v>
      </c>
      <c r="C941" s="457" t="s">
        <v>2207</v>
      </c>
      <c r="D941" s="457" t="s">
        <v>2208</v>
      </c>
      <c r="E941" s="458">
        <v>2013</v>
      </c>
      <c r="F941" s="459" t="s">
        <v>2181</v>
      </c>
      <c r="G941" s="460" t="s">
        <v>221</v>
      </c>
      <c r="H941" s="461" t="s">
        <v>2112</v>
      </c>
      <c r="I941" s="465" t="s">
        <v>740</v>
      </c>
      <c r="J941" s="466">
        <v>5.4545454545454543E-2</v>
      </c>
      <c r="K941" s="467">
        <v>0.75</v>
      </c>
      <c r="L941" s="468"/>
    </row>
    <row r="942" spans="1:12">
      <c r="A942" s="456" t="s">
        <v>37</v>
      </c>
      <c r="B942" s="456" t="s">
        <v>1020</v>
      </c>
      <c r="C942" s="457" t="s">
        <v>2207</v>
      </c>
      <c r="D942" s="457" t="s">
        <v>2208</v>
      </c>
      <c r="E942" s="458">
        <v>2013</v>
      </c>
      <c r="F942" s="459" t="s">
        <v>2181</v>
      </c>
      <c r="G942" s="460" t="s">
        <v>221</v>
      </c>
      <c r="H942" s="461" t="s">
        <v>2104</v>
      </c>
      <c r="I942" s="465" t="s">
        <v>740</v>
      </c>
      <c r="J942" s="466">
        <v>4.2857142857142858E-2</v>
      </c>
      <c r="K942" s="467">
        <v>0.75</v>
      </c>
      <c r="L942" s="468"/>
    </row>
    <row r="943" spans="1:12">
      <c r="A943" s="456" t="s">
        <v>37</v>
      </c>
      <c r="B943" s="456" t="s">
        <v>1020</v>
      </c>
      <c r="C943" s="457" t="s">
        <v>2207</v>
      </c>
      <c r="D943" s="457" t="s">
        <v>2208</v>
      </c>
      <c r="E943" s="458">
        <v>2013</v>
      </c>
      <c r="F943" s="459" t="s">
        <v>2181</v>
      </c>
      <c r="G943" s="460" t="s">
        <v>221</v>
      </c>
      <c r="H943" s="461" t="s">
        <v>2107</v>
      </c>
      <c r="I943" s="465" t="s">
        <v>740</v>
      </c>
      <c r="J943" s="466">
        <v>0.18518518518518517</v>
      </c>
      <c r="K943" s="467">
        <v>1</v>
      </c>
      <c r="L943" s="468"/>
    </row>
    <row r="944" spans="1:12">
      <c r="A944" s="456" t="s">
        <v>37</v>
      </c>
      <c r="B944" s="456" t="s">
        <v>1020</v>
      </c>
      <c r="C944" s="457" t="s">
        <v>2207</v>
      </c>
      <c r="D944" s="457" t="s">
        <v>2208</v>
      </c>
      <c r="E944" s="458">
        <v>2013</v>
      </c>
      <c r="F944" s="459" t="s">
        <v>2181</v>
      </c>
      <c r="G944" s="460" t="s">
        <v>222</v>
      </c>
      <c r="H944" s="461" t="s">
        <v>2110</v>
      </c>
      <c r="I944" s="465" t="s">
        <v>740</v>
      </c>
      <c r="J944" s="466">
        <v>3.5294117647058823E-2</v>
      </c>
      <c r="K944" s="467">
        <v>0.75</v>
      </c>
      <c r="L944" s="468"/>
    </row>
    <row r="945" spans="1:12">
      <c r="A945" s="456" t="s">
        <v>37</v>
      </c>
      <c r="B945" s="456" t="s">
        <v>1020</v>
      </c>
      <c r="C945" s="457" t="s">
        <v>2207</v>
      </c>
      <c r="D945" s="457" t="s">
        <v>2208</v>
      </c>
      <c r="E945" s="458">
        <v>2013</v>
      </c>
      <c r="F945" s="459" t="s">
        <v>2181</v>
      </c>
      <c r="G945" s="460" t="s">
        <v>222</v>
      </c>
      <c r="H945" s="461" t="s">
        <v>2104</v>
      </c>
      <c r="I945" s="465" t="s">
        <v>740</v>
      </c>
      <c r="J945" s="466">
        <v>6.3492063492063489E-2</v>
      </c>
      <c r="K945" s="467">
        <v>1</v>
      </c>
      <c r="L945" s="468"/>
    </row>
    <row r="946" spans="1:12">
      <c r="A946" s="456" t="s">
        <v>37</v>
      </c>
      <c r="B946" s="456" t="s">
        <v>1020</v>
      </c>
      <c r="C946" s="457" t="s">
        <v>2207</v>
      </c>
      <c r="D946" s="457" t="s">
        <v>2208</v>
      </c>
      <c r="E946" s="458">
        <v>2013</v>
      </c>
      <c r="F946" s="459" t="s">
        <v>2181</v>
      </c>
      <c r="G946" s="460" t="s">
        <v>2109</v>
      </c>
      <c r="H946" s="461" t="s">
        <v>2099</v>
      </c>
      <c r="I946" s="465" t="s">
        <v>740</v>
      </c>
      <c r="J946" s="466">
        <v>0.23529411764705882</v>
      </c>
      <c r="K946" s="467">
        <v>0.8</v>
      </c>
      <c r="L946" s="468"/>
    </row>
    <row r="947" spans="1:12" ht="25.5">
      <c r="A947" s="456" t="s">
        <v>37</v>
      </c>
      <c r="B947" s="456" t="s">
        <v>1020</v>
      </c>
      <c r="C947" s="457" t="s">
        <v>2207</v>
      </c>
      <c r="D947" s="457" t="s">
        <v>2208</v>
      </c>
      <c r="E947" s="458">
        <v>2013</v>
      </c>
      <c r="F947" s="459" t="s">
        <v>2181</v>
      </c>
      <c r="G947" s="460" t="s">
        <v>2108</v>
      </c>
      <c r="H947" s="461" t="s">
        <v>2113</v>
      </c>
      <c r="I947" s="465" t="s">
        <v>740</v>
      </c>
      <c r="J947" s="466">
        <v>2.3809523809523808E-2</v>
      </c>
      <c r="K947" s="467">
        <v>0.75</v>
      </c>
      <c r="L947" s="468"/>
    </row>
    <row r="948" spans="1:12" ht="25.5">
      <c r="A948" s="456" t="s">
        <v>37</v>
      </c>
      <c r="B948" s="456" t="s">
        <v>1020</v>
      </c>
      <c r="C948" s="457" t="s">
        <v>2207</v>
      </c>
      <c r="D948" s="457" t="s">
        <v>2208</v>
      </c>
      <c r="E948" s="458">
        <v>2013</v>
      </c>
      <c r="F948" s="459" t="s">
        <v>2181</v>
      </c>
      <c r="G948" s="460" t="s">
        <v>2108</v>
      </c>
      <c r="H948" s="461" t="s">
        <v>2110</v>
      </c>
      <c r="I948" s="465" t="s">
        <v>740</v>
      </c>
      <c r="J948" s="466">
        <v>1.7400204708290685E-2</v>
      </c>
      <c r="K948" s="467">
        <v>0.85</v>
      </c>
      <c r="L948" s="468"/>
    </row>
    <row r="949" spans="1:12" ht="25.5">
      <c r="A949" s="456" t="s">
        <v>37</v>
      </c>
      <c r="B949" s="456" t="s">
        <v>1020</v>
      </c>
      <c r="C949" s="457" t="s">
        <v>2207</v>
      </c>
      <c r="D949" s="457" t="s">
        <v>2208</v>
      </c>
      <c r="E949" s="458">
        <v>2013</v>
      </c>
      <c r="F949" s="459" t="s">
        <v>2181</v>
      </c>
      <c r="G949" s="460" t="s">
        <v>2108</v>
      </c>
      <c r="H949" s="461" t="s">
        <v>2099</v>
      </c>
      <c r="I949" s="465" t="s">
        <v>740</v>
      </c>
      <c r="J949" s="466">
        <v>0.17391304347826086</v>
      </c>
      <c r="K949" s="467">
        <v>1</v>
      </c>
      <c r="L949" s="468"/>
    </row>
    <row r="950" spans="1:12" ht="25.5">
      <c r="A950" s="456" t="s">
        <v>37</v>
      </c>
      <c r="B950" s="456" t="s">
        <v>1020</v>
      </c>
      <c r="C950" s="457" t="s">
        <v>2207</v>
      </c>
      <c r="D950" s="457" t="s">
        <v>2208</v>
      </c>
      <c r="E950" s="458">
        <v>2013</v>
      </c>
      <c r="F950" s="459" t="s">
        <v>2181</v>
      </c>
      <c r="G950" s="460" t="s">
        <v>226</v>
      </c>
      <c r="H950" s="461" t="s">
        <v>2110</v>
      </c>
      <c r="I950" s="465" t="s">
        <v>740</v>
      </c>
      <c r="J950" s="466">
        <v>0.13793103448275862</v>
      </c>
      <c r="K950" s="467">
        <v>1</v>
      </c>
      <c r="L950" s="468"/>
    </row>
    <row r="951" spans="1:12" ht="25.5">
      <c r="A951" s="456" t="s">
        <v>37</v>
      </c>
      <c r="B951" s="456" t="s">
        <v>1020</v>
      </c>
      <c r="C951" s="457" t="s">
        <v>2207</v>
      </c>
      <c r="D951" s="457" t="s">
        <v>2208</v>
      </c>
      <c r="E951" s="458">
        <v>2013</v>
      </c>
      <c r="F951" s="459" t="s">
        <v>2181</v>
      </c>
      <c r="G951" s="460" t="s">
        <v>226</v>
      </c>
      <c r="H951" s="461" t="s">
        <v>2104</v>
      </c>
      <c r="I951" s="465" t="s">
        <v>740</v>
      </c>
      <c r="J951" s="466">
        <v>0.23076923076923078</v>
      </c>
      <c r="K951" s="467">
        <v>0.75</v>
      </c>
      <c r="L951" s="468"/>
    </row>
    <row r="952" spans="1:12" ht="25.5">
      <c r="A952" s="456" t="s">
        <v>37</v>
      </c>
      <c r="B952" s="456" t="s">
        <v>2114</v>
      </c>
      <c r="C952" s="457" t="s">
        <v>2207</v>
      </c>
      <c r="D952" s="457" t="s">
        <v>2208</v>
      </c>
      <c r="E952" s="458">
        <v>2013</v>
      </c>
      <c r="F952" s="459" t="s">
        <v>2181</v>
      </c>
      <c r="G952" s="460" t="s">
        <v>2098</v>
      </c>
      <c r="H952" s="461" t="s">
        <v>2102</v>
      </c>
      <c r="I952" s="465" t="s">
        <v>740</v>
      </c>
      <c r="J952" s="466">
        <v>0.14285714285714285</v>
      </c>
      <c r="K952" s="467">
        <v>1</v>
      </c>
      <c r="L952" s="468"/>
    </row>
    <row r="953" spans="1:12" ht="25.5">
      <c r="A953" s="456" t="s">
        <v>37</v>
      </c>
      <c r="B953" s="456" t="s">
        <v>2114</v>
      </c>
      <c r="C953" s="457" t="s">
        <v>2207</v>
      </c>
      <c r="D953" s="457" t="s">
        <v>2208</v>
      </c>
      <c r="E953" s="458">
        <v>2013</v>
      </c>
      <c r="F953" s="459" t="s">
        <v>2181</v>
      </c>
      <c r="G953" s="460" t="s">
        <v>2098</v>
      </c>
      <c r="H953" s="461" t="s">
        <v>206</v>
      </c>
      <c r="I953" s="465" t="s">
        <v>740</v>
      </c>
      <c r="J953" s="466">
        <v>0.48275862068965519</v>
      </c>
      <c r="K953" s="467">
        <v>0.7</v>
      </c>
      <c r="L953" s="468"/>
    </row>
    <row r="954" spans="1:12">
      <c r="A954" s="456" t="s">
        <v>37</v>
      </c>
      <c r="B954" s="456" t="s">
        <v>2114</v>
      </c>
      <c r="C954" s="457" t="s">
        <v>2207</v>
      </c>
      <c r="D954" s="457" t="s">
        <v>2208</v>
      </c>
      <c r="E954" s="458">
        <v>2013</v>
      </c>
      <c r="F954" s="459" t="s">
        <v>2181</v>
      </c>
      <c r="G954" s="460" t="s">
        <v>215</v>
      </c>
      <c r="H954" s="461" t="s">
        <v>2099</v>
      </c>
      <c r="I954" s="465" t="s">
        <v>740</v>
      </c>
      <c r="J954" s="466">
        <v>0.15384615384615385</v>
      </c>
      <c r="K954" s="467">
        <v>0.5</v>
      </c>
      <c r="L954" s="468"/>
    </row>
    <row r="955" spans="1:12">
      <c r="A955" s="456" t="s">
        <v>37</v>
      </c>
      <c r="B955" s="456" t="s">
        <v>2114</v>
      </c>
      <c r="C955" s="457" t="s">
        <v>2207</v>
      </c>
      <c r="D955" s="457" t="s">
        <v>2208</v>
      </c>
      <c r="E955" s="458">
        <v>2013</v>
      </c>
      <c r="F955" s="459" t="s">
        <v>2181</v>
      </c>
      <c r="G955" s="460" t="s">
        <v>215</v>
      </c>
      <c r="H955" s="461" t="s">
        <v>206</v>
      </c>
      <c r="I955" s="465" t="s">
        <v>740</v>
      </c>
      <c r="J955" s="466">
        <v>0.75</v>
      </c>
      <c r="K955" s="467">
        <v>0.75</v>
      </c>
      <c r="L955" s="468"/>
    </row>
    <row r="956" spans="1:12">
      <c r="A956" s="456" t="s">
        <v>37</v>
      </c>
      <c r="B956" s="456" t="s">
        <v>2114</v>
      </c>
      <c r="C956" s="457" t="s">
        <v>2207</v>
      </c>
      <c r="D956" s="457" t="s">
        <v>2208</v>
      </c>
      <c r="E956" s="458">
        <v>2013</v>
      </c>
      <c r="F956" s="459" t="s">
        <v>2181</v>
      </c>
      <c r="G956" s="460" t="s">
        <v>221</v>
      </c>
      <c r="H956" s="461" t="s">
        <v>2106</v>
      </c>
      <c r="I956" s="465" t="s">
        <v>740</v>
      </c>
      <c r="J956" s="466">
        <v>0.13043478260869565</v>
      </c>
      <c r="K956" s="467">
        <v>0.75</v>
      </c>
      <c r="L956" s="468"/>
    </row>
    <row r="957" spans="1:12">
      <c r="A957" s="456" t="s">
        <v>37</v>
      </c>
      <c r="B957" s="456" t="s">
        <v>2114</v>
      </c>
      <c r="C957" s="457" t="s">
        <v>2207</v>
      </c>
      <c r="D957" s="457" t="s">
        <v>2208</v>
      </c>
      <c r="E957" s="458">
        <v>2013</v>
      </c>
      <c r="F957" s="459" t="s">
        <v>2181</v>
      </c>
      <c r="G957" s="460" t="s">
        <v>221</v>
      </c>
      <c r="H957" s="461" t="s">
        <v>2104</v>
      </c>
      <c r="I957" s="465" t="s">
        <v>740</v>
      </c>
      <c r="J957" s="466">
        <v>0.16666666666666666</v>
      </c>
      <c r="K957" s="467">
        <v>1</v>
      </c>
      <c r="L957" s="468"/>
    </row>
    <row r="958" spans="1:12">
      <c r="A958" s="456" t="s">
        <v>37</v>
      </c>
      <c r="B958" s="456" t="s">
        <v>2114</v>
      </c>
      <c r="C958" s="457" t="s">
        <v>2207</v>
      </c>
      <c r="D958" s="457" t="s">
        <v>2208</v>
      </c>
      <c r="E958" s="458">
        <v>2013</v>
      </c>
      <c r="F958" s="459" t="s">
        <v>2181</v>
      </c>
      <c r="G958" s="460" t="s">
        <v>221</v>
      </c>
      <c r="H958" s="461" t="s">
        <v>2111</v>
      </c>
      <c r="I958" s="465" t="s">
        <v>740</v>
      </c>
      <c r="J958" s="466">
        <v>0.13541666666666666</v>
      </c>
      <c r="K958" s="467">
        <v>1</v>
      </c>
      <c r="L958" s="468"/>
    </row>
    <row r="959" spans="1:12" ht="13.35" customHeight="1">
      <c r="A959" s="456" t="s">
        <v>37</v>
      </c>
      <c r="B959" s="456" t="s">
        <v>2114</v>
      </c>
      <c r="C959" s="457" t="s">
        <v>2207</v>
      </c>
      <c r="D959" s="457" t="s">
        <v>2208</v>
      </c>
      <c r="E959" s="458">
        <v>2013</v>
      </c>
      <c r="F959" s="459" t="s">
        <v>2181</v>
      </c>
      <c r="G959" s="460" t="s">
        <v>221</v>
      </c>
      <c r="H959" s="461" t="s">
        <v>206</v>
      </c>
      <c r="I959" s="465" t="s">
        <v>740</v>
      </c>
      <c r="J959" s="466">
        <v>0.21428571428571427</v>
      </c>
      <c r="K959" s="467">
        <v>0.8571428571428571</v>
      </c>
      <c r="L959" s="468"/>
    </row>
    <row r="960" spans="1:12" ht="13.5" customHeight="1">
      <c r="A960" s="456" t="s">
        <v>37</v>
      </c>
      <c r="B960" s="456" t="s">
        <v>2114</v>
      </c>
      <c r="C960" s="457" t="s">
        <v>2207</v>
      </c>
      <c r="D960" s="457" t="s">
        <v>2208</v>
      </c>
      <c r="E960" s="458">
        <v>2013</v>
      </c>
      <c r="F960" s="459" t="s">
        <v>2181</v>
      </c>
      <c r="G960" s="460" t="s">
        <v>2108</v>
      </c>
      <c r="H960" s="461" t="s">
        <v>2115</v>
      </c>
      <c r="I960" s="465" t="s">
        <v>740</v>
      </c>
      <c r="J960" s="466">
        <v>1.8072289156626505E-2</v>
      </c>
      <c r="K960" s="467">
        <v>0.81818181818181823</v>
      </c>
      <c r="L960" s="468"/>
    </row>
    <row r="961" spans="1:12" ht="13.35" customHeight="1">
      <c r="A961" s="469" t="s">
        <v>37</v>
      </c>
      <c r="B961" s="469" t="s">
        <v>2114</v>
      </c>
      <c r="C961" s="457" t="s">
        <v>2207</v>
      </c>
      <c r="D961" s="457" t="s">
        <v>2208</v>
      </c>
      <c r="E961" s="458">
        <v>2013</v>
      </c>
      <c r="F961" s="459" t="s">
        <v>2181</v>
      </c>
      <c r="G961" s="460" t="s">
        <v>2108</v>
      </c>
      <c r="H961" s="461" t="s">
        <v>2103</v>
      </c>
      <c r="I961" s="465" t="s">
        <v>740</v>
      </c>
      <c r="J961" s="466">
        <v>0.13333333333333333</v>
      </c>
      <c r="K961" s="467">
        <v>0.5714285714285714</v>
      </c>
      <c r="L961" s="470"/>
    </row>
    <row r="962" spans="1:12" ht="25.5">
      <c r="A962" s="469" t="s">
        <v>37</v>
      </c>
      <c r="B962" s="471" t="s">
        <v>2114</v>
      </c>
      <c r="C962" s="457" t="s">
        <v>2207</v>
      </c>
      <c r="D962" s="457" t="s">
        <v>2208</v>
      </c>
      <c r="E962" s="458">
        <v>2013</v>
      </c>
      <c r="F962" s="459" t="s">
        <v>2181</v>
      </c>
      <c r="G962" s="460" t="s">
        <v>2108</v>
      </c>
      <c r="H962" s="461" t="s">
        <v>2099</v>
      </c>
      <c r="I962" s="465" t="s">
        <v>740</v>
      </c>
      <c r="J962" s="466">
        <v>0.2</v>
      </c>
      <c r="K962" s="467">
        <v>0.8571428571428571</v>
      </c>
      <c r="L962" s="470"/>
    </row>
    <row r="963" spans="1:12" ht="25.5">
      <c r="A963" s="469" t="s">
        <v>37</v>
      </c>
      <c r="B963" s="471" t="s">
        <v>2114</v>
      </c>
      <c r="C963" s="457" t="s">
        <v>2207</v>
      </c>
      <c r="D963" s="457" t="s">
        <v>2208</v>
      </c>
      <c r="E963" s="458">
        <v>2013</v>
      </c>
      <c r="F963" s="459" t="s">
        <v>2181</v>
      </c>
      <c r="G963" s="460" t="s">
        <v>2108</v>
      </c>
      <c r="H963" s="461" t="s">
        <v>2111</v>
      </c>
      <c r="I963" s="465" t="s">
        <v>740</v>
      </c>
      <c r="J963" s="466">
        <v>0.15</v>
      </c>
      <c r="K963" s="467">
        <v>0.6</v>
      </c>
      <c r="L963" s="470"/>
    </row>
    <row r="964" spans="1:12" ht="25.5">
      <c r="A964" s="456" t="s">
        <v>37</v>
      </c>
      <c r="B964" s="456" t="s">
        <v>2097</v>
      </c>
      <c r="C964" s="457" t="s">
        <v>2207</v>
      </c>
      <c r="D964" s="457" t="s">
        <v>2209</v>
      </c>
      <c r="E964" s="458">
        <v>2013</v>
      </c>
      <c r="F964" s="459" t="s">
        <v>2181</v>
      </c>
      <c r="G964" s="460" t="s">
        <v>2098</v>
      </c>
      <c r="H964" s="461" t="s">
        <v>2099</v>
      </c>
      <c r="I964" s="465" t="s">
        <v>740</v>
      </c>
      <c r="J964" s="466">
        <v>0.05</v>
      </c>
      <c r="K964" s="467">
        <v>0.75</v>
      </c>
      <c r="L964" s="464"/>
    </row>
    <row r="965" spans="1:12" ht="25.5">
      <c r="A965" s="456" t="s">
        <v>37</v>
      </c>
      <c r="B965" s="456" t="s">
        <v>2097</v>
      </c>
      <c r="C965" s="457" t="s">
        <v>2207</v>
      </c>
      <c r="D965" s="457" t="s">
        <v>2209</v>
      </c>
      <c r="E965" s="458">
        <v>2013</v>
      </c>
      <c r="F965" s="459" t="s">
        <v>2181</v>
      </c>
      <c r="G965" s="460" t="s">
        <v>2098</v>
      </c>
      <c r="H965" s="461" t="s">
        <v>2101</v>
      </c>
      <c r="I965" s="465" t="s">
        <v>740</v>
      </c>
      <c r="J965" s="466">
        <v>3.6585365853658534E-2</v>
      </c>
      <c r="K965" s="467">
        <v>0.75</v>
      </c>
      <c r="L965" s="468"/>
    </row>
    <row r="966" spans="1:12" ht="25.5">
      <c r="A966" s="456" t="s">
        <v>37</v>
      </c>
      <c r="B966" s="456" t="s">
        <v>2097</v>
      </c>
      <c r="C966" s="457" t="s">
        <v>2207</v>
      </c>
      <c r="D966" s="457" t="s">
        <v>2209</v>
      </c>
      <c r="E966" s="458">
        <v>2013</v>
      </c>
      <c r="F966" s="459" t="s">
        <v>2181</v>
      </c>
      <c r="G966" s="460" t="s">
        <v>2098</v>
      </c>
      <c r="H966" s="461" t="s">
        <v>2102</v>
      </c>
      <c r="I966" s="465" t="s">
        <v>740</v>
      </c>
      <c r="J966" s="466">
        <v>4.6052631578947366E-2</v>
      </c>
      <c r="K966" s="467">
        <v>0.77777777777777779</v>
      </c>
      <c r="L966" s="468"/>
    </row>
    <row r="967" spans="1:12" ht="25.5">
      <c r="A967" s="456" t="s">
        <v>37</v>
      </c>
      <c r="B967" s="456" t="s">
        <v>2097</v>
      </c>
      <c r="C967" s="457" t="s">
        <v>2207</v>
      </c>
      <c r="D967" s="457" t="s">
        <v>2209</v>
      </c>
      <c r="E967" s="458">
        <v>2013</v>
      </c>
      <c r="F967" s="459" t="s">
        <v>2181</v>
      </c>
      <c r="G967" s="460" t="s">
        <v>2098</v>
      </c>
      <c r="H967" s="461" t="s">
        <v>206</v>
      </c>
      <c r="I967" s="465" t="s">
        <v>740</v>
      </c>
      <c r="J967" s="466">
        <v>0.33333333333333331</v>
      </c>
      <c r="K967" s="467">
        <v>0.58333333333333337</v>
      </c>
      <c r="L967" s="468"/>
    </row>
    <row r="968" spans="1:12">
      <c r="A968" s="456" t="s">
        <v>37</v>
      </c>
      <c r="B968" s="456" t="s">
        <v>2097</v>
      </c>
      <c r="C968" s="457" t="s">
        <v>2207</v>
      </c>
      <c r="D968" s="457" t="s">
        <v>2209</v>
      </c>
      <c r="E968" s="458">
        <v>2013</v>
      </c>
      <c r="F968" s="459" t="s">
        <v>2181</v>
      </c>
      <c r="G968" s="460" t="s">
        <v>215</v>
      </c>
      <c r="H968" s="461" t="s">
        <v>2103</v>
      </c>
      <c r="I968" s="465" t="s">
        <v>740</v>
      </c>
      <c r="J968" s="466">
        <v>0.19047619047619047</v>
      </c>
      <c r="K968" s="467">
        <v>1</v>
      </c>
      <c r="L968" s="468"/>
    </row>
    <row r="969" spans="1:12">
      <c r="A969" s="456" t="s">
        <v>37</v>
      </c>
      <c r="B969" s="456" t="s">
        <v>2097</v>
      </c>
      <c r="C969" s="457" t="s">
        <v>2207</v>
      </c>
      <c r="D969" s="457" t="s">
        <v>2209</v>
      </c>
      <c r="E969" s="458">
        <v>2013</v>
      </c>
      <c r="F969" s="459" t="s">
        <v>2181</v>
      </c>
      <c r="G969" s="460" t="s">
        <v>215</v>
      </c>
      <c r="H969" s="461" t="s">
        <v>2104</v>
      </c>
      <c r="I969" s="465" t="s">
        <v>740</v>
      </c>
      <c r="J969" s="466">
        <v>3.937007874015748E-2</v>
      </c>
      <c r="K969" s="467">
        <v>1</v>
      </c>
      <c r="L969" s="468"/>
    </row>
    <row r="970" spans="1:12">
      <c r="A970" s="456" t="s">
        <v>37</v>
      </c>
      <c r="B970" s="456" t="s">
        <v>2097</v>
      </c>
      <c r="C970" s="457" t="s">
        <v>2207</v>
      </c>
      <c r="D970" s="457" t="s">
        <v>2209</v>
      </c>
      <c r="E970" s="458">
        <v>2013</v>
      </c>
      <c r="F970" s="459" t="s">
        <v>2181</v>
      </c>
      <c r="G970" s="460" t="s">
        <v>215</v>
      </c>
      <c r="H970" s="461" t="s">
        <v>2101</v>
      </c>
      <c r="I970" s="465" t="s">
        <v>740</v>
      </c>
      <c r="J970" s="466">
        <v>2.0618556701030927E-2</v>
      </c>
      <c r="K970" s="467">
        <v>0.5</v>
      </c>
      <c r="L970" s="468"/>
    </row>
    <row r="971" spans="1:12">
      <c r="A971" s="456" t="s">
        <v>37</v>
      </c>
      <c r="B971" s="456" t="s">
        <v>2097</v>
      </c>
      <c r="C971" s="457" t="s">
        <v>2207</v>
      </c>
      <c r="D971" s="457" t="s">
        <v>2209</v>
      </c>
      <c r="E971" s="458">
        <v>2013</v>
      </c>
      <c r="F971" s="459" t="s">
        <v>2181</v>
      </c>
      <c r="G971" s="460" t="s">
        <v>215</v>
      </c>
      <c r="H971" s="461" t="s">
        <v>2102</v>
      </c>
      <c r="I971" s="465" t="s">
        <v>740</v>
      </c>
      <c r="J971" s="466">
        <v>6.25E-2</v>
      </c>
      <c r="K971" s="467">
        <v>0.8571428571428571</v>
      </c>
      <c r="L971" s="468"/>
    </row>
    <row r="972" spans="1:12">
      <c r="A972" s="456" t="s">
        <v>37</v>
      </c>
      <c r="B972" s="456" t="s">
        <v>2097</v>
      </c>
      <c r="C972" s="457" t="s">
        <v>2207</v>
      </c>
      <c r="D972" s="457" t="s">
        <v>2209</v>
      </c>
      <c r="E972" s="458">
        <v>2013</v>
      </c>
      <c r="F972" s="459" t="s">
        <v>2181</v>
      </c>
      <c r="G972" s="460" t="s">
        <v>217</v>
      </c>
      <c r="H972" s="461" t="s">
        <v>2105</v>
      </c>
      <c r="I972" s="465" t="s">
        <v>740</v>
      </c>
      <c r="J972" s="466">
        <v>1.6393442622950821E-2</v>
      </c>
      <c r="K972" s="467">
        <v>0.81081081081081086</v>
      </c>
      <c r="L972" s="468"/>
    </row>
    <row r="973" spans="1:12">
      <c r="A973" s="456" t="s">
        <v>37</v>
      </c>
      <c r="B973" s="456" t="s">
        <v>2097</v>
      </c>
      <c r="C973" s="457" t="s">
        <v>2207</v>
      </c>
      <c r="D973" s="457" t="s">
        <v>2209</v>
      </c>
      <c r="E973" s="458">
        <v>2013</v>
      </c>
      <c r="F973" s="459" t="s">
        <v>2181</v>
      </c>
      <c r="G973" s="460" t="s">
        <v>217</v>
      </c>
      <c r="H973" s="461" t="s">
        <v>2106</v>
      </c>
      <c r="I973" s="465" t="s">
        <v>740</v>
      </c>
      <c r="J973" s="466">
        <v>0.25</v>
      </c>
      <c r="K973" s="467">
        <v>0.75</v>
      </c>
      <c r="L973" s="468"/>
    </row>
    <row r="974" spans="1:12">
      <c r="A974" s="456" t="s">
        <v>37</v>
      </c>
      <c r="B974" s="456" t="s">
        <v>2097</v>
      </c>
      <c r="C974" s="457" t="s">
        <v>2207</v>
      </c>
      <c r="D974" s="457" t="s">
        <v>2209</v>
      </c>
      <c r="E974" s="458">
        <v>2013</v>
      </c>
      <c r="F974" s="459" t="s">
        <v>2181</v>
      </c>
      <c r="G974" s="460" t="s">
        <v>217</v>
      </c>
      <c r="H974" s="461" t="s">
        <v>2104</v>
      </c>
      <c r="I974" s="465" t="s">
        <v>740</v>
      </c>
      <c r="J974" s="466">
        <v>2.4096385542168676E-2</v>
      </c>
      <c r="K974" s="467">
        <v>0.5</v>
      </c>
      <c r="L974" s="468"/>
    </row>
    <row r="975" spans="1:12">
      <c r="A975" s="456" t="s">
        <v>37</v>
      </c>
      <c r="B975" s="456" t="s">
        <v>2097</v>
      </c>
      <c r="C975" s="457" t="s">
        <v>2207</v>
      </c>
      <c r="D975" s="457" t="s">
        <v>2209</v>
      </c>
      <c r="E975" s="458">
        <v>2013</v>
      </c>
      <c r="F975" s="459" t="s">
        <v>2181</v>
      </c>
      <c r="G975" s="460" t="s">
        <v>221</v>
      </c>
      <c r="H975" s="461" t="s">
        <v>2103</v>
      </c>
      <c r="I975" s="465" t="s">
        <v>740</v>
      </c>
      <c r="J975" s="466">
        <v>4.7619047619047616E-2</v>
      </c>
      <c r="K975" s="467">
        <v>0.75</v>
      </c>
      <c r="L975" s="468"/>
    </row>
    <row r="976" spans="1:12">
      <c r="A976" s="456" t="s">
        <v>37</v>
      </c>
      <c r="B976" s="456" t="s">
        <v>2097</v>
      </c>
      <c r="C976" s="457" t="s">
        <v>2207</v>
      </c>
      <c r="D976" s="457" t="s">
        <v>2209</v>
      </c>
      <c r="E976" s="458">
        <v>2013</v>
      </c>
      <c r="F976" s="459" t="s">
        <v>2181</v>
      </c>
      <c r="G976" s="460" t="s">
        <v>221</v>
      </c>
      <c r="H976" s="461" t="s">
        <v>2104</v>
      </c>
      <c r="I976" s="465" t="s">
        <v>740</v>
      </c>
      <c r="J976" s="466">
        <v>3.9473684210526314E-2</v>
      </c>
      <c r="K976" s="467">
        <v>0.75</v>
      </c>
      <c r="L976" s="468"/>
    </row>
    <row r="977" spans="1:12">
      <c r="A977" s="456" t="s">
        <v>37</v>
      </c>
      <c r="B977" s="456" t="s">
        <v>2097</v>
      </c>
      <c r="C977" s="457" t="s">
        <v>2207</v>
      </c>
      <c r="D977" s="457" t="s">
        <v>2209</v>
      </c>
      <c r="E977" s="458">
        <v>2013</v>
      </c>
      <c r="F977" s="459" t="s">
        <v>2181</v>
      </c>
      <c r="G977" s="460" t="s">
        <v>221</v>
      </c>
      <c r="H977" s="461" t="s">
        <v>2101</v>
      </c>
      <c r="I977" s="465" t="s">
        <v>740</v>
      </c>
      <c r="J977" s="466">
        <v>0.14285714285714285</v>
      </c>
      <c r="K977" s="467">
        <v>0.8</v>
      </c>
      <c r="L977" s="468"/>
    </row>
    <row r="978" spans="1:12">
      <c r="A978" s="456" t="s">
        <v>37</v>
      </c>
      <c r="B978" s="456" t="s">
        <v>2097</v>
      </c>
      <c r="C978" s="457" t="s">
        <v>2207</v>
      </c>
      <c r="D978" s="457" t="s">
        <v>2209</v>
      </c>
      <c r="E978" s="458">
        <v>2013</v>
      </c>
      <c r="F978" s="459" t="s">
        <v>2181</v>
      </c>
      <c r="G978" s="460" t="s">
        <v>221</v>
      </c>
      <c r="H978" s="461" t="s">
        <v>2102</v>
      </c>
      <c r="I978" s="465" t="s">
        <v>740</v>
      </c>
      <c r="J978" s="466">
        <v>0.37037037037037035</v>
      </c>
      <c r="K978" s="467">
        <v>1</v>
      </c>
      <c r="L978" s="468"/>
    </row>
    <row r="979" spans="1:12">
      <c r="A979" s="456" t="s">
        <v>37</v>
      </c>
      <c r="B979" s="456" t="s">
        <v>2097</v>
      </c>
      <c r="C979" s="457" t="s">
        <v>2207</v>
      </c>
      <c r="D979" s="457" t="s">
        <v>2209</v>
      </c>
      <c r="E979" s="458">
        <v>2013</v>
      </c>
      <c r="F979" s="459" t="s">
        <v>2181</v>
      </c>
      <c r="G979" s="460" t="s">
        <v>222</v>
      </c>
      <c r="H979" s="461" t="s">
        <v>2103</v>
      </c>
      <c r="I979" s="465" t="s">
        <v>740</v>
      </c>
      <c r="J979" s="466">
        <v>1.6393442622950821E-2</v>
      </c>
      <c r="K979" s="467">
        <v>0.5</v>
      </c>
      <c r="L979" s="468"/>
    </row>
    <row r="980" spans="1:12">
      <c r="A980" s="456" t="s">
        <v>37</v>
      </c>
      <c r="B980" s="456" t="s">
        <v>2097</v>
      </c>
      <c r="C980" s="457" t="s">
        <v>2207</v>
      </c>
      <c r="D980" s="457" t="s">
        <v>2209</v>
      </c>
      <c r="E980" s="458">
        <v>2013</v>
      </c>
      <c r="F980" s="459" t="s">
        <v>2181</v>
      </c>
      <c r="G980" s="460" t="s">
        <v>222</v>
      </c>
      <c r="H980" s="461" t="s">
        <v>2104</v>
      </c>
      <c r="I980" s="465" t="s">
        <v>740</v>
      </c>
      <c r="J980" s="466">
        <v>1.8518518518518517E-2</v>
      </c>
      <c r="K980" s="467">
        <v>0.75</v>
      </c>
      <c r="L980" s="468"/>
    </row>
    <row r="981" spans="1:12">
      <c r="A981" s="456" t="s">
        <v>37</v>
      </c>
      <c r="B981" s="456" t="s">
        <v>2097</v>
      </c>
      <c r="C981" s="457" t="s">
        <v>2207</v>
      </c>
      <c r="D981" s="457" t="s">
        <v>2209</v>
      </c>
      <c r="E981" s="458">
        <v>2013</v>
      </c>
      <c r="F981" s="459" t="s">
        <v>2181</v>
      </c>
      <c r="G981" s="460" t="s">
        <v>222</v>
      </c>
      <c r="H981" s="461" t="s">
        <v>2107</v>
      </c>
      <c r="I981" s="465" t="s">
        <v>740</v>
      </c>
      <c r="J981" s="466">
        <v>0.13333333333333333</v>
      </c>
      <c r="K981" s="467">
        <v>1</v>
      </c>
      <c r="L981" s="468"/>
    </row>
    <row r="982" spans="1:12" ht="25.5">
      <c r="A982" s="456" t="s">
        <v>37</v>
      </c>
      <c r="B982" s="456" t="s">
        <v>2097</v>
      </c>
      <c r="C982" s="457" t="s">
        <v>2207</v>
      </c>
      <c r="D982" s="457" t="s">
        <v>2209</v>
      </c>
      <c r="E982" s="458">
        <v>2013</v>
      </c>
      <c r="F982" s="459" t="s">
        <v>2181</v>
      </c>
      <c r="G982" s="460" t="s">
        <v>2108</v>
      </c>
      <c r="H982" s="461" t="s">
        <v>2105</v>
      </c>
      <c r="I982" s="465" t="s">
        <v>740</v>
      </c>
      <c r="J982" s="466">
        <v>1.5270935960591134E-2</v>
      </c>
      <c r="K982" s="467">
        <v>0.75609756097560976</v>
      </c>
      <c r="L982" s="468"/>
    </row>
    <row r="983" spans="1:12" ht="25.5">
      <c r="A983" s="456" t="s">
        <v>37</v>
      </c>
      <c r="B983" s="456" t="s">
        <v>2097</v>
      </c>
      <c r="C983" s="457" t="s">
        <v>2207</v>
      </c>
      <c r="D983" s="457" t="s">
        <v>2209</v>
      </c>
      <c r="E983" s="458">
        <v>2013</v>
      </c>
      <c r="F983" s="459" t="s">
        <v>2181</v>
      </c>
      <c r="G983" s="460" t="s">
        <v>2108</v>
      </c>
      <c r="H983" s="461" t="s">
        <v>2106</v>
      </c>
      <c r="I983" s="465" t="s">
        <v>740</v>
      </c>
      <c r="J983" s="466">
        <v>3.4482758620689655E-2</v>
      </c>
      <c r="K983" s="467">
        <v>0.75</v>
      </c>
      <c r="L983" s="468"/>
    </row>
    <row r="984" spans="1:12" ht="25.5">
      <c r="A984" s="456" t="s">
        <v>37</v>
      </c>
      <c r="B984" s="456" t="s">
        <v>2097</v>
      </c>
      <c r="C984" s="457" t="s">
        <v>2207</v>
      </c>
      <c r="D984" s="457" t="s">
        <v>2209</v>
      </c>
      <c r="E984" s="458">
        <v>2013</v>
      </c>
      <c r="F984" s="459" t="s">
        <v>2181</v>
      </c>
      <c r="G984" s="460" t="s">
        <v>2108</v>
      </c>
      <c r="H984" s="461" t="s">
        <v>2104</v>
      </c>
      <c r="I984" s="465" t="s">
        <v>740</v>
      </c>
      <c r="J984" s="466">
        <v>0.04</v>
      </c>
      <c r="K984" s="467">
        <v>0.5</v>
      </c>
      <c r="L984" s="468"/>
    </row>
    <row r="985" spans="1:12" ht="25.5">
      <c r="A985" s="456" t="s">
        <v>37</v>
      </c>
      <c r="B985" s="456" t="s">
        <v>2097</v>
      </c>
      <c r="C985" s="457" t="s">
        <v>2207</v>
      </c>
      <c r="D985" s="457" t="s">
        <v>2209</v>
      </c>
      <c r="E985" s="458">
        <v>2013</v>
      </c>
      <c r="F985" s="459" t="s">
        <v>2181</v>
      </c>
      <c r="G985" s="460" t="s">
        <v>2108</v>
      </c>
      <c r="H985" s="461" t="s">
        <v>2101</v>
      </c>
      <c r="I985" s="465" t="s">
        <v>740</v>
      </c>
      <c r="J985" s="466">
        <v>0.12676056338028169</v>
      </c>
      <c r="K985" s="467">
        <v>0.9</v>
      </c>
      <c r="L985" s="468"/>
    </row>
    <row r="986" spans="1:12" ht="25.5">
      <c r="A986" s="456" t="s">
        <v>37</v>
      </c>
      <c r="B986" s="456" t="s">
        <v>2097</v>
      </c>
      <c r="C986" s="457" t="s">
        <v>2207</v>
      </c>
      <c r="D986" s="457" t="s">
        <v>2209</v>
      </c>
      <c r="E986" s="458">
        <v>2013</v>
      </c>
      <c r="F986" s="459" t="s">
        <v>2181</v>
      </c>
      <c r="G986" s="460" t="s">
        <v>2108</v>
      </c>
      <c r="H986" s="461" t="s">
        <v>2102</v>
      </c>
      <c r="I986" s="465" t="s">
        <v>740</v>
      </c>
      <c r="J986" s="466">
        <v>3.3333333333333333E-2</v>
      </c>
      <c r="K986" s="467">
        <v>0.5</v>
      </c>
      <c r="L986" s="468"/>
    </row>
    <row r="987" spans="1:12">
      <c r="A987" s="456" t="s">
        <v>37</v>
      </c>
      <c r="B987" s="456" t="s">
        <v>2097</v>
      </c>
      <c r="C987" s="457" t="s">
        <v>2207</v>
      </c>
      <c r="D987" s="457" t="s">
        <v>2209</v>
      </c>
      <c r="E987" s="458">
        <v>2013</v>
      </c>
      <c r="F987" s="459" t="s">
        <v>2181</v>
      </c>
      <c r="G987" s="460" t="s">
        <v>2109</v>
      </c>
      <c r="H987" s="461" t="s">
        <v>2106</v>
      </c>
      <c r="I987" s="465" t="s">
        <v>740</v>
      </c>
      <c r="J987" s="466">
        <v>0.16666666666666666</v>
      </c>
      <c r="K987" s="467">
        <v>1</v>
      </c>
      <c r="L987" s="468"/>
    </row>
    <row r="988" spans="1:12">
      <c r="A988" s="456" t="s">
        <v>37</v>
      </c>
      <c r="B988" s="456" t="s">
        <v>2097</v>
      </c>
      <c r="C988" s="457" t="s">
        <v>2207</v>
      </c>
      <c r="D988" s="457" t="s">
        <v>2209</v>
      </c>
      <c r="E988" s="458">
        <v>2013</v>
      </c>
      <c r="F988" s="459" t="s">
        <v>2181</v>
      </c>
      <c r="G988" s="460" t="s">
        <v>2109</v>
      </c>
      <c r="H988" s="461" t="s">
        <v>2104</v>
      </c>
      <c r="I988" s="465" t="s">
        <v>740</v>
      </c>
      <c r="J988" s="466">
        <v>6.1224489795918366E-2</v>
      </c>
      <c r="K988" s="467">
        <v>0.75</v>
      </c>
      <c r="L988" s="468"/>
    </row>
    <row r="989" spans="1:12" ht="25.5">
      <c r="A989" s="456" t="s">
        <v>37</v>
      </c>
      <c r="B989" s="456" t="s">
        <v>2097</v>
      </c>
      <c r="C989" s="457" t="s">
        <v>2207</v>
      </c>
      <c r="D989" s="457" t="s">
        <v>2209</v>
      </c>
      <c r="E989" s="458">
        <v>2013</v>
      </c>
      <c r="F989" s="459" t="s">
        <v>2181</v>
      </c>
      <c r="G989" s="460" t="s">
        <v>226</v>
      </c>
      <c r="H989" s="461" t="s">
        <v>2106</v>
      </c>
      <c r="I989" s="465" t="s">
        <v>740</v>
      </c>
      <c r="J989" s="466">
        <v>6.6666666666666666E-2</v>
      </c>
      <c r="K989" s="467">
        <v>0.5</v>
      </c>
      <c r="L989" s="468"/>
    </row>
    <row r="990" spans="1:12" ht="25.5">
      <c r="A990" s="456" t="s">
        <v>37</v>
      </c>
      <c r="B990" s="456" t="s">
        <v>2097</v>
      </c>
      <c r="C990" s="457" t="s">
        <v>2207</v>
      </c>
      <c r="D990" s="457" t="s">
        <v>2209</v>
      </c>
      <c r="E990" s="458">
        <v>2013</v>
      </c>
      <c r="F990" s="459" t="s">
        <v>2181</v>
      </c>
      <c r="G990" s="460" t="s">
        <v>226</v>
      </c>
      <c r="H990" s="461" t="s">
        <v>2099</v>
      </c>
      <c r="I990" s="465" t="s">
        <v>740</v>
      </c>
      <c r="J990" s="466">
        <v>0.10344827586206896</v>
      </c>
      <c r="K990" s="467">
        <v>0.75</v>
      </c>
      <c r="L990" s="468"/>
    </row>
    <row r="991" spans="1:12" ht="25.5">
      <c r="A991" s="456" t="s">
        <v>37</v>
      </c>
      <c r="B991" s="456" t="s">
        <v>1020</v>
      </c>
      <c r="C991" s="457" t="s">
        <v>2207</v>
      </c>
      <c r="D991" s="457" t="s">
        <v>2209</v>
      </c>
      <c r="E991" s="458">
        <v>2013</v>
      </c>
      <c r="F991" s="459" t="s">
        <v>2181</v>
      </c>
      <c r="G991" s="460" t="s">
        <v>2098</v>
      </c>
      <c r="H991" s="461" t="s">
        <v>2110</v>
      </c>
      <c r="I991" s="465" t="s">
        <v>740</v>
      </c>
      <c r="J991" s="466">
        <v>0.19047619047619047</v>
      </c>
      <c r="K991" s="467">
        <v>1</v>
      </c>
      <c r="L991" s="468"/>
    </row>
    <row r="992" spans="1:12" ht="25.5">
      <c r="A992" s="456" t="s">
        <v>37</v>
      </c>
      <c r="B992" s="456" t="s">
        <v>1020</v>
      </c>
      <c r="C992" s="457" t="s">
        <v>2207</v>
      </c>
      <c r="D992" s="457" t="s">
        <v>2209</v>
      </c>
      <c r="E992" s="458">
        <v>2013</v>
      </c>
      <c r="F992" s="459" t="s">
        <v>2181</v>
      </c>
      <c r="G992" s="460" t="s">
        <v>2098</v>
      </c>
      <c r="H992" s="461" t="s">
        <v>2104</v>
      </c>
      <c r="I992" s="465" t="s">
        <v>740</v>
      </c>
      <c r="J992" s="466">
        <v>2.4844720496894408E-2</v>
      </c>
      <c r="K992" s="467">
        <v>1</v>
      </c>
      <c r="L992" s="468"/>
    </row>
    <row r="993" spans="1:12" ht="25.5">
      <c r="A993" s="456" t="s">
        <v>37</v>
      </c>
      <c r="B993" s="456" t="s">
        <v>1020</v>
      </c>
      <c r="C993" s="457" t="s">
        <v>2207</v>
      </c>
      <c r="D993" s="457" t="s">
        <v>2209</v>
      </c>
      <c r="E993" s="458">
        <v>2013</v>
      </c>
      <c r="F993" s="459" t="s">
        <v>2181</v>
      </c>
      <c r="G993" s="460" t="s">
        <v>2098</v>
      </c>
      <c r="H993" s="461" t="s">
        <v>2101</v>
      </c>
      <c r="I993" s="465" t="s">
        <v>740</v>
      </c>
      <c r="J993" s="466">
        <v>1.5060240963855422E-2</v>
      </c>
      <c r="K993" s="467">
        <v>0.7142857142857143</v>
      </c>
      <c r="L993" s="468"/>
    </row>
    <row r="994" spans="1:12" ht="25.5">
      <c r="A994" s="456" t="s">
        <v>37</v>
      </c>
      <c r="B994" s="456" t="s">
        <v>1020</v>
      </c>
      <c r="C994" s="457" t="s">
        <v>2207</v>
      </c>
      <c r="D994" s="457" t="s">
        <v>2209</v>
      </c>
      <c r="E994" s="458">
        <v>2013</v>
      </c>
      <c r="F994" s="459" t="s">
        <v>2181</v>
      </c>
      <c r="G994" s="460" t="s">
        <v>2098</v>
      </c>
      <c r="H994" s="461" t="s">
        <v>2102</v>
      </c>
      <c r="I994" s="465" t="s">
        <v>740</v>
      </c>
      <c r="J994" s="466">
        <v>2.7210884353741496E-2</v>
      </c>
      <c r="K994" s="467">
        <v>1</v>
      </c>
      <c r="L994" s="468"/>
    </row>
    <row r="995" spans="1:12">
      <c r="A995" s="456" t="s">
        <v>37</v>
      </c>
      <c r="B995" s="456" t="s">
        <v>1020</v>
      </c>
      <c r="C995" s="457" t="s">
        <v>2207</v>
      </c>
      <c r="D995" s="457" t="s">
        <v>2209</v>
      </c>
      <c r="E995" s="458">
        <v>2013</v>
      </c>
      <c r="F995" s="459" t="s">
        <v>2181</v>
      </c>
      <c r="G995" s="460" t="s">
        <v>215</v>
      </c>
      <c r="H995" s="461" t="s">
        <v>2110</v>
      </c>
      <c r="I995" s="465" t="s">
        <v>740</v>
      </c>
      <c r="J995" s="466">
        <v>0.19047619047619047</v>
      </c>
      <c r="K995" s="467">
        <v>1</v>
      </c>
      <c r="L995" s="468"/>
    </row>
    <row r="996" spans="1:12">
      <c r="A996" s="456" t="s">
        <v>37</v>
      </c>
      <c r="B996" s="456" t="s">
        <v>1020</v>
      </c>
      <c r="C996" s="457" t="s">
        <v>2207</v>
      </c>
      <c r="D996" s="457" t="s">
        <v>2209</v>
      </c>
      <c r="E996" s="458">
        <v>2013</v>
      </c>
      <c r="F996" s="459" t="s">
        <v>2181</v>
      </c>
      <c r="G996" s="460" t="s">
        <v>215</v>
      </c>
      <c r="H996" s="461" t="s">
        <v>2104</v>
      </c>
      <c r="I996" s="465" t="s">
        <v>740</v>
      </c>
      <c r="J996" s="466">
        <v>4.3956043956043959E-2</v>
      </c>
      <c r="K996" s="467">
        <v>1</v>
      </c>
      <c r="L996" s="468"/>
    </row>
    <row r="997" spans="1:12">
      <c r="A997" s="456" t="s">
        <v>37</v>
      </c>
      <c r="B997" s="456" t="s">
        <v>1020</v>
      </c>
      <c r="C997" s="457" t="s">
        <v>2207</v>
      </c>
      <c r="D997" s="457" t="s">
        <v>2209</v>
      </c>
      <c r="E997" s="458">
        <v>2013</v>
      </c>
      <c r="F997" s="459" t="s">
        <v>2181</v>
      </c>
      <c r="G997" s="460" t="s">
        <v>215</v>
      </c>
      <c r="H997" s="461" t="s">
        <v>2101</v>
      </c>
      <c r="I997" s="465" t="s">
        <v>740</v>
      </c>
      <c r="J997" s="466">
        <v>4.3956043956043959E-2</v>
      </c>
      <c r="K997" s="467">
        <v>1</v>
      </c>
      <c r="L997" s="468"/>
    </row>
    <row r="998" spans="1:12">
      <c r="A998" s="456" t="s">
        <v>37</v>
      </c>
      <c r="B998" s="456" t="s">
        <v>1020</v>
      </c>
      <c r="C998" s="457" t="s">
        <v>2207</v>
      </c>
      <c r="D998" s="457" t="s">
        <v>2209</v>
      </c>
      <c r="E998" s="458">
        <v>2013</v>
      </c>
      <c r="F998" s="459" t="s">
        <v>2181</v>
      </c>
      <c r="G998" s="460" t="s">
        <v>215</v>
      </c>
      <c r="H998" s="461" t="s">
        <v>2111</v>
      </c>
      <c r="I998" s="465" t="s">
        <v>740</v>
      </c>
      <c r="J998" s="466">
        <v>0.29166666666666669</v>
      </c>
      <c r="K998" s="467">
        <v>1</v>
      </c>
      <c r="L998" s="468"/>
    </row>
    <row r="999" spans="1:12">
      <c r="A999" s="456" t="s">
        <v>37</v>
      </c>
      <c r="B999" s="456" t="s">
        <v>1020</v>
      </c>
      <c r="C999" s="457" t="s">
        <v>2207</v>
      </c>
      <c r="D999" s="457" t="s">
        <v>2209</v>
      </c>
      <c r="E999" s="458">
        <v>2013</v>
      </c>
      <c r="F999" s="459" t="s">
        <v>2181</v>
      </c>
      <c r="G999" s="460" t="s">
        <v>217</v>
      </c>
      <c r="H999" s="461" t="s">
        <v>2112</v>
      </c>
      <c r="I999" s="465" t="s">
        <v>740</v>
      </c>
      <c r="J999" s="466">
        <v>0.11428571428571428</v>
      </c>
      <c r="K999" s="467">
        <v>1</v>
      </c>
      <c r="L999" s="468"/>
    </row>
    <row r="1000" spans="1:12">
      <c r="A1000" s="456" t="s">
        <v>37</v>
      </c>
      <c r="B1000" s="456" t="s">
        <v>1020</v>
      </c>
      <c r="C1000" s="457" t="s">
        <v>2207</v>
      </c>
      <c r="D1000" s="457" t="s">
        <v>2209</v>
      </c>
      <c r="E1000" s="458">
        <v>2013</v>
      </c>
      <c r="F1000" s="459" t="s">
        <v>2181</v>
      </c>
      <c r="G1000" s="460" t="s">
        <v>217</v>
      </c>
      <c r="H1000" s="461" t="s">
        <v>2104</v>
      </c>
      <c r="I1000" s="465" t="s">
        <v>740</v>
      </c>
      <c r="J1000" s="466">
        <v>0.4</v>
      </c>
      <c r="K1000" s="467">
        <v>1</v>
      </c>
      <c r="L1000" s="468"/>
    </row>
    <row r="1001" spans="1:12">
      <c r="A1001" s="456" t="s">
        <v>37</v>
      </c>
      <c r="B1001" s="456" t="s">
        <v>1020</v>
      </c>
      <c r="C1001" s="457" t="s">
        <v>2207</v>
      </c>
      <c r="D1001" s="457" t="s">
        <v>2209</v>
      </c>
      <c r="E1001" s="458">
        <v>2013</v>
      </c>
      <c r="F1001" s="459" t="s">
        <v>2181</v>
      </c>
      <c r="G1001" s="460" t="s">
        <v>221</v>
      </c>
      <c r="H1001" s="461" t="s">
        <v>2112</v>
      </c>
      <c r="I1001" s="465" t="s">
        <v>740</v>
      </c>
      <c r="J1001" s="466">
        <v>5.4545454545454543E-2</v>
      </c>
      <c r="K1001" s="467">
        <v>0.75</v>
      </c>
      <c r="L1001" s="468"/>
    </row>
    <row r="1002" spans="1:12">
      <c r="A1002" s="456" t="s">
        <v>37</v>
      </c>
      <c r="B1002" s="456" t="s">
        <v>1020</v>
      </c>
      <c r="C1002" s="457" t="s">
        <v>2207</v>
      </c>
      <c r="D1002" s="457" t="s">
        <v>2209</v>
      </c>
      <c r="E1002" s="458">
        <v>2013</v>
      </c>
      <c r="F1002" s="459" t="s">
        <v>2181</v>
      </c>
      <c r="G1002" s="460" t="s">
        <v>221</v>
      </c>
      <c r="H1002" s="461" t="s">
        <v>2104</v>
      </c>
      <c r="I1002" s="465" t="s">
        <v>740</v>
      </c>
      <c r="J1002" s="466">
        <v>4.2857142857142858E-2</v>
      </c>
      <c r="K1002" s="467">
        <v>0.75</v>
      </c>
      <c r="L1002" s="468"/>
    </row>
    <row r="1003" spans="1:12">
      <c r="A1003" s="456" t="s">
        <v>37</v>
      </c>
      <c r="B1003" s="456" t="s">
        <v>1020</v>
      </c>
      <c r="C1003" s="457" t="s">
        <v>2207</v>
      </c>
      <c r="D1003" s="457" t="s">
        <v>2209</v>
      </c>
      <c r="E1003" s="458">
        <v>2013</v>
      </c>
      <c r="F1003" s="459" t="s">
        <v>2181</v>
      </c>
      <c r="G1003" s="460" t="s">
        <v>221</v>
      </c>
      <c r="H1003" s="461" t="s">
        <v>2107</v>
      </c>
      <c r="I1003" s="465" t="s">
        <v>740</v>
      </c>
      <c r="J1003" s="466">
        <v>0.18518518518518517</v>
      </c>
      <c r="K1003" s="467">
        <v>1</v>
      </c>
      <c r="L1003" s="468"/>
    </row>
    <row r="1004" spans="1:12">
      <c r="A1004" s="456" t="s">
        <v>37</v>
      </c>
      <c r="B1004" s="456" t="s">
        <v>1020</v>
      </c>
      <c r="C1004" s="457" t="s">
        <v>2207</v>
      </c>
      <c r="D1004" s="457" t="s">
        <v>2209</v>
      </c>
      <c r="E1004" s="458">
        <v>2013</v>
      </c>
      <c r="F1004" s="459" t="s">
        <v>2181</v>
      </c>
      <c r="G1004" s="460" t="s">
        <v>222</v>
      </c>
      <c r="H1004" s="461" t="s">
        <v>2110</v>
      </c>
      <c r="I1004" s="465" t="s">
        <v>740</v>
      </c>
      <c r="J1004" s="466">
        <v>3.5294117647058823E-2</v>
      </c>
      <c r="K1004" s="467">
        <v>0.75</v>
      </c>
      <c r="L1004" s="468"/>
    </row>
    <row r="1005" spans="1:12">
      <c r="A1005" s="456" t="s">
        <v>37</v>
      </c>
      <c r="B1005" s="456" t="s">
        <v>1020</v>
      </c>
      <c r="C1005" s="457" t="s">
        <v>2207</v>
      </c>
      <c r="D1005" s="457" t="s">
        <v>2209</v>
      </c>
      <c r="E1005" s="458">
        <v>2013</v>
      </c>
      <c r="F1005" s="459" t="s">
        <v>2181</v>
      </c>
      <c r="G1005" s="460" t="s">
        <v>222</v>
      </c>
      <c r="H1005" s="461" t="s">
        <v>2104</v>
      </c>
      <c r="I1005" s="465" t="s">
        <v>740</v>
      </c>
      <c r="J1005" s="466">
        <v>6.3492063492063489E-2</v>
      </c>
      <c r="K1005" s="467">
        <v>1</v>
      </c>
      <c r="L1005" s="468"/>
    </row>
    <row r="1006" spans="1:12">
      <c r="A1006" s="456" t="s">
        <v>37</v>
      </c>
      <c r="B1006" s="456" t="s">
        <v>1020</v>
      </c>
      <c r="C1006" s="457" t="s">
        <v>2207</v>
      </c>
      <c r="D1006" s="457" t="s">
        <v>2209</v>
      </c>
      <c r="E1006" s="458">
        <v>2013</v>
      </c>
      <c r="F1006" s="459" t="s">
        <v>2181</v>
      </c>
      <c r="G1006" s="460" t="s">
        <v>2109</v>
      </c>
      <c r="H1006" s="461" t="s">
        <v>2099</v>
      </c>
      <c r="I1006" s="465" t="s">
        <v>740</v>
      </c>
      <c r="J1006" s="466">
        <v>0.23529411764705882</v>
      </c>
      <c r="K1006" s="467">
        <v>0.8</v>
      </c>
      <c r="L1006" s="468"/>
    </row>
    <row r="1007" spans="1:12" ht="25.5">
      <c r="A1007" s="456" t="s">
        <v>37</v>
      </c>
      <c r="B1007" s="456" t="s">
        <v>1020</v>
      </c>
      <c r="C1007" s="457" t="s">
        <v>2207</v>
      </c>
      <c r="D1007" s="457" t="s">
        <v>2209</v>
      </c>
      <c r="E1007" s="458">
        <v>2013</v>
      </c>
      <c r="F1007" s="459" t="s">
        <v>2181</v>
      </c>
      <c r="G1007" s="460" t="s">
        <v>2108</v>
      </c>
      <c r="H1007" s="461" t="s">
        <v>2113</v>
      </c>
      <c r="I1007" s="465" t="s">
        <v>740</v>
      </c>
      <c r="J1007" s="466">
        <v>2.3809523809523808E-2</v>
      </c>
      <c r="K1007" s="467">
        <v>0.75</v>
      </c>
      <c r="L1007" s="468"/>
    </row>
    <row r="1008" spans="1:12" ht="25.5">
      <c r="A1008" s="456" t="s">
        <v>37</v>
      </c>
      <c r="B1008" s="456" t="s">
        <v>1020</v>
      </c>
      <c r="C1008" s="457" t="s">
        <v>2207</v>
      </c>
      <c r="D1008" s="457" t="s">
        <v>2209</v>
      </c>
      <c r="E1008" s="458">
        <v>2013</v>
      </c>
      <c r="F1008" s="459" t="s">
        <v>2181</v>
      </c>
      <c r="G1008" s="460" t="s">
        <v>2108</v>
      </c>
      <c r="H1008" s="461" t="s">
        <v>2110</v>
      </c>
      <c r="I1008" s="465" t="s">
        <v>740</v>
      </c>
      <c r="J1008" s="466">
        <v>1.7400204708290685E-2</v>
      </c>
      <c r="K1008" s="467">
        <v>0.85</v>
      </c>
      <c r="L1008" s="468"/>
    </row>
    <row r="1009" spans="1:12" ht="25.5">
      <c r="A1009" s="456" t="s">
        <v>37</v>
      </c>
      <c r="B1009" s="456" t="s">
        <v>1020</v>
      </c>
      <c r="C1009" s="457" t="s">
        <v>2207</v>
      </c>
      <c r="D1009" s="457" t="s">
        <v>2209</v>
      </c>
      <c r="E1009" s="458">
        <v>2013</v>
      </c>
      <c r="F1009" s="459" t="s">
        <v>2181</v>
      </c>
      <c r="G1009" s="460" t="s">
        <v>2108</v>
      </c>
      <c r="H1009" s="461" t="s">
        <v>2099</v>
      </c>
      <c r="I1009" s="465" t="s">
        <v>740</v>
      </c>
      <c r="J1009" s="466">
        <v>0.17391304347826086</v>
      </c>
      <c r="K1009" s="467">
        <v>1</v>
      </c>
      <c r="L1009" s="468"/>
    </row>
    <row r="1010" spans="1:12" ht="25.5">
      <c r="A1010" s="456" t="s">
        <v>37</v>
      </c>
      <c r="B1010" s="456" t="s">
        <v>1020</v>
      </c>
      <c r="C1010" s="457" t="s">
        <v>2207</v>
      </c>
      <c r="D1010" s="457" t="s">
        <v>2209</v>
      </c>
      <c r="E1010" s="458">
        <v>2013</v>
      </c>
      <c r="F1010" s="459" t="s">
        <v>2181</v>
      </c>
      <c r="G1010" s="460" t="s">
        <v>226</v>
      </c>
      <c r="H1010" s="461" t="s">
        <v>2110</v>
      </c>
      <c r="I1010" s="465" t="s">
        <v>740</v>
      </c>
      <c r="J1010" s="466">
        <v>0.13793103448275862</v>
      </c>
      <c r="K1010" s="467">
        <v>1</v>
      </c>
      <c r="L1010" s="468"/>
    </row>
    <row r="1011" spans="1:12" ht="25.5">
      <c r="A1011" s="456" t="s">
        <v>37</v>
      </c>
      <c r="B1011" s="456" t="s">
        <v>1020</v>
      </c>
      <c r="C1011" s="457" t="s">
        <v>2207</v>
      </c>
      <c r="D1011" s="457" t="s">
        <v>2209</v>
      </c>
      <c r="E1011" s="458">
        <v>2013</v>
      </c>
      <c r="F1011" s="459" t="s">
        <v>2181</v>
      </c>
      <c r="G1011" s="460" t="s">
        <v>226</v>
      </c>
      <c r="H1011" s="461" t="s">
        <v>2104</v>
      </c>
      <c r="I1011" s="465" t="s">
        <v>740</v>
      </c>
      <c r="J1011" s="466">
        <v>0.23076923076923078</v>
      </c>
      <c r="K1011" s="467">
        <v>0.75</v>
      </c>
      <c r="L1011" s="468"/>
    </row>
    <row r="1012" spans="1:12" ht="25.5">
      <c r="A1012" s="456" t="s">
        <v>37</v>
      </c>
      <c r="B1012" s="456" t="s">
        <v>2114</v>
      </c>
      <c r="C1012" s="457" t="s">
        <v>2207</v>
      </c>
      <c r="D1012" s="457" t="s">
        <v>2209</v>
      </c>
      <c r="E1012" s="458">
        <v>2013</v>
      </c>
      <c r="F1012" s="459" t="s">
        <v>2181</v>
      </c>
      <c r="G1012" s="460" t="s">
        <v>2098</v>
      </c>
      <c r="H1012" s="461" t="s">
        <v>2102</v>
      </c>
      <c r="I1012" s="465" t="s">
        <v>740</v>
      </c>
      <c r="J1012" s="466">
        <v>0.14285714285714285</v>
      </c>
      <c r="K1012" s="467">
        <v>1</v>
      </c>
      <c r="L1012" s="468"/>
    </row>
    <row r="1013" spans="1:12" ht="25.5">
      <c r="A1013" s="456" t="s">
        <v>37</v>
      </c>
      <c r="B1013" s="456" t="s">
        <v>2114</v>
      </c>
      <c r="C1013" s="457" t="s">
        <v>2207</v>
      </c>
      <c r="D1013" s="457" t="s">
        <v>2209</v>
      </c>
      <c r="E1013" s="458">
        <v>2013</v>
      </c>
      <c r="F1013" s="459" t="s">
        <v>2181</v>
      </c>
      <c r="G1013" s="460" t="s">
        <v>2098</v>
      </c>
      <c r="H1013" s="461" t="s">
        <v>206</v>
      </c>
      <c r="I1013" s="465" t="s">
        <v>740</v>
      </c>
      <c r="J1013" s="466">
        <v>0.48275862068965519</v>
      </c>
      <c r="K1013" s="467">
        <v>0.7</v>
      </c>
      <c r="L1013" s="468"/>
    </row>
    <row r="1014" spans="1:12">
      <c r="A1014" s="456" t="s">
        <v>37</v>
      </c>
      <c r="B1014" s="456" t="s">
        <v>2114</v>
      </c>
      <c r="C1014" s="457" t="s">
        <v>2207</v>
      </c>
      <c r="D1014" s="457" t="s">
        <v>2209</v>
      </c>
      <c r="E1014" s="458">
        <v>2013</v>
      </c>
      <c r="F1014" s="459" t="s">
        <v>2181</v>
      </c>
      <c r="G1014" s="460" t="s">
        <v>215</v>
      </c>
      <c r="H1014" s="461" t="s">
        <v>2099</v>
      </c>
      <c r="I1014" s="465" t="s">
        <v>740</v>
      </c>
      <c r="J1014" s="466">
        <v>0.15384615384615385</v>
      </c>
      <c r="K1014" s="467">
        <v>0.5</v>
      </c>
      <c r="L1014" s="468"/>
    </row>
    <row r="1015" spans="1:12">
      <c r="A1015" s="456" t="s">
        <v>37</v>
      </c>
      <c r="B1015" s="456" t="s">
        <v>2114</v>
      </c>
      <c r="C1015" s="457" t="s">
        <v>2207</v>
      </c>
      <c r="D1015" s="457" t="s">
        <v>2209</v>
      </c>
      <c r="E1015" s="458">
        <v>2013</v>
      </c>
      <c r="F1015" s="459" t="s">
        <v>2181</v>
      </c>
      <c r="G1015" s="460" t="s">
        <v>215</v>
      </c>
      <c r="H1015" s="461" t="s">
        <v>206</v>
      </c>
      <c r="I1015" s="465" t="s">
        <v>740</v>
      </c>
      <c r="J1015" s="466">
        <v>0.75</v>
      </c>
      <c r="K1015" s="467">
        <v>0.75</v>
      </c>
      <c r="L1015" s="468"/>
    </row>
    <row r="1016" spans="1:12">
      <c r="A1016" s="456" t="s">
        <v>37</v>
      </c>
      <c r="B1016" s="456" t="s">
        <v>2114</v>
      </c>
      <c r="C1016" s="457" t="s">
        <v>2207</v>
      </c>
      <c r="D1016" s="457" t="s">
        <v>2209</v>
      </c>
      <c r="E1016" s="458">
        <v>2013</v>
      </c>
      <c r="F1016" s="459" t="s">
        <v>2181</v>
      </c>
      <c r="G1016" s="460" t="s">
        <v>221</v>
      </c>
      <c r="H1016" s="461" t="s">
        <v>2106</v>
      </c>
      <c r="I1016" s="465" t="s">
        <v>740</v>
      </c>
      <c r="J1016" s="466">
        <v>0.13043478260869565</v>
      </c>
      <c r="K1016" s="467">
        <v>0.75</v>
      </c>
      <c r="L1016" s="468"/>
    </row>
    <row r="1017" spans="1:12">
      <c r="A1017" s="456" t="s">
        <v>37</v>
      </c>
      <c r="B1017" s="456" t="s">
        <v>2114</v>
      </c>
      <c r="C1017" s="457" t="s">
        <v>2207</v>
      </c>
      <c r="D1017" s="457" t="s">
        <v>2209</v>
      </c>
      <c r="E1017" s="458">
        <v>2013</v>
      </c>
      <c r="F1017" s="459" t="s">
        <v>2181</v>
      </c>
      <c r="G1017" s="460" t="s">
        <v>221</v>
      </c>
      <c r="H1017" s="461" t="s">
        <v>2104</v>
      </c>
      <c r="I1017" s="465" t="s">
        <v>740</v>
      </c>
      <c r="J1017" s="466">
        <v>0.16666666666666666</v>
      </c>
      <c r="K1017" s="467">
        <v>1</v>
      </c>
      <c r="L1017" s="468"/>
    </row>
    <row r="1018" spans="1:12">
      <c r="A1018" s="456" t="s">
        <v>37</v>
      </c>
      <c r="B1018" s="456" t="s">
        <v>2114</v>
      </c>
      <c r="C1018" s="457" t="s">
        <v>2207</v>
      </c>
      <c r="D1018" s="457" t="s">
        <v>2209</v>
      </c>
      <c r="E1018" s="458">
        <v>2013</v>
      </c>
      <c r="F1018" s="459" t="s">
        <v>2181</v>
      </c>
      <c r="G1018" s="460" t="s">
        <v>221</v>
      </c>
      <c r="H1018" s="461" t="s">
        <v>2111</v>
      </c>
      <c r="I1018" s="465" t="s">
        <v>740</v>
      </c>
      <c r="J1018" s="466">
        <v>0.13541666666666666</v>
      </c>
      <c r="K1018" s="467">
        <v>1</v>
      </c>
      <c r="L1018" s="468"/>
    </row>
    <row r="1019" spans="1:12" ht="13.35" customHeight="1">
      <c r="A1019" s="456" t="s">
        <v>37</v>
      </c>
      <c r="B1019" s="456" t="s">
        <v>2114</v>
      </c>
      <c r="C1019" s="457" t="s">
        <v>2207</v>
      </c>
      <c r="D1019" s="457" t="s">
        <v>2209</v>
      </c>
      <c r="E1019" s="458">
        <v>2013</v>
      </c>
      <c r="F1019" s="459" t="s">
        <v>2181</v>
      </c>
      <c r="G1019" s="460" t="s">
        <v>221</v>
      </c>
      <c r="H1019" s="461" t="s">
        <v>206</v>
      </c>
      <c r="I1019" s="465" t="s">
        <v>740</v>
      </c>
      <c r="J1019" s="466">
        <v>0.21428571428571427</v>
      </c>
      <c r="K1019" s="467">
        <v>0.8571428571428571</v>
      </c>
      <c r="L1019" s="468"/>
    </row>
    <row r="1020" spans="1:12" ht="13.5" customHeight="1">
      <c r="A1020" s="456" t="s">
        <v>37</v>
      </c>
      <c r="B1020" s="456" t="s">
        <v>2114</v>
      </c>
      <c r="C1020" s="457" t="s">
        <v>2207</v>
      </c>
      <c r="D1020" s="457" t="s">
        <v>2209</v>
      </c>
      <c r="E1020" s="458">
        <v>2013</v>
      </c>
      <c r="F1020" s="459" t="s">
        <v>2181</v>
      </c>
      <c r="G1020" s="460" t="s">
        <v>2108</v>
      </c>
      <c r="H1020" s="461" t="s">
        <v>2115</v>
      </c>
      <c r="I1020" s="465" t="s">
        <v>740</v>
      </c>
      <c r="J1020" s="466">
        <v>1.8072289156626505E-2</v>
      </c>
      <c r="K1020" s="467">
        <v>0.81818181818181823</v>
      </c>
      <c r="L1020" s="468"/>
    </row>
    <row r="1021" spans="1:12" ht="13.35" customHeight="1">
      <c r="A1021" s="469" t="s">
        <v>37</v>
      </c>
      <c r="B1021" s="469" t="s">
        <v>2114</v>
      </c>
      <c r="C1021" s="457" t="s">
        <v>2207</v>
      </c>
      <c r="D1021" s="457" t="s">
        <v>2209</v>
      </c>
      <c r="E1021" s="458">
        <v>2013</v>
      </c>
      <c r="F1021" s="459" t="s">
        <v>2181</v>
      </c>
      <c r="G1021" s="460" t="s">
        <v>2108</v>
      </c>
      <c r="H1021" s="461" t="s">
        <v>2103</v>
      </c>
      <c r="I1021" s="465" t="s">
        <v>740</v>
      </c>
      <c r="J1021" s="466">
        <v>0.13333333333333333</v>
      </c>
      <c r="K1021" s="467">
        <v>0.5714285714285714</v>
      </c>
      <c r="L1021" s="470"/>
    </row>
    <row r="1022" spans="1:12" ht="25.5">
      <c r="A1022" s="469" t="s">
        <v>37</v>
      </c>
      <c r="B1022" s="471" t="s">
        <v>2114</v>
      </c>
      <c r="C1022" s="457" t="s">
        <v>2207</v>
      </c>
      <c r="D1022" s="457" t="s">
        <v>2209</v>
      </c>
      <c r="E1022" s="458">
        <v>2013</v>
      </c>
      <c r="F1022" s="459" t="s">
        <v>2181</v>
      </c>
      <c r="G1022" s="460" t="s">
        <v>2108</v>
      </c>
      <c r="H1022" s="461" t="s">
        <v>2099</v>
      </c>
      <c r="I1022" s="465" t="s">
        <v>740</v>
      </c>
      <c r="J1022" s="466">
        <v>0.2</v>
      </c>
      <c r="K1022" s="467">
        <v>0.8571428571428571</v>
      </c>
      <c r="L1022" s="470"/>
    </row>
    <row r="1023" spans="1:12" ht="25.5">
      <c r="A1023" s="469" t="s">
        <v>37</v>
      </c>
      <c r="B1023" s="471" t="s">
        <v>2114</v>
      </c>
      <c r="C1023" s="457" t="s">
        <v>2207</v>
      </c>
      <c r="D1023" s="457" t="s">
        <v>2209</v>
      </c>
      <c r="E1023" s="458">
        <v>2013</v>
      </c>
      <c r="F1023" s="459" t="s">
        <v>2181</v>
      </c>
      <c r="G1023" s="460" t="s">
        <v>2108</v>
      </c>
      <c r="H1023" s="461" t="s">
        <v>2111</v>
      </c>
      <c r="I1023" s="465" t="s">
        <v>740</v>
      </c>
      <c r="J1023" s="466">
        <v>0.15</v>
      </c>
      <c r="K1023" s="467">
        <v>0.6</v>
      </c>
      <c r="L1023" s="470"/>
    </row>
    <row r="1024" spans="1:12" ht="25.5">
      <c r="A1024" s="456" t="s">
        <v>37</v>
      </c>
      <c r="B1024" s="456" t="s">
        <v>2097</v>
      </c>
      <c r="C1024" s="457" t="s">
        <v>2207</v>
      </c>
      <c r="D1024" s="457" t="s">
        <v>2210</v>
      </c>
      <c r="E1024" s="458">
        <v>2013</v>
      </c>
      <c r="F1024" s="459" t="s">
        <v>2181</v>
      </c>
      <c r="G1024" s="460" t="s">
        <v>2098</v>
      </c>
      <c r="H1024" s="461" t="s">
        <v>2099</v>
      </c>
      <c r="I1024" s="465" t="s">
        <v>740</v>
      </c>
      <c r="J1024" s="466">
        <v>0.05</v>
      </c>
      <c r="K1024" s="467">
        <v>0.75</v>
      </c>
      <c r="L1024" s="464"/>
    </row>
    <row r="1025" spans="1:12" ht="25.5">
      <c r="A1025" s="456" t="s">
        <v>37</v>
      </c>
      <c r="B1025" s="456" t="s">
        <v>2097</v>
      </c>
      <c r="C1025" s="457" t="s">
        <v>2207</v>
      </c>
      <c r="D1025" s="457" t="s">
        <v>2210</v>
      </c>
      <c r="E1025" s="458">
        <v>2013</v>
      </c>
      <c r="F1025" s="459" t="s">
        <v>2181</v>
      </c>
      <c r="G1025" s="460" t="s">
        <v>2098</v>
      </c>
      <c r="H1025" s="461" t="s">
        <v>2101</v>
      </c>
      <c r="I1025" s="465" t="s">
        <v>740</v>
      </c>
      <c r="J1025" s="466">
        <v>3.6585365853658534E-2</v>
      </c>
      <c r="K1025" s="467">
        <v>0.75</v>
      </c>
      <c r="L1025" s="468"/>
    </row>
    <row r="1026" spans="1:12" ht="25.5">
      <c r="A1026" s="456" t="s">
        <v>37</v>
      </c>
      <c r="B1026" s="456" t="s">
        <v>2097</v>
      </c>
      <c r="C1026" s="457" t="s">
        <v>2207</v>
      </c>
      <c r="D1026" s="457" t="s">
        <v>2210</v>
      </c>
      <c r="E1026" s="458">
        <v>2013</v>
      </c>
      <c r="F1026" s="459" t="s">
        <v>2181</v>
      </c>
      <c r="G1026" s="460" t="s">
        <v>2098</v>
      </c>
      <c r="H1026" s="461" t="s">
        <v>2102</v>
      </c>
      <c r="I1026" s="465" t="s">
        <v>740</v>
      </c>
      <c r="J1026" s="466">
        <v>4.6052631578947366E-2</v>
      </c>
      <c r="K1026" s="467">
        <v>0.77777777777777779</v>
      </c>
      <c r="L1026" s="468"/>
    </row>
    <row r="1027" spans="1:12" ht="25.5">
      <c r="A1027" s="456" t="s">
        <v>37</v>
      </c>
      <c r="B1027" s="456" t="s">
        <v>2097</v>
      </c>
      <c r="C1027" s="457" t="s">
        <v>2207</v>
      </c>
      <c r="D1027" s="457" t="s">
        <v>2210</v>
      </c>
      <c r="E1027" s="458">
        <v>2013</v>
      </c>
      <c r="F1027" s="459" t="s">
        <v>2181</v>
      </c>
      <c r="G1027" s="460" t="s">
        <v>2098</v>
      </c>
      <c r="H1027" s="461" t="s">
        <v>206</v>
      </c>
      <c r="I1027" s="465" t="s">
        <v>740</v>
      </c>
      <c r="J1027" s="466">
        <v>0.33333333333333331</v>
      </c>
      <c r="K1027" s="467">
        <v>0.58333333333333337</v>
      </c>
      <c r="L1027" s="468"/>
    </row>
    <row r="1028" spans="1:12">
      <c r="A1028" s="456" t="s">
        <v>37</v>
      </c>
      <c r="B1028" s="456" t="s">
        <v>2097</v>
      </c>
      <c r="C1028" s="457" t="s">
        <v>2207</v>
      </c>
      <c r="D1028" s="457" t="s">
        <v>2210</v>
      </c>
      <c r="E1028" s="458">
        <v>2013</v>
      </c>
      <c r="F1028" s="459" t="s">
        <v>2181</v>
      </c>
      <c r="G1028" s="460" t="s">
        <v>215</v>
      </c>
      <c r="H1028" s="461" t="s">
        <v>2103</v>
      </c>
      <c r="I1028" s="465" t="s">
        <v>740</v>
      </c>
      <c r="J1028" s="466">
        <v>0.19047619047619047</v>
      </c>
      <c r="K1028" s="467">
        <v>1</v>
      </c>
      <c r="L1028" s="468"/>
    </row>
    <row r="1029" spans="1:12">
      <c r="A1029" s="456" t="s">
        <v>37</v>
      </c>
      <c r="B1029" s="456" t="s">
        <v>2097</v>
      </c>
      <c r="C1029" s="457" t="s">
        <v>2207</v>
      </c>
      <c r="D1029" s="457" t="s">
        <v>2210</v>
      </c>
      <c r="E1029" s="458">
        <v>2013</v>
      </c>
      <c r="F1029" s="459" t="s">
        <v>2181</v>
      </c>
      <c r="G1029" s="460" t="s">
        <v>215</v>
      </c>
      <c r="H1029" s="461" t="s">
        <v>2104</v>
      </c>
      <c r="I1029" s="465" t="s">
        <v>740</v>
      </c>
      <c r="J1029" s="466">
        <v>3.937007874015748E-2</v>
      </c>
      <c r="K1029" s="467">
        <v>1</v>
      </c>
      <c r="L1029" s="468"/>
    </row>
    <row r="1030" spans="1:12">
      <c r="A1030" s="456" t="s">
        <v>37</v>
      </c>
      <c r="B1030" s="456" t="s">
        <v>2097</v>
      </c>
      <c r="C1030" s="457" t="s">
        <v>2207</v>
      </c>
      <c r="D1030" s="457" t="s">
        <v>2210</v>
      </c>
      <c r="E1030" s="458">
        <v>2013</v>
      </c>
      <c r="F1030" s="459" t="s">
        <v>2181</v>
      </c>
      <c r="G1030" s="460" t="s">
        <v>215</v>
      </c>
      <c r="H1030" s="461" t="s">
        <v>2101</v>
      </c>
      <c r="I1030" s="465" t="s">
        <v>740</v>
      </c>
      <c r="J1030" s="466">
        <v>2.0618556701030927E-2</v>
      </c>
      <c r="K1030" s="467">
        <v>0.5</v>
      </c>
      <c r="L1030" s="468"/>
    </row>
    <row r="1031" spans="1:12">
      <c r="A1031" s="456" t="s">
        <v>37</v>
      </c>
      <c r="B1031" s="456" t="s">
        <v>2097</v>
      </c>
      <c r="C1031" s="457" t="s">
        <v>2207</v>
      </c>
      <c r="D1031" s="457" t="s">
        <v>2210</v>
      </c>
      <c r="E1031" s="458">
        <v>2013</v>
      </c>
      <c r="F1031" s="459" t="s">
        <v>2181</v>
      </c>
      <c r="G1031" s="460" t="s">
        <v>215</v>
      </c>
      <c r="H1031" s="461" t="s">
        <v>2102</v>
      </c>
      <c r="I1031" s="465" t="s">
        <v>740</v>
      </c>
      <c r="J1031" s="466">
        <v>6.25E-2</v>
      </c>
      <c r="K1031" s="467">
        <v>0.8571428571428571</v>
      </c>
      <c r="L1031" s="468"/>
    </row>
    <row r="1032" spans="1:12">
      <c r="A1032" s="456" t="s">
        <v>37</v>
      </c>
      <c r="B1032" s="456" t="s">
        <v>2097</v>
      </c>
      <c r="C1032" s="457" t="s">
        <v>2207</v>
      </c>
      <c r="D1032" s="457" t="s">
        <v>2210</v>
      </c>
      <c r="E1032" s="458">
        <v>2013</v>
      </c>
      <c r="F1032" s="459" t="s">
        <v>2181</v>
      </c>
      <c r="G1032" s="460" t="s">
        <v>217</v>
      </c>
      <c r="H1032" s="461" t="s">
        <v>2105</v>
      </c>
      <c r="I1032" s="465" t="s">
        <v>740</v>
      </c>
      <c r="J1032" s="466">
        <v>1.6393442622950821E-2</v>
      </c>
      <c r="K1032" s="467">
        <v>0.81081081081081086</v>
      </c>
      <c r="L1032" s="468"/>
    </row>
    <row r="1033" spans="1:12">
      <c r="A1033" s="456" t="s">
        <v>37</v>
      </c>
      <c r="B1033" s="456" t="s">
        <v>2097</v>
      </c>
      <c r="C1033" s="457" t="s">
        <v>2207</v>
      </c>
      <c r="D1033" s="457" t="s">
        <v>2210</v>
      </c>
      <c r="E1033" s="458">
        <v>2013</v>
      </c>
      <c r="F1033" s="459" t="s">
        <v>2181</v>
      </c>
      <c r="G1033" s="460" t="s">
        <v>217</v>
      </c>
      <c r="H1033" s="461" t="s">
        <v>2106</v>
      </c>
      <c r="I1033" s="465" t="s">
        <v>740</v>
      </c>
      <c r="J1033" s="466">
        <v>0.25</v>
      </c>
      <c r="K1033" s="467">
        <v>0.75</v>
      </c>
      <c r="L1033" s="468"/>
    </row>
    <row r="1034" spans="1:12">
      <c r="A1034" s="456" t="s">
        <v>37</v>
      </c>
      <c r="B1034" s="456" t="s">
        <v>2097</v>
      </c>
      <c r="C1034" s="457" t="s">
        <v>2207</v>
      </c>
      <c r="D1034" s="457" t="s">
        <v>2210</v>
      </c>
      <c r="E1034" s="458">
        <v>2013</v>
      </c>
      <c r="F1034" s="459" t="s">
        <v>2181</v>
      </c>
      <c r="G1034" s="460" t="s">
        <v>217</v>
      </c>
      <c r="H1034" s="461" t="s">
        <v>2104</v>
      </c>
      <c r="I1034" s="465" t="s">
        <v>740</v>
      </c>
      <c r="J1034" s="466">
        <v>2.4096385542168676E-2</v>
      </c>
      <c r="K1034" s="467">
        <v>0.5</v>
      </c>
      <c r="L1034" s="468"/>
    </row>
    <row r="1035" spans="1:12">
      <c r="A1035" s="456" t="s">
        <v>37</v>
      </c>
      <c r="B1035" s="456" t="s">
        <v>2097</v>
      </c>
      <c r="C1035" s="457" t="s">
        <v>2207</v>
      </c>
      <c r="D1035" s="457" t="s">
        <v>2210</v>
      </c>
      <c r="E1035" s="458">
        <v>2013</v>
      </c>
      <c r="F1035" s="459" t="s">
        <v>2181</v>
      </c>
      <c r="G1035" s="460" t="s">
        <v>221</v>
      </c>
      <c r="H1035" s="461" t="s">
        <v>2103</v>
      </c>
      <c r="I1035" s="465" t="s">
        <v>740</v>
      </c>
      <c r="J1035" s="466">
        <v>4.7619047619047616E-2</v>
      </c>
      <c r="K1035" s="467">
        <v>0.75</v>
      </c>
      <c r="L1035" s="468"/>
    </row>
    <row r="1036" spans="1:12">
      <c r="A1036" s="456" t="s">
        <v>37</v>
      </c>
      <c r="B1036" s="456" t="s">
        <v>2097</v>
      </c>
      <c r="C1036" s="457" t="s">
        <v>2207</v>
      </c>
      <c r="D1036" s="457" t="s">
        <v>2210</v>
      </c>
      <c r="E1036" s="458">
        <v>2013</v>
      </c>
      <c r="F1036" s="459" t="s">
        <v>2181</v>
      </c>
      <c r="G1036" s="460" t="s">
        <v>221</v>
      </c>
      <c r="H1036" s="461" t="s">
        <v>2104</v>
      </c>
      <c r="I1036" s="465" t="s">
        <v>740</v>
      </c>
      <c r="J1036" s="466">
        <v>3.9473684210526314E-2</v>
      </c>
      <c r="K1036" s="467">
        <v>0.75</v>
      </c>
      <c r="L1036" s="468"/>
    </row>
    <row r="1037" spans="1:12">
      <c r="A1037" s="456" t="s">
        <v>37</v>
      </c>
      <c r="B1037" s="456" t="s">
        <v>2097</v>
      </c>
      <c r="C1037" s="457" t="s">
        <v>2207</v>
      </c>
      <c r="D1037" s="457" t="s">
        <v>2210</v>
      </c>
      <c r="E1037" s="458">
        <v>2013</v>
      </c>
      <c r="F1037" s="459" t="s">
        <v>2181</v>
      </c>
      <c r="G1037" s="460" t="s">
        <v>221</v>
      </c>
      <c r="H1037" s="461" t="s">
        <v>2101</v>
      </c>
      <c r="I1037" s="465" t="s">
        <v>740</v>
      </c>
      <c r="J1037" s="466">
        <v>0.14285714285714285</v>
      </c>
      <c r="K1037" s="467">
        <v>0.8</v>
      </c>
      <c r="L1037" s="468"/>
    </row>
    <row r="1038" spans="1:12">
      <c r="A1038" s="456" t="s">
        <v>37</v>
      </c>
      <c r="B1038" s="456" t="s">
        <v>2097</v>
      </c>
      <c r="C1038" s="457" t="s">
        <v>2207</v>
      </c>
      <c r="D1038" s="457" t="s">
        <v>2210</v>
      </c>
      <c r="E1038" s="458">
        <v>2013</v>
      </c>
      <c r="F1038" s="459" t="s">
        <v>2181</v>
      </c>
      <c r="G1038" s="460" t="s">
        <v>221</v>
      </c>
      <c r="H1038" s="461" t="s">
        <v>2102</v>
      </c>
      <c r="I1038" s="465" t="s">
        <v>740</v>
      </c>
      <c r="J1038" s="466">
        <v>0.37037037037037035</v>
      </c>
      <c r="K1038" s="467">
        <v>1</v>
      </c>
      <c r="L1038" s="468"/>
    </row>
    <row r="1039" spans="1:12">
      <c r="A1039" s="456" t="s">
        <v>37</v>
      </c>
      <c r="B1039" s="456" t="s">
        <v>2097</v>
      </c>
      <c r="C1039" s="457" t="s">
        <v>2207</v>
      </c>
      <c r="D1039" s="457" t="s">
        <v>2210</v>
      </c>
      <c r="E1039" s="458">
        <v>2013</v>
      </c>
      <c r="F1039" s="459" t="s">
        <v>2181</v>
      </c>
      <c r="G1039" s="460" t="s">
        <v>222</v>
      </c>
      <c r="H1039" s="461" t="s">
        <v>2103</v>
      </c>
      <c r="I1039" s="465" t="s">
        <v>740</v>
      </c>
      <c r="J1039" s="466">
        <v>1.6393442622950821E-2</v>
      </c>
      <c r="K1039" s="467">
        <v>0.5</v>
      </c>
      <c r="L1039" s="468"/>
    </row>
    <row r="1040" spans="1:12">
      <c r="A1040" s="456" t="s">
        <v>37</v>
      </c>
      <c r="B1040" s="456" t="s">
        <v>2097</v>
      </c>
      <c r="C1040" s="457" t="s">
        <v>2207</v>
      </c>
      <c r="D1040" s="457" t="s">
        <v>2210</v>
      </c>
      <c r="E1040" s="458">
        <v>2013</v>
      </c>
      <c r="F1040" s="459" t="s">
        <v>2181</v>
      </c>
      <c r="G1040" s="460" t="s">
        <v>222</v>
      </c>
      <c r="H1040" s="461" t="s">
        <v>2104</v>
      </c>
      <c r="I1040" s="465" t="s">
        <v>740</v>
      </c>
      <c r="J1040" s="466">
        <v>1.8518518518518517E-2</v>
      </c>
      <c r="K1040" s="467">
        <v>0.75</v>
      </c>
      <c r="L1040" s="468"/>
    </row>
    <row r="1041" spans="1:12">
      <c r="A1041" s="456" t="s">
        <v>37</v>
      </c>
      <c r="B1041" s="456" t="s">
        <v>2097</v>
      </c>
      <c r="C1041" s="457" t="s">
        <v>2207</v>
      </c>
      <c r="D1041" s="457" t="s">
        <v>2210</v>
      </c>
      <c r="E1041" s="458">
        <v>2013</v>
      </c>
      <c r="F1041" s="459" t="s">
        <v>2181</v>
      </c>
      <c r="G1041" s="460" t="s">
        <v>222</v>
      </c>
      <c r="H1041" s="461" t="s">
        <v>2107</v>
      </c>
      <c r="I1041" s="465" t="s">
        <v>740</v>
      </c>
      <c r="J1041" s="466">
        <v>0.13333333333333333</v>
      </c>
      <c r="K1041" s="467">
        <v>1</v>
      </c>
      <c r="L1041" s="468"/>
    </row>
    <row r="1042" spans="1:12" ht="25.5">
      <c r="A1042" s="456" t="s">
        <v>37</v>
      </c>
      <c r="B1042" s="456" t="s">
        <v>2097</v>
      </c>
      <c r="C1042" s="457" t="s">
        <v>2207</v>
      </c>
      <c r="D1042" s="457" t="s">
        <v>2210</v>
      </c>
      <c r="E1042" s="458">
        <v>2013</v>
      </c>
      <c r="F1042" s="459" t="s">
        <v>2181</v>
      </c>
      <c r="G1042" s="460" t="s">
        <v>2108</v>
      </c>
      <c r="H1042" s="461" t="s">
        <v>2105</v>
      </c>
      <c r="I1042" s="465" t="s">
        <v>740</v>
      </c>
      <c r="J1042" s="466">
        <v>1.5270935960591134E-2</v>
      </c>
      <c r="K1042" s="467">
        <v>0.75609756097560976</v>
      </c>
      <c r="L1042" s="468"/>
    </row>
    <row r="1043" spans="1:12" ht="25.5">
      <c r="A1043" s="456" t="s">
        <v>37</v>
      </c>
      <c r="B1043" s="456" t="s">
        <v>2097</v>
      </c>
      <c r="C1043" s="457" t="s">
        <v>2207</v>
      </c>
      <c r="D1043" s="457" t="s">
        <v>2210</v>
      </c>
      <c r="E1043" s="458">
        <v>2013</v>
      </c>
      <c r="F1043" s="459" t="s">
        <v>2181</v>
      </c>
      <c r="G1043" s="460" t="s">
        <v>2108</v>
      </c>
      <c r="H1043" s="461" t="s">
        <v>2106</v>
      </c>
      <c r="I1043" s="465" t="s">
        <v>740</v>
      </c>
      <c r="J1043" s="466">
        <v>3.4482758620689655E-2</v>
      </c>
      <c r="K1043" s="467">
        <v>0.75</v>
      </c>
      <c r="L1043" s="468"/>
    </row>
    <row r="1044" spans="1:12" ht="25.5">
      <c r="A1044" s="456" t="s">
        <v>37</v>
      </c>
      <c r="B1044" s="456" t="s">
        <v>2097</v>
      </c>
      <c r="C1044" s="457" t="s">
        <v>2207</v>
      </c>
      <c r="D1044" s="457" t="s">
        <v>2210</v>
      </c>
      <c r="E1044" s="458">
        <v>2013</v>
      </c>
      <c r="F1044" s="459" t="s">
        <v>2181</v>
      </c>
      <c r="G1044" s="460" t="s">
        <v>2108</v>
      </c>
      <c r="H1044" s="461" t="s">
        <v>2104</v>
      </c>
      <c r="I1044" s="465" t="s">
        <v>740</v>
      </c>
      <c r="J1044" s="466">
        <v>0.04</v>
      </c>
      <c r="K1044" s="467">
        <v>0.5</v>
      </c>
      <c r="L1044" s="468"/>
    </row>
    <row r="1045" spans="1:12" ht="25.5">
      <c r="A1045" s="456" t="s">
        <v>37</v>
      </c>
      <c r="B1045" s="456" t="s">
        <v>2097</v>
      </c>
      <c r="C1045" s="457" t="s">
        <v>2207</v>
      </c>
      <c r="D1045" s="457" t="s">
        <v>2210</v>
      </c>
      <c r="E1045" s="458">
        <v>2013</v>
      </c>
      <c r="F1045" s="459" t="s">
        <v>2181</v>
      </c>
      <c r="G1045" s="460" t="s">
        <v>2108</v>
      </c>
      <c r="H1045" s="461" t="s">
        <v>2101</v>
      </c>
      <c r="I1045" s="465" t="s">
        <v>740</v>
      </c>
      <c r="J1045" s="466">
        <v>0.12676056338028169</v>
      </c>
      <c r="K1045" s="467">
        <v>0.9</v>
      </c>
      <c r="L1045" s="468"/>
    </row>
    <row r="1046" spans="1:12" ht="25.5">
      <c r="A1046" s="456" t="s">
        <v>37</v>
      </c>
      <c r="B1046" s="456" t="s">
        <v>2097</v>
      </c>
      <c r="C1046" s="457" t="s">
        <v>2207</v>
      </c>
      <c r="D1046" s="457" t="s">
        <v>2210</v>
      </c>
      <c r="E1046" s="458">
        <v>2013</v>
      </c>
      <c r="F1046" s="459" t="s">
        <v>2181</v>
      </c>
      <c r="G1046" s="460" t="s">
        <v>2108</v>
      </c>
      <c r="H1046" s="461" t="s">
        <v>2102</v>
      </c>
      <c r="I1046" s="465" t="s">
        <v>740</v>
      </c>
      <c r="J1046" s="466">
        <v>3.3333333333333333E-2</v>
      </c>
      <c r="K1046" s="467">
        <v>0.5</v>
      </c>
      <c r="L1046" s="468"/>
    </row>
    <row r="1047" spans="1:12">
      <c r="A1047" s="456" t="s">
        <v>37</v>
      </c>
      <c r="B1047" s="456" t="s">
        <v>2097</v>
      </c>
      <c r="C1047" s="457" t="s">
        <v>2207</v>
      </c>
      <c r="D1047" s="457" t="s">
        <v>2210</v>
      </c>
      <c r="E1047" s="458">
        <v>2013</v>
      </c>
      <c r="F1047" s="459" t="s">
        <v>2181</v>
      </c>
      <c r="G1047" s="460" t="s">
        <v>2109</v>
      </c>
      <c r="H1047" s="461" t="s">
        <v>2106</v>
      </c>
      <c r="I1047" s="465" t="s">
        <v>740</v>
      </c>
      <c r="J1047" s="466">
        <v>0.16666666666666666</v>
      </c>
      <c r="K1047" s="467">
        <v>1</v>
      </c>
      <c r="L1047" s="468"/>
    </row>
    <row r="1048" spans="1:12">
      <c r="A1048" s="456" t="s">
        <v>37</v>
      </c>
      <c r="B1048" s="456" t="s">
        <v>2097</v>
      </c>
      <c r="C1048" s="457" t="s">
        <v>2207</v>
      </c>
      <c r="D1048" s="457" t="s">
        <v>2210</v>
      </c>
      <c r="E1048" s="458">
        <v>2013</v>
      </c>
      <c r="F1048" s="459" t="s">
        <v>2181</v>
      </c>
      <c r="G1048" s="460" t="s">
        <v>2109</v>
      </c>
      <c r="H1048" s="461" t="s">
        <v>2104</v>
      </c>
      <c r="I1048" s="465" t="s">
        <v>740</v>
      </c>
      <c r="J1048" s="466">
        <v>6.1224489795918366E-2</v>
      </c>
      <c r="K1048" s="467">
        <v>0.75</v>
      </c>
      <c r="L1048" s="468"/>
    </row>
    <row r="1049" spans="1:12" ht="25.5">
      <c r="A1049" s="456" t="s">
        <v>37</v>
      </c>
      <c r="B1049" s="456" t="s">
        <v>2097</v>
      </c>
      <c r="C1049" s="457" t="s">
        <v>2207</v>
      </c>
      <c r="D1049" s="457" t="s">
        <v>2210</v>
      </c>
      <c r="E1049" s="458">
        <v>2013</v>
      </c>
      <c r="F1049" s="459" t="s">
        <v>2181</v>
      </c>
      <c r="G1049" s="460" t="s">
        <v>226</v>
      </c>
      <c r="H1049" s="461" t="s">
        <v>2106</v>
      </c>
      <c r="I1049" s="465" t="s">
        <v>740</v>
      </c>
      <c r="J1049" s="466">
        <v>6.6666666666666666E-2</v>
      </c>
      <c r="K1049" s="467">
        <v>0.5</v>
      </c>
      <c r="L1049" s="468"/>
    </row>
    <row r="1050" spans="1:12" ht="25.5">
      <c r="A1050" s="456" t="s">
        <v>37</v>
      </c>
      <c r="B1050" s="456" t="s">
        <v>2097</v>
      </c>
      <c r="C1050" s="457" t="s">
        <v>2207</v>
      </c>
      <c r="D1050" s="457" t="s">
        <v>2210</v>
      </c>
      <c r="E1050" s="458">
        <v>2013</v>
      </c>
      <c r="F1050" s="459" t="s">
        <v>2181</v>
      </c>
      <c r="G1050" s="460" t="s">
        <v>226</v>
      </c>
      <c r="H1050" s="461" t="s">
        <v>2099</v>
      </c>
      <c r="I1050" s="465" t="s">
        <v>740</v>
      </c>
      <c r="J1050" s="466">
        <v>0.10344827586206896</v>
      </c>
      <c r="K1050" s="467">
        <v>0.75</v>
      </c>
      <c r="L1050" s="468"/>
    </row>
    <row r="1051" spans="1:12" ht="25.5">
      <c r="A1051" s="456" t="s">
        <v>37</v>
      </c>
      <c r="B1051" s="456" t="s">
        <v>1020</v>
      </c>
      <c r="C1051" s="457" t="s">
        <v>2207</v>
      </c>
      <c r="D1051" s="457" t="s">
        <v>2210</v>
      </c>
      <c r="E1051" s="458">
        <v>2013</v>
      </c>
      <c r="F1051" s="459" t="s">
        <v>2181</v>
      </c>
      <c r="G1051" s="460" t="s">
        <v>2098</v>
      </c>
      <c r="H1051" s="461" t="s">
        <v>2110</v>
      </c>
      <c r="I1051" s="465" t="s">
        <v>740</v>
      </c>
      <c r="J1051" s="466">
        <v>0.19047619047619047</v>
      </c>
      <c r="K1051" s="467">
        <v>1</v>
      </c>
      <c r="L1051" s="468"/>
    </row>
    <row r="1052" spans="1:12" ht="25.5">
      <c r="A1052" s="456" t="s">
        <v>37</v>
      </c>
      <c r="B1052" s="456" t="s">
        <v>1020</v>
      </c>
      <c r="C1052" s="457" t="s">
        <v>2207</v>
      </c>
      <c r="D1052" s="457" t="s">
        <v>2210</v>
      </c>
      <c r="E1052" s="458">
        <v>2013</v>
      </c>
      <c r="F1052" s="459" t="s">
        <v>2181</v>
      </c>
      <c r="G1052" s="460" t="s">
        <v>2098</v>
      </c>
      <c r="H1052" s="461" t="s">
        <v>2104</v>
      </c>
      <c r="I1052" s="465" t="s">
        <v>740</v>
      </c>
      <c r="J1052" s="466">
        <v>2.4844720496894408E-2</v>
      </c>
      <c r="K1052" s="467">
        <v>1</v>
      </c>
      <c r="L1052" s="468"/>
    </row>
    <row r="1053" spans="1:12" ht="25.5">
      <c r="A1053" s="456" t="s">
        <v>37</v>
      </c>
      <c r="B1053" s="456" t="s">
        <v>1020</v>
      </c>
      <c r="C1053" s="457" t="s">
        <v>2207</v>
      </c>
      <c r="D1053" s="457" t="s">
        <v>2210</v>
      </c>
      <c r="E1053" s="458">
        <v>2013</v>
      </c>
      <c r="F1053" s="459" t="s">
        <v>2181</v>
      </c>
      <c r="G1053" s="460" t="s">
        <v>2098</v>
      </c>
      <c r="H1053" s="461" t="s">
        <v>2101</v>
      </c>
      <c r="I1053" s="465" t="s">
        <v>740</v>
      </c>
      <c r="J1053" s="466">
        <v>1.5060240963855422E-2</v>
      </c>
      <c r="K1053" s="467">
        <v>0.7142857142857143</v>
      </c>
      <c r="L1053" s="468"/>
    </row>
    <row r="1054" spans="1:12" ht="25.5">
      <c r="A1054" s="456" t="s">
        <v>37</v>
      </c>
      <c r="B1054" s="456" t="s">
        <v>1020</v>
      </c>
      <c r="C1054" s="457" t="s">
        <v>2207</v>
      </c>
      <c r="D1054" s="457" t="s">
        <v>2210</v>
      </c>
      <c r="E1054" s="458">
        <v>2013</v>
      </c>
      <c r="F1054" s="459" t="s">
        <v>2181</v>
      </c>
      <c r="G1054" s="460" t="s">
        <v>2098</v>
      </c>
      <c r="H1054" s="461" t="s">
        <v>2102</v>
      </c>
      <c r="I1054" s="465" t="s">
        <v>740</v>
      </c>
      <c r="J1054" s="466">
        <v>2.7210884353741496E-2</v>
      </c>
      <c r="K1054" s="467">
        <v>1</v>
      </c>
      <c r="L1054" s="468"/>
    </row>
    <row r="1055" spans="1:12">
      <c r="A1055" s="456" t="s">
        <v>37</v>
      </c>
      <c r="B1055" s="456" t="s">
        <v>1020</v>
      </c>
      <c r="C1055" s="457" t="s">
        <v>2207</v>
      </c>
      <c r="D1055" s="457" t="s">
        <v>2210</v>
      </c>
      <c r="E1055" s="458">
        <v>2013</v>
      </c>
      <c r="F1055" s="459" t="s">
        <v>2181</v>
      </c>
      <c r="G1055" s="460" t="s">
        <v>215</v>
      </c>
      <c r="H1055" s="461" t="s">
        <v>2110</v>
      </c>
      <c r="I1055" s="465" t="s">
        <v>740</v>
      </c>
      <c r="J1055" s="466">
        <v>0.19047619047619047</v>
      </c>
      <c r="K1055" s="467">
        <v>1</v>
      </c>
      <c r="L1055" s="468"/>
    </row>
    <row r="1056" spans="1:12">
      <c r="A1056" s="456" t="s">
        <v>37</v>
      </c>
      <c r="B1056" s="456" t="s">
        <v>1020</v>
      </c>
      <c r="C1056" s="457" t="s">
        <v>2207</v>
      </c>
      <c r="D1056" s="457" t="s">
        <v>2210</v>
      </c>
      <c r="E1056" s="458">
        <v>2013</v>
      </c>
      <c r="F1056" s="459" t="s">
        <v>2181</v>
      </c>
      <c r="G1056" s="460" t="s">
        <v>215</v>
      </c>
      <c r="H1056" s="461" t="s">
        <v>2104</v>
      </c>
      <c r="I1056" s="465" t="s">
        <v>740</v>
      </c>
      <c r="J1056" s="466">
        <v>4.3956043956043959E-2</v>
      </c>
      <c r="K1056" s="467">
        <v>1</v>
      </c>
      <c r="L1056" s="468"/>
    </row>
    <row r="1057" spans="1:12">
      <c r="A1057" s="456" t="s">
        <v>37</v>
      </c>
      <c r="B1057" s="456" t="s">
        <v>1020</v>
      </c>
      <c r="C1057" s="457" t="s">
        <v>2207</v>
      </c>
      <c r="D1057" s="457" t="s">
        <v>2210</v>
      </c>
      <c r="E1057" s="458">
        <v>2013</v>
      </c>
      <c r="F1057" s="459" t="s">
        <v>2181</v>
      </c>
      <c r="G1057" s="460" t="s">
        <v>215</v>
      </c>
      <c r="H1057" s="461" t="s">
        <v>2101</v>
      </c>
      <c r="I1057" s="465" t="s">
        <v>740</v>
      </c>
      <c r="J1057" s="466">
        <v>4.3956043956043959E-2</v>
      </c>
      <c r="K1057" s="467">
        <v>1</v>
      </c>
      <c r="L1057" s="468"/>
    </row>
    <row r="1058" spans="1:12">
      <c r="A1058" s="456" t="s">
        <v>37</v>
      </c>
      <c r="B1058" s="456" t="s">
        <v>1020</v>
      </c>
      <c r="C1058" s="457" t="s">
        <v>2207</v>
      </c>
      <c r="D1058" s="457" t="s">
        <v>2210</v>
      </c>
      <c r="E1058" s="458">
        <v>2013</v>
      </c>
      <c r="F1058" s="459" t="s">
        <v>2181</v>
      </c>
      <c r="G1058" s="460" t="s">
        <v>215</v>
      </c>
      <c r="H1058" s="461" t="s">
        <v>2111</v>
      </c>
      <c r="I1058" s="465" t="s">
        <v>740</v>
      </c>
      <c r="J1058" s="466">
        <v>0.29166666666666669</v>
      </c>
      <c r="K1058" s="467">
        <v>1</v>
      </c>
      <c r="L1058" s="468"/>
    </row>
    <row r="1059" spans="1:12">
      <c r="A1059" s="456" t="s">
        <v>37</v>
      </c>
      <c r="B1059" s="456" t="s">
        <v>1020</v>
      </c>
      <c r="C1059" s="457" t="s">
        <v>2207</v>
      </c>
      <c r="D1059" s="457" t="s">
        <v>2210</v>
      </c>
      <c r="E1059" s="458">
        <v>2013</v>
      </c>
      <c r="F1059" s="459" t="s">
        <v>2181</v>
      </c>
      <c r="G1059" s="460" t="s">
        <v>217</v>
      </c>
      <c r="H1059" s="461" t="s">
        <v>2112</v>
      </c>
      <c r="I1059" s="465" t="s">
        <v>740</v>
      </c>
      <c r="J1059" s="466">
        <v>0.11428571428571428</v>
      </c>
      <c r="K1059" s="467">
        <v>1</v>
      </c>
      <c r="L1059" s="468"/>
    </row>
    <row r="1060" spans="1:12">
      <c r="A1060" s="456" t="s">
        <v>37</v>
      </c>
      <c r="B1060" s="456" t="s">
        <v>1020</v>
      </c>
      <c r="C1060" s="457" t="s">
        <v>2207</v>
      </c>
      <c r="D1060" s="457" t="s">
        <v>2210</v>
      </c>
      <c r="E1060" s="458">
        <v>2013</v>
      </c>
      <c r="F1060" s="459" t="s">
        <v>2181</v>
      </c>
      <c r="G1060" s="460" t="s">
        <v>217</v>
      </c>
      <c r="H1060" s="461" t="s">
        <v>2104</v>
      </c>
      <c r="I1060" s="465" t="s">
        <v>740</v>
      </c>
      <c r="J1060" s="466">
        <v>0.4</v>
      </c>
      <c r="K1060" s="467">
        <v>1</v>
      </c>
      <c r="L1060" s="468"/>
    </row>
    <row r="1061" spans="1:12">
      <c r="A1061" s="456" t="s">
        <v>37</v>
      </c>
      <c r="B1061" s="456" t="s">
        <v>1020</v>
      </c>
      <c r="C1061" s="457" t="s">
        <v>2207</v>
      </c>
      <c r="D1061" s="457" t="s">
        <v>2210</v>
      </c>
      <c r="E1061" s="458">
        <v>2013</v>
      </c>
      <c r="F1061" s="459" t="s">
        <v>2181</v>
      </c>
      <c r="G1061" s="460" t="s">
        <v>221</v>
      </c>
      <c r="H1061" s="461" t="s">
        <v>2112</v>
      </c>
      <c r="I1061" s="465" t="s">
        <v>740</v>
      </c>
      <c r="J1061" s="466">
        <v>5.4545454545454543E-2</v>
      </c>
      <c r="K1061" s="467">
        <v>0.75</v>
      </c>
      <c r="L1061" s="468"/>
    </row>
    <row r="1062" spans="1:12">
      <c r="A1062" s="456" t="s">
        <v>37</v>
      </c>
      <c r="B1062" s="456" t="s">
        <v>1020</v>
      </c>
      <c r="C1062" s="457" t="s">
        <v>2207</v>
      </c>
      <c r="D1062" s="457" t="s">
        <v>2210</v>
      </c>
      <c r="E1062" s="458">
        <v>2013</v>
      </c>
      <c r="F1062" s="459" t="s">
        <v>2181</v>
      </c>
      <c r="G1062" s="460" t="s">
        <v>221</v>
      </c>
      <c r="H1062" s="461" t="s">
        <v>2104</v>
      </c>
      <c r="I1062" s="465" t="s">
        <v>740</v>
      </c>
      <c r="J1062" s="466">
        <v>4.2857142857142858E-2</v>
      </c>
      <c r="K1062" s="467">
        <v>0.75</v>
      </c>
      <c r="L1062" s="468"/>
    </row>
    <row r="1063" spans="1:12">
      <c r="A1063" s="456" t="s">
        <v>37</v>
      </c>
      <c r="B1063" s="456" t="s">
        <v>1020</v>
      </c>
      <c r="C1063" s="457" t="s">
        <v>2207</v>
      </c>
      <c r="D1063" s="457" t="s">
        <v>2210</v>
      </c>
      <c r="E1063" s="458">
        <v>2013</v>
      </c>
      <c r="F1063" s="459" t="s">
        <v>2181</v>
      </c>
      <c r="G1063" s="460" t="s">
        <v>221</v>
      </c>
      <c r="H1063" s="461" t="s">
        <v>2107</v>
      </c>
      <c r="I1063" s="465" t="s">
        <v>740</v>
      </c>
      <c r="J1063" s="466">
        <v>0.18518518518518517</v>
      </c>
      <c r="K1063" s="467">
        <v>1</v>
      </c>
      <c r="L1063" s="468"/>
    </row>
    <row r="1064" spans="1:12">
      <c r="A1064" s="456" t="s">
        <v>37</v>
      </c>
      <c r="B1064" s="456" t="s">
        <v>1020</v>
      </c>
      <c r="C1064" s="457" t="s">
        <v>2207</v>
      </c>
      <c r="D1064" s="457" t="s">
        <v>2210</v>
      </c>
      <c r="E1064" s="458">
        <v>2013</v>
      </c>
      <c r="F1064" s="459" t="s">
        <v>2181</v>
      </c>
      <c r="G1064" s="460" t="s">
        <v>222</v>
      </c>
      <c r="H1064" s="461" t="s">
        <v>2110</v>
      </c>
      <c r="I1064" s="465" t="s">
        <v>740</v>
      </c>
      <c r="J1064" s="466">
        <v>3.5294117647058823E-2</v>
      </c>
      <c r="K1064" s="467">
        <v>0.75</v>
      </c>
      <c r="L1064" s="468"/>
    </row>
    <row r="1065" spans="1:12">
      <c r="A1065" s="456" t="s">
        <v>37</v>
      </c>
      <c r="B1065" s="456" t="s">
        <v>1020</v>
      </c>
      <c r="C1065" s="457" t="s">
        <v>2207</v>
      </c>
      <c r="D1065" s="457" t="s">
        <v>2210</v>
      </c>
      <c r="E1065" s="458">
        <v>2013</v>
      </c>
      <c r="F1065" s="459" t="s">
        <v>2181</v>
      </c>
      <c r="G1065" s="460" t="s">
        <v>222</v>
      </c>
      <c r="H1065" s="461" t="s">
        <v>2104</v>
      </c>
      <c r="I1065" s="465" t="s">
        <v>740</v>
      </c>
      <c r="J1065" s="466">
        <v>6.3492063492063489E-2</v>
      </c>
      <c r="K1065" s="467">
        <v>1</v>
      </c>
      <c r="L1065" s="468"/>
    </row>
    <row r="1066" spans="1:12">
      <c r="A1066" s="456" t="s">
        <v>37</v>
      </c>
      <c r="B1066" s="456" t="s">
        <v>1020</v>
      </c>
      <c r="C1066" s="457" t="s">
        <v>2207</v>
      </c>
      <c r="D1066" s="457" t="s">
        <v>2210</v>
      </c>
      <c r="E1066" s="458">
        <v>2013</v>
      </c>
      <c r="F1066" s="459" t="s">
        <v>2181</v>
      </c>
      <c r="G1066" s="460" t="s">
        <v>2109</v>
      </c>
      <c r="H1066" s="461" t="s">
        <v>2099</v>
      </c>
      <c r="I1066" s="465" t="s">
        <v>740</v>
      </c>
      <c r="J1066" s="466">
        <v>0.23529411764705882</v>
      </c>
      <c r="K1066" s="467">
        <v>0.8</v>
      </c>
      <c r="L1066" s="468"/>
    </row>
    <row r="1067" spans="1:12" ht="25.5">
      <c r="A1067" s="456" t="s">
        <v>37</v>
      </c>
      <c r="B1067" s="456" t="s">
        <v>1020</v>
      </c>
      <c r="C1067" s="457" t="s">
        <v>2207</v>
      </c>
      <c r="D1067" s="457" t="s">
        <v>2210</v>
      </c>
      <c r="E1067" s="458">
        <v>2013</v>
      </c>
      <c r="F1067" s="459" t="s">
        <v>2181</v>
      </c>
      <c r="G1067" s="460" t="s">
        <v>2108</v>
      </c>
      <c r="H1067" s="461" t="s">
        <v>2113</v>
      </c>
      <c r="I1067" s="465" t="s">
        <v>740</v>
      </c>
      <c r="J1067" s="466">
        <v>2.3809523809523808E-2</v>
      </c>
      <c r="K1067" s="467">
        <v>0.75</v>
      </c>
      <c r="L1067" s="468"/>
    </row>
    <row r="1068" spans="1:12" ht="25.5">
      <c r="A1068" s="456" t="s">
        <v>37</v>
      </c>
      <c r="B1068" s="456" t="s">
        <v>1020</v>
      </c>
      <c r="C1068" s="457" t="s">
        <v>2207</v>
      </c>
      <c r="D1068" s="457" t="s">
        <v>2210</v>
      </c>
      <c r="E1068" s="458">
        <v>2013</v>
      </c>
      <c r="F1068" s="459" t="s">
        <v>2181</v>
      </c>
      <c r="G1068" s="460" t="s">
        <v>2108</v>
      </c>
      <c r="H1068" s="461" t="s">
        <v>2110</v>
      </c>
      <c r="I1068" s="465" t="s">
        <v>740</v>
      </c>
      <c r="J1068" s="466">
        <v>1.7400204708290685E-2</v>
      </c>
      <c r="K1068" s="467">
        <v>0.85</v>
      </c>
      <c r="L1068" s="468"/>
    </row>
    <row r="1069" spans="1:12" ht="25.5">
      <c r="A1069" s="456" t="s">
        <v>37</v>
      </c>
      <c r="B1069" s="456" t="s">
        <v>1020</v>
      </c>
      <c r="C1069" s="457" t="s">
        <v>2207</v>
      </c>
      <c r="D1069" s="457" t="s">
        <v>2210</v>
      </c>
      <c r="E1069" s="458">
        <v>2013</v>
      </c>
      <c r="F1069" s="459" t="s">
        <v>2181</v>
      </c>
      <c r="G1069" s="460" t="s">
        <v>2108</v>
      </c>
      <c r="H1069" s="461" t="s">
        <v>2099</v>
      </c>
      <c r="I1069" s="465" t="s">
        <v>740</v>
      </c>
      <c r="J1069" s="466">
        <v>0.17391304347826086</v>
      </c>
      <c r="K1069" s="467">
        <v>1</v>
      </c>
      <c r="L1069" s="468"/>
    </row>
    <row r="1070" spans="1:12" ht="25.5">
      <c r="A1070" s="456" t="s">
        <v>37</v>
      </c>
      <c r="B1070" s="456" t="s">
        <v>1020</v>
      </c>
      <c r="C1070" s="457" t="s">
        <v>2207</v>
      </c>
      <c r="D1070" s="457" t="s">
        <v>2210</v>
      </c>
      <c r="E1070" s="458">
        <v>2013</v>
      </c>
      <c r="F1070" s="459" t="s">
        <v>2181</v>
      </c>
      <c r="G1070" s="460" t="s">
        <v>226</v>
      </c>
      <c r="H1070" s="461" t="s">
        <v>2110</v>
      </c>
      <c r="I1070" s="465" t="s">
        <v>740</v>
      </c>
      <c r="J1070" s="466">
        <v>0.13793103448275862</v>
      </c>
      <c r="K1070" s="467">
        <v>1</v>
      </c>
      <c r="L1070" s="468"/>
    </row>
    <row r="1071" spans="1:12" ht="25.5">
      <c r="A1071" s="456" t="s">
        <v>37</v>
      </c>
      <c r="B1071" s="456" t="s">
        <v>1020</v>
      </c>
      <c r="C1071" s="457" t="s">
        <v>2207</v>
      </c>
      <c r="D1071" s="457" t="s">
        <v>2210</v>
      </c>
      <c r="E1071" s="458">
        <v>2013</v>
      </c>
      <c r="F1071" s="459" t="s">
        <v>2181</v>
      </c>
      <c r="G1071" s="460" t="s">
        <v>226</v>
      </c>
      <c r="H1071" s="461" t="s">
        <v>2104</v>
      </c>
      <c r="I1071" s="465" t="s">
        <v>740</v>
      </c>
      <c r="J1071" s="466">
        <v>0.23076923076923078</v>
      </c>
      <c r="K1071" s="467">
        <v>0.75</v>
      </c>
      <c r="L1071" s="468"/>
    </row>
    <row r="1072" spans="1:12" ht="25.5">
      <c r="A1072" s="456" t="s">
        <v>37</v>
      </c>
      <c r="B1072" s="456" t="s">
        <v>2114</v>
      </c>
      <c r="C1072" s="457" t="s">
        <v>2207</v>
      </c>
      <c r="D1072" s="457" t="s">
        <v>2210</v>
      </c>
      <c r="E1072" s="458">
        <v>2013</v>
      </c>
      <c r="F1072" s="459" t="s">
        <v>2181</v>
      </c>
      <c r="G1072" s="460" t="s">
        <v>2098</v>
      </c>
      <c r="H1072" s="461" t="s">
        <v>2102</v>
      </c>
      <c r="I1072" s="465" t="s">
        <v>740</v>
      </c>
      <c r="J1072" s="466">
        <v>0.14285714285714285</v>
      </c>
      <c r="K1072" s="467">
        <v>1</v>
      </c>
      <c r="L1072" s="468"/>
    </row>
    <row r="1073" spans="1:18" ht="25.5">
      <c r="A1073" s="456" t="s">
        <v>37</v>
      </c>
      <c r="B1073" s="456" t="s">
        <v>2114</v>
      </c>
      <c r="C1073" s="457" t="s">
        <v>2207</v>
      </c>
      <c r="D1073" s="457" t="s">
        <v>2210</v>
      </c>
      <c r="E1073" s="458">
        <v>2013</v>
      </c>
      <c r="F1073" s="459" t="s">
        <v>2181</v>
      </c>
      <c r="G1073" s="460" t="s">
        <v>2098</v>
      </c>
      <c r="H1073" s="461" t="s">
        <v>206</v>
      </c>
      <c r="I1073" s="465" t="s">
        <v>740</v>
      </c>
      <c r="J1073" s="466">
        <v>0.48275862068965519</v>
      </c>
      <c r="K1073" s="467">
        <v>0.7</v>
      </c>
      <c r="L1073" s="468"/>
    </row>
    <row r="1074" spans="1:18">
      <c r="A1074" s="456" t="s">
        <v>37</v>
      </c>
      <c r="B1074" s="456" t="s">
        <v>2114</v>
      </c>
      <c r="C1074" s="457" t="s">
        <v>2207</v>
      </c>
      <c r="D1074" s="457" t="s">
        <v>2210</v>
      </c>
      <c r="E1074" s="458">
        <v>2013</v>
      </c>
      <c r="F1074" s="459" t="s">
        <v>2181</v>
      </c>
      <c r="G1074" s="460" t="s">
        <v>215</v>
      </c>
      <c r="H1074" s="461" t="s">
        <v>2099</v>
      </c>
      <c r="I1074" s="465" t="s">
        <v>740</v>
      </c>
      <c r="J1074" s="466">
        <v>0.15384615384615385</v>
      </c>
      <c r="K1074" s="467">
        <v>0.5</v>
      </c>
      <c r="L1074" s="468"/>
    </row>
    <row r="1075" spans="1:18">
      <c r="A1075" s="456" t="s">
        <v>37</v>
      </c>
      <c r="B1075" s="456" t="s">
        <v>2114</v>
      </c>
      <c r="C1075" s="457" t="s">
        <v>2207</v>
      </c>
      <c r="D1075" s="457" t="s">
        <v>2210</v>
      </c>
      <c r="E1075" s="458">
        <v>2013</v>
      </c>
      <c r="F1075" s="459" t="s">
        <v>2181</v>
      </c>
      <c r="G1075" s="460" t="s">
        <v>215</v>
      </c>
      <c r="H1075" s="461" t="s">
        <v>206</v>
      </c>
      <c r="I1075" s="465" t="s">
        <v>740</v>
      </c>
      <c r="J1075" s="466">
        <v>0.75</v>
      </c>
      <c r="K1075" s="467">
        <v>0.75</v>
      </c>
      <c r="L1075" s="468"/>
    </row>
    <row r="1076" spans="1:18">
      <c r="A1076" s="456" t="s">
        <v>37</v>
      </c>
      <c r="B1076" s="456" t="s">
        <v>2114</v>
      </c>
      <c r="C1076" s="457" t="s">
        <v>2207</v>
      </c>
      <c r="D1076" s="457" t="s">
        <v>2210</v>
      </c>
      <c r="E1076" s="458">
        <v>2013</v>
      </c>
      <c r="F1076" s="459" t="s">
        <v>2181</v>
      </c>
      <c r="G1076" s="460" t="s">
        <v>221</v>
      </c>
      <c r="H1076" s="461" t="s">
        <v>2106</v>
      </c>
      <c r="I1076" s="465" t="s">
        <v>740</v>
      </c>
      <c r="J1076" s="466">
        <v>0.13043478260869565</v>
      </c>
      <c r="K1076" s="467">
        <v>0.75</v>
      </c>
      <c r="L1076" s="468"/>
    </row>
    <row r="1077" spans="1:18">
      <c r="A1077" s="456" t="s">
        <v>37</v>
      </c>
      <c r="B1077" s="456" t="s">
        <v>2114</v>
      </c>
      <c r="C1077" s="457" t="s">
        <v>2207</v>
      </c>
      <c r="D1077" s="457" t="s">
        <v>2210</v>
      </c>
      <c r="E1077" s="458">
        <v>2013</v>
      </c>
      <c r="F1077" s="459" t="s">
        <v>2181</v>
      </c>
      <c r="G1077" s="460" t="s">
        <v>221</v>
      </c>
      <c r="H1077" s="461" t="s">
        <v>2104</v>
      </c>
      <c r="I1077" s="465" t="s">
        <v>740</v>
      </c>
      <c r="J1077" s="466">
        <v>0.16666666666666666</v>
      </c>
      <c r="K1077" s="467">
        <v>1</v>
      </c>
      <c r="L1077" s="468"/>
    </row>
    <row r="1078" spans="1:18">
      <c r="A1078" s="456" t="s">
        <v>37</v>
      </c>
      <c r="B1078" s="456" t="s">
        <v>2114</v>
      </c>
      <c r="C1078" s="457" t="s">
        <v>2207</v>
      </c>
      <c r="D1078" s="457" t="s">
        <v>2210</v>
      </c>
      <c r="E1078" s="458">
        <v>2013</v>
      </c>
      <c r="F1078" s="459" t="s">
        <v>2181</v>
      </c>
      <c r="G1078" s="460" t="s">
        <v>221</v>
      </c>
      <c r="H1078" s="461" t="s">
        <v>2111</v>
      </c>
      <c r="I1078" s="465" t="s">
        <v>740</v>
      </c>
      <c r="J1078" s="466">
        <v>0.13541666666666666</v>
      </c>
      <c r="K1078" s="467">
        <v>1</v>
      </c>
      <c r="L1078" s="468"/>
    </row>
    <row r="1079" spans="1:18" ht="13.35" customHeight="1">
      <c r="A1079" s="456" t="s">
        <v>37</v>
      </c>
      <c r="B1079" s="456" t="s">
        <v>2114</v>
      </c>
      <c r="C1079" s="457" t="s">
        <v>2207</v>
      </c>
      <c r="D1079" s="457" t="s">
        <v>2210</v>
      </c>
      <c r="E1079" s="458">
        <v>2013</v>
      </c>
      <c r="F1079" s="459" t="s">
        <v>2181</v>
      </c>
      <c r="G1079" s="460" t="s">
        <v>221</v>
      </c>
      <c r="H1079" s="461" t="s">
        <v>206</v>
      </c>
      <c r="I1079" s="465" t="s">
        <v>740</v>
      </c>
      <c r="J1079" s="466">
        <v>0.21428571428571427</v>
      </c>
      <c r="K1079" s="467">
        <v>0.8571428571428571</v>
      </c>
      <c r="L1079" s="468"/>
    </row>
    <row r="1080" spans="1:18" ht="13.5" customHeight="1">
      <c r="A1080" s="456" t="s">
        <v>37</v>
      </c>
      <c r="B1080" s="456" t="s">
        <v>2114</v>
      </c>
      <c r="C1080" s="457" t="s">
        <v>2207</v>
      </c>
      <c r="D1080" s="457" t="s">
        <v>2210</v>
      </c>
      <c r="E1080" s="458">
        <v>2013</v>
      </c>
      <c r="F1080" s="459" t="s">
        <v>2181</v>
      </c>
      <c r="G1080" s="460" t="s">
        <v>2108</v>
      </c>
      <c r="H1080" s="461" t="s">
        <v>2115</v>
      </c>
      <c r="I1080" s="465" t="s">
        <v>740</v>
      </c>
      <c r="J1080" s="466">
        <v>1.8072289156626505E-2</v>
      </c>
      <c r="K1080" s="467">
        <v>0.81818181818181823</v>
      </c>
      <c r="L1080" s="468"/>
    </row>
    <row r="1081" spans="1:18" ht="13.35" customHeight="1">
      <c r="A1081" s="469" t="s">
        <v>37</v>
      </c>
      <c r="B1081" s="469" t="s">
        <v>2114</v>
      </c>
      <c r="C1081" s="457" t="s">
        <v>2207</v>
      </c>
      <c r="D1081" s="457" t="s">
        <v>2210</v>
      </c>
      <c r="E1081" s="458">
        <v>2013</v>
      </c>
      <c r="F1081" s="459" t="s">
        <v>2181</v>
      </c>
      <c r="G1081" s="460" t="s">
        <v>2108</v>
      </c>
      <c r="H1081" s="461" t="s">
        <v>2103</v>
      </c>
      <c r="I1081" s="465" t="s">
        <v>740</v>
      </c>
      <c r="J1081" s="466">
        <v>0.13333333333333333</v>
      </c>
      <c r="K1081" s="467">
        <v>0.5714285714285714</v>
      </c>
      <c r="L1081" s="470"/>
    </row>
    <row r="1082" spans="1:18" ht="25.5">
      <c r="A1082" s="469" t="s">
        <v>37</v>
      </c>
      <c r="B1082" s="471" t="s">
        <v>2114</v>
      </c>
      <c r="C1082" s="457" t="s">
        <v>2207</v>
      </c>
      <c r="D1082" s="457" t="s">
        <v>2210</v>
      </c>
      <c r="E1082" s="458">
        <v>2013</v>
      </c>
      <c r="F1082" s="459" t="s">
        <v>2181</v>
      </c>
      <c r="G1082" s="460" t="s">
        <v>2108</v>
      </c>
      <c r="H1082" s="461" t="s">
        <v>2099</v>
      </c>
      <c r="I1082" s="465" t="s">
        <v>740</v>
      </c>
      <c r="J1082" s="466">
        <v>0.2</v>
      </c>
      <c r="K1082" s="467">
        <v>0.8571428571428571</v>
      </c>
      <c r="L1082" s="470"/>
    </row>
    <row r="1083" spans="1:18" ht="25.5">
      <c r="A1083" s="469" t="s">
        <v>37</v>
      </c>
      <c r="B1083" s="471" t="s">
        <v>2114</v>
      </c>
      <c r="C1083" s="457" t="s">
        <v>2207</v>
      </c>
      <c r="D1083" s="457" t="s">
        <v>2210</v>
      </c>
      <c r="E1083" s="458">
        <v>2013</v>
      </c>
      <c r="F1083" s="459" t="s">
        <v>2181</v>
      </c>
      <c r="G1083" s="460" t="s">
        <v>2108</v>
      </c>
      <c r="H1083" s="461" t="s">
        <v>2111</v>
      </c>
      <c r="I1083" s="465" t="s">
        <v>740</v>
      </c>
      <c r="J1083" s="466">
        <v>0.15</v>
      </c>
      <c r="K1083" s="467">
        <v>0.6</v>
      </c>
      <c r="L1083" s="470"/>
    </row>
    <row r="1084" spans="1:18">
      <c r="A1084" s="469"/>
      <c r="B1084" s="471"/>
      <c r="C1084" s="471"/>
      <c r="D1084" s="456"/>
      <c r="E1084" s="456"/>
      <c r="F1084" s="472"/>
      <c r="G1084" s="460"/>
      <c r="H1084" s="461"/>
      <c r="I1084" s="473"/>
      <c r="J1084" s="474"/>
      <c r="K1084" s="475"/>
      <c r="L1084" s="476"/>
    </row>
    <row r="1085" spans="1:18">
      <c r="A1085" s="122"/>
      <c r="B1085" s="122"/>
      <c r="C1085" s="122"/>
      <c r="D1085" s="118"/>
      <c r="E1085" s="118"/>
      <c r="F1085" s="123"/>
      <c r="G1085" s="119"/>
      <c r="H1085" s="120"/>
      <c r="I1085" s="124"/>
      <c r="J1085" s="117"/>
      <c r="K1085" s="121"/>
      <c r="L1085" s="173"/>
      <c r="P1085" s="80" t="s">
        <v>219</v>
      </c>
      <c r="Q1085" s="80"/>
      <c r="R1085" s="80" t="s">
        <v>220</v>
      </c>
    </row>
    <row r="1086" spans="1:18" ht="13.35" customHeight="1">
      <c r="A1086" s="125"/>
      <c r="E1086" s="125"/>
      <c r="F1086" s="28"/>
      <c r="I1086" s="28"/>
      <c r="L1086" s="141"/>
      <c r="P1086" s="80" t="s">
        <v>221</v>
      </c>
      <c r="Q1086" s="80"/>
      <c r="R1086" s="80" t="s">
        <v>206</v>
      </c>
    </row>
    <row r="1087" spans="1:18">
      <c r="A1087" t="s">
        <v>262</v>
      </c>
      <c r="L1087" s="141"/>
      <c r="P1087" s="80" t="s">
        <v>222</v>
      </c>
      <c r="Q1087" s="80"/>
      <c r="R1087" s="80"/>
    </row>
    <row r="1088" spans="1:18">
      <c r="A1088" s="127" t="s">
        <v>367</v>
      </c>
      <c r="L1088" s="141"/>
      <c r="P1088" s="80" t="s">
        <v>223</v>
      </c>
      <c r="Q1088" s="80"/>
      <c r="R1088" s="80"/>
    </row>
    <row r="1089" spans="1:18">
      <c r="A1089" s="127" t="s">
        <v>162</v>
      </c>
      <c r="L1089" s="141"/>
      <c r="P1089" s="80" t="s">
        <v>224</v>
      </c>
      <c r="Q1089" s="80"/>
      <c r="R1089" s="80"/>
    </row>
    <row r="1090" spans="1:18" ht="15">
      <c r="A1090" s="83"/>
      <c r="L1090" s="141"/>
      <c r="P1090" s="80" t="s">
        <v>225</v>
      </c>
      <c r="Q1090" s="80"/>
      <c r="R1090" s="80"/>
    </row>
    <row r="1091" spans="1:18">
      <c r="L1091" s="142"/>
      <c r="P1091" s="80" t="s">
        <v>226</v>
      </c>
      <c r="Q1091" s="80"/>
      <c r="R1091" s="80"/>
    </row>
  </sheetData>
  <dataValidations count="3">
    <dataValidation type="list" allowBlank="1" showInputMessage="1" showErrorMessage="1" sqref="H1085">
      <formula1>$R$1085:$R$1086</formula1>
    </dataValidation>
    <dataValidation type="list" allowBlank="1" showInputMessage="1" showErrorMessage="1" sqref="G1085">
      <formula1>$P$1085:$P$1091</formula1>
    </dataValidation>
    <dataValidation type="list" allowBlank="1" showInputMessage="1" showErrorMessage="1" sqref="G4:H1084">
      <formula1>#REF!</formula1>
    </dataValidation>
  </dataValidations>
  <pageMargins left="0.78740157480314965" right="0.78740157480314965" top="1.0629921259842521" bottom="1.0629921259842521" header="0.78740157480314965" footer="0.78740157480314965"/>
  <pageSetup paperSize="9" scale="57" firstPageNumber="0" orientation="landscape" horizontalDpi="300" verticalDpi="300"/>
  <headerFooter alignWithMargins="0">
    <oddHeader>&amp;C&amp;"Times New Roman,Normal"&amp;12&amp;A</oddHeader>
    <oddFooter>&amp;C&amp;"Times New Roman,Normal"&amp;12Page &amp;P</oddFooter>
  </headerFooter>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enableFormatConditionsCalculation="0">
    <pageSetUpPr fitToPage="1"/>
  </sheetPr>
  <dimension ref="A1:IT144"/>
  <sheetViews>
    <sheetView topLeftCell="C64" zoomScale="55" zoomScaleNormal="55" zoomScaleSheetLayoutView="85" zoomScalePageLayoutView="70" workbookViewId="0">
      <selection activeCell="C64" sqref="A1:XFD1048576"/>
    </sheetView>
  </sheetViews>
  <sheetFormatPr defaultColWidth="11.42578125" defaultRowHeight="14.25"/>
  <cols>
    <col min="1" max="1" width="10.42578125" style="228" customWidth="1"/>
    <col min="2" max="2" width="15.140625" style="228" customWidth="1"/>
    <col min="3" max="3" width="25.85546875" style="373" customWidth="1"/>
    <col min="4" max="4" width="25.85546875" style="374" customWidth="1"/>
    <col min="5" max="5" width="23.42578125" style="228" customWidth="1"/>
    <col min="6" max="6" width="26.140625" style="228" customWidth="1"/>
    <col min="7" max="7" width="14" style="228" customWidth="1"/>
    <col min="8" max="8" width="15" style="228" customWidth="1"/>
    <col min="9" max="9" width="11.85546875" style="228" customWidth="1"/>
    <col min="10" max="10" width="18.42578125" style="228" bestFit="1" customWidth="1"/>
    <col min="11" max="11" width="21.42578125" style="228" bestFit="1" customWidth="1"/>
    <col min="12" max="12" width="17.85546875" style="228" bestFit="1" customWidth="1"/>
    <col min="13" max="13" width="21.140625" style="228" bestFit="1" customWidth="1"/>
    <col min="14" max="14" width="21.42578125" style="228" bestFit="1" customWidth="1"/>
    <col min="15" max="16" width="21.7109375" style="375" customWidth="1"/>
    <col min="17" max="17" width="17.42578125" style="228" customWidth="1"/>
    <col min="18" max="16384" width="11.42578125" style="228"/>
  </cols>
  <sheetData>
    <row r="1" spans="1:254" s="364" customFormat="1" ht="22.35" customHeight="1" thickBot="1">
      <c r="A1" s="360" t="s">
        <v>50</v>
      </c>
      <c r="B1" s="360"/>
      <c r="C1" s="361"/>
      <c r="D1" s="362"/>
      <c r="E1" s="363"/>
      <c r="F1" s="363"/>
      <c r="G1" s="363"/>
      <c r="H1" s="363"/>
      <c r="I1" s="363"/>
      <c r="J1" s="363"/>
      <c r="K1" s="363"/>
      <c r="L1" s="363"/>
      <c r="M1" s="363"/>
      <c r="P1" s="248" t="s">
        <v>0</v>
      </c>
      <c r="Q1" s="249" t="s">
        <v>425</v>
      </c>
    </row>
    <row r="2" spans="1:254" s="364" customFormat="1" ht="20.100000000000001" customHeight="1" thickBot="1">
      <c r="A2" s="365"/>
      <c r="B2" s="365"/>
      <c r="C2" s="366"/>
      <c r="D2" s="367"/>
      <c r="E2" s="365"/>
      <c r="F2" s="365"/>
      <c r="G2" s="365"/>
      <c r="H2" s="365"/>
      <c r="I2" s="365"/>
      <c r="J2" s="365"/>
      <c r="K2" s="365"/>
      <c r="L2" s="365"/>
      <c r="M2" s="365"/>
      <c r="P2" s="258" t="s">
        <v>241</v>
      </c>
      <c r="Q2" s="250">
        <v>2014</v>
      </c>
    </row>
    <row r="3" spans="1:254" s="362" customFormat="1" ht="43.7" customHeight="1" thickBot="1">
      <c r="A3" s="368" t="s">
        <v>1</v>
      </c>
      <c r="B3" s="369" t="s">
        <v>301</v>
      </c>
      <c r="C3" s="370" t="s">
        <v>7</v>
      </c>
      <c r="D3" s="371" t="s">
        <v>289</v>
      </c>
      <c r="E3" s="369" t="s">
        <v>51</v>
      </c>
      <c r="F3" s="368" t="s">
        <v>52</v>
      </c>
      <c r="G3" s="368" t="s">
        <v>53</v>
      </c>
      <c r="H3" s="369" t="s">
        <v>54</v>
      </c>
      <c r="I3" s="369" t="s">
        <v>55</v>
      </c>
      <c r="J3" s="371" t="s">
        <v>284</v>
      </c>
      <c r="K3" s="371" t="s">
        <v>285</v>
      </c>
      <c r="L3" s="371" t="s">
        <v>286</v>
      </c>
      <c r="M3" s="371" t="s">
        <v>287</v>
      </c>
      <c r="N3" s="371" t="s">
        <v>288</v>
      </c>
      <c r="O3" s="372" t="s">
        <v>290</v>
      </c>
      <c r="P3" s="372" t="s">
        <v>366</v>
      </c>
      <c r="Q3" s="382" t="s">
        <v>292</v>
      </c>
    </row>
    <row r="4" spans="1:254" s="383" customFormat="1" ht="13.35" customHeight="1">
      <c r="A4" s="556" t="s">
        <v>37</v>
      </c>
      <c r="B4" s="557" t="s">
        <v>730</v>
      </c>
      <c r="C4" s="557" t="s">
        <v>18</v>
      </c>
      <c r="D4" s="558" t="s">
        <v>1014</v>
      </c>
      <c r="E4" s="558" t="s">
        <v>1935</v>
      </c>
      <c r="F4" s="559" t="s">
        <v>1936</v>
      </c>
      <c r="G4" s="560">
        <v>419.5</v>
      </c>
      <c r="H4" s="560">
        <v>14561.943499999999</v>
      </c>
      <c r="I4" s="557" t="s">
        <v>1308</v>
      </c>
      <c r="J4" s="561" t="s">
        <v>56</v>
      </c>
      <c r="K4" s="562" t="s">
        <v>56</v>
      </c>
      <c r="L4" s="563" t="s">
        <v>1308</v>
      </c>
      <c r="M4" s="564" t="s">
        <v>400</v>
      </c>
      <c r="N4" s="565" t="s">
        <v>400</v>
      </c>
      <c r="O4" s="564" t="s">
        <v>426</v>
      </c>
      <c r="P4" s="566" t="s">
        <v>1936</v>
      </c>
      <c r="Q4" s="567"/>
      <c r="R4" s="568"/>
      <c r="S4" s="568"/>
      <c r="T4" s="568"/>
      <c r="U4" s="569"/>
      <c r="V4" s="569"/>
      <c r="W4" s="569"/>
      <c r="X4" s="569"/>
      <c r="Y4" s="568"/>
      <c r="Z4" s="568"/>
      <c r="AB4" s="568"/>
      <c r="AC4" s="568"/>
      <c r="AD4" s="568"/>
      <c r="AH4" s="568"/>
      <c r="AI4" s="568"/>
      <c r="AJ4" s="568"/>
      <c r="AK4" s="569"/>
      <c r="AL4" s="569"/>
      <c r="AM4" s="569"/>
      <c r="AN4" s="569"/>
      <c r="AO4" s="568"/>
      <c r="AP4" s="568"/>
      <c r="AR4" s="568"/>
      <c r="AS4" s="568"/>
      <c r="AT4" s="568"/>
      <c r="AX4" s="568"/>
      <c r="AY4" s="568"/>
      <c r="AZ4" s="568"/>
      <c r="BA4" s="569"/>
      <c r="BB4" s="569"/>
      <c r="BC4" s="569"/>
      <c r="BD4" s="569"/>
      <c r="BE4" s="568"/>
      <c r="BF4" s="568"/>
      <c r="BH4" s="568"/>
      <c r="BI4" s="568"/>
      <c r="BJ4" s="568"/>
      <c r="BN4" s="568"/>
      <c r="BO4" s="568"/>
      <c r="BP4" s="568"/>
      <c r="BQ4" s="569"/>
      <c r="BR4" s="569"/>
      <c r="BS4" s="569"/>
      <c r="BT4" s="569"/>
      <c r="BU4" s="568"/>
      <c r="BV4" s="568"/>
      <c r="BX4" s="568"/>
      <c r="BY4" s="568"/>
      <c r="BZ4" s="568"/>
      <c r="CD4" s="568"/>
      <c r="CE4" s="568"/>
      <c r="CF4" s="568"/>
      <c r="CG4" s="569"/>
      <c r="CH4" s="569"/>
      <c r="CI4" s="569"/>
      <c r="CJ4" s="569"/>
      <c r="CK4" s="568"/>
      <c r="CL4" s="568"/>
      <c r="CN4" s="568"/>
      <c r="CO4" s="568"/>
      <c r="CP4" s="568"/>
      <c r="CT4" s="568"/>
      <c r="CU4" s="568"/>
      <c r="CV4" s="568"/>
      <c r="CW4" s="569"/>
      <c r="CX4" s="569"/>
      <c r="CY4" s="569"/>
      <c r="CZ4" s="569"/>
      <c r="DA4" s="568"/>
      <c r="DB4" s="568"/>
      <c r="DD4" s="568"/>
      <c r="DE4" s="568"/>
      <c r="DF4" s="568"/>
      <c r="DJ4" s="568"/>
      <c r="DK4" s="568"/>
      <c r="DL4" s="568"/>
      <c r="DM4" s="569"/>
      <c r="DN4" s="569"/>
      <c r="DO4" s="569"/>
      <c r="DP4" s="569"/>
      <c r="DQ4" s="568"/>
      <c r="DR4" s="568"/>
      <c r="DT4" s="568"/>
      <c r="DU4" s="568"/>
      <c r="DV4" s="568"/>
      <c r="DZ4" s="568"/>
      <c r="EA4" s="568"/>
      <c r="EB4" s="568"/>
      <c r="EC4" s="569"/>
      <c r="ED4" s="569"/>
      <c r="EE4" s="569"/>
      <c r="EF4" s="569"/>
      <c r="EG4" s="568"/>
      <c r="EH4" s="568"/>
      <c r="EJ4" s="568"/>
      <c r="EK4" s="568"/>
      <c r="EL4" s="568"/>
      <c r="EP4" s="568"/>
      <c r="EQ4" s="568"/>
      <c r="ER4" s="568"/>
      <c r="ES4" s="569"/>
      <c r="ET4" s="569"/>
      <c r="EU4" s="569"/>
      <c r="EV4" s="569"/>
      <c r="EW4" s="568"/>
      <c r="EX4" s="568"/>
      <c r="EZ4" s="568"/>
      <c r="FA4" s="568"/>
      <c r="FB4" s="568"/>
      <c r="FF4" s="568"/>
      <c r="FG4" s="568"/>
      <c r="FH4" s="568"/>
      <c r="FI4" s="569"/>
      <c r="FJ4" s="569"/>
      <c r="FK4" s="569"/>
      <c r="FL4" s="569"/>
      <c r="FM4" s="568"/>
      <c r="FN4" s="568"/>
      <c r="FP4" s="568"/>
      <c r="FQ4" s="568"/>
      <c r="FR4" s="568"/>
      <c r="FV4" s="568"/>
      <c r="FW4" s="568"/>
      <c r="FX4" s="568"/>
      <c r="FY4" s="569"/>
      <c r="FZ4" s="569"/>
      <c r="GA4" s="569"/>
      <c r="GB4" s="569"/>
      <c r="GC4" s="568"/>
      <c r="GD4" s="568"/>
      <c r="GF4" s="568"/>
      <c r="GG4" s="568"/>
      <c r="GH4" s="568"/>
      <c r="GL4" s="568"/>
      <c r="GM4" s="568"/>
      <c r="GN4" s="568"/>
      <c r="GO4" s="569"/>
      <c r="GP4" s="569"/>
      <c r="GQ4" s="569"/>
      <c r="GR4" s="569"/>
      <c r="GS4" s="568"/>
      <c r="GT4" s="568"/>
      <c r="GV4" s="568"/>
      <c r="GW4" s="568"/>
      <c r="GX4" s="568"/>
      <c r="HB4" s="568"/>
      <c r="HC4" s="568"/>
      <c r="HD4" s="568"/>
      <c r="HE4" s="569"/>
      <c r="HF4" s="569"/>
      <c r="HG4" s="569"/>
      <c r="HH4" s="569"/>
      <c r="HI4" s="568"/>
      <c r="HJ4" s="568"/>
      <c r="HL4" s="568"/>
      <c r="HM4" s="568"/>
      <c r="HN4" s="568"/>
      <c r="HR4" s="568"/>
      <c r="HS4" s="568"/>
      <c r="HT4" s="568"/>
      <c r="HU4" s="569"/>
      <c r="HV4" s="569"/>
      <c r="HW4" s="569"/>
      <c r="HX4" s="569"/>
      <c r="HY4" s="568"/>
      <c r="HZ4" s="568"/>
      <c r="IB4" s="568"/>
      <c r="IC4" s="568"/>
      <c r="ID4" s="568"/>
      <c r="IH4" s="568"/>
      <c r="II4" s="568"/>
      <c r="IJ4" s="568"/>
      <c r="IK4" s="569"/>
      <c r="IL4" s="569"/>
      <c r="IM4" s="569"/>
      <c r="IN4" s="569"/>
      <c r="IO4" s="568"/>
      <c r="IP4" s="568"/>
      <c r="IR4" s="568"/>
      <c r="IS4" s="568"/>
      <c r="IT4" s="568"/>
    </row>
    <row r="5" spans="1:254" s="229" customFormat="1" ht="18" customHeight="1">
      <c r="A5" s="556" t="s">
        <v>37</v>
      </c>
      <c r="B5" s="557" t="s">
        <v>730</v>
      </c>
      <c r="C5" s="557" t="s">
        <v>18</v>
      </c>
      <c r="D5" s="558" t="s">
        <v>1014</v>
      </c>
      <c r="E5" s="558" t="s">
        <v>1935</v>
      </c>
      <c r="F5" s="559" t="s">
        <v>1937</v>
      </c>
      <c r="G5" s="560">
        <v>158.5</v>
      </c>
      <c r="H5" s="560">
        <v>1535.6505</v>
      </c>
      <c r="I5" s="557" t="s">
        <v>1308</v>
      </c>
      <c r="J5" s="561" t="s">
        <v>56</v>
      </c>
      <c r="K5" s="562" t="s">
        <v>56</v>
      </c>
      <c r="L5" s="563" t="s">
        <v>1308</v>
      </c>
      <c r="M5" s="570" t="s">
        <v>400</v>
      </c>
      <c r="N5" s="571" t="s">
        <v>400</v>
      </c>
      <c r="O5" s="558" t="s">
        <v>426</v>
      </c>
      <c r="P5" s="566" t="s">
        <v>1937</v>
      </c>
      <c r="Q5" s="567"/>
      <c r="R5" s="568"/>
      <c r="S5" s="568"/>
      <c r="T5" s="568"/>
      <c r="U5" s="569"/>
      <c r="V5" s="569"/>
      <c r="W5" s="569"/>
      <c r="X5" s="569"/>
      <c r="Y5" s="568"/>
      <c r="Z5" s="568"/>
      <c r="AA5" s="383"/>
      <c r="AB5" s="383"/>
      <c r="AC5" s="568"/>
      <c r="AD5" s="568"/>
      <c r="AE5" s="383"/>
      <c r="AF5" s="383"/>
      <c r="AG5" s="383"/>
      <c r="AH5" s="568"/>
      <c r="AI5" s="568"/>
      <c r="AJ5" s="568"/>
      <c r="AK5" s="569"/>
      <c r="AL5" s="569"/>
      <c r="AM5" s="569"/>
      <c r="AN5" s="569"/>
      <c r="AO5" s="568"/>
      <c r="AP5" s="568"/>
      <c r="AQ5" s="383"/>
      <c r="AR5" s="383"/>
      <c r="AS5" s="568"/>
      <c r="AT5" s="568"/>
      <c r="AU5" s="383"/>
      <c r="AV5" s="383"/>
      <c r="AW5" s="383"/>
      <c r="AX5" s="568"/>
      <c r="AY5" s="568"/>
      <c r="AZ5" s="568"/>
      <c r="BA5" s="569"/>
      <c r="BB5" s="569"/>
      <c r="BC5" s="569"/>
      <c r="BD5" s="569"/>
      <c r="BE5" s="568"/>
      <c r="BF5" s="568"/>
      <c r="BG5" s="383"/>
      <c r="BH5" s="383"/>
      <c r="BI5" s="568"/>
      <c r="BJ5" s="568"/>
      <c r="BK5" s="383"/>
      <c r="BL5" s="383"/>
      <c r="BM5" s="383"/>
      <c r="BN5" s="568"/>
      <c r="BO5" s="568"/>
      <c r="BP5" s="568"/>
      <c r="BQ5" s="569"/>
      <c r="BR5" s="569"/>
      <c r="BS5" s="569"/>
      <c r="BT5" s="569"/>
      <c r="BU5" s="568"/>
      <c r="BV5" s="568"/>
      <c r="BW5" s="383"/>
      <c r="BX5" s="383"/>
      <c r="BY5" s="568"/>
      <c r="BZ5" s="568"/>
      <c r="CA5" s="383"/>
      <c r="CB5" s="383"/>
      <c r="CC5" s="383"/>
      <c r="CD5" s="568"/>
      <c r="CE5" s="568"/>
      <c r="CF5" s="568"/>
      <c r="CG5" s="569"/>
      <c r="CH5" s="569"/>
      <c r="CI5" s="569"/>
      <c r="CJ5" s="569"/>
      <c r="CK5" s="568"/>
      <c r="CL5" s="568"/>
      <c r="CM5" s="383"/>
      <c r="CN5" s="383"/>
      <c r="CO5" s="568"/>
      <c r="CP5" s="568"/>
      <c r="CQ5" s="383"/>
      <c r="CR5" s="383"/>
      <c r="CS5" s="383"/>
      <c r="CT5" s="568"/>
      <c r="CU5" s="568"/>
      <c r="CV5" s="568"/>
      <c r="CW5" s="569"/>
      <c r="CX5" s="569"/>
      <c r="CY5" s="569"/>
      <c r="CZ5" s="569"/>
      <c r="DA5" s="568"/>
      <c r="DB5" s="568"/>
      <c r="DC5" s="383"/>
      <c r="DD5" s="383"/>
      <c r="DE5" s="568"/>
      <c r="DF5" s="568"/>
      <c r="DG5" s="383"/>
      <c r="DH5" s="383"/>
      <c r="DI5" s="383"/>
      <c r="DJ5" s="568"/>
      <c r="DK5" s="568"/>
      <c r="DL5" s="568"/>
      <c r="DM5" s="569"/>
      <c r="DN5" s="569"/>
      <c r="DO5" s="569"/>
      <c r="DP5" s="569"/>
      <c r="DQ5" s="568"/>
      <c r="DR5" s="568"/>
      <c r="DS5" s="383"/>
      <c r="DT5" s="383"/>
      <c r="DU5" s="568"/>
      <c r="DV5" s="568"/>
      <c r="DW5" s="383"/>
      <c r="DX5" s="383"/>
      <c r="DY5" s="383"/>
      <c r="DZ5" s="568"/>
      <c r="EA5" s="568"/>
      <c r="EB5" s="568"/>
      <c r="EC5" s="569"/>
      <c r="ED5" s="569"/>
      <c r="EE5" s="569"/>
      <c r="EF5" s="569"/>
      <c r="EG5" s="568"/>
      <c r="EH5" s="568"/>
      <c r="EI5" s="383"/>
      <c r="EJ5" s="383"/>
      <c r="EK5" s="568"/>
      <c r="EL5" s="568"/>
      <c r="EM5" s="383"/>
      <c r="EN5" s="383"/>
      <c r="EO5" s="383"/>
      <c r="EP5" s="568"/>
      <c r="EQ5" s="568"/>
      <c r="ER5" s="568"/>
      <c r="ES5" s="569"/>
      <c r="ET5" s="569"/>
      <c r="EU5" s="569"/>
      <c r="EV5" s="569"/>
      <c r="EW5" s="568"/>
      <c r="EX5" s="568"/>
      <c r="EY5" s="383"/>
      <c r="EZ5" s="383"/>
      <c r="FA5" s="568"/>
      <c r="FB5" s="568"/>
      <c r="FC5" s="383"/>
      <c r="FD5" s="383"/>
      <c r="FE5" s="383"/>
      <c r="FF5" s="568"/>
      <c r="FG5" s="568"/>
      <c r="FH5" s="568"/>
      <c r="FI5" s="569"/>
      <c r="FJ5" s="569"/>
      <c r="FK5" s="569"/>
      <c r="FL5" s="569"/>
      <c r="FM5" s="568"/>
      <c r="FN5" s="568"/>
      <c r="FO5" s="383"/>
      <c r="FP5" s="383"/>
      <c r="FQ5" s="568"/>
      <c r="FR5" s="568"/>
      <c r="FS5" s="383"/>
      <c r="FT5" s="383"/>
      <c r="FU5" s="383"/>
      <c r="FV5" s="568"/>
      <c r="FW5" s="568"/>
      <c r="FX5" s="568"/>
      <c r="FY5" s="569"/>
      <c r="FZ5" s="569"/>
      <c r="GA5" s="569"/>
      <c r="GB5" s="569"/>
      <c r="GC5" s="568"/>
      <c r="GD5" s="568"/>
      <c r="GE5" s="383"/>
      <c r="GF5" s="383"/>
      <c r="GG5" s="568"/>
      <c r="GH5" s="568"/>
      <c r="GI5" s="383"/>
      <c r="GJ5" s="383"/>
      <c r="GK5" s="383"/>
      <c r="GL5" s="568"/>
      <c r="GM5" s="568"/>
      <c r="GN5" s="568"/>
      <c r="GO5" s="569"/>
      <c r="GP5" s="569"/>
      <c r="GQ5" s="569"/>
      <c r="GR5" s="569"/>
      <c r="GS5" s="568"/>
      <c r="GT5" s="568"/>
      <c r="GU5" s="383"/>
      <c r="GV5" s="383"/>
      <c r="GW5" s="568"/>
      <c r="GX5" s="568"/>
      <c r="GY5" s="383"/>
      <c r="GZ5" s="383"/>
      <c r="HA5" s="383"/>
      <c r="HB5" s="568"/>
      <c r="HC5" s="568"/>
      <c r="HD5" s="568"/>
      <c r="HE5" s="569"/>
      <c r="HF5" s="569"/>
      <c r="HG5" s="569"/>
      <c r="HH5" s="569"/>
      <c r="HI5" s="568"/>
      <c r="HJ5" s="568"/>
      <c r="HK5" s="383"/>
      <c r="HL5" s="383"/>
      <c r="HM5" s="568"/>
      <c r="HN5" s="568"/>
      <c r="HO5" s="383"/>
      <c r="HP5" s="383"/>
      <c r="HQ5" s="383"/>
      <c r="HR5" s="568"/>
      <c r="HS5" s="568"/>
      <c r="HT5" s="568"/>
      <c r="HU5" s="569"/>
      <c r="HV5" s="569"/>
      <c r="HW5" s="569"/>
      <c r="HX5" s="569"/>
      <c r="HY5" s="568"/>
      <c r="HZ5" s="568"/>
      <c r="IA5" s="383"/>
      <c r="IB5" s="383"/>
      <c r="IC5" s="568"/>
      <c r="ID5" s="568"/>
      <c r="IE5" s="383"/>
      <c r="IF5" s="383"/>
      <c r="IG5" s="383"/>
      <c r="IH5" s="568"/>
      <c r="II5" s="568"/>
      <c r="IJ5" s="568"/>
      <c r="IK5" s="569"/>
      <c r="IL5" s="569"/>
      <c r="IM5" s="569"/>
      <c r="IN5" s="569"/>
      <c r="IO5" s="568"/>
      <c r="IP5" s="568"/>
      <c r="IQ5" s="383"/>
      <c r="IR5" s="383"/>
      <c r="IS5" s="568"/>
      <c r="IT5" s="568"/>
    </row>
    <row r="6" spans="1:254" s="229" customFormat="1" ht="18" customHeight="1">
      <c r="A6" s="556" t="s">
        <v>37</v>
      </c>
      <c r="B6" s="557" t="s">
        <v>730</v>
      </c>
      <c r="C6" s="557" t="s">
        <v>20</v>
      </c>
      <c r="D6" s="558" t="s">
        <v>1014</v>
      </c>
      <c r="E6" s="558" t="s">
        <v>1939</v>
      </c>
      <c r="F6" s="559" t="s">
        <v>1940</v>
      </c>
      <c r="G6" s="560">
        <v>562</v>
      </c>
      <c r="H6" s="560">
        <v>3596</v>
      </c>
      <c r="I6" s="557" t="s">
        <v>1308</v>
      </c>
      <c r="J6" s="561" t="s">
        <v>56</v>
      </c>
      <c r="K6" s="558" t="s">
        <v>56</v>
      </c>
      <c r="L6" s="563" t="s">
        <v>1308</v>
      </c>
      <c r="M6" s="564" t="s">
        <v>400</v>
      </c>
      <c r="N6" s="571" t="s">
        <v>400</v>
      </c>
      <c r="O6" s="570" t="s">
        <v>426</v>
      </c>
      <c r="P6" s="566" t="s">
        <v>1940</v>
      </c>
      <c r="Q6" s="562"/>
      <c r="R6" s="568"/>
      <c r="S6" s="572"/>
      <c r="T6" s="568"/>
      <c r="U6" s="569"/>
      <c r="V6" s="569"/>
      <c r="W6" s="569"/>
      <c r="X6" s="569"/>
      <c r="Y6" s="568"/>
      <c r="Z6" s="568"/>
      <c r="AA6" s="568"/>
      <c r="AB6" s="568"/>
      <c r="AC6" s="568"/>
      <c r="AD6" s="568"/>
      <c r="AE6" s="383"/>
      <c r="AF6" s="383"/>
      <c r="AG6" s="383"/>
      <c r="AH6" s="568"/>
      <c r="AI6" s="568"/>
      <c r="AJ6" s="568"/>
      <c r="AK6" s="569"/>
      <c r="AL6" s="569"/>
      <c r="AM6" s="569"/>
      <c r="AN6" s="569"/>
      <c r="AO6" s="568"/>
      <c r="AP6" s="568"/>
      <c r="AQ6" s="568"/>
      <c r="AR6" s="568"/>
      <c r="AS6" s="568"/>
      <c r="AT6" s="568"/>
      <c r="AU6" s="383"/>
      <c r="AV6" s="383"/>
      <c r="AW6" s="383"/>
      <c r="AX6" s="568"/>
      <c r="AY6" s="568"/>
      <c r="AZ6" s="568"/>
      <c r="BA6" s="569"/>
      <c r="BB6" s="569"/>
      <c r="BC6" s="569"/>
      <c r="BD6" s="569"/>
      <c r="BE6" s="568"/>
      <c r="BF6" s="568"/>
      <c r="BG6" s="568"/>
      <c r="BH6" s="568"/>
      <c r="BI6" s="568"/>
      <c r="BJ6" s="568"/>
      <c r="BK6" s="383"/>
      <c r="BL6" s="383"/>
      <c r="BM6" s="383"/>
      <c r="BN6" s="568"/>
      <c r="BO6" s="568"/>
      <c r="BP6" s="568"/>
      <c r="BQ6" s="569"/>
      <c r="BR6" s="569"/>
      <c r="BS6" s="569"/>
      <c r="BT6" s="569"/>
      <c r="BU6" s="568"/>
      <c r="BV6" s="568"/>
      <c r="BW6" s="568"/>
      <c r="BX6" s="568"/>
      <c r="BY6" s="568"/>
      <c r="BZ6" s="568"/>
      <c r="CA6" s="383"/>
      <c r="CB6" s="383"/>
      <c r="CC6" s="383"/>
      <c r="CD6" s="568"/>
      <c r="CE6" s="568"/>
      <c r="CF6" s="568"/>
      <c r="CG6" s="569"/>
      <c r="CH6" s="569"/>
      <c r="CI6" s="569"/>
      <c r="CJ6" s="569"/>
      <c r="CK6" s="568"/>
      <c r="CL6" s="568"/>
      <c r="CM6" s="568"/>
      <c r="CN6" s="568"/>
      <c r="CO6" s="568"/>
      <c r="CP6" s="568"/>
      <c r="CQ6" s="383"/>
      <c r="CR6" s="383"/>
      <c r="CS6" s="383"/>
      <c r="CT6" s="568"/>
      <c r="CU6" s="568"/>
      <c r="CV6" s="568"/>
      <c r="CW6" s="569"/>
      <c r="CX6" s="569"/>
      <c r="CY6" s="569"/>
      <c r="CZ6" s="569"/>
      <c r="DA6" s="568"/>
      <c r="DB6" s="568"/>
      <c r="DC6" s="568"/>
      <c r="DD6" s="568"/>
      <c r="DE6" s="568"/>
      <c r="DF6" s="568"/>
      <c r="DG6" s="383"/>
      <c r="DH6" s="383"/>
      <c r="DI6" s="383"/>
      <c r="DJ6" s="568"/>
      <c r="DK6" s="568"/>
      <c r="DL6" s="568"/>
      <c r="DM6" s="569"/>
      <c r="DN6" s="569"/>
      <c r="DO6" s="569"/>
      <c r="DP6" s="569"/>
      <c r="DQ6" s="568"/>
      <c r="DR6" s="568"/>
      <c r="DS6" s="568"/>
      <c r="DT6" s="568"/>
      <c r="DU6" s="568"/>
      <c r="DV6" s="568"/>
      <c r="DW6" s="383"/>
      <c r="DX6" s="383"/>
      <c r="DY6" s="383"/>
      <c r="DZ6" s="568"/>
      <c r="EA6" s="568"/>
      <c r="EB6" s="568"/>
      <c r="EC6" s="569"/>
      <c r="ED6" s="569"/>
      <c r="EE6" s="569"/>
      <c r="EF6" s="569"/>
      <c r="EG6" s="568"/>
      <c r="EH6" s="568"/>
      <c r="EI6" s="568"/>
      <c r="EJ6" s="568"/>
      <c r="EK6" s="568"/>
      <c r="EL6" s="568"/>
      <c r="EM6" s="383"/>
      <c r="EN6" s="383"/>
      <c r="EO6" s="383"/>
      <c r="EP6" s="568"/>
      <c r="EQ6" s="568"/>
      <c r="ER6" s="568"/>
      <c r="ES6" s="569"/>
      <c r="ET6" s="569"/>
      <c r="EU6" s="569"/>
      <c r="EV6" s="569"/>
      <c r="EW6" s="568"/>
      <c r="EX6" s="568"/>
      <c r="EY6" s="568"/>
      <c r="EZ6" s="568"/>
      <c r="FA6" s="568"/>
      <c r="FB6" s="568"/>
      <c r="FC6" s="383"/>
      <c r="FD6" s="383"/>
      <c r="FE6" s="383"/>
      <c r="FF6" s="568"/>
      <c r="FG6" s="568"/>
      <c r="FH6" s="568"/>
      <c r="FI6" s="569"/>
      <c r="FJ6" s="569"/>
      <c r="FK6" s="569"/>
      <c r="FL6" s="569"/>
      <c r="FM6" s="568"/>
      <c r="FN6" s="568"/>
      <c r="FO6" s="568"/>
      <c r="FP6" s="568"/>
      <c r="FQ6" s="568"/>
      <c r="FR6" s="568"/>
      <c r="FS6" s="383"/>
      <c r="FT6" s="383"/>
      <c r="FU6" s="383"/>
      <c r="FV6" s="568"/>
      <c r="FW6" s="568"/>
      <c r="FX6" s="568"/>
      <c r="FY6" s="569"/>
      <c r="FZ6" s="569"/>
      <c r="GA6" s="569"/>
      <c r="GB6" s="569"/>
      <c r="GC6" s="568"/>
      <c r="GD6" s="568"/>
      <c r="GE6" s="568"/>
      <c r="GF6" s="568"/>
      <c r="GG6" s="568"/>
      <c r="GH6" s="568"/>
      <c r="GI6" s="383"/>
      <c r="GJ6" s="383"/>
      <c r="GK6" s="383"/>
      <c r="GL6" s="568"/>
      <c r="GM6" s="568"/>
      <c r="GN6" s="568"/>
      <c r="GO6" s="569"/>
      <c r="GP6" s="569"/>
      <c r="GQ6" s="569"/>
      <c r="GR6" s="569"/>
      <c r="GS6" s="568"/>
      <c r="GT6" s="568"/>
      <c r="GU6" s="568"/>
      <c r="GV6" s="568"/>
      <c r="GW6" s="568"/>
      <c r="GX6" s="568"/>
      <c r="GY6" s="383"/>
      <c r="GZ6" s="383"/>
      <c r="HA6" s="383"/>
      <c r="HB6" s="568"/>
      <c r="HC6" s="568"/>
      <c r="HD6" s="568"/>
      <c r="HE6" s="569"/>
      <c r="HF6" s="569"/>
      <c r="HG6" s="569"/>
      <c r="HH6" s="569"/>
      <c r="HI6" s="568"/>
      <c r="HJ6" s="568"/>
      <c r="HK6" s="568"/>
      <c r="HL6" s="568"/>
      <c r="HM6" s="568"/>
      <c r="HN6" s="568"/>
      <c r="HO6" s="383"/>
      <c r="HP6" s="383"/>
      <c r="HQ6" s="383"/>
      <c r="HR6" s="568"/>
      <c r="HS6" s="568"/>
      <c r="HT6" s="568"/>
      <c r="HU6" s="569"/>
      <c r="HV6" s="569"/>
      <c r="HW6" s="569"/>
      <c r="HX6" s="569"/>
      <c r="HY6" s="568"/>
      <c r="HZ6" s="568"/>
      <c r="IA6" s="568"/>
      <c r="IB6" s="568"/>
      <c r="IC6" s="568"/>
      <c r="ID6" s="568"/>
      <c r="IE6" s="383"/>
      <c r="IF6" s="383"/>
      <c r="IG6" s="383"/>
      <c r="IH6" s="568"/>
      <c r="II6" s="568"/>
      <c r="IJ6" s="568"/>
      <c r="IK6" s="569"/>
      <c r="IL6" s="569"/>
      <c r="IM6" s="569"/>
      <c r="IN6" s="569"/>
      <c r="IO6" s="568"/>
      <c r="IP6" s="568"/>
      <c r="IQ6" s="568"/>
      <c r="IR6" s="568"/>
      <c r="IS6" s="568"/>
      <c r="IT6" s="568"/>
    </row>
    <row r="7" spans="1:254" s="229" customFormat="1" ht="18" customHeight="1">
      <c r="A7" s="556" t="s">
        <v>37</v>
      </c>
      <c r="B7" s="557" t="s">
        <v>730</v>
      </c>
      <c r="C7" s="557" t="s">
        <v>20</v>
      </c>
      <c r="D7" s="558" t="s">
        <v>1014</v>
      </c>
      <c r="E7" s="558" t="s">
        <v>1939</v>
      </c>
      <c r="F7" s="559" t="s">
        <v>1938</v>
      </c>
      <c r="G7" s="560">
        <v>484</v>
      </c>
      <c r="H7" s="560">
        <v>5311</v>
      </c>
      <c r="I7" s="557" t="s">
        <v>1308</v>
      </c>
      <c r="J7" s="561" t="s">
        <v>56</v>
      </c>
      <c r="K7" s="562" t="s">
        <v>56</v>
      </c>
      <c r="L7" s="563" t="s">
        <v>1308</v>
      </c>
      <c r="M7" s="570" t="s">
        <v>400</v>
      </c>
      <c r="N7" s="565" t="s">
        <v>400</v>
      </c>
      <c r="O7" s="564" t="s">
        <v>426</v>
      </c>
      <c r="P7" s="566" t="s">
        <v>1938</v>
      </c>
      <c r="Q7" s="573" t="s">
        <v>1946</v>
      </c>
      <c r="R7" s="568"/>
      <c r="T7" s="568"/>
      <c r="U7" s="569"/>
      <c r="V7" s="569"/>
      <c r="W7" s="569"/>
      <c r="X7" s="569"/>
      <c r="Y7" s="568"/>
      <c r="Z7" s="568"/>
      <c r="AA7" s="383"/>
      <c r="AB7" s="568"/>
      <c r="AC7" s="568"/>
      <c r="AD7" s="568"/>
      <c r="AE7" s="383"/>
      <c r="AF7" s="383"/>
      <c r="AG7" s="383"/>
      <c r="AH7" s="568"/>
      <c r="AI7" s="568"/>
      <c r="AJ7" s="568"/>
      <c r="AK7" s="569"/>
      <c r="AL7" s="569"/>
      <c r="AM7" s="569"/>
      <c r="AN7" s="569"/>
      <c r="AO7" s="568"/>
      <c r="AP7" s="568"/>
      <c r="AQ7" s="383"/>
      <c r="AR7" s="568"/>
      <c r="AS7" s="568"/>
      <c r="AT7" s="568"/>
      <c r="AU7" s="383"/>
      <c r="AV7" s="383"/>
      <c r="AW7" s="383"/>
      <c r="AX7" s="568"/>
      <c r="AY7" s="568"/>
      <c r="AZ7" s="568"/>
      <c r="BA7" s="569"/>
      <c r="BB7" s="569"/>
      <c r="BC7" s="569"/>
      <c r="BD7" s="569"/>
      <c r="BE7" s="568"/>
      <c r="BF7" s="568"/>
      <c r="BG7" s="383"/>
      <c r="BH7" s="568"/>
      <c r="BI7" s="568"/>
      <c r="BJ7" s="568"/>
      <c r="BK7" s="383"/>
      <c r="BL7" s="383"/>
      <c r="BM7" s="383"/>
      <c r="BN7" s="568"/>
      <c r="BO7" s="568"/>
      <c r="BP7" s="568"/>
      <c r="BQ7" s="569"/>
      <c r="BR7" s="569"/>
      <c r="BS7" s="569"/>
      <c r="BT7" s="569"/>
      <c r="BU7" s="568"/>
      <c r="BV7" s="568"/>
      <c r="BW7" s="383"/>
      <c r="BX7" s="568"/>
      <c r="BY7" s="568"/>
      <c r="BZ7" s="568"/>
      <c r="CA7" s="383"/>
      <c r="CB7" s="383"/>
      <c r="CC7" s="383"/>
      <c r="CD7" s="568"/>
      <c r="CE7" s="568"/>
      <c r="CF7" s="568"/>
      <c r="CG7" s="569"/>
      <c r="CH7" s="569"/>
      <c r="CI7" s="569"/>
      <c r="CJ7" s="569"/>
      <c r="CK7" s="568"/>
      <c r="CL7" s="568"/>
      <c r="CM7" s="383"/>
      <c r="CN7" s="568"/>
      <c r="CO7" s="568"/>
      <c r="CP7" s="568"/>
      <c r="CQ7" s="383"/>
      <c r="CR7" s="383"/>
      <c r="CS7" s="383"/>
      <c r="CT7" s="568"/>
      <c r="CU7" s="568"/>
      <c r="CV7" s="568"/>
      <c r="CW7" s="569"/>
      <c r="CX7" s="569"/>
      <c r="CY7" s="569"/>
      <c r="CZ7" s="569"/>
      <c r="DA7" s="568"/>
      <c r="DB7" s="568"/>
      <c r="DC7" s="383"/>
      <c r="DD7" s="568"/>
      <c r="DE7" s="568"/>
      <c r="DF7" s="568"/>
      <c r="DG7" s="383"/>
      <c r="DH7" s="383"/>
      <c r="DI7" s="383"/>
      <c r="DJ7" s="568"/>
      <c r="DK7" s="568"/>
      <c r="DL7" s="568"/>
      <c r="DM7" s="569"/>
      <c r="DN7" s="569"/>
      <c r="DO7" s="569"/>
      <c r="DP7" s="569"/>
      <c r="DQ7" s="568"/>
      <c r="DR7" s="568"/>
      <c r="DS7" s="383"/>
      <c r="DT7" s="568"/>
      <c r="DU7" s="568"/>
      <c r="DV7" s="568"/>
      <c r="DW7" s="383"/>
      <c r="DX7" s="383"/>
      <c r="DY7" s="383"/>
      <c r="DZ7" s="568"/>
      <c r="EA7" s="568"/>
      <c r="EB7" s="568"/>
      <c r="EC7" s="569"/>
      <c r="ED7" s="569"/>
      <c r="EE7" s="569"/>
      <c r="EF7" s="569"/>
      <c r="EG7" s="568"/>
      <c r="EH7" s="568"/>
      <c r="EI7" s="383"/>
      <c r="EJ7" s="568"/>
      <c r="EK7" s="568"/>
      <c r="EL7" s="568"/>
      <c r="EM7" s="383"/>
      <c r="EN7" s="383"/>
      <c r="EO7" s="383"/>
      <c r="EP7" s="568"/>
      <c r="EQ7" s="568"/>
      <c r="ER7" s="568"/>
      <c r="ES7" s="569"/>
      <c r="ET7" s="569"/>
      <c r="EU7" s="569"/>
      <c r="EV7" s="569"/>
      <c r="EW7" s="568"/>
      <c r="EX7" s="568"/>
      <c r="EY7" s="383"/>
      <c r="EZ7" s="568"/>
      <c r="FA7" s="568"/>
      <c r="FB7" s="568"/>
      <c r="FC7" s="383"/>
      <c r="FD7" s="383"/>
      <c r="FE7" s="383"/>
      <c r="FF7" s="568"/>
      <c r="FG7" s="568"/>
      <c r="FH7" s="568"/>
      <c r="FI7" s="569"/>
      <c r="FJ7" s="569"/>
      <c r="FK7" s="569"/>
      <c r="FL7" s="569"/>
      <c r="FM7" s="568"/>
      <c r="FN7" s="568"/>
      <c r="FO7" s="383"/>
      <c r="FP7" s="568"/>
      <c r="FQ7" s="568"/>
      <c r="FR7" s="568"/>
      <c r="FS7" s="383"/>
      <c r="FT7" s="383"/>
      <c r="FU7" s="383"/>
      <c r="FV7" s="568"/>
      <c r="FW7" s="568"/>
      <c r="FX7" s="568"/>
      <c r="FY7" s="569"/>
      <c r="FZ7" s="569"/>
      <c r="GA7" s="569"/>
      <c r="GB7" s="569"/>
      <c r="GC7" s="568"/>
      <c r="GD7" s="568"/>
      <c r="GE7" s="383"/>
      <c r="GF7" s="568"/>
      <c r="GG7" s="568"/>
      <c r="GH7" s="568"/>
      <c r="GI7" s="383"/>
      <c r="GJ7" s="383"/>
      <c r="GK7" s="383"/>
      <c r="GL7" s="568"/>
      <c r="GM7" s="568"/>
      <c r="GN7" s="568"/>
      <c r="GO7" s="569"/>
      <c r="GP7" s="569"/>
      <c r="GQ7" s="569"/>
      <c r="GR7" s="569"/>
      <c r="GS7" s="568"/>
      <c r="GT7" s="568"/>
      <c r="GU7" s="383"/>
      <c r="GV7" s="568"/>
      <c r="GW7" s="568"/>
      <c r="GX7" s="568"/>
      <c r="GY7" s="383"/>
      <c r="GZ7" s="383"/>
      <c r="HA7" s="383"/>
      <c r="HB7" s="568"/>
      <c r="HC7" s="568"/>
      <c r="HD7" s="568"/>
      <c r="HE7" s="569"/>
      <c r="HF7" s="569"/>
      <c r="HG7" s="569"/>
      <c r="HH7" s="569"/>
      <c r="HI7" s="568"/>
      <c r="HJ7" s="568"/>
      <c r="HK7" s="383"/>
      <c r="HL7" s="568"/>
      <c r="HM7" s="568"/>
      <c r="HN7" s="568"/>
      <c r="HO7" s="383"/>
      <c r="HP7" s="383"/>
      <c r="HQ7" s="383"/>
      <c r="HR7" s="568"/>
      <c r="HS7" s="568"/>
      <c r="HT7" s="568"/>
      <c r="HU7" s="569"/>
      <c r="HV7" s="569"/>
      <c r="HW7" s="569"/>
      <c r="HX7" s="569"/>
      <c r="HY7" s="568"/>
      <c r="HZ7" s="568"/>
      <c r="IA7" s="383"/>
      <c r="IB7" s="568"/>
      <c r="IC7" s="568"/>
      <c r="ID7" s="568"/>
      <c r="IE7" s="383"/>
      <c r="IF7" s="383"/>
      <c r="IG7" s="383"/>
      <c r="IH7" s="568"/>
      <c r="II7" s="568"/>
      <c r="IJ7" s="568"/>
      <c r="IK7" s="569"/>
      <c r="IL7" s="569"/>
      <c r="IM7" s="569"/>
      <c r="IN7" s="569"/>
      <c r="IO7" s="568"/>
      <c r="IP7" s="568"/>
      <c r="IQ7" s="383"/>
      <c r="IR7" s="568"/>
      <c r="IS7" s="568"/>
      <c r="IT7" s="568"/>
    </row>
    <row r="8" spans="1:254" s="229" customFormat="1" ht="18" customHeight="1">
      <c r="A8" s="556" t="s">
        <v>37</v>
      </c>
      <c r="B8" s="557" t="s">
        <v>730</v>
      </c>
      <c r="C8" s="557" t="s">
        <v>20</v>
      </c>
      <c r="D8" s="558" t="s">
        <v>1941</v>
      </c>
      <c r="E8" s="558" t="s">
        <v>1941</v>
      </c>
      <c r="F8" s="559" t="s">
        <v>1942</v>
      </c>
      <c r="G8" s="560">
        <v>1091</v>
      </c>
      <c r="H8" s="560">
        <v>9864</v>
      </c>
      <c r="I8" s="557" t="s">
        <v>1308</v>
      </c>
      <c r="J8" s="561" t="s">
        <v>56</v>
      </c>
      <c r="K8" s="562" t="s">
        <v>56</v>
      </c>
      <c r="L8" s="563" t="s">
        <v>1308</v>
      </c>
      <c r="M8" s="564" t="s">
        <v>400</v>
      </c>
      <c r="N8" s="571" t="s">
        <v>400</v>
      </c>
      <c r="O8" s="558" t="s">
        <v>426</v>
      </c>
      <c r="P8" s="566" t="s">
        <v>1942</v>
      </c>
      <c r="Q8" s="567"/>
      <c r="R8" s="569"/>
      <c r="S8" s="572"/>
      <c r="T8" s="568"/>
      <c r="U8" s="569"/>
      <c r="V8" s="569"/>
      <c r="W8" s="569"/>
      <c r="X8" s="569"/>
      <c r="Y8" s="568"/>
      <c r="Z8" s="568"/>
      <c r="AA8" s="383"/>
      <c r="AB8" s="383"/>
      <c r="AC8" s="568"/>
      <c r="AD8" s="568"/>
      <c r="AE8" s="383"/>
      <c r="AF8" s="383"/>
      <c r="AG8" s="383"/>
      <c r="AH8" s="568"/>
      <c r="AI8" s="568"/>
      <c r="AJ8" s="568"/>
      <c r="AK8" s="569"/>
      <c r="AL8" s="569"/>
      <c r="AM8" s="569"/>
      <c r="AN8" s="569"/>
      <c r="AO8" s="568"/>
      <c r="AP8" s="568"/>
      <c r="AQ8" s="383"/>
      <c r="AR8" s="383"/>
      <c r="AS8" s="568"/>
      <c r="AT8" s="568"/>
      <c r="AU8" s="383"/>
      <c r="AV8" s="383"/>
      <c r="AW8" s="383"/>
      <c r="AX8" s="568"/>
      <c r="AY8" s="568"/>
      <c r="AZ8" s="568"/>
      <c r="BA8" s="569"/>
      <c r="BB8" s="569"/>
      <c r="BC8" s="569"/>
      <c r="BD8" s="569"/>
      <c r="BE8" s="568"/>
      <c r="BF8" s="568"/>
      <c r="BG8" s="383"/>
      <c r="BH8" s="383"/>
      <c r="BI8" s="568"/>
      <c r="BJ8" s="568"/>
      <c r="BK8" s="383"/>
      <c r="BL8" s="383"/>
      <c r="BM8" s="383"/>
      <c r="BN8" s="568"/>
      <c r="BO8" s="568"/>
      <c r="BP8" s="568"/>
      <c r="BQ8" s="569"/>
      <c r="BR8" s="569"/>
      <c r="BS8" s="569"/>
      <c r="BT8" s="569"/>
      <c r="BU8" s="568"/>
      <c r="BV8" s="568"/>
      <c r="BW8" s="383"/>
      <c r="BX8" s="383"/>
      <c r="BY8" s="568"/>
      <c r="BZ8" s="568"/>
      <c r="CA8" s="383"/>
      <c r="CB8" s="383"/>
      <c r="CC8" s="383"/>
      <c r="CD8" s="568"/>
      <c r="CE8" s="568"/>
      <c r="CF8" s="568"/>
      <c r="CG8" s="569"/>
      <c r="CH8" s="569"/>
      <c r="CI8" s="569"/>
      <c r="CJ8" s="569"/>
      <c r="CK8" s="568"/>
      <c r="CL8" s="568"/>
      <c r="CM8" s="383"/>
      <c r="CN8" s="383"/>
      <c r="CO8" s="568"/>
      <c r="CP8" s="568"/>
      <c r="CQ8" s="383"/>
      <c r="CR8" s="383"/>
      <c r="CS8" s="383"/>
      <c r="CT8" s="568"/>
      <c r="CU8" s="568"/>
      <c r="CV8" s="568"/>
      <c r="CW8" s="569"/>
      <c r="CX8" s="569"/>
      <c r="CY8" s="569"/>
      <c r="CZ8" s="569"/>
      <c r="DA8" s="568"/>
      <c r="DB8" s="568"/>
      <c r="DC8" s="383"/>
      <c r="DD8" s="383"/>
      <c r="DE8" s="568"/>
      <c r="DF8" s="568"/>
      <c r="DG8" s="383"/>
      <c r="DH8" s="383"/>
      <c r="DI8" s="383"/>
      <c r="DJ8" s="568"/>
      <c r="DK8" s="568"/>
      <c r="DL8" s="568"/>
      <c r="DM8" s="569"/>
      <c r="DN8" s="569"/>
      <c r="DO8" s="569"/>
      <c r="DP8" s="569"/>
      <c r="DQ8" s="568"/>
      <c r="DR8" s="568"/>
      <c r="DS8" s="383"/>
      <c r="DT8" s="383"/>
      <c r="DU8" s="568"/>
      <c r="DV8" s="568"/>
      <c r="DW8" s="383"/>
      <c r="DX8" s="383"/>
      <c r="DY8" s="383"/>
      <c r="DZ8" s="568"/>
      <c r="EA8" s="568"/>
      <c r="EB8" s="568"/>
      <c r="EC8" s="569"/>
      <c r="ED8" s="569"/>
      <c r="EE8" s="569"/>
      <c r="EF8" s="569"/>
      <c r="EG8" s="568"/>
      <c r="EH8" s="568"/>
      <c r="EI8" s="383"/>
      <c r="EJ8" s="383"/>
      <c r="EK8" s="568"/>
      <c r="EL8" s="568"/>
      <c r="EM8" s="383"/>
      <c r="EN8" s="383"/>
      <c r="EO8" s="383"/>
      <c r="EP8" s="568"/>
      <c r="EQ8" s="568"/>
      <c r="ER8" s="568"/>
      <c r="ES8" s="569"/>
      <c r="ET8" s="569"/>
      <c r="EU8" s="569"/>
      <c r="EV8" s="569"/>
      <c r="EW8" s="568"/>
      <c r="EX8" s="568"/>
      <c r="EY8" s="383"/>
      <c r="EZ8" s="383"/>
      <c r="FA8" s="568"/>
      <c r="FB8" s="568"/>
      <c r="FC8" s="383"/>
      <c r="FD8" s="383"/>
      <c r="FE8" s="383"/>
      <c r="FF8" s="568"/>
      <c r="FG8" s="568"/>
      <c r="FH8" s="568"/>
      <c r="FI8" s="569"/>
      <c r="FJ8" s="569"/>
      <c r="FK8" s="569"/>
      <c r="FL8" s="569"/>
      <c r="FM8" s="568"/>
      <c r="FN8" s="568"/>
      <c r="FO8" s="383"/>
      <c r="FP8" s="383"/>
      <c r="FQ8" s="568"/>
      <c r="FR8" s="568"/>
      <c r="FS8" s="383"/>
      <c r="FT8" s="383"/>
      <c r="FU8" s="383"/>
      <c r="FV8" s="568"/>
      <c r="FW8" s="568"/>
      <c r="FX8" s="568"/>
      <c r="FY8" s="569"/>
      <c r="FZ8" s="569"/>
      <c r="GA8" s="569"/>
      <c r="GB8" s="569"/>
      <c r="GC8" s="568"/>
      <c r="GD8" s="568"/>
      <c r="GE8" s="383"/>
      <c r="GF8" s="383"/>
      <c r="GG8" s="568"/>
      <c r="GH8" s="568"/>
      <c r="GI8" s="383"/>
      <c r="GJ8" s="383"/>
      <c r="GK8" s="383"/>
      <c r="GL8" s="568"/>
      <c r="GM8" s="568"/>
      <c r="GN8" s="568"/>
      <c r="GO8" s="569"/>
      <c r="GP8" s="569"/>
      <c r="GQ8" s="569"/>
      <c r="GR8" s="569"/>
      <c r="GS8" s="568"/>
      <c r="GT8" s="568"/>
      <c r="GU8" s="383"/>
      <c r="GV8" s="383"/>
      <c r="GW8" s="568"/>
      <c r="GX8" s="568"/>
      <c r="GY8" s="383"/>
      <c r="GZ8" s="383"/>
      <c r="HA8" s="383"/>
      <c r="HB8" s="568"/>
      <c r="HC8" s="568"/>
      <c r="HD8" s="568"/>
      <c r="HE8" s="569"/>
      <c r="HF8" s="569"/>
      <c r="HG8" s="569"/>
      <c r="HH8" s="569"/>
      <c r="HI8" s="568"/>
      <c r="HJ8" s="568"/>
      <c r="HK8" s="383"/>
      <c r="HL8" s="383"/>
      <c r="HM8" s="568"/>
      <c r="HN8" s="568"/>
      <c r="HO8" s="383"/>
      <c r="HP8" s="383"/>
      <c r="HQ8" s="383"/>
      <c r="HR8" s="568"/>
      <c r="HS8" s="568"/>
      <c r="HT8" s="568"/>
      <c r="HU8" s="569"/>
      <c r="HV8" s="569"/>
      <c r="HW8" s="569"/>
      <c r="HX8" s="569"/>
      <c r="HY8" s="568"/>
      <c r="HZ8" s="568"/>
      <c r="IA8" s="383"/>
      <c r="IB8" s="383"/>
      <c r="IC8" s="568"/>
      <c r="ID8" s="568"/>
      <c r="IE8" s="383"/>
      <c r="IF8" s="383"/>
      <c r="IG8" s="383"/>
      <c r="IH8" s="568"/>
      <c r="II8" s="568"/>
      <c r="IJ8" s="568"/>
      <c r="IK8" s="569"/>
      <c r="IL8" s="569"/>
      <c r="IM8" s="569"/>
      <c r="IN8" s="569"/>
      <c r="IO8" s="568"/>
      <c r="IP8" s="568"/>
      <c r="IQ8" s="383"/>
      <c r="IR8" s="383"/>
      <c r="IS8" s="568"/>
      <c r="IT8" s="568"/>
    </row>
    <row r="9" spans="1:254" s="229" customFormat="1" ht="18" customHeight="1">
      <c r="A9" s="556" t="s">
        <v>37</v>
      </c>
      <c r="B9" s="557" t="s">
        <v>730</v>
      </c>
      <c r="C9" s="557" t="s">
        <v>20</v>
      </c>
      <c r="D9" s="558" t="s">
        <v>1941</v>
      </c>
      <c r="E9" s="558" t="s">
        <v>1941</v>
      </c>
      <c r="F9" s="559" t="s">
        <v>1943</v>
      </c>
      <c r="G9" s="560">
        <v>306</v>
      </c>
      <c r="H9" s="560">
        <v>4596</v>
      </c>
      <c r="I9" s="557" t="s">
        <v>1308</v>
      </c>
      <c r="J9" s="561" t="s">
        <v>56</v>
      </c>
      <c r="K9" s="558" t="s">
        <v>56</v>
      </c>
      <c r="L9" s="563" t="s">
        <v>1308</v>
      </c>
      <c r="M9" s="570" t="s">
        <v>400</v>
      </c>
      <c r="N9" s="571" t="s">
        <v>400</v>
      </c>
      <c r="O9" s="570" t="s">
        <v>426</v>
      </c>
      <c r="P9" s="566" t="s">
        <v>1943</v>
      </c>
      <c r="Q9" s="562"/>
      <c r="R9" s="568"/>
      <c r="S9" s="572"/>
      <c r="T9" s="568"/>
      <c r="U9" s="569"/>
      <c r="V9" s="569"/>
      <c r="W9" s="569"/>
      <c r="X9" s="569"/>
      <c r="Y9" s="568"/>
      <c r="Z9" s="568"/>
      <c r="AA9" s="568"/>
      <c r="AB9" s="568"/>
      <c r="AC9" s="568"/>
      <c r="AD9" s="568"/>
      <c r="AE9" s="383"/>
      <c r="AF9" s="383"/>
      <c r="AG9" s="383"/>
      <c r="AH9" s="568"/>
      <c r="AI9" s="568"/>
      <c r="AJ9" s="568"/>
      <c r="AK9" s="569"/>
      <c r="AL9" s="569"/>
      <c r="AM9" s="569"/>
      <c r="AN9" s="569"/>
      <c r="AO9" s="568"/>
      <c r="AP9" s="568"/>
      <c r="AQ9" s="568"/>
      <c r="AR9" s="568"/>
      <c r="AS9" s="568"/>
      <c r="AT9" s="568"/>
      <c r="AU9" s="383"/>
      <c r="AV9" s="383"/>
      <c r="AW9" s="383"/>
      <c r="AX9" s="568"/>
      <c r="AY9" s="568"/>
      <c r="AZ9" s="568"/>
      <c r="BA9" s="569"/>
      <c r="BB9" s="569"/>
      <c r="BC9" s="569"/>
      <c r="BD9" s="569"/>
      <c r="BE9" s="568"/>
      <c r="BF9" s="568"/>
      <c r="BG9" s="568"/>
      <c r="BH9" s="568"/>
      <c r="BI9" s="568"/>
      <c r="BJ9" s="568"/>
      <c r="BK9" s="383"/>
      <c r="BL9" s="383"/>
      <c r="BM9" s="383"/>
      <c r="BN9" s="568"/>
      <c r="BO9" s="568"/>
      <c r="BP9" s="568"/>
      <c r="BQ9" s="569"/>
      <c r="BR9" s="569"/>
      <c r="BS9" s="569"/>
      <c r="BT9" s="569"/>
      <c r="BU9" s="568"/>
      <c r="BV9" s="568"/>
      <c r="BW9" s="568"/>
      <c r="BX9" s="568"/>
      <c r="BY9" s="568"/>
      <c r="BZ9" s="568"/>
      <c r="CA9" s="383"/>
      <c r="CB9" s="383"/>
      <c r="CC9" s="383"/>
      <c r="CD9" s="568"/>
      <c r="CE9" s="568"/>
      <c r="CF9" s="568"/>
      <c r="CG9" s="569"/>
      <c r="CH9" s="569"/>
      <c r="CI9" s="569"/>
      <c r="CJ9" s="569"/>
      <c r="CK9" s="568"/>
      <c r="CL9" s="568"/>
      <c r="CM9" s="568"/>
      <c r="CN9" s="568"/>
      <c r="CO9" s="568"/>
      <c r="CP9" s="568"/>
      <c r="CQ9" s="383"/>
      <c r="CR9" s="383"/>
      <c r="CS9" s="383"/>
      <c r="CT9" s="568"/>
      <c r="CU9" s="568"/>
      <c r="CV9" s="568"/>
      <c r="CW9" s="569"/>
      <c r="CX9" s="569"/>
      <c r="CY9" s="569"/>
      <c r="CZ9" s="569"/>
      <c r="DA9" s="568"/>
      <c r="DB9" s="568"/>
      <c r="DC9" s="568"/>
      <c r="DD9" s="568"/>
      <c r="DE9" s="568"/>
      <c r="DF9" s="568"/>
      <c r="DG9" s="383"/>
      <c r="DH9" s="383"/>
      <c r="DI9" s="383"/>
      <c r="DJ9" s="568"/>
      <c r="DK9" s="568"/>
      <c r="DL9" s="568"/>
      <c r="DM9" s="569"/>
      <c r="DN9" s="569"/>
      <c r="DO9" s="569"/>
      <c r="DP9" s="569"/>
      <c r="DQ9" s="568"/>
      <c r="DR9" s="568"/>
      <c r="DS9" s="568"/>
      <c r="DT9" s="568"/>
      <c r="DU9" s="568"/>
      <c r="DV9" s="568"/>
      <c r="DW9" s="383"/>
      <c r="DX9" s="383"/>
      <c r="DY9" s="383"/>
      <c r="DZ9" s="568"/>
      <c r="EA9" s="568"/>
      <c r="EB9" s="568"/>
      <c r="EC9" s="569"/>
      <c r="ED9" s="569"/>
      <c r="EE9" s="569"/>
      <c r="EF9" s="569"/>
      <c r="EG9" s="568"/>
      <c r="EH9" s="568"/>
      <c r="EI9" s="568"/>
      <c r="EJ9" s="568"/>
      <c r="EK9" s="568"/>
      <c r="EL9" s="568"/>
      <c r="EM9" s="383"/>
      <c r="EN9" s="383"/>
      <c r="EO9" s="383"/>
      <c r="EP9" s="568"/>
      <c r="EQ9" s="568"/>
      <c r="ER9" s="568"/>
      <c r="ES9" s="569"/>
      <c r="ET9" s="569"/>
      <c r="EU9" s="569"/>
      <c r="EV9" s="569"/>
      <c r="EW9" s="568"/>
      <c r="EX9" s="568"/>
      <c r="EY9" s="568"/>
      <c r="EZ9" s="568"/>
      <c r="FA9" s="568"/>
      <c r="FB9" s="568"/>
      <c r="FC9" s="383"/>
      <c r="FD9" s="383"/>
      <c r="FE9" s="383"/>
      <c r="FF9" s="568"/>
      <c r="FG9" s="568"/>
      <c r="FH9" s="568"/>
      <c r="FI9" s="569"/>
      <c r="FJ9" s="569"/>
      <c r="FK9" s="569"/>
      <c r="FL9" s="569"/>
      <c r="FM9" s="568"/>
      <c r="FN9" s="568"/>
      <c r="FO9" s="568"/>
      <c r="FP9" s="568"/>
      <c r="FQ9" s="568"/>
      <c r="FR9" s="568"/>
      <c r="FS9" s="383"/>
      <c r="FT9" s="383"/>
      <c r="FU9" s="383"/>
      <c r="FV9" s="568"/>
      <c r="FW9" s="568"/>
      <c r="FX9" s="568"/>
      <c r="FY9" s="569"/>
      <c r="FZ9" s="569"/>
      <c r="GA9" s="569"/>
      <c r="GB9" s="569"/>
      <c r="GC9" s="568"/>
      <c r="GD9" s="568"/>
      <c r="GE9" s="568"/>
      <c r="GF9" s="568"/>
      <c r="GG9" s="568"/>
      <c r="GH9" s="568"/>
      <c r="GI9" s="383"/>
      <c r="GJ9" s="383"/>
      <c r="GK9" s="383"/>
      <c r="GL9" s="568"/>
      <c r="GM9" s="568"/>
      <c r="GN9" s="568"/>
      <c r="GO9" s="569"/>
      <c r="GP9" s="569"/>
      <c r="GQ9" s="569"/>
      <c r="GR9" s="569"/>
      <c r="GS9" s="568"/>
      <c r="GT9" s="568"/>
      <c r="GU9" s="568"/>
      <c r="GV9" s="568"/>
      <c r="GW9" s="568"/>
      <c r="GX9" s="568"/>
      <c r="GY9" s="383"/>
      <c r="GZ9" s="383"/>
      <c r="HA9" s="383"/>
      <c r="HB9" s="568"/>
      <c r="HC9" s="568"/>
      <c r="HD9" s="568"/>
      <c r="HE9" s="569"/>
      <c r="HF9" s="569"/>
      <c r="HG9" s="569"/>
      <c r="HH9" s="569"/>
      <c r="HI9" s="568"/>
      <c r="HJ9" s="568"/>
      <c r="HK9" s="568"/>
      <c r="HL9" s="568"/>
      <c r="HM9" s="568"/>
      <c r="HN9" s="568"/>
      <c r="HO9" s="383"/>
      <c r="HP9" s="383"/>
      <c r="HQ9" s="383"/>
      <c r="HR9" s="568"/>
      <c r="HS9" s="568"/>
      <c r="HT9" s="568"/>
      <c r="HU9" s="569"/>
      <c r="HV9" s="569"/>
      <c r="HW9" s="569"/>
      <c r="HX9" s="569"/>
      <c r="HY9" s="568"/>
      <c r="HZ9" s="568"/>
      <c r="IA9" s="568"/>
      <c r="IB9" s="568"/>
      <c r="IC9" s="568"/>
      <c r="ID9" s="568"/>
      <c r="IE9" s="383"/>
      <c r="IF9" s="383"/>
      <c r="IG9" s="383"/>
      <c r="IH9" s="568"/>
      <c r="II9" s="568"/>
      <c r="IJ9" s="568"/>
      <c r="IK9" s="569"/>
      <c r="IL9" s="569"/>
      <c r="IM9" s="569"/>
      <c r="IN9" s="569"/>
      <c r="IO9" s="568"/>
      <c r="IP9" s="568"/>
      <c r="IQ9" s="568"/>
      <c r="IR9" s="568"/>
      <c r="IS9" s="568"/>
      <c r="IT9" s="568"/>
    </row>
    <row r="10" spans="1:254" s="229" customFormat="1" ht="18" customHeight="1">
      <c r="A10" s="556" t="s">
        <v>37</v>
      </c>
      <c r="B10" s="557" t="s">
        <v>730</v>
      </c>
      <c r="C10" s="557" t="s">
        <v>20</v>
      </c>
      <c r="D10" s="558" t="s">
        <v>1941</v>
      </c>
      <c r="E10" s="558" t="s">
        <v>1941</v>
      </c>
      <c r="F10" s="559" t="s">
        <v>1944</v>
      </c>
      <c r="G10" s="560">
        <v>10</v>
      </c>
      <c r="H10" s="560">
        <v>30</v>
      </c>
      <c r="I10" s="557" t="s">
        <v>1308</v>
      </c>
      <c r="J10" s="561" t="s">
        <v>426</v>
      </c>
      <c r="K10" s="562" t="s">
        <v>426</v>
      </c>
      <c r="L10" s="563" t="s">
        <v>1308</v>
      </c>
      <c r="M10" s="563" t="s">
        <v>56</v>
      </c>
      <c r="N10" s="565" t="s">
        <v>400</v>
      </c>
      <c r="O10" s="564" t="s">
        <v>426</v>
      </c>
      <c r="P10" s="566" t="s">
        <v>1944</v>
      </c>
      <c r="Q10" s="562"/>
      <c r="R10" s="568"/>
      <c r="S10" s="572"/>
      <c r="T10" s="568"/>
      <c r="U10" s="569"/>
      <c r="V10" s="569"/>
      <c r="W10" s="569"/>
      <c r="X10" s="569"/>
      <c r="Y10" s="568"/>
      <c r="Z10" s="568"/>
      <c r="AA10" s="383"/>
      <c r="AB10" s="568"/>
      <c r="AC10" s="568"/>
      <c r="AD10" s="568"/>
      <c r="AE10" s="383"/>
      <c r="AF10" s="383"/>
      <c r="AG10" s="383"/>
      <c r="AH10" s="568"/>
      <c r="AI10" s="568"/>
      <c r="AJ10" s="568"/>
      <c r="AK10" s="569"/>
      <c r="AL10" s="569"/>
      <c r="AM10" s="569"/>
      <c r="AN10" s="569"/>
      <c r="AO10" s="568"/>
      <c r="AP10" s="568"/>
      <c r="AQ10" s="383"/>
      <c r="AR10" s="568"/>
      <c r="AS10" s="568"/>
      <c r="AT10" s="568"/>
      <c r="AU10" s="383"/>
      <c r="AV10" s="383"/>
      <c r="AW10" s="383"/>
      <c r="AX10" s="568"/>
      <c r="AY10" s="568"/>
      <c r="AZ10" s="568"/>
      <c r="BA10" s="569"/>
      <c r="BB10" s="569"/>
      <c r="BC10" s="569"/>
      <c r="BD10" s="569"/>
      <c r="BE10" s="568"/>
      <c r="BF10" s="568"/>
      <c r="BG10" s="383"/>
      <c r="BH10" s="568"/>
      <c r="BI10" s="568"/>
      <c r="BJ10" s="568"/>
      <c r="BK10" s="383"/>
      <c r="BL10" s="383"/>
      <c r="BM10" s="383"/>
      <c r="BN10" s="568"/>
      <c r="BO10" s="568"/>
      <c r="BP10" s="568"/>
      <c r="BQ10" s="569"/>
      <c r="BR10" s="569"/>
      <c r="BS10" s="569"/>
      <c r="BT10" s="569"/>
      <c r="BU10" s="568"/>
      <c r="BV10" s="568"/>
      <c r="BW10" s="383"/>
      <c r="BX10" s="568"/>
      <c r="BY10" s="568"/>
      <c r="BZ10" s="568"/>
      <c r="CA10" s="383"/>
      <c r="CB10" s="383"/>
      <c r="CC10" s="383"/>
      <c r="CD10" s="568"/>
      <c r="CE10" s="568"/>
      <c r="CF10" s="568"/>
      <c r="CG10" s="569"/>
      <c r="CH10" s="569"/>
      <c r="CI10" s="569"/>
      <c r="CJ10" s="569"/>
      <c r="CK10" s="568"/>
      <c r="CL10" s="568"/>
      <c r="CM10" s="383"/>
      <c r="CN10" s="568"/>
      <c r="CO10" s="568"/>
      <c r="CP10" s="568"/>
      <c r="CQ10" s="383"/>
      <c r="CR10" s="383"/>
      <c r="CS10" s="383"/>
      <c r="CT10" s="568"/>
      <c r="CU10" s="568"/>
      <c r="CV10" s="568"/>
      <c r="CW10" s="569"/>
      <c r="CX10" s="569"/>
      <c r="CY10" s="569"/>
      <c r="CZ10" s="569"/>
      <c r="DA10" s="568"/>
      <c r="DB10" s="568"/>
      <c r="DC10" s="383"/>
      <c r="DD10" s="568"/>
      <c r="DE10" s="568"/>
      <c r="DF10" s="568"/>
      <c r="DG10" s="383"/>
      <c r="DH10" s="383"/>
      <c r="DI10" s="383"/>
      <c r="DJ10" s="568"/>
      <c r="DK10" s="568"/>
      <c r="DL10" s="568"/>
      <c r="DM10" s="569"/>
      <c r="DN10" s="569"/>
      <c r="DO10" s="569"/>
      <c r="DP10" s="569"/>
      <c r="DQ10" s="568"/>
      <c r="DR10" s="568"/>
      <c r="DS10" s="383"/>
      <c r="DT10" s="568"/>
      <c r="DU10" s="568"/>
      <c r="DV10" s="568"/>
      <c r="DW10" s="383"/>
      <c r="DX10" s="383"/>
      <c r="DY10" s="383"/>
      <c r="DZ10" s="568"/>
      <c r="EA10" s="568"/>
      <c r="EB10" s="568"/>
      <c r="EC10" s="569"/>
      <c r="ED10" s="569"/>
      <c r="EE10" s="569"/>
      <c r="EF10" s="569"/>
      <c r="EG10" s="568"/>
      <c r="EH10" s="568"/>
      <c r="EI10" s="383"/>
      <c r="EJ10" s="568"/>
      <c r="EK10" s="568"/>
      <c r="EL10" s="568"/>
      <c r="EM10" s="383"/>
      <c r="EN10" s="383"/>
      <c r="EO10" s="383"/>
      <c r="EP10" s="568"/>
      <c r="EQ10" s="568"/>
      <c r="ER10" s="568"/>
      <c r="ES10" s="569"/>
      <c r="ET10" s="569"/>
      <c r="EU10" s="569"/>
      <c r="EV10" s="569"/>
      <c r="EW10" s="568"/>
      <c r="EX10" s="568"/>
      <c r="EY10" s="383"/>
      <c r="EZ10" s="568"/>
      <c r="FA10" s="568"/>
      <c r="FB10" s="568"/>
      <c r="FC10" s="383"/>
      <c r="FD10" s="383"/>
      <c r="FE10" s="383"/>
      <c r="FF10" s="568"/>
      <c r="FG10" s="568"/>
      <c r="FH10" s="568"/>
      <c r="FI10" s="569"/>
      <c r="FJ10" s="569"/>
      <c r="FK10" s="569"/>
      <c r="FL10" s="569"/>
      <c r="FM10" s="568"/>
      <c r="FN10" s="568"/>
      <c r="FO10" s="383"/>
      <c r="FP10" s="568"/>
      <c r="FQ10" s="568"/>
      <c r="FR10" s="568"/>
      <c r="FS10" s="383"/>
      <c r="FT10" s="383"/>
      <c r="FU10" s="383"/>
      <c r="FV10" s="568"/>
      <c r="FW10" s="568"/>
      <c r="FX10" s="568"/>
      <c r="FY10" s="569"/>
      <c r="FZ10" s="569"/>
      <c r="GA10" s="569"/>
      <c r="GB10" s="569"/>
      <c r="GC10" s="568"/>
      <c r="GD10" s="568"/>
      <c r="GE10" s="383"/>
      <c r="GF10" s="568"/>
      <c r="GG10" s="568"/>
      <c r="GH10" s="568"/>
      <c r="GI10" s="383"/>
      <c r="GJ10" s="383"/>
      <c r="GK10" s="383"/>
      <c r="GL10" s="568"/>
      <c r="GM10" s="568"/>
      <c r="GN10" s="568"/>
      <c r="GO10" s="569"/>
      <c r="GP10" s="569"/>
      <c r="GQ10" s="569"/>
      <c r="GR10" s="569"/>
      <c r="GS10" s="568"/>
      <c r="GT10" s="568"/>
      <c r="GU10" s="383"/>
      <c r="GV10" s="568"/>
      <c r="GW10" s="568"/>
      <c r="GX10" s="568"/>
      <c r="GY10" s="383"/>
      <c r="GZ10" s="383"/>
      <c r="HA10" s="383"/>
      <c r="HB10" s="568"/>
      <c r="HC10" s="568"/>
      <c r="HD10" s="568"/>
      <c r="HE10" s="569"/>
      <c r="HF10" s="569"/>
      <c r="HG10" s="569"/>
      <c r="HH10" s="569"/>
      <c r="HI10" s="568"/>
      <c r="HJ10" s="568"/>
      <c r="HK10" s="383"/>
      <c r="HL10" s="568"/>
      <c r="HM10" s="568"/>
      <c r="HN10" s="568"/>
      <c r="HO10" s="383"/>
      <c r="HP10" s="383"/>
      <c r="HQ10" s="383"/>
      <c r="HR10" s="568"/>
      <c r="HS10" s="568"/>
      <c r="HT10" s="568"/>
      <c r="HU10" s="569"/>
      <c r="HV10" s="569"/>
      <c r="HW10" s="569"/>
      <c r="HX10" s="569"/>
      <c r="HY10" s="568"/>
      <c r="HZ10" s="568"/>
      <c r="IA10" s="383"/>
      <c r="IB10" s="568"/>
      <c r="IC10" s="568"/>
      <c r="ID10" s="568"/>
      <c r="IE10" s="383"/>
      <c r="IF10" s="383"/>
      <c r="IG10" s="383"/>
      <c r="IH10" s="568"/>
      <c r="II10" s="568"/>
      <c r="IJ10" s="568"/>
      <c r="IK10" s="569"/>
      <c r="IL10" s="569"/>
      <c r="IM10" s="569"/>
      <c r="IN10" s="569"/>
      <c r="IO10" s="568"/>
      <c r="IP10" s="568"/>
      <c r="IQ10" s="383"/>
      <c r="IR10" s="568"/>
      <c r="IS10" s="568"/>
      <c r="IT10" s="568"/>
    </row>
    <row r="11" spans="1:254" s="229" customFormat="1" ht="18" customHeight="1">
      <c r="A11" s="556" t="s">
        <v>37</v>
      </c>
      <c r="B11" s="557" t="s">
        <v>730</v>
      </c>
      <c r="C11" s="557" t="s">
        <v>20</v>
      </c>
      <c r="D11" s="558" t="s">
        <v>1941</v>
      </c>
      <c r="E11" s="558" t="s">
        <v>1941</v>
      </c>
      <c r="F11" s="559" t="s">
        <v>1945</v>
      </c>
      <c r="G11" s="560">
        <v>15</v>
      </c>
      <c r="H11" s="560">
        <v>207</v>
      </c>
      <c r="I11" s="557" t="s">
        <v>1308</v>
      </c>
      <c r="J11" s="561" t="s">
        <v>426</v>
      </c>
      <c r="K11" s="558" t="s">
        <v>426</v>
      </c>
      <c r="L11" s="563" t="s">
        <v>1308</v>
      </c>
      <c r="M11" s="563" t="s">
        <v>56</v>
      </c>
      <c r="N11" s="571" t="s">
        <v>400</v>
      </c>
      <c r="O11" s="558" t="s">
        <v>426</v>
      </c>
      <c r="P11" s="566" t="s">
        <v>1945</v>
      </c>
      <c r="Q11" s="574" t="s">
        <v>2051</v>
      </c>
      <c r="R11" s="568"/>
      <c r="S11" s="572"/>
      <c r="T11" s="568"/>
      <c r="U11" s="569"/>
      <c r="V11" s="569"/>
      <c r="W11" s="569"/>
      <c r="X11" s="569"/>
      <c r="Y11" s="568"/>
      <c r="Z11" s="568"/>
      <c r="AA11" s="383"/>
      <c r="AB11" s="383"/>
      <c r="AC11" s="568"/>
      <c r="AD11" s="568"/>
      <c r="AE11" s="383"/>
      <c r="AF11" s="383"/>
      <c r="AG11" s="383"/>
      <c r="AH11" s="568"/>
      <c r="AI11" s="568"/>
      <c r="AJ11" s="568"/>
      <c r="AK11" s="569"/>
      <c r="AL11" s="569"/>
      <c r="AM11" s="569"/>
      <c r="AN11" s="569"/>
      <c r="AO11" s="568"/>
      <c r="AP11" s="568"/>
      <c r="AQ11" s="383"/>
      <c r="AR11" s="383"/>
      <c r="AS11" s="568"/>
      <c r="AT11" s="568"/>
      <c r="AU11" s="383"/>
      <c r="AV11" s="383"/>
      <c r="AW11" s="383"/>
      <c r="AX11" s="568"/>
      <c r="AY11" s="568"/>
      <c r="AZ11" s="568"/>
      <c r="BA11" s="569"/>
      <c r="BB11" s="569"/>
      <c r="BC11" s="569"/>
      <c r="BD11" s="569"/>
      <c r="BE11" s="568"/>
      <c r="BF11" s="568"/>
      <c r="BG11" s="383"/>
      <c r="BH11" s="383"/>
      <c r="BI11" s="568"/>
      <c r="BJ11" s="568"/>
      <c r="BK11" s="383"/>
      <c r="BL11" s="383"/>
      <c r="BM11" s="383"/>
      <c r="BN11" s="568"/>
      <c r="BO11" s="568"/>
      <c r="BP11" s="568"/>
      <c r="BQ11" s="569"/>
      <c r="BR11" s="569"/>
      <c r="BS11" s="569"/>
      <c r="BT11" s="569"/>
      <c r="BU11" s="568"/>
      <c r="BV11" s="568"/>
      <c r="BW11" s="383"/>
      <c r="BX11" s="383"/>
      <c r="BY11" s="568"/>
      <c r="BZ11" s="568"/>
      <c r="CA11" s="383"/>
      <c r="CB11" s="383"/>
      <c r="CC11" s="383"/>
      <c r="CD11" s="568"/>
      <c r="CE11" s="568"/>
      <c r="CF11" s="568"/>
      <c r="CG11" s="569"/>
      <c r="CH11" s="569"/>
      <c r="CI11" s="569"/>
      <c r="CJ11" s="569"/>
      <c r="CK11" s="568"/>
      <c r="CL11" s="568"/>
      <c r="CM11" s="383"/>
      <c r="CN11" s="383"/>
      <c r="CO11" s="568"/>
      <c r="CP11" s="568"/>
      <c r="CQ11" s="383"/>
      <c r="CR11" s="383"/>
      <c r="CS11" s="383"/>
      <c r="CT11" s="568"/>
      <c r="CU11" s="568"/>
      <c r="CV11" s="568"/>
      <c r="CW11" s="569"/>
      <c r="CX11" s="569"/>
      <c r="CY11" s="569"/>
      <c r="CZ11" s="569"/>
      <c r="DA11" s="568"/>
      <c r="DB11" s="568"/>
      <c r="DC11" s="383"/>
      <c r="DD11" s="383"/>
      <c r="DE11" s="568"/>
      <c r="DF11" s="568"/>
      <c r="DG11" s="383"/>
      <c r="DH11" s="383"/>
      <c r="DI11" s="383"/>
      <c r="DJ11" s="568"/>
      <c r="DK11" s="568"/>
      <c r="DL11" s="568"/>
      <c r="DM11" s="569"/>
      <c r="DN11" s="569"/>
      <c r="DO11" s="569"/>
      <c r="DP11" s="569"/>
      <c r="DQ11" s="568"/>
      <c r="DR11" s="568"/>
      <c r="DS11" s="383"/>
      <c r="DT11" s="383"/>
      <c r="DU11" s="568"/>
      <c r="DV11" s="568"/>
      <c r="DW11" s="383"/>
      <c r="DX11" s="383"/>
      <c r="DY11" s="383"/>
      <c r="DZ11" s="568"/>
      <c r="EA11" s="568"/>
      <c r="EB11" s="568"/>
      <c r="EC11" s="569"/>
      <c r="ED11" s="569"/>
      <c r="EE11" s="569"/>
      <c r="EF11" s="569"/>
      <c r="EG11" s="568"/>
      <c r="EH11" s="568"/>
      <c r="EI11" s="383"/>
      <c r="EJ11" s="383"/>
      <c r="EK11" s="568"/>
      <c r="EL11" s="568"/>
      <c r="EM11" s="383"/>
      <c r="EN11" s="383"/>
      <c r="EO11" s="383"/>
      <c r="EP11" s="568"/>
      <c r="EQ11" s="568"/>
      <c r="ER11" s="568"/>
      <c r="ES11" s="569"/>
      <c r="ET11" s="569"/>
      <c r="EU11" s="569"/>
      <c r="EV11" s="569"/>
      <c r="EW11" s="568"/>
      <c r="EX11" s="568"/>
      <c r="EY11" s="383"/>
      <c r="EZ11" s="383"/>
      <c r="FA11" s="568"/>
      <c r="FB11" s="568"/>
      <c r="FC11" s="383"/>
      <c r="FD11" s="383"/>
      <c r="FE11" s="383"/>
      <c r="FF11" s="568"/>
      <c r="FG11" s="568"/>
      <c r="FH11" s="568"/>
      <c r="FI11" s="569"/>
      <c r="FJ11" s="569"/>
      <c r="FK11" s="569"/>
      <c r="FL11" s="569"/>
      <c r="FM11" s="568"/>
      <c r="FN11" s="568"/>
      <c r="FO11" s="383"/>
      <c r="FP11" s="383"/>
      <c r="FQ11" s="568"/>
      <c r="FR11" s="568"/>
      <c r="FS11" s="383"/>
      <c r="FT11" s="383"/>
      <c r="FU11" s="383"/>
      <c r="FV11" s="568"/>
      <c r="FW11" s="568"/>
      <c r="FX11" s="568"/>
      <c r="FY11" s="569"/>
      <c r="FZ11" s="569"/>
      <c r="GA11" s="569"/>
      <c r="GB11" s="569"/>
      <c r="GC11" s="568"/>
      <c r="GD11" s="568"/>
      <c r="GE11" s="383"/>
      <c r="GF11" s="383"/>
      <c r="GG11" s="568"/>
      <c r="GH11" s="568"/>
      <c r="GI11" s="383"/>
      <c r="GJ11" s="383"/>
      <c r="GK11" s="383"/>
      <c r="GL11" s="568"/>
      <c r="GM11" s="568"/>
      <c r="GN11" s="568"/>
      <c r="GO11" s="569"/>
      <c r="GP11" s="569"/>
      <c r="GQ11" s="569"/>
      <c r="GR11" s="569"/>
      <c r="GS11" s="568"/>
      <c r="GT11" s="568"/>
      <c r="GU11" s="383"/>
      <c r="GV11" s="383"/>
      <c r="GW11" s="568"/>
      <c r="GX11" s="568"/>
      <c r="GY11" s="383"/>
      <c r="GZ11" s="383"/>
      <c r="HA11" s="383"/>
      <c r="HB11" s="568"/>
      <c r="HC11" s="568"/>
      <c r="HD11" s="568"/>
      <c r="HE11" s="569"/>
      <c r="HF11" s="569"/>
      <c r="HG11" s="569"/>
      <c r="HH11" s="569"/>
      <c r="HI11" s="568"/>
      <c r="HJ11" s="568"/>
      <c r="HK11" s="383"/>
      <c r="HL11" s="383"/>
      <c r="HM11" s="568"/>
      <c r="HN11" s="568"/>
      <c r="HO11" s="383"/>
      <c r="HP11" s="383"/>
      <c r="HQ11" s="383"/>
      <c r="HR11" s="568"/>
      <c r="HS11" s="568"/>
      <c r="HT11" s="568"/>
      <c r="HU11" s="569"/>
      <c r="HV11" s="569"/>
      <c r="HW11" s="569"/>
      <c r="HX11" s="569"/>
      <c r="HY11" s="568"/>
      <c r="HZ11" s="568"/>
      <c r="IA11" s="383"/>
      <c r="IB11" s="383"/>
      <c r="IC11" s="568"/>
      <c r="ID11" s="568"/>
      <c r="IE11" s="383"/>
      <c r="IF11" s="383"/>
      <c r="IG11" s="383"/>
      <c r="IH11" s="568"/>
      <c r="II11" s="568"/>
      <c r="IJ11" s="568"/>
      <c r="IK11" s="569"/>
      <c r="IL11" s="569"/>
      <c r="IM11" s="569"/>
      <c r="IN11" s="569"/>
      <c r="IO11" s="568"/>
      <c r="IP11" s="568"/>
      <c r="IQ11" s="383"/>
      <c r="IR11" s="383"/>
      <c r="IS11" s="568"/>
      <c r="IT11" s="568"/>
    </row>
    <row r="12" spans="1:254" s="383" customFormat="1" ht="18" customHeight="1">
      <c r="A12" s="575" t="s">
        <v>37</v>
      </c>
      <c r="B12" s="576" t="s">
        <v>730</v>
      </c>
      <c r="C12" s="576" t="s">
        <v>20</v>
      </c>
      <c r="D12" s="576" t="s">
        <v>1014</v>
      </c>
      <c r="E12" s="577" t="s">
        <v>1443</v>
      </c>
      <c r="F12" s="578" t="s">
        <v>1444</v>
      </c>
      <c r="G12" s="576">
        <v>1104</v>
      </c>
      <c r="H12" s="579">
        <v>2220.4803249999995</v>
      </c>
      <c r="I12" s="580">
        <v>6575697.1437999941</v>
      </c>
      <c r="J12" s="576" t="s">
        <v>426</v>
      </c>
      <c r="K12" s="576" t="s">
        <v>426</v>
      </c>
      <c r="L12" s="576" t="s">
        <v>426</v>
      </c>
      <c r="M12" s="581" t="s">
        <v>56</v>
      </c>
      <c r="N12" s="571" t="s">
        <v>400</v>
      </c>
      <c r="O12" s="582" t="s">
        <v>426</v>
      </c>
      <c r="P12" s="583" t="s">
        <v>1444</v>
      </c>
      <c r="Q12" s="584"/>
    </row>
    <row r="13" spans="1:254" s="383" customFormat="1" ht="18" customHeight="1">
      <c r="A13" s="585" t="s">
        <v>37</v>
      </c>
      <c r="B13" s="586" t="s">
        <v>730</v>
      </c>
      <c r="C13" s="586" t="s">
        <v>20</v>
      </c>
      <c r="D13" s="586" t="s">
        <v>1014</v>
      </c>
      <c r="E13" s="587" t="s">
        <v>1443</v>
      </c>
      <c r="F13" s="588" t="s">
        <v>1445</v>
      </c>
      <c r="G13" s="586">
        <v>1</v>
      </c>
      <c r="H13" s="589">
        <v>5.1749999999999998</v>
      </c>
      <c r="I13" s="590">
        <v>8702.9490000000005</v>
      </c>
      <c r="J13" s="586" t="s">
        <v>426</v>
      </c>
      <c r="K13" s="586" t="s">
        <v>426</v>
      </c>
      <c r="L13" s="586" t="s">
        <v>426</v>
      </c>
      <c r="M13" s="591" t="s">
        <v>426</v>
      </c>
      <c r="N13" s="592" t="s">
        <v>426</v>
      </c>
      <c r="O13" s="593" t="s">
        <v>400</v>
      </c>
      <c r="P13" s="594" t="s">
        <v>400</v>
      </c>
      <c r="Q13" s="584"/>
    </row>
    <row r="14" spans="1:254" s="596" customFormat="1" ht="18" customHeight="1">
      <c r="A14" s="585" t="s">
        <v>37</v>
      </c>
      <c r="B14" s="586" t="s">
        <v>730</v>
      </c>
      <c r="C14" s="586" t="s">
        <v>20</v>
      </c>
      <c r="D14" s="586" t="s">
        <v>1014</v>
      </c>
      <c r="E14" s="587" t="s">
        <v>1443</v>
      </c>
      <c r="F14" s="588" t="s">
        <v>1446</v>
      </c>
      <c r="G14" s="586">
        <v>1.5</v>
      </c>
      <c r="H14" s="589">
        <v>0.50449999999999995</v>
      </c>
      <c r="I14" s="590">
        <v>609.89750000000004</v>
      </c>
      <c r="J14" s="586" t="s">
        <v>426</v>
      </c>
      <c r="K14" s="586" t="s">
        <v>426</v>
      </c>
      <c r="L14" s="586" t="s">
        <v>426</v>
      </c>
      <c r="M14" s="593" t="s">
        <v>426</v>
      </c>
      <c r="N14" s="595" t="s">
        <v>426</v>
      </c>
      <c r="O14" s="593" t="s">
        <v>400</v>
      </c>
      <c r="P14" s="594" t="s">
        <v>400</v>
      </c>
      <c r="Q14" s="584"/>
    </row>
    <row r="15" spans="1:254" s="364" customFormat="1" ht="18" customHeight="1">
      <c r="A15" s="575" t="s">
        <v>37</v>
      </c>
      <c r="B15" s="576" t="s">
        <v>730</v>
      </c>
      <c r="C15" s="576" t="s">
        <v>20</v>
      </c>
      <c r="D15" s="576" t="s">
        <v>1014</v>
      </c>
      <c r="E15" s="577" t="s">
        <v>1443</v>
      </c>
      <c r="F15" s="578" t="s">
        <v>721</v>
      </c>
      <c r="G15" s="576">
        <v>3111</v>
      </c>
      <c r="H15" s="579">
        <v>4105.5909749999983</v>
      </c>
      <c r="I15" s="580">
        <v>17096555.325150017</v>
      </c>
      <c r="J15" s="576" t="s">
        <v>426</v>
      </c>
      <c r="K15" s="576" t="s">
        <v>56</v>
      </c>
      <c r="L15" s="576" t="s">
        <v>56</v>
      </c>
      <c r="M15" s="597" t="s">
        <v>400</v>
      </c>
      <c r="N15" s="598" t="s">
        <v>400</v>
      </c>
      <c r="O15" s="599" t="s">
        <v>426</v>
      </c>
      <c r="P15" s="583" t="s">
        <v>721</v>
      </c>
      <c r="Q15" s="584"/>
    </row>
    <row r="16" spans="1:254" s="603" customFormat="1" ht="18" customHeight="1">
      <c r="A16" s="575" t="s">
        <v>37</v>
      </c>
      <c r="B16" s="576" t="s">
        <v>730</v>
      </c>
      <c r="C16" s="576" t="s">
        <v>20</v>
      </c>
      <c r="D16" s="576" t="s">
        <v>1014</v>
      </c>
      <c r="E16" s="577" t="s">
        <v>1443</v>
      </c>
      <c r="F16" s="578" t="s">
        <v>1312</v>
      </c>
      <c r="G16" s="576">
        <v>2346</v>
      </c>
      <c r="H16" s="579">
        <v>3937.3619250000015</v>
      </c>
      <c r="I16" s="580">
        <v>10644837.241050005</v>
      </c>
      <c r="J16" s="576" t="s">
        <v>426</v>
      </c>
      <c r="K16" s="576" t="s">
        <v>426</v>
      </c>
      <c r="L16" s="576" t="s">
        <v>56</v>
      </c>
      <c r="M16" s="600" t="s">
        <v>400</v>
      </c>
      <c r="N16" s="571" t="s">
        <v>400</v>
      </c>
      <c r="O16" s="601" t="s">
        <v>426</v>
      </c>
      <c r="P16" s="578" t="s">
        <v>1312</v>
      </c>
      <c r="Q16" s="602"/>
    </row>
    <row r="17" spans="1:17" s="364" customFormat="1" ht="18" customHeight="1">
      <c r="A17" s="575" t="s">
        <v>37</v>
      </c>
      <c r="B17" s="576" t="s">
        <v>730</v>
      </c>
      <c r="C17" s="576" t="s">
        <v>20</v>
      </c>
      <c r="D17" s="576" t="s">
        <v>1014</v>
      </c>
      <c r="E17" s="577" t="s">
        <v>1443</v>
      </c>
      <c r="F17" s="578" t="s">
        <v>1447</v>
      </c>
      <c r="G17" s="576">
        <v>561</v>
      </c>
      <c r="H17" s="579">
        <v>1502.937375</v>
      </c>
      <c r="I17" s="580">
        <v>4373614.2630000049</v>
      </c>
      <c r="J17" s="576" t="s">
        <v>426</v>
      </c>
      <c r="K17" s="576" t="s">
        <v>426</v>
      </c>
      <c r="L17" s="576" t="s">
        <v>426</v>
      </c>
      <c r="M17" s="581" t="s">
        <v>56</v>
      </c>
      <c r="N17" s="565" t="s">
        <v>400</v>
      </c>
      <c r="O17" s="601" t="s">
        <v>426</v>
      </c>
      <c r="P17" s="578" t="s">
        <v>1447</v>
      </c>
      <c r="Q17" s="602"/>
    </row>
    <row r="18" spans="1:17" s="364" customFormat="1" ht="18" customHeight="1">
      <c r="A18" s="575" t="s">
        <v>37</v>
      </c>
      <c r="B18" s="576" t="s">
        <v>730</v>
      </c>
      <c r="C18" s="576" t="s">
        <v>20</v>
      </c>
      <c r="D18" s="576" t="s">
        <v>1014</v>
      </c>
      <c r="E18" s="577" t="s">
        <v>1443</v>
      </c>
      <c r="F18" s="578" t="s">
        <v>1448</v>
      </c>
      <c r="G18" s="576">
        <v>17.5</v>
      </c>
      <c r="H18" s="579">
        <v>55.77225</v>
      </c>
      <c r="I18" s="580">
        <v>158465.30899999992</v>
      </c>
      <c r="J18" s="576" t="s">
        <v>426</v>
      </c>
      <c r="K18" s="576" t="s">
        <v>426</v>
      </c>
      <c r="L18" s="576" t="s">
        <v>426</v>
      </c>
      <c r="M18" s="581" t="s">
        <v>56</v>
      </c>
      <c r="N18" s="571" t="s">
        <v>400</v>
      </c>
      <c r="O18" s="601" t="s">
        <v>426</v>
      </c>
      <c r="P18" s="578" t="s">
        <v>1448</v>
      </c>
      <c r="Q18" s="602"/>
    </row>
    <row r="19" spans="1:17" s="364" customFormat="1" ht="18" customHeight="1">
      <c r="A19" s="575" t="s">
        <v>37</v>
      </c>
      <c r="B19" s="576" t="s">
        <v>730</v>
      </c>
      <c r="C19" s="576" t="s">
        <v>20</v>
      </c>
      <c r="D19" s="576" t="s">
        <v>1014</v>
      </c>
      <c r="E19" s="577" t="s">
        <v>1443</v>
      </c>
      <c r="F19" s="578" t="s">
        <v>1307</v>
      </c>
      <c r="G19" s="576">
        <v>2294</v>
      </c>
      <c r="H19" s="579">
        <v>20581.491825000001</v>
      </c>
      <c r="I19" s="580">
        <v>19507107.387665022</v>
      </c>
      <c r="J19" s="576" t="s">
        <v>426</v>
      </c>
      <c r="K19" s="576" t="s">
        <v>56</v>
      </c>
      <c r="L19" s="576" t="s">
        <v>56</v>
      </c>
      <c r="M19" s="604" t="s">
        <v>400</v>
      </c>
      <c r="N19" s="571" t="s">
        <v>400</v>
      </c>
      <c r="O19" s="601" t="s">
        <v>426</v>
      </c>
      <c r="P19" s="578" t="s">
        <v>1307</v>
      </c>
      <c r="Q19" s="602"/>
    </row>
    <row r="20" spans="1:17" s="364" customFormat="1" ht="18" customHeight="1">
      <c r="A20" s="575" t="s">
        <v>37</v>
      </c>
      <c r="B20" s="576" t="s">
        <v>730</v>
      </c>
      <c r="C20" s="576" t="s">
        <v>20</v>
      </c>
      <c r="D20" s="576" t="s">
        <v>1014</v>
      </c>
      <c r="E20" s="577" t="s">
        <v>1443</v>
      </c>
      <c r="F20" s="578" t="s">
        <v>1449</v>
      </c>
      <c r="G20" s="576">
        <v>1447.5</v>
      </c>
      <c r="H20" s="579">
        <v>2640.3337499999998</v>
      </c>
      <c r="I20" s="580">
        <v>6463167.5544000138</v>
      </c>
      <c r="J20" s="576" t="s">
        <v>426</v>
      </c>
      <c r="K20" s="576" t="s">
        <v>426</v>
      </c>
      <c r="L20" s="576" t="s">
        <v>426</v>
      </c>
      <c r="M20" s="581" t="s">
        <v>56</v>
      </c>
      <c r="N20" s="605" t="s">
        <v>400</v>
      </c>
      <c r="O20" s="601" t="s">
        <v>426</v>
      </c>
      <c r="P20" s="578" t="s">
        <v>1449</v>
      </c>
      <c r="Q20" s="602"/>
    </row>
    <row r="21" spans="1:17" s="609" customFormat="1" ht="18" customHeight="1">
      <c r="A21" s="575" t="s">
        <v>37</v>
      </c>
      <c r="B21" s="576" t="s">
        <v>730</v>
      </c>
      <c r="C21" s="576" t="s">
        <v>20</v>
      </c>
      <c r="D21" s="576" t="s">
        <v>1014</v>
      </c>
      <c r="E21" s="577" t="s">
        <v>1450</v>
      </c>
      <c r="F21" s="578" t="s">
        <v>716</v>
      </c>
      <c r="G21" s="576">
        <v>198123</v>
      </c>
      <c r="H21" s="579">
        <v>3095.7015050000223</v>
      </c>
      <c r="I21" s="580">
        <v>22053504.024649747</v>
      </c>
      <c r="J21" s="576" t="s">
        <v>56</v>
      </c>
      <c r="K21" s="576" t="s">
        <v>426</v>
      </c>
      <c r="L21" s="576" t="s">
        <v>56</v>
      </c>
      <c r="M21" s="606" t="s">
        <v>400</v>
      </c>
      <c r="N21" s="606" t="s">
        <v>400</v>
      </c>
      <c r="O21" s="607" t="s">
        <v>426</v>
      </c>
      <c r="P21" s="578" t="s">
        <v>716</v>
      </c>
      <c r="Q21" s="608" t="s">
        <v>1539</v>
      </c>
    </row>
    <row r="22" spans="1:17" ht="18" customHeight="1">
      <c r="A22" s="575" t="s">
        <v>37</v>
      </c>
      <c r="B22" s="576" t="s">
        <v>730</v>
      </c>
      <c r="C22" s="576" t="s">
        <v>20</v>
      </c>
      <c r="D22" s="576" t="s">
        <v>1014</v>
      </c>
      <c r="E22" s="577" t="s">
        <v>1450</v>
      </c>
      <c r="F22" s="578" t="s">
        <v>1451</v>
      </c>
      <c r="G22" s="576">
        <v>17779.5</v>
      </c>
      <c r="H22" s="579">
        <v>219.54808999999807</v>
      </c>
      <c r="I22" s="580">
        <v>3258323.9686999773</v>
      </c>
      <c r="J22" s="576" t="s">
        <v>56</v>
      </c>
      <c r="K22" s="576" t="s">
        <v>426</v>
      </c>
      <c r="L22" s="576" t="s">
        <v>426</v>
      </c>
      <c r="M22" s="604" t="s">
        <v>400</v>
      </c>
      <c r="N22" s="604" t="s">
        <v>400</v>
      </c>
      <c r="O22" s="601" t="s">
        <v>426</v>
      </c>
      <c r="P22" s="578" t="s">
        <v>1451</v>
      </c>
      <c r="Q22" s="608" t="s">
        <v>1539</v>
      </c>
    </row>
    <row r="23" spans="1:17" ht="18" customHeight="1">
      <c r="A23" s="585" t="s">
        <v>37</v>
      </c>
      <c r="B23" s="586" t="s">
        <v>730</v>
      </c>
      <c r="C23" s="586" t="s">
        <v>20</v>
      </c>
      <c r="D23" s="586" t="s">
        <v>1014</v>
      </c>
      <c r="E23" s="587" t="s">
        <v>1450</v>
      </c>
      <c r="F23" s="588" t="s">
        <v>1452</v>
      </c>
      <c r="G23" s="586">
        <v>4671.5</v>
      </c>
      <c r="H23" s="589">
        <v>550.92454000000009</v>
      </c>
      <c r="I23" s="590">
        <v>1709922.985800002</v>
      </c>
      <c r="J23" s="586" t="s">
        <v>426</v>
      </c>
      <c r="K23" s="586" t="s">
        <v>426</v>
      </c>
      <c r="L23" s="586" t="s">
        <v>426</v>
      </c>
      <c r="M23" s="586" t="s">
        <v>426</v>
      </c>
      <c r="N23" s="610" t="s">
        <v>426</v>
      </c>
      <c r="O23" s="593" t="s">
        <v>400</v>
      </c>
      <c r="P23" s="588" t="s">
        <v>400</v>
      </c>
      <c r="Q23" s="602"/>
    </row>
    <row r="24" spans="1:17" ht="18" customHeight="1">
      <c r="A24" s="575" t="s">
        <v>37</v>
      </c>
      <c r="B24" s="576" t="s">
        <v>730</v>
      </c>
      <c r="C24" s="576" t="s">
        <v>20</v>
      </c>
      <c r="D24" s="576" t="s">
        <v>1014</v>
      </c>
      <c r="E24" s="577" t="s">
        <v>1450</v>
      </c>
      <c r="F24" s="578" t="s">
        <v>1453</v>
      </c>
      <c r="G24" s="576">
        <v>62967</v>
      </c>
      <c r="H24" s="579">
        <v>4697.9598150000329</v>
      </c>
      <c r="I24" s="580">
        <v>18328106.043599982</v>
      </c>
      <c r="J24" s="576" t="s">
        <v>56</v>
      </c>
      <c r="K24" s="576" t="s">
        <v>56</v>
      </c>
      <c r="L24" s="576" t="s">
        <v>56</v>
      </c>
      <c r="M24" s="581" t="s">
        <v>400</v>
      </c>
      <c r="N24" s="576" t="s">
        <v>400</v>
      </c>
      <c r="O24" s="601" t="s">
        <v>426</v>
      </c>
      <c r="P24" s="578" t="s">
        <v>1453</v>
      </c>
      <c r="Q24" s="602"/>
    </row>
    <row r="25" spans="1:17" ht="18" customHeight="1">
      <c r="A25" s="575" t="s">
        <v>37</v>
      </c>
      <c r="B25" s="576" t="s">
        <v>730</v>
      </c>
      <c r="C25" s="576" t="s">
        <v>20</v>
      </c>
      <c r="D25" s="576" t="s">
        <v>1014</v>
      </c>
      <c r="E25" s="577" t="s">
        <v>1450</v>
      </c>
      <c r="F25" s="578" t="s">
        <v>1444</v>
      </c>
      <c r="G25" s="576">
        <v>1791.5</v>
      </c>
      <c r="H25" s="579">
        <v>559.69116500000007</v>
      </c>
      <c r="I25" s="580">
        <v>2898734.5343000023</v>
      </c>
      <c r="J25" s="576" t="s">
        <v>426</v>
      </c>
      <c r="K25" s="576" t="s">
        <v>426</v>
      </c>
      <c r="L25" s="576" t="s">
        <v>426</v>
      </c>
      <c r="M25" s="581" t="s">
        <v>56</v>
      </c>
      <c r="N25" s="576" t="s">
        <v>400</v>
      </c>
      <c r="O25" s="601" t="s">
        <v>426</v>
      </c>
      <c r="P25" s="578" t="s">
        <v>1444</v>
      </c>
      <c r="Q25" s="602"/>
    </row>
    <row r="26" spans="1:17" ht="18" customHeight="1">
      <c r="A26" s="575" t="s">
        <v>37</v>
      </c>
      <c r="B26" s="576" t="s">
        <v>730</v>
      </c>
      <c r="C26" s="576" t="s">
        <v>20</v>
      </c>
      <c r="D26" s="576" t="s">
        <v>1014</v>
      </c>
      <c r="E26" s="577" t="s">
        <v>1450</v>
      </c>
      <c r="F26" s="578" t="s">
        <v>1454</v>
      </c>
      <c r="G26" s="576">
        <v>7583</v>
      </c>
      <c r="H26" s="579">
        <v>607.22597499999733</v>
      </c>
      <c r="I26" s="580">
        <v>3298355.0855999966</v>
      </c>
      <c r="J26" s="576" t="s">
        <v>56</v>
      </c>
      <c r="K26" s="576" t="s">
        <v>426</v>
      </c>
      <c r="L26" s="576" t="s">
        <v>426</v>
      </c>
      <c r="M26" s="604" t="s">
        <v>400</v>
      </c>
      <c r="N26" s="604" t="s">
        <v>400</v>
      </c>
      <c r="O26" s="601" t="s">
        <v>426</v>
      </c>
      <c r="P26" s="578" t="s">
        <v>1454</v>
      </c>
      <c r="Q26" s="602"/>
    </row>
    <row r="27" spans="1:17" ht="18" customHeight="1">
      <c r="A27" s="575" t="s">
        <v>37</v>
      </c>
      <c r="B27" s="576" t="s">
        <v>730</v>
      </c>
      <c r="C27" s="576" t="s">
        <v>20</v>
      </c>
      <c r="D27" s="576" t="s">
        <v>1014</v>
      </c>
      <c r="E27" s="577" t="s">
        <v>1450</v>
      </c>
      <c r="F27" s="578" t="s">
        <v>1455</v>
      </c>
      <c r="G27" s="576">
        <v>19766</v>
      </c>
      <c r="H27" s="579">
        <v>1658.0616374999931</v>
      </c>
      <c r="I27" s="580">
        <v>5369305.4931900203</v>
      </c>
      <c r="J27" s="576" t="s">
        <v>56</v>
      </c>
      <c r="K27" s="576" t="s">
        <v>426</v>
      </c>
      <c r="L27" s="576" t="s">
        <v>426</v>
      </c>
      <c r="M27" s="581" t="s">
        <v>400</v>
      </c>
      <c r="N27" s="576" t="s">
        <v>400</v>
      </c>
      <c r="O27" s="601" t="s">
        <v>426</v>
      </c>
      <c r="P27" s="578" t="s">
        <v>1455</v>
      </c>
      <c r="Q27" s="602"/>
    </row>
    <row r="28" spans="1:17" ht="18" customHeight="1">
      <c r="A28" s="575" t="s">
        <v>37</v>
      </c>
      <c r="B28" s="576" t="s">
        <v>730</v>
      </c>
      <c r="C28" s="576" t="s">
        <v>20</v>
      </c>
      <c r="D28" s="576" t="s">
        <v>1014</v>
      </c>
      <c r="E28" s="577" t="s">
        <v>1450</v>
      </c>
      <c r="F28" s="578" t="s">
        <v>1456</v>
      </c>
      <c r="G28" s="576">
        <v>7130.5</v>
      </c>
      <c r="H28" s="579">
        <v>4040.8952599999971</v>
      </c>
      <c r="I28" s="580">
        <v>11377950.236699991</v>
      </c>
      <c r="J28" s="576" t="s">
        <v>56</v>
      </c>
      <c r="K28" s="576" t="s">
        <v>56</v>
      </c>
      <c r="L28" s="576" t="s">
        <v>56</v>
      </c>
      <c r="M28" s="581" t="s">
        <v>400</v>
      </c>
      <c r="N28" s="576" t="s">
        <v>400</v>
      </c>
      <c r="O28" s="601" t="s">
        <v>426</v>
      </c>
      <c r="P28" s="578" t="s">
        <v>1456</v>
      </c>
      <c r="Q28" s="602"/>
    </row>
    <row r="29" spans="1:17" ht="18" customHeight="1">
      <c r="A29" s="575" t="s">
        <v>37</v>
      </c>
      <c r="B29" s="576" t="s">
        <v>730</v>
      </c>
      <c r="C29" s="576" t="s">
        <v>20</v>
      </c>
      <c r="D29" s="576" t="s">
        <v>1014</v>
      </c>
      <c r="E29" s="577" t="s">
        <v>1450</v>
      </c>
      <c r="F29" s="578" t="s">
        <v>1457</v>
      </c>
      <c r="G29" s="576">
        <v>11142.5</v>
      </c>
      <c r="H29" s="579">
        <v>722.91886999999781</v>
      </c>
      <c r="I29" s="580">
        <v>4330851.9407000039</v>
      </c>
      <c r="J29" s="576" t="s">
        <v>56</v>
      </c>
      <c r="K29" s="576" t="s">
        <v>426</v>
      </c>
      <c r="L29" s="576" t="s">
        <v>426</v>
      </c>
      <c r="M29" s="604" t="s">
        <v>400</v>
      </c>
      <c r="N29" s="604" t="s">
        <v>400</v>
      </c>
      <c r="O29" s="601" t="s">
        <v>426</v>
      </c>
      <c r="P29" s="578" t="s">
        <v>1457</v>
      </c>
      <c r="Q29" s="602"/>
    </row>
    <row r="30" spans="1:17" ht="18" customHeight="1">
      <c r="A30" s="575" t="s">
        <v>37</v>
      </c>
      <c r="B30" s="576" t="s">
        <v>730</v>
      </c>
      <c r="C30" s="576" t="s">
        <v>20</v>
      </c>
      <c r="D30" s="576" t="s">
        <v>1014</v>
      </c>
      <c r="E30" s="577" t="s">
        <v>1450</v>
      </c>
      <c r="F30" s="578" t="s">
        <v>1445</v>
      </c>
      <c r="G30" s="576">
        <v>50460.5</v>
      </c>
      <c r="H30" s="579">
        <v>3206.5963832499033</v>
      </c>
      <c r="I30" s="580">
        <v>15196389.445580177</v>
      </c>
      <c r="J30" s="576" t="s">
        <v>56</v>
      </c>
      <c r="K30" s="576" t="s">
        <v>426</v>
      </c>
      <c r="L30" s="576" t="s">
        <v>56</v>
      </c>
      <c r="M30" s="604" t="s">
        <v>400</v>
      </c>
      <c r="N30" s="611" t="s">
        <v>400</v>
      </c>
      <c r="O30" s="601" t="s">
        <v>426</v>
      </c>
      <c r="P30" s="578" t="s">
        <v>1445</v>
      </c>
      <c r="Q30" s="602"/>
    </row>
    <row r="31" spans="1:17" s="375" customFormat="1" ht="18" customHeight="1">
      <c r="A31" s="575" t="s">
        <v>37</v>
      </c>
      <c r="B31" s="576" t="s">
        <v>730</v>
      </c>
      <c r="C31" s="576" t="s">
        <v>20</v>
      </c>
      <c r="D31" s="576" t="s">
        <v>1014</v>
      </c>
      <c r="E31" s="577" t="s">
        <v>1450</v>
      </c>
      <c r="F31" s="578" t="s">
        <v>1458</v>
      </c>
      <c r="G31" s="576">
        <v>16218.5</v>
      </c>
      <c r="H31" s="579">
        <v>4232.5709099999931</v>
      </c>
      <c r="I31" s="580">
        <v>8128186.2347500185</v>
      </c>
      <c r="J31" s="576" t="s">
        <v>56</v>
      </c>
      <c r="K31" s="576" t="s">
        <v>56</v>
      </c>
      <c r="L31" s="576" t="s">
        <v>56</v>
      </c>
      <c r="M31" s="576" t="s">
        <v>400</v>
      </c>
      <c r="N31" s="576" t="s">
        <v>400</v>
      </c>
      <c r="O31" s="607" t="s">
        <v>426</v>
      </c>
      <c r="P31" s="578" t="s">
        <v>1458</v>
      </c>
      <c r="Q31" s="608" t="s">
        <v>1539</v>
      </c>
    </row>
    <row r="32" spans="1:17" ht="18" customHeight="1">
      <c r="A32" s="585" t="s">
        <v>37</v>
      </c>
      <c r="B32" s="586" t="s">
        <v>730</v>
      </c>
      <c r="C32" s="586" t="s">
        <v>20</v>
      </c>
      <c r="D32" s="586" t="s">
        <v>1014</v>
      </c>
      <c r="E32" s="587" t="s">
        <v>1450</v>
      </c>
      <c r="F32" s="588" t="s">
        <v>1459</v>
      </c>
      <c r="G32" s="586">
        <v>1936</v>
      </c>
      <c r="H32" s="589">
        <v>70.016949999999994</v>
      </c>
      <c r="I32" s="590">
        <v>767213.19901999948</v>
      </c>
      <c r="J32" s="586" t="s">
        <v>426</v>
      </c>
      <c r="K32" s="586" t="s">
        <v>426</v>
      </c>
      <c r="L32" s="586" t="s">
        <v>426</v>
      </c>
      <c r="M32" s="586" t="s">
        <v>426</v>
      </c>
      <c r="N32" s="612" t="s">
        <v>426</v>
      </c>
      <c r="O32" s="593" t="s">
        <v>400</v>
      </c>
      <c r="P32" s="588" t="s">
        <v>400</v>
      </c>
      <c r="Q32" s="602"/>
    </row>
    <row r="33" spans="1:17" ht="18" customHeight="1">
      <c r="A33" s="585" t="s">
        <v>37</v>
      </c>
      <c r="B33" s="586" t="s">
        <v>730</v>
      </c>
      <c r="C33" s="586" t="s">
        <v>20</v>
      </c>
      <c r="D33" s="586" t="s">
        <v>1014</v>
      </c>
      <c r="E33" s="587" t="s">
        <v>1450</v>
      </c>
      <c r="F33" s="588" t="s">
        <v>1460</v>
      </c>
      <c r="G33" s="586">
        <v>293.5</v>
      </c>
      <c r="H33" s="589">
        <v>79.452859999999973</v>
      </c>
      <c r="I33" s="590">
        <v>165225.28344999996</v>
      </c>
      <c r="J33" s="586" t="s">
        <v>426</v>
      </c>
      <c r="K33" s="586" t="s">
        <v>426</v>
      </c>
      <c r="L33" s="586" t="s">
        <v>426</v>
      </c>
      <c r="M33" s="613" t="s">
        <v>426</v>
      </c>
      <c r="N33" s="586" t="s">
        <v>426</v>
      </c>
      <c r="O33" s="593" t="s">
        <v>400</v>
      </c>
      <c r="P33" s="588" t="s">
        <v>400</v>
      </c>
      <c r="Q33" s="602"/>
    </row>
    <row r="34" spans="1:17" ht="18" customHeight="1">
      <c r="A34" s="575" t="s">
        <v>37</v>
      </c>
      <c r="B34" s="576" t="s">
        <v>730</v>
      </c>
      <c r="C34" s="576" t="s">
        <v>20</v>
      </c>
      <c r="D34" s="576" t="s">
        <v>1014</v>
      </c>
      <c r="E34" s="577" t="s">
        <v>1450</v>
      </c>
      <c r="F34" s="578" t="s">
        <v>1461</v>
      </c>
      <c r="G34" s="576">
        <v>3011.5</v>
      </c>
      <c r="H34" s="579">
        <v>163.32067499999951</v>
      </c>
      <c r="I34" s="580">
        <v>1925033.1977500031</v>
      </c>
      <c r="J34" s="576" t="s">
        <v>426</v>
      </c>
      <c r="K34" s="576" t="s">
        <v>426</v>
      </c>
      <c r="L34" s="576" t="s">
        <v>426</v>
      </c>
      <c r="M34" s="581" t="s">
        <v>56</v>
      </c>
      <c r="N34" s="576" t="s">
        <v>400</v>
      </c>
      <c r="O34" s="601" t="s">
        <v>426</v>
      </c>
      <c r="P34" s="578" t="s">
        <v>1461</v>
      </c>
      <c r="Q34" s="602"/>
    </row>
    <row r="35" spans="1:17" ht="18" customHeight="1">
      <c r="A35" s="575" t="s">
        <v>37</v>
      </c>
      <c r="B35" s="576" t="s">
        <v>730</v>
      </c>
      <c r="C35" s="576" t="s">
        <v>20</v>
      </c>
      <c r="D35" s="576" t="s">
        <v>1014</v>
      </c>
      <c r="E35" s="577" t="s">
        <v>1450</v>
      </c>
      <c r="F35" s="578" t="s">
        <v>1446</v>
      </c>
      <c r="G35" s="576">
        <v>4543</v>
      </c>
      <c r="H35" s="579">
        <v>7723.0694699999985</v>
      </c>
      <c r="I35" s="580">
        <v>7893169.7417500131</v>
      </c>
      <c r="J35" s="576" t="s">
        <v>426</v>
      </c>
      <c r="K35" s="576" t="s">
        <v>56</v>
      </c>
      <c r="L35" s="576" t="s">
        <v>56</v>
      </c>
      <c r="M35" s="581" t="s">
        <v>400</v>
      </c>
      <c r="N35" s="576" t="s">
        <v>400</v>
      </c>
      <c r="O35" s="601" t="s">
        <v>426</v>
      </c>
      <c r="P35" s="578" t="s">
        <v>1446</v>
      </c>
      <c r="Q35" s="602"/>
    </row>
    <row r="36" spans="1:17" ht="18" customHeight="1">
      <c r="A36" s="575" t="s">
        <v>37</v>
      </c>
      <c r="B36" s="576" t="s">
        <v>730</v>
      </c>
      <c r="C36" s="576" t="s">
        <v>20</v>
      </c>
      <c r="D36" s="576" t="s">
        <v>1014</v>
      </c>
      <c r="E36" s="577" t="s">
        <v>1450</v>
      </c>
      <c r="F36" s="578" t="s">
        <v>721</v>
      </c>
      <c r="G36" s="576">
        <v>34037.5</v>
      </c>
      <c r="H36" s="579">
        <v>7978.7061640000602</v>
      </c>
      <c r="I36" s="580">
        <v>25910174.870545164</v>
      </c>
      <c r="J36" s="576" t="s">
        <v>56</v>
      </c>
      <c r="K36" s="576" t="s">
        <v>56</v>
      </c>
      <c r="L36" s="576" t="s">
        <v>56</v>
      </c>
      <c r="M36" s="581" t="s">
        <v>400</v>
      </c>
      <c r="N36" s="576" t="s">
        <v>400</v>
      </c>
      <c r="O36" s="601" t="s">
        <v>426</v>
      </c>
      <c r="P36" s="578" t="s">
        <v>721</v>
      </c>
      <c r="Q36" s="602"/>
    </row>
    <row r="37" spans="1:17" ht="18" customHeight="1">
      <c r="A37" s="575" t="s">
        <v>37</v>
      </c>
      <c r="B37" s="576" t="s">
        <v>730</v>
      </c>
      <c r="C37" s="576" t="s">
        <v>20</v>
      </c>
      <c r="D37" s="576" t="s">
        <v>1014</v>
      </c>
      <c r="E37" s="577" t="s">
        <v>1450</v>
      </c>
      <c r="F37" s="578" t="s">
        <v>1462</v>
      </c>
      <c r="G37" s="576">
        <v>798.5</v>
      </c>
      <c r="H37" s="579">
        <v>352.39752500000009</v>
      </c>
      <c r="I37" s="580">
        <v>937426.05274999968</v>
      </c>
      <c r="J37" s="576" t="s">
        <v>426</v>
      </c>
      <c r="K37" s="576" t="s">
        <v>426</v>
      </c>
      <c r="L37" s="576" t="s">
        <v>426</v>
      </c>
      <c r="M37" s="581" t="s">
        <v>56</v>
      </c>
      <c r="N37" s="576" t="s">
        <v>400</v>
      </c>
      <c r="O37" s="601" t="s">
        <v>426</v>
      </c>
      <c r="P37" s="578" t="s">
        <v>1462</v>
      </c>
      <c r="Q37" s="602"/>
    </row>
    <row r="38" spans="1:17" ht="18" customHeight="1">
      <c r="A38" s="575" t="s">
        <v>37</v>
      </c>
      <c r="B38" s="576" t="s">
        <v>730</v>
      </c>
      <c r="C38" s="576" t="s">
        <v>20</v>
      </c>
      <c r="D38" s="576" t="s">
        <v>1014</v>
      </c>
      <c r="E38" s="577" t="s">
        <v>1450</v>
      </c>
      <c r="F38" s="578" t="s">
        <v>1463</v>
      </c>
      <c r="G38" s="576">
        <v>9561.5</v>
      </c>
      <c r="H38" s="579">
        <v>14044.648169999995</v>
      </c>
      <c r="I38" s="580">
        <v>26995081.59979992</v>
      </c>
      <c r="J38" s="576" t="s">
        <v>56</v>
      </c>
      <c r="K38" s="576" t="s">
        <v>56</v>
      </c>
      <c r="L38" s="576" t="s">
        <v>56</v>
      </c>
      <c r="M38" s="581" t="s">
        <v>400</v>
      </c>
      <c r="N38" s="576" t="s">
        <v>400</v>
      </c>
      <c r="O38" s="601" t="s">
        <v>426</v>
      </c>
      <c r="P38" s="578" t="s">
        <v>1463</v>
      </c>
      <c r="Q38" s="602"/>
    </row>
    <row r="39" spans="1:17" ht="18" customHeight="1">
      <c r="A39" s="575" t="s">
        <v>37</v>
      </c>
      <c r="B39" s="576" t="s">
        <v>730</v>
      </c>
      <c r="C39" s="576" t="s">
        <v>20</v>
      </c>
      <c r="D39" s="576" t="s">
        <v>1014</v>
      </c>
      <c r="E39" s="577" t="s">
        <v>1450</v>
      </c>
      <c r="F39" s="578" t="s">
        <v>1464</v>
      </c>
      <c r="G39" s="576">
        <v>22914</v>
      </c>
      <c r="H39" s="579">
        <v>7098.3117050000092</v>
      </c>
      <c r="I39" s="580">
        <v>32995050.125250168</v>
      </c>
      <c r="J39" s="576" t="s">
        <v>56</v>
      </c>
      <c r="K39" s="576" t="s">
        <v>56</v>
      </c>
      <c r="L39" s="576" t="s">
        <v>56</v>
      </c>
      <c r="M39" s="581" t="s">
        <v>400</v>
      </c>
      <c r="N39" s="576" t="s">
        <v>400</v>
      </c>
      <c r="O39" s="601" t="s">
        <v>426</v>
      </c>
      <c r="P39" s="578" t="s">
        <v>1464</v>
      </c>
      <c r="Q39" s="602"/>
    </row>
    <row r="40" spans="1:17" ht="18" customHeight="1">
      <c r="A40" s="575" t="s">
        <v>37</v>
      </c>
      <c r="B40" s="576" t="s">
        <v>730</v>
      </c>
      <c r="C40" s="576" t="s">
        <v>20</v>
      </c>
      <c r="D40" s="576" t="s">
        <v>1014</v>
      </c>
      <c r="E40" s="577" t="s">
        <v>1450</v>
      </c>
      <c r="F40" s="578" t="s">
        <v>1465</v>
      </c>
      <c r="G40" s="576">
        <v>4316</v>
      </c>
      <c r="H40" s="579">
        <v>16618.908729999988</v>
      </c>
      <c r="I40" s="580">
        <v>19554162.772849921</v>
      </c>
      <c r="J40" s="576" t="s">
        <v>426</v>
      </c>
      <c r="K40" s="576" t="s">
        <v>56</v>
      </c>
      <c r="L40" s="576" t="s">
        <v>56</v>
      </c>
      <c r="M40" s="581" t="s">
        <v>400</v>
      </c>
      <c r="N40" s="576" t="s">
        <v>400</v>
      </c>
      <c r="O40" s="601" t="s">
        <v>426</v>
      </c>
      <c r="P40" s="578" t="s">
        <v>1465</v>
      </c>
      <c r="Q40" s="602"/>
    </row>
    <row r="41" spans="1:17" ht="18" customHeight="1">
      <c r="A41" s="575" t="s">
        <v>37</v>
      </c>
      <c r="B41" s="576" t="s">
        <v>730</v>
      </c>
      <c r="C41" s="576" t="s">
        <v>20</v>
      </c>
      <c r="D41" s="576" t="s">
        <v>1014</v>
      </c>
      <c r="E41" s="577" t="s">
        <v>1450</v>
      </c>
      <c r="F41" s="578" t="s">
        <v>1307</v>
      </c>
      <c r="G41" s="576">
        <v>38007.5</v>
      </c>
      <c r="H41" s="579">
        <v>97258.376289999956</v>
      </c>
      <c r="I41" s="580">
        <v>101297345.96889499</v>
      </c>
      <c r="J41" s="576" t="s">
        <v>56</v>
      </c>
      <c r="K41" s="576" t="s">
        <v>56</v>
      </c>
      <c r="L41" s="576" t="s">
        <v>56</v>
      </c>
      <c r="M41" s="581" t="s">
        <v>400</v>
      </c>
      <c r="N41" s="576" t="s">
        <v>400</v>
      </c>
      <c r="O41" s="601" t="s">
        <v>426</v>
      </c>
      <c r="P41" s="578" t="s">
        <v>1307</v>
      </c>
      <c r="Q41" s="602"/>
    </row>
    <row r="42" spans="1:17" ht="18" customHeight="1">
      <c r="A42" s="575" t="s">
        <v>37</v>
      </c>
      <c r="B42" s="576" t="s">
        <v>730</v>
      </c>
      <c r="C42" s="576" t="s">
        <v>20</v>
      </c>
      <c r="D42" s="576" t="s">
        <v>1014</v>
      </c>
      <c r="E42" s="577" t="s">
        <v>1450</v>
      </c>
      <c r="F42" s="578" t="s">
        <v>1466</v>
      </c>
      <c r="G42" s="576">
        <v>7101.5</v>
      </c>
      <c r="H42" s="579">
        <v>26691.975805000016</v>
      </c>
      <c r="I42" s="580">
        <v>29971833.167750098</v>
      </c>
      <c r="J42" s="576" t="s">
        <v>426</v>
      </c>
      <c r="K42" s="576" t="s">
        <v>56</v>
      </c>
      <c r="L42" s="576" t="s">
        <v>56</v>
      </c>
      <c r="M42" s="581" t="s">
        <v>400</v>
      </c>
      <c r="N42" s="576" t="s">
        <v>400</v>
      </c>
      <c r="O42" s="601" t="s">
        <v>426</v>
      </c>
      <c r="P42" s="578" t="s">
        <v>1466</v>
      </c>
      <c r="Q42" s="602"/>
    </row>
    <row r="43" spans="1:17" ht="18" customHeight="1">
      <c r="A43" s="585" t="s">
        <v>37</v>
      </c>
      <c r="B43" s="586" t="s">
        <v>730</v>
      </c>
      <c r="C43" s="586" t="s">
        <v>20</v>
      </c>
      <c r="D43" s="586" t="s">
        <v>1014</v>
      </c>
      <c r="E43" s="587" t="s">
        <v>1450</v>
      </c>
      <c r="F43" s="588" t="s">
        <v>1467</v>
      </c>
      <c r="G43" s="586">
        <v>2412.5</v>
      </c>
      <c r="H43" s="589">
        <v>77.165869999999956</v>
      </c>
      <c r="I43" s="590">
        <v>529377.13489999995</v>
      </c>
      <c r="J43" s="586" t="s">
        <v>426</v>
      </c>
      <c r="K43" s="586" t="s">
        <v>426</v>
      </c>
      <c r="L43" s="586" t="s">
        <v>426</v>
      </c>
      <c r="M43" s="586" t="s">
        <v>426</v>
      </c>
      <c r="N43" s="612" t="s">
        <v>426</v>
      </c>
      <c r="O43" s="592" t="s">
        <v>400</v>
      </c>
      <c r="P43" s="588" t="s">
        <v>400</v>
      </c>
      <c r="Q43" s="602"/>
    </row>
    <row r="44" spans="1:17" ht="18" customHeight="1">
      <c r="A44" s="585" t="s">
        <v>37</v>
      </c>
      <c r="B44" s="586" t="s">
        <v>730</v>
      </c>
      <c r="C44" s="586" t="s">
        <v>20</v>
      </c>
      <c r="D44" s="586" t="s">
        <v>1014</v>
      </c>
      <c r="E44" s="587" t="s">
        <v>1450</v>
      </c>
      <c r="F44" s="588" t="s">
        <v>1468</v>
      </c>
      <c r="G44" s="586">
        <v>5528.5</v>
      </c>
      <c r="H44" s="589">
        <v>400.17184000000032</v>
      </c>
      <c r="I44" s="590">
        <v>1263648.4681499971</v>
      </c>
      <c r="J44" s="586" t="s">
        <v>426</v>
      </c>
      <c r="K44" s="586" t="s">
        <v>426</v>
      </c>
      <c r="L44" s="586" t="s">
        <v>426</v>
      </c>
      <c r="M44" s="586" t="s">
        <v>426</v>
      </c>
      <c r="N44" s="586" t="s">
        <v>426</v>
      </c>
      <c r="O44" s="614" t="s">
        <v>400</v>
      </c>
      <c r="P44" s="588" t="s">
        <v>400</v>
      </c>
      <c r="Q44" s="602"/>
    </row>
    <row r="45" spans="1:17" ht="18" customHeight="1">
      <c r="A45" s="585" t="s">
        <v>37</v>
      </c>
      <c r="B45" s="586" t="s">
        <v>730</v>
      </c>
      <c r="C45" s="586" t="s">
        <v>20</v>
      </c>
      <c r="D45" s="586" t="s">
        <v>1014</v>
      </c>
      <c r="E45" s="615" t="s">
        <v>1469</v>
      </c>
      <c r="F45" s="588" t="s">
        <v>721</v>
      </c>
      <c r="G45" s="586">
        <v>18</v>
      </c>
      <c r="H45" s="589">
        <v>32.408499999999997</v>
      </c>
      <c r="I45" s="590">
        <v>73184.305000000008</v>
      </c>
      <c r="J45" s="586" t="s">
        <v>426</v>
      </c>
      <c r="K45" s="586" t="s">
        <v>426</v>
      </c>
      <c r="L45" s="586" t="s">
        <v>426</v>
      </c>
      <c r="M45" s="616" t="s">
        <v>426</v>
      </c>
      <c r="N45" s="617" t="s">
        <v>426</v>
      </c>
      <c r="O45" s="593" t="s">
        <v>400</v>
      </c>
      <c r="P45" s="588" t="s">
        <v>400</v>
      </c>
      <c r="Q45" s="602"/>
    </row>
    <row r="46" spans="1:17" ht="18" customHeight="1">
      <c r="A46" s="585" t="s">
        <v>37</v>
      </c>
      <c r="B46" s="586" t="s">
        <v>730</v>
      </c>
      <c r="C46" s="586" t="s">
        <v>20</v>
      </c>
      <c r="D46" s="586" t="s">
        <v>1014</v>
      </c>
      <c r="E46" s="615" t="s">
        <v>1470</v>
      </c>
      <c r="F46" s="588" t="s">
        <v>721</v>
      </c>
      <c r="G46" s="586">
        <v>307</v>
      </c>
      <c r="H46" s="589">
        <v>575.32226500000002</v>
      </c>
      <c r="I46" s="590">
        <v>2480328.545750001</v>
      </c>
      <c r="J46" s="586" t="s">
        <v>426</v>
      </c>
      <c r="K46" s="586" t="s">
        <v>426</v>
      </c>
      <c r="L46" s="586" t="s">
        <v>426</v>
      </c>
      <c r="M46" s="616" t="s">
        <v>426</v>
      </c>
      <c r="N46" s="617" t="s">
        <v>426</v>
      </c>
      <c r="O46" s="593" t="s">
        <v>400</v>
      </c>
      <c r="P46" s="588" t="s">
        <v>400</v>
      </c>
      <c r="Q46" s="602"/>
    </row>
    <row r="47" spans="1:17" ht="18" customHeight="1">
      <c r="A47" s="585" t="s">
        <v>37</v>
      </c>
      <c r="B47" s="586" t="s">
        <v>730</v>
      </c>
      <c r="C47" s="586" t="s">
        <v>20</v>
      </c>
      <c r="D47" s="586" t="s">
        <v>1014</v>
      </c>
      <c r="E47" s="615" t="s">
        <v>1470</v>
      </c>
      <c r="F47" s="588" t="s">
        <v>1471</v>
      </c>
      <c r="G47" s="586">
        <v>758.5</v>
      </c>
      <c r="H47" s="589">
        <v>1481.49037</v>
      </c>
      <c r="I47" s="590">
        <v>2225650.1250000005</v>
      </c>
      <c r="J47" s="586" t="s">
        <v>426</v>
      </c>
      <c r="K47" s="586" t="s">
        <v>426</v>
      </c>
      <c r="L47" s="586" t="s">
        <v>426</v>
      </c>
      <c r="M47" s="616" t="s">
        <v>426</v>
      </c>
      <c r="N47" s="617" t="s">
        <v>426</v>
      </c>
      <c r="O47" s="593" t="s">
        <v>400</v>
      </c>
      <c r="P47" s="588" t="s">
        <v>400</v>
      </c>
      <c r="Q47" s="602"/>
    </row>
    <row r="48" spans="1:17" ht="18" customHeight="1">
      <c r="A48" s="575" t="s">
        <v>37</v>
      </c>
      <c r="B48" s="576" t="s">
        <v>730</v>
      </c>
      <c r="C48" s="576" t="s">
        <v>20</v>
      </c>
      <c r="D48" s="576" t="s">
        <v>1014</v>
      </c>
      <c r="E48" s="577" t="s">
        <v>1472</v>
      </c>
      <c r="F48" s="578" t="s">
        <v>1473</v>
      </c>
      <c r="G48" s="576">
        <v>100.5</v>
      </c>
      <c r="H48" s="579">
        <v>264.49400000000003</v>
      </c>
      <c r="I48" s="580">
        <v>893345.5612499998</v>
      </c>
      <c r="J48" s="576" t="s">
        <v>426</v>
      </c>
      <c r="K48" s="576" t="s">
        <v>426</v>
      </c>
      <c r="L48" s="576" t="s">
        <v>426</v>
      </c>
      <c r="M48" s="581" t="s">
        <v>56</v>
      </c>
      <c r="N48" s="576" t="s">
        <v>400</v>
      </c>
      <c r="O48" s="599" t="s">
        <v>426</v>
      </c>
      <c r="P48" s="578" t="s">
        <v>1473</v>
      </c>
      <c r="Q48" s="602"/>
    </row>
    <row r="49" spans="1:19" ht="18" customHeight="1">
      <c r="A49" s="575" t="s">
        <v>37</v>
      </c>
      <c r="B49" s="576" t="s">
        <v>730</v>
      </c>
      <c r="C49" s="576" t="s">
        <v>20</v>
      </c>
      <c r="D49" s="576" t="s">
        <v>1014</v>
      </c>
      <c r="E49" s="577" t="s">
        <v>1472</v>
      </c>
      <c r="F49" s="578" t="s">
        <v>721</v>
      </c>
      <c r="G49" s="576">
        <v>5248.5</v>
      </c>
      <c r="H49" s="579">
        <v>12896.779044999994</v>
      </c>
      <c r="I49" s="580">
        <v>44900900.07494998</v>
      </c>
      <c r="J49" s="576" t="s">
        <v>426</v>
      </c>
      <c r="K49" s="576" t="s">
        <v>56</v>
      </c>
      <c r="L49" s="576" t="s">
        <v>56</v>
      </c>
      <c r="M49" s="600" t="s">
        <v>400</v>
      </c>
      <c r="N49" s="571" t="s">
        <v>400</v>
      </c>
      <c r="O49" s="601" t="s">
        <v>426</v>
      </c>
      <c r="P49" s="578" t="s">
        <v>721</v>
      </c>
      <c r="Q49" s="602"/>
    </row>
    <row r="50" spans="1:19" ht="18" customHeight="1">
      <c r="A50" s="575" t="s">
        <v>37</v>
      </c>
      <c r="B50" s="576" t="s">
        <v>730</v>
      </c>
      <c r="C50" s="576" t="s">
        <v>20</v>
      </c>
      <c r="D50" s="576" t="s">
        <v>1014</v>
      </c>
      <c r="E50" s="577" t="s">
        <v>1472</v>
      </c>
      <c r="F50" s="578" t="s">
        <v>1474</v>
      </c>
      <c r="G50" s="576">
        <v>1485.5</v>
      </c>
      <c r="H50" s="579">
        <v>3938.8998999999994</v>
      </c>
      <c r="I50" s="580">
        <v>14306021.259799995</v>
      </c>
      <c r="J50" s="576" t="s">
        <v>426</v>
      </c>
      <c r="K50" s="576" t="s">
        <v>56</v>
      </c>
      <c r="L50" s="576" t="s">
        <v>56</v>
      </c>
      <c r="M50" s="600" t="s">
        <v>400</v>
      </c>
      <c r="N50" s="571" t="s">
        <v>400</v>
      </c>
      <c r="O50" s="601" t="s">
        <v>426</v>
      </c>
      <c r="P50" s="578" t="s">
        <v>1474</v>
      </c>
      <c r="Q50" s="602"/>
    </row>
    <row r="51" spans="1:19" ht="18" customHeight="1">
      <c r="A51" s="575" t="s">
        <v>37</v>
      </c>
      <c r="B51" s="576" t="s">
        <v>730</v>
      </c>
      <c r="C51" s="576" t="s">
        <v>20</v>
      </c>
      <c r="D51" s="576" t="s">
        <v>1014</v>
      </c>
      <c r="E51" s="577" t="s">
        <v>1472</v>
      </c>
      <c r="F51" s="578" t="s">
        <v>1471</v>
      </c>
      <c r="G51" s="576">
        <v>5150</v>
      </c>
      <c r="H51" s="579">
        <v>10466.14157</v>
      </c>
      <c r="I51" s="580">
        <v>25640174.116250023</v>
      </c>
      <c r="J51" s="576" t="s">
        <v>426</v>
      </c>
      <c r="K51" s="576" t="s">
        <v>56</v>
      </c>
      <c r="L51" s="576" t="s">
        <v>56</v>
      </c>
      <c r="M51" s="600" t="s">
        <v>400</v>
      </c>
      <c r="N51" s="571" t="s">
        <v>400</v>
      </c>
      <c r="O51" s="601" t="s">
        <v>426</v>
      </c>
      <c r="P51" s="578" t="s">
        <v>1471</v>
      </c>
      <c r="Q51" s="602"/>
    </row>
    <row r="52" spans="1:19" ht="18" customHeight="1">
      <c r="A52" s="575" t="s">
        <v>37</v>
      </c>
      <c r="B52" s="576" t="s">
        <v>730</v>
      </c>
      <c r="C52" s="576" t="s">
        <v>20</v>
      </c>
      <c r="D52" s="576" t="s">
        <v>1014</v>
      </c>
      <c r="E52" s="577" t="s">
        <v>1475</v>
      </c>
      <c r="F52" s="578" t="s">
        <v>721</v>
      </c>
      <c r="G52" s="576">
        <v>939.5</v>
      </c>
      <c r="H52" s="579">
        <v>3732.1004199999998</v>
      </c>
      <c r="I52" s="580">
        <v>9708438.5502000041</v>
      </c>
      <c r="J52" s="576" t="s">
        <v>426</v>
      </c>
      <c r="K52" s="576" t="s">
        <v>426</v>
      </c>
      <c r="L52" s="576" t="s">
        <v>56</v>
      </c>
      <c r="M52" s="600" t="s">
        <v>400</v>
      </c>
      <c r="N52" s="571" t="s">
        <v>400</v>
      </c>
      <c r="O52" s="601" t="s">
        <v>426</v>
      </c>
      <c r="P52" s="578" t="s">
        <v>721</v>
      </c>
      <c r="Q52" s="602"/>
    </row>
    <row r="53" spans="1:19" ht="18" customHeight="1">
      <c r="A53" s="575" t="s">
        <v>37</v>
      </c>
      <c r="B53" s="576" t="s">
        <v>730</v>
      </c>
      <c r="C53" s="576" t="s">
        <v>20</v>
      </c>
      <c r="D53" s="576" t="s">
        <v>1014</v>
      </c>
      <c r="E53" s="577" t="s">
        <v>1475</v>
      </c>
      <c r="F53" s="578" t="s">
        <v>1474</v>
      </c>
      <c r="G53" s="576">
        <v>315.5</v>
      </c>
      <c r="H53" s="579">
        <v>1416.8636500000005</v>
      </c>
      <c r="I53" s="580">
        <v>2335696.5500000003</v>
      </c>
      <c r="J53" s="576" t="s">
        <v>426</v>
      </c>
      <c r="K53" s="576" t="s">
        <v>426</v>
      </c>
      <c r="L53" s="576" t="s">
        <v>426</v>
      </c>
      <c r="M53" s="581" t="s">
        <v>56</v>
      </c>
      <c r="N53" s="618" t="s">
        <v>400</v>
      </c>
      <c r="O53" s="582" t="s">
        <v>426</v>
      </c>
      <c r="P53" s="578" t="s">
        <v>1474</v>
      </c>
      <c r="Q53" s="602"/>
    </row>
    <row r="54" spans="1:19" ht="18" customHeight="1">
      <c r="A54" s="586" t="s">
        <v>37</v>
      </c>
      <c r="B54" s="586" t="s">
        <v>730</v>
      </c>
      <c r="C54" s="586" t="s">
        <v>20</v>
      </c>
      <c r="D54" s="586" t="s">
        <v>1014</v>
      </c>
      <c r="E54" s="587" t="s">
        <v>1475</v>
      </c>
      <c r="F54" s="588" t="s">
        <v>1471</v>
      </c>
      <c r="G54" s="586">
        <v>35</v>
      </c>
      <c r="H54" s="589">
        <v>97.729500000000002</v>
      </c>
      <c r="I54" s="590">
        <v>219572.87500000006</v>
      </c>
      <c r="J54" s="586" t="s">
        <v>426</v>
      </c>
      <c r="K54" s="586" t="s">
        <v>426</v>
      </c>
      <c r="L54" s="586" t="s">
        <v>426</v>
      </c>
      <c r="M54" s="616" t="s">
        <v>426</v>
      </c>
      <c r="N54" s="617" t="s">
        <v>426</v>
      </c>
      <c r="O54" s="593" t="s">
        <v>426</v>
      </c>
      <c r="P54" s="588" t="s">
        <v>1471</v>
      </c>
      <c r="Q54" s="602"/>
    </row>
    <row r="55" spans="1:19" s="364" customFormat="1">
      <c r="A55" s="619" t="s">
        <v>37</v>
      </c>
      <c r="B55" s="619" t="s">
        <v>1303</v>
      </c>
      <c r="C55" s="620" t="s">
        <v>1304</v>
      </c>
      <c r="D55" s="619" t="s">
        <v>1305</v>
      </c>
      <c r="E55" s="621" t="s">
        <v>1306</v>
      </c>
      <c r="F55" s="622" t="s">
        <v>1307</v>
      </c>
      <c r="G55" s="623">
        <v>463</v>
      </c>
      <c r="H55" s="624">
        <v>758</v>
      </c>
      <c r="I55" s="625" t="s">
        <v>1308</v>
      </c>
      <c r="J55" s="626" t="s">
        <v>426</v>
      </c>
      <c r="K55" s="626" t="s">
        <v>426</v>
      </c>
      <c r="L55" s="625" t="s">
        <v>1308</v>
      </c>
      <c r="M55" s="626" t="s">
        <v>56</v>
      </c>
      <c r="N55" s="619" t="s">
        <v>400</v>
      </c>
      <c r="O55" s="599" t="s">
        <v>426</v>
      </c>
      <c r="P55" s="622" t="s">
        <v>1307</v>
      </c>
      <c r="Q55" s="627"/>
    </row>
    <row r="56" spans="1:19" s="364" customFormat="1">
      <c r="A56" s="619" t="s">
        <v>37</v>
      </c>
      <c r="B56" s="619" t="s">
        <v>1303</v>
      </c>
      <c r="C56" s="620" t="s">
        <v>1304</v>
      </c>
      <c r="D56" s="619" t="s">
        <v>1305</v>
      </c>
      <c r="E56" s="621" t="s">
        <v>1306</v>
      </c>
      <c r="F56" s="628" t="s">
        <v>1309</v>
      </c>
      <c r="G56" s="629">
        <v>1502</v>
      </c>
      <c r="H56" s="630">
        <v>1982.7344666666668</v>
      </c>
      <c r="I56" s="625" t="s">
        <v>1308</v>
      </c>
      <c r="J56" s="619" t="s">
        <v>56</v>
      </c>
      <c r="K56" s="619" t="s">
        <v>56</v>
      </c>
      <c r="L56" s="625" t="s">
        <v>1308</v>
      </c>
      <c r="M56" s="619" t="s">
        <v>400</v>
      </c>
      <c r="N56" s="619" t="s">
        <v>400</v>
      </c>
      <c r="O56" s="619" t="s">
        <v>426</v>
      </c>
      <c r="P56" s="628" t="s">
        <v>1309</v>
      </c>
      <c r="Q56" s="631"/>
    </row>
    <row r="57" spans="1:19" s="364" customFormat="1">
      <c r="A57" s="619" t="s">
        <v>37</v>
      </c>
      <c r="B57" s="619" t="s">
        <v>1303</v>
      </c>
      <c r="C57" s="620" t="s">
        <v>1304</v>
      </c>
      <c r="D57" s="619" t="s">
        <v>1305</v>
      </c>
      <c r="E57" s="621" t="s">
        <v>1306</v>
      </c>
      <c r="F57" s="628" t="s">
        <v>1310</v>
      </c>
      <c r="G57" s="630">
        <v>4360.5</v>
      </c>
      <c r="H57" s="630">
        <v>3139.5</v>
      </c>
      <c r="I57" s="625" t="s">
        <v>1308</v>
      </c>
      <c r="J57" s="619" t="s">
        <v>56</v>
      </c>
      <c r="K57" s="619" t="s">
        <v>56</v>
      </c>
      <c r="L57" s="625" t="s">
        <v>1308</v>
      </c>
      <c r="M57" s="619" t="s">
        <v>400</v>
      </c>
      <c r="N57" s="619" t="s">
        <v>400</v>
      </c>
      <c r="O57" s="619" t="s">
        <v>426</v>
      </c>
      <c r="P57" s="628" t="s">
        <v>1310</v>
      </c>
      <c r="Q57" s="632"/>
    </row>
    <row r="58" spans="1:19" s="364" customFormat="1">
      <c r="A58" s="619" t="s">
        <v>37</v>
      </c>
      <c r="B58" s="619" t="s">
        <v>1303</v>
      </c>
      <c r="C58" s="620" t="s">
        <v>1304</v>
      </c>
      <c r="D58" s="619" t="s">
        <v>1305</v>
      </c>
      <c r="E58" s="621" t="s">
        <v>1306</v>
      </c>
      <c r="F58" s="628" t="s">
        <v>1311</v>
      </c>
      <c r="G58" s="633">
        <v>4808.5</v>
      </c>
      <c r="H58" s="633">
        <v>6980.63</v>
      </c>
      <c r="I58" s="626" t="s">
        <v>1308</v>
      </c>
      <c r="J58" s="619" t="s">
        <v>56</v>
      </c>
      <c r="K58" s="619" t="s">
        <v>56</v>
      </c>
      <c r="L58" s="626" t="s">
        <v>1308</v>
      </c>
      <c r="M58" s="619" t="s">
        <v>400</v>
      </c>
      <c r="N58" s="619" t="s">
        <v>400</v>
      </c>
      <c r="O58" s="619" t="s">
        <v>426</v>
      </c>
      <c r="P58" s="628" t="s">
        <v>1311</v>
      </c>
      <c r="Q58" s="632"/>
    </row>
    <row r="59" spans="1:19" s="603" customFormat="1">
      <c r="A59" s="619" t="s">
        <v>37</v>
      </c>
      <c r="B59" s="619" t="s">
        <v>1303</v>
      </c>
      <c r="C59" s="620" t="s">
        <v>1304</v>
      </c>
      <c r="D59" s="619" t="s">
        <v>1305</v>
      </c>
      <c r="E59" s="621" t="s">
        <v>1306</v>
      </c>
      <c r="F59" s="628" t="s">
        <v>1312</v>
      </c>
      <c r="G59" s="634">
        <v>675.66666666666663</v>
      </c>
      <c r="H59" s="635">
        <v>3819</v>
      </c>
      <c r="I59" s="636" t="s">
        <v>1308</v>
      </c>
      <c r="J59" s="626" t="s">
        <v>426</v>
      </c>
      <c r="K59" s="619" t="s">
        <v>56</v>
      </c>
      <c r="L59" s="636" t="s">
        <v>1308</v>
      </c>
      <c r="M59" s="619" t="s">
        <v>400</v>
      </c>
      <c r="N59" s="619" t="s">
        <v>400</v>
      </c>
      <c r="O59" s="619" t="s">
        <v>426</v>
      </c>
      <c r="P59" s="628" t="s">
        <v>1312</v>
      </c>
      <c r="Q59" s="632"/>
    </row>
    <row r="60" spans="1:19" s="364" customFormat="1">
      <c r="A60" s="619" t="s">
        <v>37</v>
      </c>
      <c r="B60" s="619" t="s">
        <v>1303</v>
      </c>
      <c r="C60" s="620" t="s">
        <v>1304</v>
      </c>
      <c r="D60" s="619" t="s">
        <v>1305</v>
      </c>
      <c r="E60" s="621" t="s">
        <v>1306</v>
      </c>
      <c r="F60" s="637" t="s">
        <v>1313</v>
      </c>
      <c r="G60" s="633">
        <v>7199.3333333333339</v>
      </c>
      <c r="H60" s="633">
        <v>1206.5545366666565</v>
      </c>
      <c r="I60" s="626" t="s">
        <v>1308</v>
      </c>
      <c r="J60" s="619" t="s">
        <v>56</v>
      </c>
      <c r="K60" s="619" t="s">
        <v>56</v>
      </c>
      <c r="L60" s="626" t="s">
        <v>1308</v>
      </c>
      <c r="M60" s="619" t="s">
        <v>400</v>
      </c>
      <c r="N60" s="619" t="s">
        <v>400</v>
      </c>
      <c r="O60" s="619" t="s">
        <v>426</v>
      </c>
      <c r="P60" s="638" t="s">
        <v>1313</v>
      </c>
      <c r="Q60" s="639" t="s">
        <v>1345</v>
      </c>
    </row>
    <row r="61" spans="1:19" s="364" customFormat="1">
      <c r="A61" s="619" t="s">
        <v>37</v>
      </c>
      <c r="B61" s="619" t="s">
        <v>1303</v>
      </c>
      <c r="C61" s="620" t="s">
        <v>1304</v>
      </c>
      <c r="D61" s="619" t="s">
        <v>1305</v>
      </c>
      <c r="E61" s="621" t="s">
        <v>1306</v>
      </c>
      <c r="F61" s="628" t="s">
        <v>1314</v>
      </c>
      <c r="G61" s="619" t="s">
        <v>400</v>
      </c>
      <c r="H61" s="619" t="s">
        <v>400</v>
      </c>
      <c r="I61" s="619" t="s">
        <v>400</v>
      </c>
      <c r="J61" s="619" t="s">
        <v>400</v>
      </c>
      <c r="K61" s="619" t="s">
        <v>400</v>
      </c>
      <c r="L61" s="619" t="s">
        <v>400</v>
      </c>
      <c r="M61" s="619" t="s">
        <v>400</v>
      </c>
      <c r="N61" s="619" t="s">
        <v>400</v>
      </c>
      <c r="O61" s="619" t="s">
        <v>426</v>
      </c>
      <c r="P61" s="628" t="s">
        <v>1314</v>
      </c>
      <c r="Q61" s="640" t="s">
        <v>1344</v>
      </c>
    </row>
    <row r="62" spans="1:19" s="647" customFormat="1">
      <c r="A62" s="641" t="s">
        <v>37</v>
      </c>
      <c r="B62" s="642" t="s">
        <v>1303</v>
      </c>
      <c r="C62" s="643" t="s">
        <v>1304</v>
      </c>
      <c r="D62" s="644" t="s">
        <v>1305</v>
      </c>
      <c r="E62" s="645" t="s">
        <v>1306</v>
      </c>
      <c r="F62" s="646" t="s">
        <v>721</v>
      </c>
      <c r="G62" s="641">
        <v>0</v>
      </c>
      <c r="H62" s="641">
        <v>0</v>
      </c>
      <c r="I62" s="641">
        <v>0</v>
      </c>
      <c r="J62" s="641" t="s">
        <v>400</v>
      </c>
      <c r="K62" s="641" t="s">
        <v>400</v>
      </c>
      <c r="L62" s="641" t="s">
        <v>400</v>
      </c>
      <c r="M62" s="641" t="s">
        <v>400</v>
      </c>
      <c r="N62" s="641" t="s">
        <v>400</v>
      </c>
      <c r="O62" s="641" t="s">
        <v>426</v>
      </c>
      <c r="P62" s="646" t="s">
        <v>721</v>
      </c>
      <c r="Q62" s="619" t="s">
        <v>400</v>
      </c>
    </row>
    <row r="63" spans="1:19" s="375" customFormat="1" ht="13.35" customHeight="1">
      <c r="A63" s="648" t="s">
        <v>37</v>
      </c>
      <c r="B63" s="648" t="s">
        <v>730</v>
      </c>
      <c r="C63" s="649" t="s">
        <v>81</v>
      </c>
      <c r="D63" s="649" t="s">
        <v>685</v>
      </c>
      <c r="E63" s="648" t="s">
        <v>715</v>
      </c>
      <c r="F63" s="650" t="s">
        <v>717</v>
      </c>
      <c r="G63" s="651">
        <v>20651</v>
      </c>
      <c r="H63" s="651">
        <v>4874.3350249999994</v>
      </c>
      <c r="I63" s="651">
        <v>19277306.089999996</v>
      </c>
      <c r="J63" s="648" t="s">
        <v>56</v>
      </c>
      <c r="K63" s="648" t="s">
        <v>56</v>
      </c>
      <c r="L63" s="648" t="s">
        <v>56</v>
      </c>
      <c r="M63" s="648" t="s">
        <v>400</v>
      </c>
      <c r="N63" s="648" t="s">
        <v>400</v>
      </c>
      <c r="O63" s="648" t="s">
        <v>426</v>
      </c>
      <c r="P63" s="652" t="s">
        <v>717</v>
      </c>
      <c r="Q63" s="653"/>
      <c r="S63" s="233"/>
    </row>
    <row r="64" spans="1:19" s="375" customFormat="1" ht="13.35" customHeight="1">
      <c r="A64" s="648" t="s">
        <v>37</v>
      </c>
      <c r="B64" s="648" t="s">
        <v>730</v>
      </c>
      <c r="C64" s="649" t="s">
        <v>81</v>
      </c>
      <c r="D64" s="649" t="s">
        <v>685</v>
      </c>
      <c r="E64" s="648" t="s">
        <v>715</v>
      </c>
      <c r="F64" s="650" t="s">
        <v>722</v>
      </c>
      <c r="G64" s="651">
        <v>11711.5</v>
      </c>
      <c r="H64" s="651">
        <v>823.62159999999983</v>
      </c>
      <c r="I64" s="651">
        <v>3681612.2299999995</v>
      </c>
      <c r="J64" s="654" t="s">
        <v>56</v>
      </c>
      <c r="K64" s="648" t="s">
        <v>426</v>
      </c>
      <c r="L64" s="648" t="s">
        <v>56</v>
      </c>
      <c r="M64" s="648" t="s">
        <v>400</v>
      </c>
      <c r="N64" s="648" t="s">
        <v>400</v>
      </c>
      <c r="O64" s="648" t="s">
        <v>426</v>
      </c>
      <c r="P64" s="652" t="s">
        <v>722</v>
      </c>
      <c r="Q64" s="653"/>
      <c r="S64" s="233"/>
    </row>
    <row r="65" spans="1:19" s="375" customFormat="1" ht="15">
      <c r="A65" s="648" t="s">
        <v>37</v>
      </c>
      <c r="B65" s="648" t="s">
        <v>730</v>
      </c>
      <c r="C65" s="649" t="s">
        <v>81</v>
      </c>
      <c r="D65" s="649" t="s">
        <v>685</v>
      </c>
      <c r="E65" s="648" t="s">
        <v>715</v>
      </c>
      <c r="F65" s="650" t="s">
        <v>723</v>
      </c>
      <c r="G65" s="651">
        <v>11479.5</v>
      </c>
      <c r="H65" s="651">
        <v>552.09692500000028</v>
      </c>
      <c r="I65" s="651">
        <v>2982423.9399999985</v>
      </c>
      <c r="J65" s="648" t="s">
        <v>56</v>
      </c>
      <c r="K65" s="648" t="s">
        <v>426</v>
      </c>
      <c r="L65" s="648" t="s">
        <v>56</v>
      </c>
      <c r="M65" s="648" t="s">
        <v>400</v>
      </c>
      <c r="N65" s="648" t="s">
        <v>400</v>
      </c>
      <c r="O65" s="648" t="s">
        <v>56</v>
      </c>
      <c r="P65" s="1745" t="s">
        <v>723</v>
      </c>
      <c r="Q65" s="653"/>
      <c r="S65" s="233"/>
    </row>
    <row r="66" spans="1:19" s="375" customFormat="1" ht="13.35" customHeight="1">
      <c r="A66" s="648" t="s">
        <v>37</v>
      </c>
      <c r="B66" s="648" t="s">
        <v>730</v>
      </c>
      <c r="C66" s="649" t="s">
        <v>81</v>
      </c>
      <c r="D66" s="649" t="s">
        <v>685</v>
      </c>
      <c r="E66" s="648" t="s">
        <v>715</v>
      </c>
      <c r="F66" s="650" t="s">
        <v>724</v>
      </c>
      <c r="G66" s="651">
        <v>3831.5</v>
      </c>
      <c r="H66" s="651">
        <v>853.43149499999981</v>
      </c>
      <c r="I66" s="651">
        <v>1351678.48</v>
      </c>
      <c r="J66" s="648" t="s">
        <v>56</v>
      </c>
      <c r="K66" s="648" t="s">
        <v>56</v>
      </c>
      <c r="L66" s="648" t="s">
        <v>426</v>
      </c>
      <c r="M66" s="648" t="s">
        <v>400</v>
      </c>
      <c r="N66" s="648" t="s">
        <v>400</v>
      </c>
      <c r="O66" s="648" t="s">
        <v>56</v>
      </c>
      <c r="P66" s="1745"/>
      <c r="Q66" s="653"/>
      <c r="S66" s="233"/>
    </row>
    <row r="67" spans="1:19" s="375" customFormat="1" ht="15">
      <c r="A67" s="648" t="s">
        <v>37</v>
      </c>
      <c r="B67" s="648" t="s">
        <v>730</v>
      </c>
      <c r="C67" s="649" t="s">
        <v>81</v>
      </c>
      <c r="D67" s="649" t="s">
        <v>685</v>
      </c>
      <c r="E67" s="648" t="s">
        <v>715</v>
      </c>
      <c r="F67" s="650" t="s">
        <v>421</v>
      </c>
      <c r="G67" s="651">
        <v>10084</v>
      </c>
      <c r="H67" s="651">
        <v>18677.000129999993</v>
      </c>
      <c r="I67" s="651">
        <v>19359578.90499999</v>
      </c>
      <c r="J67" s="648" t="s">
        <v>56</v>
      </c>
      <c r="K67" s="648" t="s">
        <v>56</v>
      </c>
      <c r="L67" s="648" t="s">
        <v>56</v>
      </c>
      <c r="M67" s="648" t="s">
        <v>400</v>
      </c>
      <c r="N67" s="648" t="s">
        <v>400</v>
      </c>
      <c r="O67" s="648" t="s">
        <v>426</v>
      </c>
      <c r="P67" s="652" t="s">
        <v>421</v>
      </c>
      <c r="Q67" s="653"/>
      <c r="S67" s="233"/>
    </row>
    <row r="68" spans="1:19" s="375" customFormat="1" ht="15">
      <c r="A68" s="648" t="s">
        <v>37</v>
      </c>
      <c r="B68" s="648" t="s">
        <v>730</v>
      </c>
      <c r="C68" s="649" t="s">
        <v>81</v>
      </c>
      <c r="D68" s="649" t="s">
        <v>685</v>
      </c>
      <c r="E68" s="648" t="s">
        <v>715</v>
      </c>
      <c r="F68" s="650" t="s">
        <v>716</v>
      </c>
      <c r="G68" s="651">
        <v>6582</v>
      </c>
      <c r="H68" s="651">
        <v>871.03845000000069</v>
      </c>
      <c r="I68" s="651">
        <v>1364995.4899999998</v>
      </c>
      <c r="J68" s="648" t="s">
        <v>56</v>
      </c>
      <c r="K68" s="648" t="s">
        <v>56</v>
      </c>
      <c r="L68" s="648" t="s">
        <v>426</v>
      </c>
      <c r="M68" s="648" t="s">
        <v>400</v>
      </c>
      <c r="N68" s="648" t="s">
        <v>400</v>
      </c>
      <c r="O68" s="648" t="s">
        <v>426</v>
      </c>
      <c r="P68" s="652" t="s">
        <v>716</v>
      </c>
      <c r="Q68" s="653"/>
      <c r="S68" s="233"/>
    </row>
    <row r="69" spans="1:19" s="375" customFormat="1" ht="13.35" customHeight="1">
      <c r="A69" s="648" t="s">
        <v>37</v>
      </c>
      <c r="B69" s="648" t="s">
        <v>730</v>
      </c>
      <c r="C69" s="649" t="s">
        <v>81</v>
      </c>
      <c r="D69" s="649" t="s">
        <v>685</v>
      </c>
      <c r="E69" s="648" t="s">
        <v>715</v>
      </c>
      <c r="F69" s="650" t="s">
        <v>718</v>
      </c>
      <c r="G69" s="651">
        <v>3826.5</v>
      </c>
      <c r="H69" s="651">
        <v>230.90067499999992</v>
      </c>
      <c r="I69" s="651">
        <v>4192971.395</v>
      </c>
      <c r="J69" s="648" t="s">
        <v>56</v>
      </c>
      <c r="K69" s="648" t="s">
        <v>426</v>
      </c>
      <c r="L69" s="648" t="s">
        <v>56</v>
      </c>
      <c r="M69" s="648" t="s">
        <v>400</v>
      </c>
      <c r="N69" s="648" t="s">
        <v>400</v>
      </c>
      <c r="O69" s="648" t="s">
        <v>426</v>
      </c>
      <c r="P69" s="652" t="s">
        <v>718</v>
      </c>
      <c r="Q69" s="653"/>
      <c r="S69" s="233"/>
    </row>
    <row r="70" spans="1:19" s="375" customFormat="1" ht="13.35" customHeight="1">
      <c r="A70" s="655" t="s">
        <v>37</v>
      </c>
      <c r="B70" s="655" t="s">
        <v>730</v>
      </c>
      <c r="C70" s="656" t="s">
        <v>81</v>
      </c>
      <c r="D70" s="656" t="s">
        <v>685</v>
      </c>
      <c r="E70" s="655" t="s">
        <v>715</v>
      </c>
      <c r="F70" s="657" t="s">
        <v>725</v>
      </c>
      <c r="G70" s="658">
        <v>2023.5</v>
      </c>
      <c r="H70" s="658">
        <v>130.00778500000001</v>
      </c>
      <c r="I70" s="658">
        <v>429283.94999999995</v>
      </c>
      <c r="J70" s="655" t="s">
        <v>426</v>
      </c>
      <c r="K70" s="655" t="s">
        <v>426</v>
      </c>
      <c r="L70" s="655" t="s">
        <v>426</v>
      </c>
      <c r="M70" s="655" t="s">
        <v>426</v>
      </c>
      <c r="N70" s="655" t="s">
        <v>426</v>
      </c>
      <c r="O70" s="659" t="s">
        <v>400</v>
      </c>
      <c r="P70" s="660" t="s">
        <v>400</v>
      </c>
      <c r="Q70" s="653"/>
      <c r="S70" s="233"/>
    </row>
    <row r="71" spans="1:19" s="375" customFormat="1" ht="18" customHeight="1">
      <c r="A71" s="655" t="s">
        <v>37</v>
      </c>
      <c r="B71" s="655" t="s">
        <v>730</v>
      </c>
      <c r="C71" s="656" t="s">
        <v>81</v>
      </c>
      <c r="D71" s="656" t="s">
        <v>685</v>
      </c>
      <c r="E71" s="655" t="s">
        <v>715</v>
      </c>
      <c r="F71" s="657" t="s">
        <v>721</v>
      </c>
      <c r="G71" s="658">
        <v>1353</v>
      </c>
      <c r="H71" s="658">
        <v>73.103965000000002</v>
      </c>
      <c r="I71" s="658">
        <v>469754.18999999983</v>
      </c>
      <c r="J71" s="655" t="s">
        <v>426</v>
      </c>
      <c r="K71" s="655" t="s">
        <v>426</v>
      </c>
      <c r="L71" s="655" t="s">
        <v>426</v>
      </c>
      <c r="M71" s="655" t="s">
        <v>426</v>
      </c>
      <c r="N71" s="655" t="s">
        <v>426</v>
      </c>
      <c r="O71" s="659" t="s">
        <v>400</v>
      </c>
      <c r="P71" s="660" t="s">
        <v>400</v>
      </c>
      <c r="Q71" s="653"/>
      <c r="S71" s="233"/>
    </row>
    <row r="72" spans="1:19" s="375" customFormat="1" ht="18" customHeight="1">
      <c r="A72" s="655" t="s">
        <v>37</v>
      </c>
      <c r="B72" s="655" t="s">
        <v>730</v>
      </c>
      <c r="C72" s="656" t="s">
        <v>81</v>
      </c>
      <c r="D72" s="656" t="s">
        <v>685</v>
      </c>
      <c r="E72" s="655" t="s">
        <v>715</v>
      </c>
      <c r="F72" s="657" t="s">
        <v>731</v>
      </c>
      <c r="G72" s="658">
        <v>773.5</v>
      </c>
      <c r="H72" s="658">
        <v>91.482464999999991</v>
      </c>
      <c r="I72" s="658">
        <v>838646.94000000018</v>
      </c>
      <c r="J72" s="655" t="s">
        <v>426</v>
      </c>
      <c r="K72" s="655" t="s">
        <v>426</v>
      </c>
      <c r="L72" s="655" t="s">
        <v>426</v>
      </c>
      <c r="M72" s="655" t="s">
        <v>426</v>
      </c>
      <c r="N72" s="655" t="s">
        <v>426</v>
      </c>
      <c r="O72" s="659" t="s">
        <v>400</v>
      </c>
      <c r="P72" s="660" t="s">
        <v>400</v>
      </c>
      <c r="Q72" s="653" t="s">
        <v>732</v>
      </c>
      <c r="S72" s="233"/>
    </row>
    <row r="73" spans="1:19" s="375" customFormat="1" ht="18" customHeight="1">
      <c r="A73" s="655" t="s">
        <v>37</v>
      </c>
      <c r="B73" s="655" t="s">
        <v>730</v>
      </c>
      <c r="C73" s="656" t="s">
        <v>81</v>
      </c>
      <c r="D73" s="656" t="s">
        <v>685</v>
      </c>
      <c r="E73" s="655" t="s">
        <v>715</v>
      </c>
      <c r="F73" s="657" t="s">
        <v>733</v>
      </c>
      <c r="G73" s="658">
        <v>660</v>
      </c>
      <c r="H73" s="658">
        <v>107.446625</v>
      </c>
      <c r="I73" s="658">
        <v>829476.69500000007</v>
      </c>
      <c r="J73" s="655" t="s">
        <v>426</v>
      </c>
      <c r="K73" s="655" t="s">
        <v>426</v>
      </c>
      <c r="L73" s="655" t="s">
        <v>426</v>
      </c>
      <c r="M73" s="655" t="s">
        <v>426</v>
      </c>
      <c r="N73" s="655" t="s">
        <v>426</v>
      </c>
      <c r="O73" s="659" t="s">
        <v>400</v>
      </c>
      <c r="P73" s="660" t="s">
        <v>400</v>
      </c>
      <c r="Q73" s="653"/>
      <c r="S73" s="233"/>
    </row>
    <row r="74" spans="1:19" s="375" customFormat="1" ht="18" customHeight="1">
      <c r="A74" s="655" t="s">
        <v>37</v>
      </c>
      <c r="B74" s="655" t="s">
        <v>730</v>
      </c>
      <c r="C74" s="656" t="s">
        <v>81</v>
      </c>
      <c r="D74" s="656" t="s">
        <v>685</v>
      </c>
      <c r="E74" s="655" t="s">
        <v>715</v>
      </c>
      <c r="F74" s="657" t="s">
        <v>719</v>
      </c>
      <c r="G74" s="658">
        <v>503.5</v>
      </c>
      <c r="H74" s="658">
        <v>25.782419999999998</v>
      </c>
      <c r="I74" s="658">
        <v>101019.43500000001</v>
      </c>
      <c r="J74" s="655" t="s">
        <v>426</v>
      </c>
      <c r="K74" s="655" t="s">
        <v>426</v>
      </c>
      <c r="L74" s="655" t="s">
        <v>426</v>
      </c>
      <c r="M74" s="655" t="s">
        <v>426</v>
      </c>
      <c r="N74" s="655" t="s">
        <v>426</v>
      </c>
      <c r="O74" s="659" t="s">
        <v>400</v>
      </c>
      <c r="P74" s="660" t="s">
        <v>400</v>
      </c>
      <c r="Q74" s="653"/>
      <c r="S74" s="233"/>
    </row>
    <row r="75" spans="1:19" s="375" customFormat="1" ht="18" customHeight="1">
      <c r="A75" s="655" t="s">
        <v>37</v>
      </c>
      <c r="B75" s="655" t="s">
        <v>730</v>
      </c>
      <c r="C75" s="656" t="s">
        <v>81</v>
      </c>
      <c r="D75" s="656" t="s">
        <v>685</v>
      </c>
      <c r="E75" s="655" t="s">
        <v>715</v>
      </c>
      <c r="F75" s="657" t="s">
        <v>734</v>
      </c>
      <c r="G75" s="658">
        <v>452</v>
      </c>
      <c r="H75" s="658">
        <v>10.452045</v>
      </c>
      <c r="I75" s="658">
        <v>168406.88</v>
      </c>
      <c r="J75" s="655" t="s">
        <v>426</v>
      </c>
      <c r="K75" s="655" t="s">
        <v>426</v>
      </c>
      <c r="L75" s="655" t="s">
        <v>426</v>
      </c>
      <c r="M75" s="655" t="s">
        <v>426</v>
      </c>
      <c r="N75" s="655" t="s">
        <v>426</v>
      </c>
      <c r="O75" s="659" t="s">
        <v>400</v>
      </c>
      <c r="P75" s="660" t="s">
        <v>400</v>
      </c>
      <c r="Q75" s="653"/>
      <c r="S75" s="233"/>
    </row>
    <row r="76" spans="1:19" s="375" customFormat="1" ht="18" customHeight="1">
      <c r="A76" s="655" t="s">
        <v>37</v>
      </c>
      <c r="B76" s="655" t="s">
        <v>730</v>
      </c>
      <c r="C76" s="656" t="s">
        <v>81</v>
      </c>
      <c r="D76" s="656" t="s">
        <v>685</v>
      </c>
      <c r="E76" s="655" t="s">
        <v>715</v>
      </c>
      <c r="F76" s="657" t="s">
        <v>720</v>
      </c>
      <c r="G76" s="658">
        <v>110</v>
      </c>
      <c r="H76" s="658">
        <v>12.058924999999999</v>
      </c>
      <c r="I76" s="658">
        <v>54090.85500000001</v>
      </c>
      <c r="J76" s="655" t="s">
        <v>426</v>
      </c>
      <c r="K76" s="655" t="s">
        <v>426</v>
      </c>
      <c r="L76" s="655" t="s">
        <v>426</v>
      </c>
      <c r="M76" s="655" t="s">
        <v>426</v>
      </c>
      <c r="N76" s="655" t="s">
        <v>426</v>
      </c>
      <c r="O76" s="659" t="s">
        <v>400</v>
      </c>
      <c r="P76" s="660" t="s">
        <v>400</v>
      </c>
      <c r="Q76" s="653"/>
      <c r="S76" s="233"/>
    </row>
    <row r="77" spans="1:19" s="375" customFormat="1" ht="18" customHeight="1">
      <c r="A77" s="655" t="s">
        <v>37</v>
      </c>
      <c r="B77" s="655" t="s">
        <v>730</v>
      </c>
      <c r="C77" s="656" t="s">
        <v>81</v>
      </c>
      <c r="D77" s="656" t="s">
        <v>685</v>
      </c>
      <c r="E77" s="655" t="s">
        <v>715</v>
      </c>
      <c r="F77" s="657" t="s">
        <v>735</v>
      </c>
      <c r="G77" s="658">
        <v>15.5</v>
      </c>
      <c r="H77" s="658">
        <v>7.9903000000000004</v>
      </c>
      <c r="I77" s="658">
        <v>76036.95</v>
      </c>
      <c r="J77" s="655" t="s">
        <v>426</v>
      </c>
      <c r="K77" s="655" t="s">
        <v>426</v>
      </c>
      <c r="L77" s="655" t="s">
        <v>426</v>
      </c>
      <c r="M77" s="655" t="s">
        <v>426</v>
      </c>
      <c r="N77" s="655" t="s">
        <v>426</v>
      </c>
      <c r="O77" s="659" t="s">
        <v>400</v>
      </c>
      <c r="P77" s="660" t="s">
        <v>400</v>
      </c>
      <c r="Q77" s="653" t="s">
        <v>736</v>
      </c>
      <c r="S77" s="233"/>
    </row>
    <row r="78" spans="1:19" s="375" customFormat="1" ht="18" customHeight="1">
      <c r="A78" s="648" t="s">
        <v>37</v>
      </c>
      <c r="B78" s="648" t="s">
        <v>730</v>
      </c>
      <c r="C78" s="649" t="s">
        <v>81</v>
      </c>
      <c r="D78" s="649" t="s">
        <v>685</v>
      </c>
      <c r="E78" s="648" t="s">
        <v>726</v>
      </c>
      <c r="F78" s="661" t="s">
        <v>718</v>
      </c>
      <c r="G78" s="662">
        <v>888</v>
      </c>
      <c r="H78" s="662">
        <v>68.626044999999991</v>
      </c>
      <c r="I78" s="662">
        <v>1304543.3850000002</v>
      </c>
      <c r="J78" s="648" t="s">
        <v>56</v>
      </c>
      <c r="K78" s="648" t="s">
        <v>56</v>
      </c>
      <c r="L78" s="648" t="s">
        <v>56</v>
      </c>
      <c r="M78" s="648" t="s">
        <v>400</v>
      </c>
      <c r="N78" s="648" t="s">
        <v>400</v>
      </c>
      <c r="O78" s="648" t="s">
        <v>56</v>
      </c>
      <c r="P78" s="1744" t="s">
        <v>718</v>
      </c>
      <c r="Q78" s="653"/>
      <c r="S78" s="229"/>
    </row>
    <row r="79" spans="1:19" s="375" customFormat="1" ht="18" customHeight="1">
      <c r="A79" s="648" t="s">
        <v>37</v>
      </c>
      <c r="B79" s="648" t="s">
        <v>730</v>
      </c>
      <c r="C79" s="649" t="s">
        <v>81</v>
      </c>
      <c r="D79" s="649" t="s">
        <v>685</v>
      </c>
      <c r="E79" s="648" t="s">
        <v>726</v>
      </c>
      <c r="F79" s="661" t="s">
        <v>733</v>
      </c>
      <c r="G79" s="662">
        <v>345</v>
      </c>
      <c r="H79" s="662">
        <v>49.140500000000003</v>
      </c>
      <c r="I79" s="662">
        <v>483277.03</v>
      </c>
      <c r="J79" s="648" t="s">
        <v>56</v>
      </c>
      <c r="K79" s="648" t="s">
        <v>56</v>
      </c>
      <c r="L79" s="648" t="s">
        <v>56</v>
      </c>
      <c r="M79" s="648" t="s">
        <v>400</v>
      </c>
      <c r="N79" s="648" t="s">
        <v>400</v>
      </c>
      <c r="O79" s="648" t="s">
        <v>56</v>
      </c>
      <c r="P79" s="1744"/>
      <c r="Q79" s="653"/>
      <c r="S79" s="229"/>
    </row>
    <row r="80" spans="1:19" s="375" customFormat="1" ht="18" customHeight="1">
      <c r="A80" s="655" t="s">
        <v>37</v>
      </c>
      <c r="B80" s="655" t="s">
        <v>730</v>
      </c>
      <c r="C80" s="656" t="s">
        <v>81</v>
      </c>
      <c r="D80" s="656" t="s">
        <v>685</v>
      </c>
      <c r="E80" s="655" t="s">
        <v>726</v>
      </c>
      <c r="F80" s="663" t="s">
        <v>717</v>
      </c>
      <c r="G80" s="664">
        <v>70.5</v>
      </c>
      <c r="H80" s="664">
        <v>12.029529999999999</v>
      </c>
      <c r="I80" s="664">
        <v>76865.86</v>
      </c>
      <c r="J80" s="655" t="s">
        <v>426</v>
      </c>
      <c r="K80" s="655" t="s">
        <v>426</v>
      </c>
      <c r="L80" s="655" t="s">
        <v>426</v>
      </c>
      <c r="M80" s="655" t="s">
        <v>426</v>
      </c>
      <c r="N80" s="655" t="s">
        <v>426</v>
      </c>
      <c r="O80" s="659" t="s">
        <v>400</v>
      </c>
      <c r="P80" s="660" t="s">
        <v>400</v>
      </c>
      <c r="Q80" s="653"/>
      <c r="S80" s="229"/>
    </row>
    <row r="81" spans="1:21" s="375" customFormat="1" ht="18" customHeight="1">
      <c r="A81" s="648" t="s">
        <v>37</v>
      </c>
      <c r="B81" s="648" t="s">
        <v>730</v>
      </c>
      <c r="C81" s="649" t="s">
        <v>81</v>
      </c>
      <c r="D81" s="649" t="s">
        <v>685</v>
      </c>
      <c r="E81" s="648" t="s">
        <v>727</v>
      </c>
      <c r="F81" s="661" t="s">
        <v>723</v>
      </c>
      <c r="G81" s="662">
        <v>10126.5</v>
      </c>
      <c r="H81" s="662">
        <v>207.92818</v>
      </c>
      <c r="I81" s="662">
        <v>2554567.4400000013</v>
      </c>
      <c r="J81" s="648" t="s">
        <v>56</v>
      </c>
      <c r="K81" s="648" t="s">
        <v>56</v>
      </c>
      <c r="L81" s="648" t="s">
        <v>56</v>
      </c>
      <c r="M81" s="648" t="s">
        <v>400</v>
      </c>
      <c r="N81" s="648" t="s">
        <v>400</v>
      </c>
      <c r="O81" s="648" t="s">
        <v>56</v>
      </c>
      <c r="P81" s="1744" t="s">
        <v>723</v>
      </c>
      <c r="Q81" s="653"/>
      <c r="S81" s="233"/>
    </row>
    <row r="82" spans="1:21" s="375" customFormat="1" ht="18" customHeight="1">
      <c r="A82" s="648" t="s">
        <v>37</v>
      </c>
      <c r="B82" s="648" t="s">
        <v>730</v>
      </c>
      <c r="C82" s="649" t="s">
        <v>81</v>
      </c>
      <c r="D82" s="649" t="s">
        <v>685</v>
      </c>
      <c r="E82" s="648" t="s">
        <v>727</v>
      </c>
      <c r="F82" s="661" t="s">
        <v>725</v>
      </c>
      <c r="G82" s="662">
        <v>4315</v>
      </c>
      <c r="H82" s="662">
        <v>126.80838000000014</v>
      </c>
      <c r="I82" s="662">
        <v>1153857.9849999994</v>
      </c>
      <c r="J82" s="648" t="s">
        <v>56</v>
      </c>
      <c r="K82" s="648" t="s">
        <v>56</v>
      </c>
      <c r="L82" s="648" t="s">
        <v>56</v>
      </c>
      <c r="M82" s="648" t="s">
        <v>400</v>
      </c>
      <c r="N82" s="648" t="s">
        <v>400</v>
      </c>
      <c r="O82" s="648" t="s">
        <v>56</v>
      </c>
      <c r="P82" s="1744"/>
      <c r="Q82" s="653"/>
      <c r="S82" s="233"/>
    </row>
    <row r="83" spans="1:21" s="375" customFormat="1" ht="18" customHeight="1">
      <c r="A83" s="648" t="s">
        <v>37</v>
      </c>
      <c r="B83" s="648" t="s">
        <v>730</v>
      </c>
      <c r="C83" s="649" t="s">
        <v>81</v>
      </c>
      <c r="D83" s="649" t="s">
        <v>685</v>
      </c>
      <c r="E83" s="648" t="s">
        <v>727</v>
      </c>
      <c r="F83" s="661" t="s">
        <v>721</v>
      </c>
      <c r="G83" s="662">
        <v>2836</v>
      </c>
      <c r="H83" s="662">
        <v>68.609439999999978</v>
      </c>
      <c r="I83" s="662">
        <v>611346.53500000015</v>
      </c>
      <c r="J83" s="648" t="s">
        <v>56</v>
      </c>
      <c r="K83" s="648" t="s">
        <v>426</v>
      </c>
      <c r="L83" s="648" t="s">
        <v>426</v>
      </c>
      <c r="M83" s="648" t="s">
        <v>400</v>
      </c>
      <c r="N83" s="648" t="s">
        <v>400</v>
      </c>
      <c r="O83" s="648" t="s">
        <v>56</v>
      </c>
      <c r="P83" s="1744"/>
      <c r="Q83" s="653"/>
      <c r="S83" s="233"/>
    </row>
    <row r="84" spans="1:21" s="375" customFormat="1" ht="18" customHeight="1">
      <c r="A84" s="648" t="s">
        <v>37</v>
      </c>
      <c r="B84" s="648" t="s">
        <v>730</v>
      </c>
      <c r="C84" s="649" t="s">
        <v>81</v>
      </c>
      <c r="D84" s="649" t="s">
        <v>685</v>
      </c>
      <c r="E84" s="648" t="s">
        <v>727</v>
      </c>
      <c r="F84" s="661" t="s">
        <v>717</v>
      </c>
      <c r="G84" s="662">
        <v>5545.5</v>
      </c>
      <c r="H84" s="662">
        <v>1272.7336750000009</v>
      </c>
      <c r="I84" s="662">
        <v>6725405.6649999991</v>
      </c>
      <c r="J84" s="648" t="s">
        <v>56</v>
      </c>
      <c r="K84" s="648" t="s">
        <v>56</v>
      </c>
      <c r="L84" s="648" t="s">
        <v>56</v>
      </c>
      <c r="M84" s="648" t="s">
        <v>400</v>
      </c>
      <c r="N84" s="648" t="s">
        <v>400</v>
      </c>
      <c r="O84" s="648" t="s">
        <v>426</v>
      </c>
      <c r="P84" s="665" t="s">
        <v>717</v>
      </c>
      <c r="Q84" s="653"/>
      <c r="S84" s="233"/>
    </row>
    <row r="85" spans="1:21" s="375" customFormat="1" ht="18" customHeight="1">
      <c r="A85" s="648" t="s">
        <v>37</v>
      </c>
      <c r="B85" s="648" t="s">
        <v>730</v>
      </c>
      <c r="C85" s="649" t="s">
        <v>81</v>
      </c>
      <c r="D85" s="649" t="s">
        <v>685</v>
      </c>
      <c r="E85" s="648" t="s">
        <v>727</v>
      </c>
      <c r="F85" s="661" t="s">
        <v>718</v>
      </c>
      <c r="G85" s="662">
        <v>3219</v>
      </c>
      <c r="H85" s="662">
        <v>379.27522999999974</v>
      </c>
      <c r="I85" s="662">
        <v>4665638.8949999996</v>
      </c>
      <c r="J85" s="648" t="s">
        <v>56</v>
      </c>
      <c r="K85" s="648" t="s">
        <v>56</v>
      </c>
      <c r="L85" s="648" t="s">
        <v>56</v>
      </c>
      <c r="M85" s="648" t="s">
        <v>400</v>
      </c>
      <c r="N85" s="648" t="s">
        <v>400</v>
      </c>
      <c r="O85" s="648" t="s">
        <v>56</v>
      </c>
      <c r="P85" s="1744" t="s">
        <v>718</v>
      </c>
      <c r="Q85" s="653"/>
      <c r="S85" s="233"/>
    </row>
    <row r="86" spans="1:21" s="375" customFormat="1" ht="18" customHeight="1">
      <c r="A86" s="648" t="s">
        <v>37</v>
      </c>
      <c r="B86" s="648" t="s">
        <v>730</v>
      </c>
      <c r="C86" s="649" t="s">
        <v>81</v>
      </c>
      <c r="D86" s="649" t="s">
        <v>685</v>
      </c>
      <c r="E86" s="648" t="s">
        <v>727</v>
      </c>
      <c r="F86" s="661" t="s">
        <v>733</v>
      </c>
      <c r="G86" s="662">
        <v>2275.5</v>
      </c>
      <c r="H86" s="662">
        <v>437.43182499999995</v>
      </c>
      <c r="I86" s="662">
        <v>3451442.9200000009</v>
      </c>
      <c r="J86" s="648" t="s">
        <v>56</v>
      </c>
      <c r="K86" s="648" t="s">
        <v>56</v>
      </c>
      <c r="L86" s="648" t="s">
        <v>56</v>
      </c>
      <c r="M86" s="648" t="s">
        <v>400</v>
      </c>
      <c r="N86" s="648" t="s">
        <v>400</v>
      </c>
      <c r="O86" s="648" t="s">
        <v>56</v>
      </c>
      <c r="P86" s="1744"/>
      <c r="Q86" s="653"/>
      <c r="S86" s="233"/>
    </row>
    <row r="87" spans="1:21" s="375" customFormat="1" ht="18" customHeight="1">
      <c r="A87" s="648" t="s">
        <v>37</v>
      </c>
      <c r="B87" s="648" t="s">
        <v>730</v>
      </c>
      <c r="C87" s="649" t="s">
        <v>81</v>
      </c>
      <c r="D87" s="649" t="s">
        <v>685</v>
      </c>
      <c r="E87" s="648" t="s">
        <v>727</v>
      </c>
      <c r="F87" s="661" t="s">
        <v>737</v>
      </c>
      <c r="G87" s="662">
        <v>1391</v>
      </c>
      <c r="H87" s="662">
        <v>121.36443000000004</v>
      </c>
      <c r="I87" s="662">
        <v>631388.625</v>
      </c>
      <c r="J87" s="648" t="s">
        <v>56</v>
      </c>
      <c r="K87" s="648" t="s">
        <v>426</v>
      </c>
      <c r="L87" s="648" t="s">
        <v>426</v>
      </c>
      <c r="M87" s="648" t="s">
        <v>400</v>
      </c>
      <c r="N87" s="648" t="s">
        <v>400</v>
      </c>
      <c r="O87" s="648" t="s">
        <v>426</v>
      </c>
      <c r="P87" s="665" t="s">
        <v>737</v>
      </c>
      <c r="Q87" s="653"/>
      <c r="S87" s="233"/>
    </row>
    <row r="88" spans="1:21" s="375" customFormat="1" ht="18" customHeight="1">
      <c r="A88" s="648" t="s">
        <v>37</v>
      </c>
      <c r="B88" s="648" t="s">
        <v>730</v>
      </c>
      <c r="C88" s="649" t="s">
        <v>81</v>
      </c>
      <c r="D88" s="649" t="s">
        <v>685</v>
      </c>
      <c r="E88" s="648" t="s">
        <v>727</v>
      </c>
      <c r="F88" s="661" t="s">
        <v>421</v>
      </c>
      <c r="G88" s="662">
        <v>1175</v>
      </c>
      <c r="H88" s="662">
        <v>873.63605000000007</v>
      </c>
      <c r="I88" s="662">
        <v>1735839.4500000002</v>
      </c>
      <c r="J88" s="648" t="s">
        <v>426</v>
      </c>
      <c r="K88" s="648" t="s">
        <v>56</v>
      </c>
      <c r="L88" s="648" t="s">
        <v>56</v>
      </c>
      <c r="M88" s="648" t="s">
        <v>400</v>
      </c>
      <c r="N88" s="648" t="s">
        <v>400</v>
      </c>
      <c r="O88" s="648" t="s">
        <v>426</v>
      </c>
      <c r="P88" s="665" t="s">
        <v>421</v>
      </c>
      <c r="Q88" s="653"/>
      <c r="S88" s="233"/>
    </row>
    <row r="89" spans="1:21" s="375" customFormat="1" ht="18" customHeight="1">
      <c r="A89" s="655" t="s">
        <v>37</v>
      </c>
      <c r="B89" s="655" t="s">
        <v>730</v>
      </c>
      <c r="C89" s="656" t="s">
        <v>81</v>
      </c>
      <c r="D89" s="656" t="s">
        <v>685</v>
      </c>
      <c r="E89" s="655" t="s">
        <v>727</v>
      </c>
      <c r="F89" s="663" t="s">
        <v>719</v>
      </c>
      <c r="G89" s="664">
        <v>781.5</v>
      </c>
      <c r="H89" s="664">
        <v>6.9649150000000031</v>
      </c>
      <c r="I89" s="664">
        <v>113755.84000000003</v>
      </c>
      <c r="J89" s="655" t="s">
        <v>426</v>
      </c>
      <c r="K89" s="655" t="s">
        <v>426</v>
      </c>
      <c r="L89" s="655" t="s">
        <v>426</v>
      </c>
      <c r="M89" s="655" t="s">
        <v>426</v>
      </c>
      <c r="N89" s="655" t="s">
        <v>426</v>
      </c>
      <c r="O89" s="659" t="s">
        <v>400</v>
      </c>
      <c r="P89" s="660" t="s">
        <v>400</v>
      </c>
      <c r="Q89" s="653"/>
      <c r="S89" s="233"/>
    </row>
    <row r="90" spans="1:21" s="375" customFormat="1" ht="18" customHeight="1">
      <c r="A90" s="655" t="s">
        <v>37</v>
      </c>
      <c r="B90" s="655" t="s">
        <v>730</v>
      </c>
      <c r="C90" s="656" t="s">
        <v>81</v>
      </c>
      <c r="D90" s="656" t="s">
        <v>685</v>
      </c>
      <c r="E90" s="655" t="s">
        <v>727</v>
      </c>
      <c r="F90" s="663" t="s">
        <v>734</v>
      </c>
      <c r="G90" s="664">
        <v>610.5</v>
      </c>
      <c r="H90" s="664">
        <v>15.650275000000001</v>
      </c>
      <c r="I90" s="664">
        <v>248304.55499999993</v>
      </c>
      <c r="J90" s="655" t="s">
        <v>426</v>
      </c>
      <c r="K90" s="655" t="s">
        <v>426</v>
      </c>
      <c r="L90" s="655" t="s">
        <v>426</v>
      </c>
      <c r="M90" s="655" t="s">
        <v>426</v>
      </c>
      <c r="N90" s="655" t="s">
        <v>426</v>
      </c>
      <c r="O90" s="659" t="s">
        <v>400</v>
      </c>
      <c r="P90" s="660" t="s">
        <v>400</v>
      </c>
      <c r="Q90" s="653"/>
      <c r="S90" s="233"/>
    </row>
    <row r="91" spans="1:21" s="375" customFormat="1" ht="18" customHeight="1">
      <c r="A91" s="655" t="s">
        <v>37</v>
      </c>
      <c r="B91" s="655" t="s">
        <v>730</v>
      </c>
      <c r="C91" s="656" t="s">
        <v>81</v>
      </c>
      <c r="D91" s="656" t="s">
        <v>685</v>
      </c>
      <c r="E91" s="655" t="s">
        <v>727</v>
      </c>
      <c r="F91" s="663" t="s">
        <v>724</v>
      </c>
      <c r="G91" s="664">
        <v>285</v>
      </c>
      <c r="H91" s="664">
        <v>13.284240000000002</v>
      </c>
      <c r="I91" s="664">
        <v>57407.560000000012</v>
      </c>
      <c r="J91" s="655" t="s">
        <v>426</v>
      </c>
      <c r="K91" s="655" t="s">
        <v>426</v>
      </c>
      <c r="L91" s="655" t="s">
        <v>426</v>
      </c>
      <c r="M91" s="655" t="s">
        <v>426</v>
      </c>
      <c r="N91" s="655" t="s">
        <v>426</v>
      </c>
      <c r="O91" s="659" t="s">
        <v>400</v>
      </c>
      <c r="P91" s="660" t="s">
        <v>400</v>
      </c>
      <c r="Q91" s="653"/>
      <c r="S91" s="233"/>
    </row>
    <row r="92" spans="1:21" s="375" customFormat="1" ht="18" customHeight="1">
      <c r="A92" s="655" t="s">
        <v>37</v>
      </c>
      <c r="B92" s="655" t="s">
        <v>730</v>
      </c>
      <c r="C92" s="656" t="s">
        <v>81</v>
      </c>
      <c r="D92" s="656" t="s">
        <v>685</v>
      </c>
      <c r="E92" s="655" t="s">
        <v>727</v>
      </c>
      <c r="F92" s="663" t="s">
        <v>722</v>
      </c>
      <c r="G92" s="664">
        <v>110.5</v>
      </c>
      <c r="H92" s="664">
        <v>2.3173700000000004</v>
      </c>
      <c r="I92" s="664">
        <v>15044.189999999995</v>
      </c>
      <c r="J92" s="655" t="s">
        <v>426</v>
      </c>
      <c r="K92" s="655" t="s">
        <v>426</v>
      </c>
      <c r="L92" s="655" t="s">
        <v>426</v>
      </c>
      <c r="M92" s="655" t="s">
        <v>426</v>
      </c>
      <c r="N92" s="655" t="s">
        <v>426</v>
      </c>
      <c r="O92" s="659" t="s">
        <v>400</v>
      </c>
      <c r="P92" s="660" t="s">
        <v>400</v>
      </c>
      <c r="Q92" s="653"/>
      <c r="S92" s="233"/>
    </row>
    <row r="93" spans="1:21" s="375" customFormat="1" ht="18" customHeight="1">
      <c r="A93" s="655" t="s">
        <v>37</v>
      </c>
      <c r="B93" s="655" t="s">
        <v>730</v>
      </c>
      <c r="C93" s="656" t="s">
        <v>81</v>
      </c>
      <c r="D93" s="656" t="s">
        <v>685</v>
      </c>
      <c r="E93" s="655" t="s">
        <v>727</v>
      </c>
      <c r="F93" s="663" t="s">
        <v>716</v>
      </c>
      <c r="G93" s="664">
        <v>3</v>
      </c>
      <c r="H93" s="664">
        <v>0.13425000000000001</v>
      </c>
      <c r="I93" s="664">
        <v>888.31</v>
      </c>
      <c r="J93" s="655" t="s">
        <v>426</v>
      </c>
      <c r="K93" s="655" t="s">
        <v>426</v>
      </c>
      <c r="L93" s="655" t="s">
        <v>426</v>
      </c>
      <c r="M93" s="655" t="s">
        <v>426</v>
      </c>
      <c r="N93" s="655" t="s">
        <v>426</v>
      </c>
      <c r="O93" s="659" t="s">
        <v>400</v>
      </c>
      <c r="P93" s="660" t="s">
        <v>400</v>
      </c>
      <c r="Q93" s="653"/>
      <c r="S93" s="233"/>
    </row>
    <row r="94" spans="1:21" s="375" customFormat="1" ht="18" customHeight="1">
      <c r="A94" s="648" t="s">
        <v>37</v>
      </c>
      <c r="B94" s="648" t="s">
        <v>730</v>
      </c>
      <c r="C94" s="649" t="s">
        <v>81</v>
      </c>
      <c r="D94" s="649" t="s">
        <v>685</v>
      </c>
      <c r="E94" s="648" t="s">
        <v>728</v>
      </c>
      <c r="F94" s="661" t="s">
        <v>717</v>
      </c>
      <c r="G94" s="662">
        <v>68661</v>
      </c>
      <c r="H94" s="662">
        <v>20682.648399999998</v>
      </c>
      <c r="I94" s="662">
        <v>85222371.425000027</v>
      </c>
      <c r="J94" s="649" t="s">
        <v>56</v>
      </c>
      <c r="K94" s="649" t="s">
        <v>56</v>
      </c>
      <c r="L94" s="648" t="s">
        <v>56</v>
      </c>
      <c r="M94" s="648" t="s">
        <v>400</v>
      </c>
      <c r="N94" s="649" t="s">
        <v>400</v>
      </c>
      <c r="O94" s="649" t="s">
        <v>426</v>
      </c>
      <c r="P94" s="665" t="s">
        <v>717</v>
      </c>
      <c r="Q94" s="653"/>
      <c r="S94" s="233"/>
      <c r="T94" s="233"/>
      <c r="U94" s="233"/>
    </row>
    <row r="95" spans="1:21" s="375" customFormat="1" ht="18" customHeight="1">
      <c r="A95" s="648" t="s">
        <v>37</v>
      </c>
      <c r="B95" s="648" t="s">
        <v>730</v>
      </c>
      <c r="C95" s="649" t="s">
        <v>81</v>
      </c>
      <c r="D95" s="649" t="s">
        <v>685</v>
      </c>
      <c r="E95" s="648" t="s">
        <v>728</v>
      </c>
      <c r="F95" s="661" t="s">
        <v>723</v>
      </c>
      <c r="G95" s="662">
        <v>40493.5</v>
      </c>
      <c r="H95" s="662">
        <v>1821.4868300000005</v>
      </c>
      <c r="I95" s="662">
        <v>12627899.510000002</v>
      </c>
      <c r="J95" s="649" t="s">
        <v>56</v>
      </c>
      <c r="K95" s="649" t="s">
        <v>56</v>
      </c>
      <c r="L95" s="648" t="s">
        <v>56</v>
      </c>
      <c r="M95" s="649" t="s">
        <v>400</v>
      </c>
      <c r="N95" s="649" t="s">
        <v>400</v>
      </c>
      <c r="O95" s="648" t="s">
        <v>426</v>
      </c>
      <c r="P95" s="665" t="s">
        <v>723</v>
      </c>
      <c r="Q95" s="653"/>
      <c r="S95" s="233"/>
      <c r="T95" s="233"/>
      <c r="U95" s="233"/>
    </row>
    <row r="96" spans="1:21" s="375" customFormat="1" ht="18" customHeight="1">
      <c r="A96" s="648" t="s">
        <v>37</v>
      </c>
      <c r="B96" s="648" t="s">
        <v>730</v>
      </c>
      <c r="C96" s="649" t="s">
        <v>81</v>
      </c>
      <c r="D96" s="649" t="s">
        <v>685</v>
      </c>
      <c r="E96" s="648" t="s">
        <v>728</v>
      </c>
      <c r="F96" s="661" t="s">
        <v>421</v>
      </c>
      <c r="G96" s="662">
        <v>18091</v>
      </c>
      <c r="H96" s="662">
        <v>30156.782039999991</v>
      </c>
      <c r="I96" s="662">
        <v>51008358.554999992</v>
      </c>
      <c r="J96" s="649" t="s">
        <v>56</v>
      </c>
      <c r="K96" s="649" t="s">
        <v>56</v>
      </c>
      <c r="L96" s="648" t="s">
        <v>56</v>
      </c>
      <c r="M96" s="648" t="s">
        <v>400</v>
      </c>
      <c r="N96" s="649" t="s">
        <v>400</v>
      </c>
      <c r="O96" s="648" t="s">
        <v>426</v>
      </c>
      <c r="P96" s="665" t="s">
        <v>421</v>
      </c>
      <c r="Q96" s="653"/>
      <c r="S96" s="233"/>
      <c r="T96" s="233"/>
      <c r="U96" s="233"/>
    </row>
    <row r="97" spans="1:21" s="375" customFormat="1" ht="18" customHeight="1">
      <c r="A97" s="648" t="s">
        <v>37</v>
      </c>
      <c r="B97" s="648" t="s">
        <v>730</v>
      </c>
      <c r="C97" s="649" t="s">
        <v>81</v>
      </c>
      <c r="D97" s="649" t="s">
        <v>685</v>
      </c>
      <c r="E97" s="648" t="s">
        <v>728</v>
      </c>
      <c r="F97" s="661" t="s">
        <v>725</v>
      </c>
      <c r="G97" s="662">
        <v>16534.5</v>
      </c>
      <c r="H97" s="662">
        <v>908.75950000000023</v>
      </c>
      <c r="I97" s="662">
        <v>6875049.1800000016</v>
      </c>
      <c r="J97" s="649" t="s">
        <v>56</v>
      </c>
      <c r="K97" s="649" t="s">
        <v>426</v>
      </c>
      <c r="L97" s="648" t="s">
        <v>56</v>
      </c>
      <c r="M97" s="648" t="s">
        <v>400</v>
      </c>
      <c r="N97" s="649" t="s">
        <v>400</v>
      </c>
      <c r="O97" s="648" t="s">
        <v>426</v>
      </c>
      <c r="P97" s="665" t="s">
        <v>725</v>
      </c>
      <c r="Q97" s="653"/>
      <c r="S97" s="233"/>
      <c r="T97" s="233"/>
      <c r="U97" s="233"/>
    </row>
    <row r="98" spans="1:21" s="375" customFormat="1" ht="18" customHeight="1">
      <c r="A98" s="648" t="s">
        <v>37</v>
      </c>
      <c r="B98" s="648" t="s">
        <v>730</v>
      </c>
      <c r="C98" s="649" t="s">
        <v>81</v>
      </c>
      <c r="D98" s="649" t="s">
        <v>685</v>
      </c>
      <c r="E98" s="648" t="s">
        <v>728</v>
      </c>
      <c r="F98" s="661" t="s">
        <v>722</v>
      </c>
      <c r="G98" s="662">
        <v>13618</v>
      </c>
      <c r="H98" s="662">
        <v>871.05789999999968</v>
      </c>
      <c r="I98" s="662">
        <v>5505815.580000001</v>
      </c>
      <c r="J98" s="649" t="s">
        <v>56</v>
      </c>
      <c r="K98" s="649" t="s">
        <v>426</v>
      </c>
      <c r="L98" s="648" t="s">
        <v>426</v>
      </c>
      <c r="M98" s="648" t="s">
        <v>400</v>
      </c>
      <c r="N98" s="649" t="s">
        <v>400</v>
      </c>
      <c r="O98" s="648" t="s">
        <v>426</v>
      </c>
      <c r="P98" s="665" t="s">
        <v>722</v>
      </c>
      <c r="Q98" s="653"/>
      <c r="S98" s="233"/>
      <c r="T98" s="233"/>
      <c r="U98" s="233"/>
    </row>
    <row r="99" spans="1:21" s="375" customFormat="1" ht="18" customHeight="1">
      <c r="A99" s="648" t="s">
        <v>37</v>
      </c>
      <c r="B99" s="648" t="s">
        <v>730</v>
      </c>
      <c r="C99" s="649" t="s">
        <v>81</v>
      </c>
      <c r="D99" s="649" t="s">
        <v>685</v>
      </c>
      <c r="E99" s="648" t="s">
        <v>728</v>
      </c>
      <c r="F99" s="661" t="s">
        <v>718</v>
      </c>
      <c r="G99" s="662">
        <v>11012.5</v>
      </c>
      <c r="H99" s="662">
        <v>1111.913225</v>
      </c>
      <c r="I99" s="662">
        <v>18443056.060000014</v>
      </c>
      <c r="J99" s="649" t="s">
        <v>56</v>
      </c>
      <c r="K99" s="649" t="s">
        <v>426</v>
      </c>
      <c r="L99" s="648" t="s">
        <v>56</v>
      </c>
      <c r="M99" s="648" t="s">
        <v>400</v>
      </c>
      <c r="N99" s="649" t="s">
        <v>400</v>
      </c>
      <c r="O99" s="648" t="s">
        <v>56</v>
      </c>
      <c r="P99" s="1744" t="s">
        <v>718</v>
      </c>
      <c r="Q99" s="653"/>
      <c r="S99" s="233"/>
      <c r="T99" s="233"/>
      <c r="U99" s="233"/>
    </row>
    <row r="100" spans="1:21" s="375" customFormat="1">
      <c r="A100" s="648" t="s">
        <v>37</v>
      </c>
      <c r="B100" s="648" t="s">
        <v>730</v>
      </c>
      <c r="C100" s="649" t="s">
        <v>81</v>
      </c>
      <c r="D100" s="649" t="s">
        <v>685</v>
      </c>
      <c r="E100" s="648" t="s">
        <v>728</v>
      </c>
      <c r="F100" s="661" t="s">
        <v>733</v>
      </c>
      <c r="G100" s="662">
        <v>4321</v>
      </c>
      <c r="H100" s="662">
        <v>807.20137499999998</v>
      </c>
      <c r="I100" s="662">
        <v>8036635.6049999986</v>
      </c>
      <c r="J100" s="649" t="s">
        <v>426</v>
      </c>
      <c r="K100" s="649" t="s">
        <v>426</v>
      </c>
      <c r="L100" s="648" t="s">
        <v>56</v>
      </c>
      <c r="M100" s="648" t="s">
        <v>400</v>
      </c>
      <c r="N100" s="649" t="s">
        <v>400</v>
      </c>
      <c r="O100" s="648" t="s">
        <v>56</v>
      </c>
      <c r="P100" s="1744"/>
      <c r="Q100" s="653"/>
      <c r="S100" s="233"/>
      <c r="T100" s="233"/>
      <c r="U100" s="233"/>
    </row>
    <row r="101" spans="1:21" s="375" customFormat="1" ht="18" customHeight="1">
      <c r="A101" s="648" t="s">
        <v>37</v>
      </c>
      <c r="B101" s="648" t="s">
        <v>730</v>
      </c>
      <c r="C101" s="649" t="s">
        <v>81</v>
      </c>
      <c r="D101" s="649" t="s">
        <v>685</v>
      </c>
      <c r="E101" s="648" t="s">
        <v>728</v>
      </c>
      <c r="F101" s="661" t="s">
        <v>721</v>
      </c>
      <c r="G101" s="662">
        <v>9767.5</v>
      </c>
      <c r="H101" s="662">
        <v>470.80436000000032</v>
      </c>
      <c r="I101" s="662">
        <v>3590877.0100000016</v>
      </c>
      <c r="J101" s="649" t="s">
        <v>56</v>
      </c>
      <c r="K101" s="649" t="s">
        <v>426</v>
      </c>
      <c r="L101" s="648" t="s">
        <v>426</v>
      </c>
      <c r="M101" s="648" t="s">
        <v>400</v>
      </c>
      <c r="N101" s="649" t="s">
        <v>400</v>
      </c>
      <c r="O101" s="648" t="s">
        <v>426</v>
      </c>
      <c r="P101" s="665" t="s">
        <v>721</v>
      </c>
      <c r="Q101" s="653"/>
      <c r="S101" s="233"/>
      <c r="T101" s="233"/>
      <c r="U101" s="233"/>
    </row>
    <row r="102" spans="1:21" s="375" customFormat="1">
      <c r="A102" s="655" t="s">
        <v>37</v>
      </c>
      <c r="B102" s="655" t="s">
        <v>730</v>
      </c>
      <c r="C102" s="656" t="s">
        <v>81</v>
      </c>
      <c r="D102" s="656" t="s">
        <v>685</v>
      </c>
      <c r="E102" s="655" t="s">
        <v>728</v>
      </c>
      <c r="F102" s="663" t="s">
        <v>724</v>
      </c>
      <c r="G102" s="664">
        <v>4066.5</v>
      </c>
      <c r="H102" s="664">
        <v>356.96792500000004</v>
      </c>
      <c r="I102" s="664">
        <v>1377048.2550000001</v>
      </c>
      <c r="J102" s="656" t="s">
        <v>426</v>
      </c>
      <c r="K102" s="656" t="s">
        <v>426</v>
      </c>
      <c r="L102" s="655" t="s">
        <v>426</v>
      </c>
      <c r="M102" s="656" t="s">
        <v>426</v>
      </c>
      <c r="N102" s="655" t="s">
        <v>426</v>
      </c>
      <c r="O102" s="659" t="s">
        <v>400</v>
      </c>
      <c r="P102" s="660" t="s">
        <v>400</v>
      </c>
      <c r="Q102" s="653"/>
      <c r="S102" s="233"/>
      <c r="T102" s="233"/>
      <c r="U102" s="233"/>
    </row>
    <row r="103" spans="1:21" s="375" customFormat="1">
      <c r="A103" s="655" t="s">
        <v>37</v>
      </c>
      <c r="B103" s="655" t="s">
        <v>730</v>
      </c>
      <c r="C103" s="656" t="s">
        <v>81</v>
      </c>
      <c r="D103" s="656" t="s">
        <v>685</v>
      </c>
      <c r="E103" s="655" t="s">
        <v>728</v>
      </c>
      <c r="F103" s="663" t="s">
        <v>716</v>
      </c>
      <c r="G103" s="664">
        <v>2251.5</v>
      </c>
      <c r="H103" s="664">
        <v>49.168789999999994</v>
      </c>
      <c r="I103" s="664">
        <v>422596.77500000002</v>
      </c>
      <c r="J103" s="655" t="s">
        <v>426</v>
      </c>
      <c r="K103" s="655" t="s">
        <v>426</v>
      </c>
      <c r="L103" s="655" t="s">
        <v>426</v>
      </c>
      <c r="M103" s="655" t="s">
        <v>426</v>
      </c>
      <c r="N103" s="655" t="s">
        <v>426</v>
      </c>
      <c r="O103" s="659" t="s">
        <v>400</v>
      </c>
      <c r="P103" s="660" t="s">
        <v>400</v>
      </c>
      <c r="Q103" s="653"/>
      <c r="S103" s="233"/>
      <c r="T103" s="229"/>
      <c r="U103" s="229"/>
    </row>
    <row r="104" spans="1:21" s="375" customFormat="1">
      <c r="A104" s="655" t="s">
        <v>37</v>
      </c>
      <c r="B104" s="655" t="s">
        <v>730</v>
      </c>
      <c r="C104" s="656" t="s">
        <v>81</v>
      </c>
      <c r="D104" s="656" t="s">
        <v>685</v>
      </c>
      <c r="E104" s="655" t="s">
        <v>728</v>
      </c>
      <c r="F104" s="663" t="s">
        <v>734</v>
      </c>
      <c r="G104" s="664">
        <v>1861.5</v>
      </c>
      <c r="H104" s="664">
        <v>808.81092000000012</v>
      </c>
      <c r="I104" s="664">
        <v>2282187.6150000002</v>
      </c>
      <c r="J104" s="656" t="s">
        <v>426</v>
      </c>
      <c r="K104" s="656" t="s">
        <v>426</v>
      </c>
      <c r="L104" s="655" t="s">
        <v>426</v>
      </c>
      <c r="M104" s="656" t="s">
        <v>426</v>
      </c>
      <c r="N104" s="655" t="s">
        <v>426</v>
      </c>
      <c r="O104" s="659" t="s">
        <v>400</v>
      </c>
      <c r="P104" s="660" t="s">
        <v>400</v>
      </c>
      <c r="Q104" s="653"/>
      <c r="S104" s="233"/>
      <c r="T104" s="229"/>
      <c r="U104" s="229"/>
    </row>
    <row r="105" spans="1:21" s="375" customFormat="1">
      <c r="A105" s="655" t="s">
        <v>37</v>
      </c>
      <c r="B105" s="655" t="s">
        <v>730</v>
      </c>
      <c r="C105" s="656" t="s">
        <v>81</v>
      </c>
      <c r="D105" s="656" t="s">
        <v>685</v>
      </c>
      <c r="E105" s="655" t="s">
        <v>728</v>
      </c>
      <c r="F105" s="663" t="s">
        <v>720</v>
      </c>
      <c r="G105" s="664">
        <v>125</v>
      </c>
      <c r="H105" s="664">
        <v>0.49495999999999996</v>
      </c>
      <c r="I105" s="664">
        <v>9635.77</v>
      </c>
      <c r="J105" s="656" t="s">
        <v>426</v>
      </c>
      <c r="K105" s="656" t="s">
        <v>426</v>
      </c>
      <c r="L105" s="655" t="s">
        <v>426</v>
      </c>
      <c r="M105" s="656" t="s">
        <v>426</v>
      </c>
      <c r="N105" s="655" t="s">
        <v>426</v>
      </c>
      <c r="O105" s="659" t="s">
        <v>400</v>
      </c>
      <c r="P105" s="660" t="s">
        <v>400</v>
      </c>
      <c r="Q105" s="653"/>
      <c r="S105" s="233"/>
      <c r="T105" s="229"/>
      <c r="U105" s="229"/>
    </row>
    <row r="106" spans="1:21" s="375" customFormat="1">
      <c r="A106" s="648" t="s">
        <v>37</v>
      </c>
      <c r="B106" s="648" t="s">
        <v>730</v>
      </c>
      <c r="C106" s="649" t="s">
        <v>81</v>
      </c>
      <c r="D106" s="649" t="s">
        <v>685</v>
      </c>
      <c r="E106" s="648" t="s">
        <v>729</v>
      </c>
      <c r="F106" s="661" t="s">
        <v>717</v>
      </c>
      <c r="G106" s="662">
        <v>2138</v>
      </c>
      <c r="H106" s="662">
        <v>785.92915000000005</v>
      </c>
      <c r="I106" s="662">
        <v>3349744.2249999996</v>
      </c>
      <c r="J106" s="649" t="s">
        <v>56</v>
      </c>
      <c r="K106" s="649" t="s">
        <v>56</v>
      </c>
      <c r="L106" s="648" t="s">
        <v>56</v>
      </c>
      <c r="M106" s="648" t="s">
        <v>400</v>
      </c>
      <c r="N106" s="649" t="s">
        <v>400</v>
      </c>
      <c r="O106" s="648" t="s">
        <v>426</v>
      </c>
      <c r="P106" s="665" t="s">
        <v>717</v>
      </c>
      <c r="Q106" s="653"/>
      <c r="S106" s="229"/>
    </row>
    <row r="107" spans="1:21" s="375" customFormat="1">
      <c r="A107" s="648" t="s">
        <v>37</v>
      </c>
      <c r="B107" s="648" t="s">
        <v>730</v>
      </c>
      <c r="C107" s="649" t="s">
        <v>81</v>
      </c>
      <c r="D107" s="649" t="s">
        <v>685</v>
      </c>
      <c r="E107" s="648" t="s">
        <v>729</v>
      </c>
      <c r="F107" s="661" t="s">
        <v>721</v>
      </c>
      <c r="G107" s="662">
        <v>932.5</v>
      </c>
      <c r="H107" s="662">
        <v>77.704330000000013</v>
      </c>
      <c r="I107" s="662">
        <v>639941.72500000009</v>
      </c>
      <c r="J107" s="649" t="s">
        <v>56</v>
      </c>
      <c r="K107" s="649" t="s">
        <v>56</v>
      </c>
      <c r="L107" s="648" t="s">
        <v>56</v>
      </c>
      <c r="M107" s="648" t="s">
        <v>400</v>
      </c>
      <c r="N107" s="649" t="s">
        <v>400</v>
      </c>
      <c r="O107" s="648" t="s">
        <v>426</v>
      </c>
      <c r="P107" s="665" t="s">
        <v>721</v>
      </c>
      <c r="Q107" s="653"/>
      <c r="S107" s="229"/>
    </row>
    <row r="108" spans="1:21" s="375" customFormat="1">
      <c r="A108" s="648" t="s">
        <v>37</v>
      </c>
      <c r="B108" s="648" t="s">
        <v>730</v>
      </c>
      <c r="C108" s="649" t="s">
        <v>81</v>
      </c>
      <c r="D108" s="649" t="s">
        <v>685</v>
      </c>
      <c r="E108" s="648" t="s">
        <v>729</v>
      </c>
      <c r="F108" s="661" t="s">
        <v>718</v>
      </c>
      <c r="G108" s="662">
        <v>642</v>
      </c>
      <c r="H108" s="662">
        <v>73.410614999999993</v>
      </c>
      <c r="I108" s="662">
        <v>1261010.7000000002</v>
      </c>
      <c r="J108" s="649" t="s">
        <v>56</v>
      </c>
      <c r="K108" s="649" t="s">
        <v>56</v>
      </c>
      <c r="L108" s="648" t="s">
        <v>56</v>
      </c>
      <c r="M108" s="648" t="s">
        <v>400</v>
      </c>
      <c r="N108" s="649" t="s">
        <v>400</v>
      </c>
      <c r="O108" s="648" t="s">
        <v>56</v>
      </c>
      <c r="P108" s="1744" t="s">
        <v>718</v>
      </c>
      <c r="Q108" s="653"/>
      <c r="S108" s="229"/>
    </row>
    <row r="109" spans="1:21" s="375" customFormat="1">
      <c r="A109" s="648" t="s">
        <v>37</v>
      </c>
      <c r="B109" s="648" t="s">
        <v>730</v>
      </c>
      <c r="C109" s="649" t="s">
        <v>81</v>
      </c>
      <c r="D109" s="649" t="s">
        <v>685</v>
      </c>
      <c r="E109" s="648" t="s">
        <v>729</v>
      </c>
      <c r="F109" s="661" t="s">
        <v>733</v>
      </c>
      <c r="G109" s="662">
        <v>421</v>
      </c>
      <c r="H109" s="662">
        <v>35.20458</v>
      </c>
      <c r="I109" s="662">
        <v>299532.67499999993</v>
      </c>
      <c r="J109" s="649" t="s">
        <v>56</v>
      </c>
      <c r="K109" s="649" t="s">
        <v>426</v>
      </c>
      <c r="L109" s="648" t="s">
        <v>56</v>
      </c>
      <c r="M109" s="648" t="s">
        <v>400</v>
      </c>
      <c r="N109" s="649" t="s">
        <v>400</v>
      </c>
      <c r="O109" s="648" t="s">
        <v>56</v>
      </c>
      <c r="P109" s="1744"/>
      <c r="Q109" s="653"/>
      <c r="S109" s="229"/>
    </row>
    <row r="110" spans="1:21" s="375" customFormat="1">
      <c r="A110" s="655" t="s">
        <v>37</v>
      </c>
      <c r="B110" s="655" t="s">
        <v>730</v>
      </c>
      <c r="C110" s="656" t="s">
        <v>81</v>
      </c>
      <c r="D110" s="656" t="s">
        <v>685</v>
      </c>
      <c r="E110" s="655" t="s">
        <v>729</v>
      </c>
      <c r="F110" s="663" t="s">
        <v>722</v>
      </c>
      <c r="G110" s="664">
        <v>142</v>
      </c>
      <c r="H110" s="664">
        <v>28.069024999999993</v>
      </c>
      <c r="I110" s="664">
        <v>164222.96000000002</v>
      </c>
      <c r="J110" s="655" t="s">
        <v>426</v>
      </c>
      <c r="K110" s="655" t="s">
        <v>426</v>
      </c>
      <c r="L110" s="655" t="s">
        <v>426</v>
      </c>
      <c r="M110" s="655" t="s">
        <v>426</v>
      </c>
      <c r="N110" s="655" t="s">
        <v>426</v>
      </c>
      <c r="O110" s="659" t="s">
        <v>400</v>
      </c>
      <c r="P110" s="660" t="s">
        <v>400</v>
      </c>
      <c r="Q110" s="653"/>
      <c r="S110" s="229"/>
    </row>
    <row r="111" spans="1:21" s="375" customFormat="1">
      <c r="A111" s="655" t="s">
        <v>37</v>
      </c>
      <c r="B111" s="655" t="s">
        <v>730</v>
      </c>
      <c r="C111" s="656" t="s">
        <v>81</v>
      </c>
      <c r="D111" s="656" t="s">
        <v>685</v>
      </c>
      <c r="E111" s="655" t="s">
        <v>729</v>
      </c>
      <c r="F111" s="663" t="s">
        <v>725</v>
      </c>
      <c r="G111" s="664">
        <v>137.5</v>
      </c>
      <c r="H111" s="664">
        <v>3.5370500000000002</v>
      </c>
      <c r="I111" s="664">
        <v>30794.235000000001</v>
      </c>
      <c r="J111" s="656" t="s">
        <v>426</v>
      </c>
      <c r="K111" s="656" t="s">
        <v>426</v>
      </c>
      <c r="L111" s="655" t="s">
        <v>426</v>
      </c>
      <c r="M111" s="656" t="s">
        <v>426</v>
      </c>
      <c r="N111" s="655" t="s">
        <v>426</v>
      </c>
      <c r="O111" s="659" t="s">
        <v>400</v>
      </c>
      <c r="P111" s="660" t="s">
        <v>400</v>
      </c>
      <c r="Q111" s="653"/>
      <c r="S111" s="229"/>
    </row>
    <row r="112" spans="1:21" s="375" customFormat="1">
      <c r="A112" s="655" t="s">
        <v>37</v>
      </c>
      <c r="B112" s="655" t="s">
        <v>730</v>
      </c>
      <c r="C112" s="656" t="s">
        <v>81</v>
      </c>
      <c r="D112" s="656" t="s">
        <v>685</v>
      </c>
      <c r="E112" s="655" t="s">
        <v>729</v>
      </c>
      <c r="F112" s="663" t="s">
        <v>724</v>
      </c>
      <c r="G112" s="664">
        <v>78.5</v>
      </c>
      <c r="H112" s="664">
        <v>4.8937250000000008</v>
      </c>
      <c r="I112" s="664">
        <v>16942.250000000004</v>
      </c>
      <c r="J112" s="656" t="s">
        <v>426</v>
      </c>
      <c r="K112" s="656" t="s">
        <v>426</v>
      </c>
      <c r="L112" s="655" t="s">
        <v>426</v>
      </c>
      <c r="M112" s="655" t="s">
        <v>426</v>
      </c>
      <c r="N112" s="655" t="s">
        <v>426</v>
      </c>
      <c r="O112" s="659" t="s">
        <v>400</v>
      </c>
      <c r="P112" s="660" t="s">
        <v>400</v>
      </c>
      <c r="Q112" s="653"/>
      <c r="S112" s="229"/>
    </row>
    <row r="113" spans="1:19" s="375" customFormat="1">
      <c r="A113" s="655" t="s">
        <v>37</v>
      </c>
      <c r="B113" s="655" t="s">
        <v>730</v>
      </c>
      <c r="C113" s="656" t="s">
        <v>81</v>
      </c>
      <c r="D113" s="656" t="s">
        <v>685</v>
      </c>
      <c r="E113" s="655" t="s">
        <v>729</v>
      </c>
      <c r="F113" s="663" t="s">
        <v>723</v>
      </c>
      <c r="G113" s="664">
        <v>64.5</v>
      </c>
      <c r="H113" s="664">
        <v>1.1894299999999998</v>
      </c>
      <c r="I113" s="664">
        <v>13627.235000000001</v>
      </c>
      <c r="J113" s="656" t="s">
        <v>426</v>
      </c>
      <c r="K113" s="656" t="s">
        <v>426</v>
      </c>
      <c r="L113" s="655" t="s">
        <v>426</v>
      </c>
      <c r="M113" s="656" t="s">
        <v>426</v>
      </c>
      <c r="N113" s="655" t="s">
        <v>426</v>
      </c>
      <c r="O113" s="659" t="s">
        <v>400</v>
      </c>
      <c r="P113" s="660" t="s">
        <v>400</v>
      </c>
      <c r="Q113" s="653"/>
      <c r="S113" s="229"/>
    </row>
    <row r="114" spans="1:19" s="375" customFormat="1">
      <c r="A114" s="655" t="s">
        <v>37</v>
      </c>
      <c r="B114" s="655" t="s">
        <v>730</v>
      </c>
      <c r="C114" s="656" t="s">
        <v>81</v>
      </c>
      <c r="D114" s="656" t="s">
        <v>685</v>
      </c>
      <c r="E114" s="655" t="s">
        <v>729</v>
      </c>
      <c r="F114" s="663" t="s">
        <v>421</v>
      </c>
      <c r="G114" s="664">
        <v>33.5</v>
      </c>
      <c r="H114" s="664">
        <v>71.840225000000004</v>
      </c>
      <c r="I114" s="664">
        <v>113853.01500000001</v>
      </c>
      <c r="J114" s="656" t="s">
        <v>426</v>
      </c>
      <c r="K114" s="656" t="s">
        <v>426</v>
      </c>
      <c r="L114" s="655" t="s">
        <v>426</v>
      </c>
      <c r="M114" s="656" t="s">
        <v>426</v>
      </c>
      <c r="N114" s="655" t="s">
        <v>426</v>
      </c>
      <c r="O114" s="659" t="s">
        <v>400</v>
      </c>
      <c r="P114" s="660" t="s">
        <v>400</v>
      </c>
      <c r="Q114" s="653"/>
      <c r="S114" s="229"/>
    </row>
    <row r="115" spans="1:19" s="375" customFormat="1">
      <c r="A115" s="655" t="s">
        <v>37</v>
      </c>
      <c r="B115" s="655" t="s">
        <v>730</v>
      </c>
      <c r="C115" s="656" t="s">
        <v>81</v>
      </c>
      <c r="D115" s="656" t="s">
        <v>685</v>
      </c>
      <c r="E115" s="655" t="s">
        <v>729</v>
      </c>
      <c r="F115" s="663" t="s">
        <v>734</v>
      </c>
      <c r="G115" s="664">
        <v>18.5</v>
      </c>
      <c r="H115" s="664">
        <v>1.64035</v>
      </c>
      <c r="I115" s="664">
        <v>4799.59</v>
      </c>
      <c r="J115" s="656" t="s">
        <v>426</v>
      </c>
      <c r="K115" s="656" t="s">
        <v>426</v>
      </c>
      <c r="L115" s="655" t="s">
        <v>426</v>
      </c>
      <c r="M115" s="656" t="s">
        <v>426</v>
      </c>
      <c r="N115" s="655" t="s">
        <v>426</v>
      </c>
      <c r="O115" s="659" t="s">
        <v>400</v>
      </c>
      <c r="P115" s="660" t="s">
        <v>400</v>
      </c>
      <c r="Q115" s="653"/>
      <c r="S115" s="229"/>
    </row>
    <row r="116" spans="1:19" s="364" customFormat="1" ht="13.5" customHeight="1">
      <c r="A116" s="666" t="s">
        <v>37</v>
      </c>
      <c r="B116" s="601" t="s">
        <v>730</v>
      </c>
      <c r="C116" s="667" t="s">
        <v>22</v>
      </c>
      <c r="D116" s="601" t="s">
        <v>1021</v>
      </c>
      <c r="E116" s="667" t="s">
        <v>1582</v>
      </c>
      <c r="F116" s="668" t="s">
        <v>1583</v>
      </c>
      <c r="G116" s="667">
        <v>10</v>
      </c>
      <c r="H116" s="667">
        <v>0.8</v>
      </c>
      <c r="I116" s="667">
        <v>8495</v>
      </c>
      <c r="J116" s="669" t="s">
        <v>426</v>
      </c>
      <c r="K116" s="670" t="s">
        <v>426</v>
      </c>
      <c r="L116" s="670" t="s">
        <v>426</v>
      </c>
      <c r="M116" s="670" t="s">
        <v>56</v>
      </c>
      <c r="N116" s="670" t="s">
        <v>400</v>
      </c>
      <c r="O116" s="669" t="s">
        <v>426</v>
      </c>
      <c r="P116" s="668" t="s">
        <v>1583</v>
      </c>
      <c r="Q116" s="602"/>
    </row>
    <row r="117" spans="1:19" s="364" customFormat="1" ht="13.5" customHeight="1">
      <c r="A117" s="666" t="s">
        <v>37</v>
      </c>
      <c r="B117" s="601" t="s">
        <v>730</v>
      </c>
      <c r="C117" s="667" t="s">
        <v>22</v>
      </c>
      <c r="D117" s="601" t="s">
        <v>1021</v>
      </c>
      <c r="E117" s="667" t="s">
        <v>1584</v>
      </c>
      <c r="F117" s="668" t="s">
        <v>1585</v>
      </c>
      <c r="G117" s="667">
        <v>3244</v>
      </c>
      <c r="H117" s="667">
        <v>533</v>
      </c>
      <c r="I117" s="667">
        <v>2196519</v>
      </c>
      <c r="J117" s="669" t="s">
        <v>426</v>
      </c>
      <c r="K117" s="670" t="s">
        <v>426</v>
      </c>
      <c r="L117" s="670" t="s">
        <v>426</v>
      </c>
      <c r="M117" s="670" t="s">
        <v>56</v>
      </c>
      <c r="N117" s="670" t="s">
        <v>400</v>
      </c>
      <c r="O117" s="669" t="s">
        <v>426</v>
      </c>
      <c r="P117" s="668" t="s">
        <v>1585</v>
      </c>
      <c r="Q117" s="602"/>
    </row>
    <row r="118" spans="1:19" s="596" customFormat="1" ht="13.5" customHeight="1">
      <c r="A118" s="666" t="s">
        <v>37</v>
      </c>
      <c r="B118" s="601" t="s">
        <v>730</v>
      </c>
      <c r="C118" s="667" t="s">
        <v>22</v>
      </c>
      <c r="D118" s="601" t="s">
        <v>1021</v>
      </c>
      <c r="E118" s="667" t="s">
        <v>1586</v>
      </c>
      <c r="F118" s="668" t="s">
        <v>1587</v>
      </c>
      <c r="G118" s="667">
        <v>10588</v>
      </c>
      <c r="H118" s="667">
        <v>1590</v>
      </c>
      <c r="I118" s="667">
        <v>8627556</v>
      </c>
      <c r="J118" s="669" t="s">
        <v>56</v>
      </c>
      <c r="K118" s="670" t="s">
        <v>426</v>
      </c>
      <c r="L118" s="670" t="s">
        <v>426</v>
      </c>
      <c r="M118" s="670" t="s">
        <v>400</v>
      </c>
      <c r="N118" s="670" t="s">
        <v>400</v>
      </c>
      <c r="O118" s="669" t="s">
        <v>426</v>
      </c>
      <c r="P118" s="668" t="s">
        <v>1587</v>
      </c>
      <c r="Q118" s="602"/>
    </row>
    <row r="119" spans="1:19" s="364" customFormat="1" ht="13.5" customHeight="1">
      <c r="A119" s="666" t="s">
        <v>37</v>
      </c>
      <c r="B119" s="601" t="s">
        <v>730</v>
      </c>
      <c r="C119" s="667" t="s">
        <v>22</v>
      </c>
      <c r="D119" s="601" t="s">
        <v>1021</v>
      </c>
      <c r="E119" s="667" t="s">
        <v>1582</v>
      </c>
      <c r="F119" s="668" t="s">
        <v>1588</v>
      </c>
      <c r="G119" s="667">
        <v>35</v>
      </c>
      <c r="H119" s="667">
        <v>975</v>
      </c>
      <c r="I119" s="667">
        <v>14633795</v>
      </c>
      <c r="J119" s="669" t="s">
        <v>426</v>
      </c>
      <c r="K119" s="670" t="s">
        <v>426</v>
      </c>
      <c r="L119" s="670" t="s">
        <v>426</v>
      </c>
      <c r="M119" s="670" t="s">
        <v>56</v>
      </c>
      <c r="N119" s="670" t="s">
        <v>400</v>
      </c>
      <c r="O119" s="669" t="s">
        <v>426</v>
      </c>
      <c r="P119" s="668" t="s">
        <v>1588</v>
      </c>
      <c r="Q119" s="602"/>
    </row>
    <row r="120" spans="1:19" s="603" customFormat="1" ht="13.5" customHeight="1">
      <c r="A120" s="666" t="s">
        <v>37</v>
      </c>
      <c r="B120" s="601" t="s">
        <v>730</v>
      </c>
      <c r="C120" s="667" t="s">
        <v>22</v>
      </c>
      <c r="D120" s="601" t="s">
        <v>1021</v>
      </c>
      <c r="E120" s="667" t="s">
        <v>1589</v>
      </c>
      <c r="F120" s="668" t="s">
        <v>1590</v>
      </c>
      <c r="G120" s="667">
        <v>500</v>
      </c>
      <c r="H120" s="667">
        <v>336</v>
      </c>
      <c r="I120" s="667">
        <v>971218</v>
      </c>
      <c r="J120" s="669" t="s">
        <v>426</v>
      </c>
      <c r="K120" s="670" t="s">
        <v>426</v>
      </c>
      <c r="L120" s="670" t="s">
        <v>426</v>
      </c>
      <c r="M120" s="670" t="s">
        <v>56</v>
      </c>
      <c r="N120" s="670" t="s">
        <v>400</v>
      </c>
      <c r="O120" s="669" t="s">
        <v>426</v>
      </c>
      <c r="P120" s="668" t="s">
        <v>1590</v>
      </c>
      <c r="Q120" s="602"/>
    </row>
    <row r="121" spans="1:19" s="364" customFormat="1" ht="13.5" customHeight="1">
      <c r="A121" s="666" t="s">
        <v>37</v>
      </c>
      <c r="B121" s="601" t="s">
        <v>730</v>
      </c>
      <c r="C121" s="604" t="s">
        <v>532</v>
      </c>
      <c r="D121" s="601" t="s">
        <v>1021</v>
      </c>
      <c r="E121" s="671" t="s">
        <v>1591</v>
      </c>
      <c r="F121" s="668" t="s">
        <v>1592</v>
      </c>
      <c r="G121" s="667" t="s">
        <v>1308</v>
      </c>
      <c r="H121" s="667">
        <v>67</v>
      </c>
      <c r="I121" s="667">
        <v>492555</v>
      </c>
      <c r="J121" s="669" t="s">
        <v>1308</v>
      </c>
      <c r="K121" s="670" t="s">
        <v>426</v>
      </c>
      <c r="L121" s="670" t="s">
        <v>426</v>
      </c>
      <c r="M121" s="670" t="s">
        <v>56</v>
      </c>
      <c r="N121" s="670" t="s">
        <v>400</v>
      </c>
      <c r="O121" s="669" t="s">
        <v>426</v>
      </c>
      <c r="P121" s="668" t="s">
        <v>1592</v>
      </c>
      <c r="Q121" s="602"/>
    </row>
    <row r="122" spans="1:19" s="364" customFormat="1" ht="13.5" customHeight="1">
      <c r="A122" s="666" t="s">
        <v>37</v>
      </c>
      <c r="B122" s="601" t="s">
        <v>730</v>
      </c>
      <c r="C122" s="604" t="s">
        <v>532</v>
      </c>
      <c r="D122" s="601" t="s">
        <v>1021</v>
      </c>
      <c r="E122" s="667" t="s">
        <v>1593</v>
      </c>
      <c r="F122" s="668" t="s">
        <v>1592</v>
      </c>
      <c r="G122" s="667">
        <v>105</v>
      </c>
      <c r="H122" s="667">
        <v>24</v>
      </c>
      <c r="I122" s="667">
        <v>266504</v>
      </c>
      <c r="J122" s="669" t="s">
        <v>426</v>
      </c>
      <c r="K122" s="670" t="s">
        <v>426</v>
      </c>
      <c r="L122" s="670" t="s">
        <v>426</v>
      </c>
      <c r="M122" s="670" t="s">
        <v>56</v>
      </c>
      <c r="N122" s="670" t="s">
        <v>400</v>
      </c>
      <c r="O122" s="669" t="s">
        <v>426</v>
      </c>
      <c r="P122" s="668" t="s">
        <v>1592</v>
      </c>
      <c r="Q122" s="602"/>
    </row>
    <row r="123" spans="1:19" s="364" customFormat="1" ht="13.5" customHeight="1">
      <c r="A123" s="666" t="s">
        <v>37</v>
      </c>
      <c r="B123" s="601" t="s">
        <v>730</v>
      </c>
      <c r="C123" s="604" t="s">
        <v>532</v>
      </c>
      <c r="D123" s="601" t="s">
        <v>1021</v>
      </c>
      <c r="E123" s="667" t="s">
        <v>1593</v>
      </c>
      <c r="F123" s="668" t="s">
        <v>1594</v>
      </c>
      <c r="G123" s="667">
        <v>84</v>
      </c>
      <c r="H123" s="667">
        <v>23</v>
      </c>
      <c r="I123" s="667">
        <v>254793</v>
      </c>
      <c r="J123" s="669" t="s">
        <v>426</v>
      </c>
      <c r="K123" s="670" t="s">
        <v>426</v>
      </c>
      <c r="L123" s="670" t="s">
        <v>426</v>
      </c>
      <c r="M123" s="670" t="s">
        <v>56</v>
      </c>
      <c r="N123" s="670" t="s">
        <v>400</v>
      </c>
      <c r="O123" s="669" t="s">
        <v>426</v>
      </c>
      <c r="P123" s="668" t="s">
        <v>1594</v>
      </c>
      <c r="Q123" s="602"/>
    </row>
    <row r="124" spans="1:19" s="364" customFormat="1" ht="13.5" customHeight="1">
      <c r="A124" s="666" t="s">
        <v>37</v>
      </c>
      <c r="B124" s="601" t="s">
        <v>730</v>
      </c>
      <c r="C124" s="604" t="s">
        <v>532</v>
      </c>
      <c r="D124" s="601" t="s">
        <v>1021</v>
      </c>
      <c r="E124" s="667" t="s">
        <v>1593</v>
      </c>
      <c r="F124" s="668" t="s">
        <v>1595</v>
      </c>
      <c r="G124" s="667">
        <v>240</v>
      </c>
      <c r="H124" s="667">
        <v>1241</v>
      </c>
      <c r="I124" s="667">
        <v>22299251</v>
      </c>
      <c r="J124" s="669" t="s">
        <v>426</v>
      </c>
      <c r="K124" s="670" t="s">
        <v>426</v>
      </c>
      <c r="L124" s="670" t="s">
        <v>56</v>
      </c>
      <c r="M124" s="670" t="s">
        <v>400</v>
      </c>
      <c r="N124" s="670" t="s">
        <v>400</v>
      </c>
      <c r="O124" s="669" t="s">
        <v>426</v>
      </c>
      <c r="P124" s="668" t="s">
        <v>1595</v>
      </c>
      <c r="Q124" s="602"/>
    </row>
    <row r="125" spans="1:19" s="374" customFormat="1" ht="13.5" customHeight="1">
      <c r="A125" s="666" t="s">
        <v>37</v>
      </c>
      <c r="B125" s="601" t="s">
        <v>730</v>
      </c>
      <c r="C125" s="604" t="s">
        <v>532</v>
      </c>
      <c r="D125" s="601" t="s">
        <v>1021</v>
      </c>
      <c r="E125" s="667" t="s">
        <v>1596</v>
      </c>
      <c r="F125" s="668" t="s">
        <v>1597</v>
      </c>
      <c r="G125" s="667">
        <v>2397</v>
      </c>
      <c r="H125" s="667">
        <v>4803</v>
      </c>
      <c r="I125" s="667">
        <v>21613500</v>
      </c>
      <c r="J125" s="669" t="s">
        <v>426</v>
      </c>
      <c r="K125" s="670" t="s">
        <v>426</v>
      </c>
      <c r="L125" s="670" t="s">
        <v>56</v>
      </c>
      <c r="M125" s="670" t="s">
        <v>400</v>
      </c>
      <c r="N125" s="670" t="s">
        <v>400</v>
      </c>
      <c r="O125" s="669" t="s">
        <v>426</v>
      </c>
      <c r="P125" s="668" t="s">
        <v>1597</v>
      </c>
      <c r="Q125" s="602"/>
    </row>
    <row r="126" spans="1:19" ht="13.5" customHeight="1">
      <c r="A126" s="666" t="s">
        <v>37</v>
      </c>
      <c r="B126" s="601" t="s">
        <v>730</v>
      </c>
      <c r="C126" s="604" t="s">
        <v>532</v>
      </c>
      <c r="D126" s="601" t="s">
        <v>1021</v>
      </c>
      <c r="E126" s="667" t="s">
        <v>1596</v>
      </c>
      <c r="F126" s="668" t="s">
        <v>1598</v>
      </c>
      <c r="G126" s="667">
        <v>7283</v>
      </c>
      <c r="H126" s="667">
        <v>5849</v>
      </c>
      <c r="I126" s="667">
        <v>26320500</v>
      </c>
      <c r="J126" s="669" t="s">
        <v>56</v>
      </c>
      <c r="K126" s="670" t="s">
        <v>426</v>
      </c>
      <c r="L126" s="670" t="s">
        <v>56</v>
      </c>
      <c r="M126" s="670" t="s">
        <v>400</v>
      </c>
      <c r="N126" s="670" t="s">
        <v>400</v>
      </c>
      <c r="O126" s="669" t="s">
        <v>426</v>
      </c>
      <c r="P126" s="668" t="s">
        <v>1598</v>
      </c>
      <c r="Q126" s="602"/>
    </row>
    <row r="127" spans="1:19" ht="13.5" customHeight="1">
      <c r="A127" s="666" t="s">
        <v>37</v>
      </c>
      <c r="B127" s="601" t="s">
        <v>730</v>
      </c>
      <c r="C127" s="604" t="s">
        <v>532</v>
      </c>
      <c r="D127" s="601" t="s">
        <v>1021</v>
      </c>
      <c r="E127" s="671" t="s">
        <v>1599</v>
      </c>
      <c r="F127" s="668" t="s">
        <v>1587</v>
      </c>
      <c r="G127" s="667">
        <v>30572</v>
      </c>
      <c r="H127" s="667">
        <v>56190</v>
      </c>
      <c r="I127" s="667">
        <v>89634054</v>
      </c>
      <c r="J127" s="669" t="s">
        <v>56</v>
      </c>
      <c r="K127" s="670" t="s">
        <v>56</v>
      </c>
      <c r="L127" s="670" t="s">
        <v>56</v>
      </c>
      <c r="M127" s="670" t="s">
        <v>400</v>
      </c>
      <c r="N127" s="670" t="s">
        <v>400</v>
      </c>
      <c r="O127" s="669" t="s">
        <v>426</v>
      </c>
      <c r="P127" s="668" t="s">
        <v>1587</v>
      </c>
      <c r="Q127" s="602"/>
    </row>
    <row r="128" spans="1:19" ht="13.5" customHeight="1">
      <c r="A128" s="666" t="s">
        <v>37</v>
      </c>
      <c r="B128" s="601" t="s">
        <v>730</v>
      </c>
      <c r="C128" s="604" t="s">
        <v>532</v>
      </c>
      <c r="D128" s="601" t="s">
        <v>1021</v>
      </c>
      <c r="E128" s="671" t="s">
        <v>1600</v>
      </c>
      <c r="F128" s="668" t="s">
        <v>1601</v>
      </c>
      <c r="G128" s="667">
        <v>9365</v>
      </c>
      <c r="H128" s="667">
        <v>9055</v>
      </c>
      <c r="I128" s="667">
        <v>11419743</v>
      </c>
      <c r="J128" s="669" t="s">
        <v>56</v>
      </c>
      <c r="K128" s="670" t="s">
        <v>426</v>
      </c>
      <c r="L128" s="670" t="s">
        <v>426</v>
      </c>
      <c r="M128" s="670" t="s">
        <v>400</v>
      </c>
      <c r="N128" s="670" t="s">
        <v>400</v>
      </c>
      <c r="O128" s="669" t="s">
        <v>426</v>
      </c>
      <c r="P128" s="668" t="s">
        <v>1601</v>
      </c>
      <c r="Q128" s="602"/>
    </row>
    <row r="129" spans="1:17" ht="13.5" customHeight="1">
      <c r="A129" s="666" t="s">
        <v>37</v>
      </c>
      <c r="B129" s="601" t="s">
        <v>730</v>
      </c>
      <c r="C129" s="604" t="s">
        <v>532</v>
      </c>
      <c r="D129" s="601" t="s">
        <v>1021</v>
      </c>
      <c r="E129" s="671" t="s">
        <v>1602</v>
      </c>
      <c r="F129" s="668" t="s">
        <v>1603</v>
      </c>
      <c r="G129" s="667">
        <v>1149</v>
      </c>
      <c r="H129" s="667">
        <v>10730</v>
      </c>
      <c r="I129" s="667">
        <v>13405750</v>
      </c>
      <c r="J129" s="669" t="s">
        <v>426</v>
      </c>
      <c r="K129" s="670" t="s">
        <v>56</v>
      </c>
      <c r="L129" s="670" t="s">
        <v>426</v>
      </c>
      <c r="M129" s="670" t="s">
        <v>400</v>
      </c>
      <c r="N129" s="670" t="s">
        <v>400</v>
      </c>
      <c r="O129" s="669" t="s">
        <v>426</v>
      </c>
      <c r="P129" s="668" t="s">
        <v>1603</v>
      </c>
      <c r="Q129" s="602"/>
    </row>
    <row r="130" spans="1:17" ht="13.5" customHeight="1">
      <c r="A130" s="666" t="s">
        <v>37</v>
      </c>
      <c r="B130" s="601" t="s">
        <v>730</v>
      </c>
      <c r="C130" s="604" t="s">
        <v>532</v>
      </c>
      <c r="D130" s="601" t="s">
        <v>1021</v>
      </c>
      <c r="E130" s="667" t="s">
        <v>1602</v>
      </c>
      <c r="F130" s="668" t="s">
        <v>1604</v>
      </c>
      <c r="G130" s="667">
        <v>3487</v>
      </c>
      <c r="H130" s="667">
        <v>75524</v>
      </c>
      <c r="I130" s="667">
        <v>128945750</v>
      </c>
      <c r="J130" s="669" t="s">
        <v>56</v>
      </c>
      <c r="K130" s="670" t="s">
        <v>56</v>
      </c>
      <c r="L130" s="670" t="s">
        <v>56</v>
      </c>
      <c r="M130" s="670" t="s">
        <v>400</v>
      </c>
      <c r="N130" s="670" t="s">
        <v>400</v>
      </c>
      <c r="O130" s="669" t="s">
        <v>426</v>
      </c>
      <c r="P130" s="668" t="s">
        <v>1604</v>
      </c>
      <c r="Q130" s="602"/>
    </row>
    <row r="131" spans="1:17" ht="13.5" customHeight="1">
      <c r="A131" s="666" t="s">
        <v>37</v>
      </c>
      <c r="B131" s="601" t="s">
        <v>730</v>
      </c>
      <c r="C131" s="604" t="s">
        <v>532</v>
      </c>
      <c r="D131" s="601" t="s">
        <v>1427</v>
      </c>
      <c r="E131" s="667" t="s">
        <v>1605</v>
      </c>
      <c r="F131" s="668" t="s">
        <v>1587</v>
      </c>
      <c r="G131" s="667">
        <v>5732</v>
      </c>
      <c r="H131" s="667">
        <v>10509</v>
      </c>
      <c r="I131" s="667">
        <v>24216413</v>
      </c>
      <c r="J131" s="669" t="s">
        <v>56</v>
      </c>
      <c r="K131" s="670" t="s">
        <v>426</v>
      </c>
      <c r="L131" s="670" t="s">
        <v>56</v>
      </c>
      <c r="M131" s="670" t="s">
        <v>400</v>
      </c>
      <c r="N131" s="670" t="s">
        <v>400</v>
      </c>
      <c r="O131" s="669" t="s">
        <v>426</v>
      </c>
      <c r="P131" s="668" t="s">
        <v>1587</v>
      </c>
      <c r="Q131" s="602"/>
    </row>
    <row r="132" spans="1:17" ht="13.5" customHeight="1">
      <c r="A132" s="666" t="s">
        <v>37</v>
      </c>
      <c r="B132" s="601" t="s">
        <v>730</v>
      </c>
      <c r="C132" s="604" t="s">
        <v>532</v>
      </c>
      <c r="D132" s="601" t="s">
        <v>1427</v>
      </c>
      <c r="E132" s="667" t="s">
        <v>1605</v>
      </c>
      <c r="F132" s="668" t="s">
        <v>1604</v>
      </c>
      <c r="G132" s="667">
        <v>4108</v>
      </c>
      <c r="H132" s="667">
        <v>127795</v>
      </c>
      <c r="I132" s="667">
        <v>312869115</v>
      </c>
      <c r="J132" s="669" t="s">
        <v>56</v>
      </c>
      <c r="K132" s="670" t="s">
        <v>56</v>
      </c>
      <c r="L132" s="670" t="s">
        <v>56</v>
      </c>
      <c r="M132" s="670" t="s">
        <v>400</v>
      </c>
      <c r="N132" s="670" t="s">
        <v>400</v>
      </c>
      <c r="O132" s="669" t="s">
        <v>426</v>
      </c>
      <c r="P132" s="668" t="s">
        <v>1604</v>
      </c>
      <c r="Q132" s="602"/>
    </row>
    <row r="133" spans="1:17" ht="13.5" customHeight="1">
      <c r="A133" s="672" t="s">
        <v>37</v>
      </c>
      <c r="B133" s="601" t="s">
        <v>730</v>
      </c>
      <c r="C133" s="611" t="s">
        <v>532</v>
      </c>
      <c r="D133" s="673" t="s">
        <v>1606</v>
      </c>
      <c r="E133" s="674" t="s">
        <v>1606</v>
      </c>
      <c r="F133" s="675" t="s">
        <v>1587</v>
      </c>
      <c r="G133" s="667">
        <v>9275</v>
      </c>
      <c r="H133" s="667">
        <v>19535</v>
      </c>
      <c r="I133" s="667">
        <v>47753011</v>
      </c>
      <c r="J133" s="669" t="s">
        <v>56</v>
      </c>
      <c r="K133" s="670" t="s">
        <v>56</v>
      </c>
      <c r="L133" s="670" t="s">
        <v>56</v>
      </c>
      <c r="M133" s="670" t="s">
        <v>400</v>
      </c>
      <c r="N133" s="670" t="s">
        <v>400</v>
      </c>
      <c r="O133" s="669" t="s">
        <v>426</v>
      </c>
      <c r="P133" s="675" t="s">
        <v>1587</v>
      </c>
      <c r="Q133" s="602"/>
    </row>
    <row r="134" spans="1:17" ht="13.5" customHeight="1">
      <c r="A134" s="666" t="s">
        <v>37</v>
      </c>
      <c r="B134" s="601" t="s">
        <v>730</v>
      </c>
      <c r="C134" s="601" t="s">
        <v>532</v>
      </c>
      <c r="D134" s="601" t="s">
        <v>1606</v>
      </c>
      <c r="E134" s="601" t="s">
        <v>1606</v>
      </c>
      <c r="F134" s="668" t="s">
        <v>1604</v>
      </c>
      <c r="G134" s="667">
        <v>897</v>
      </c>
      <c r="H134" s="667">
        <v>49946</v>
      </c>
      <c r="I134" s="667">
        <v>88506000</v>
      </c>
      <c r="J134" s="669" t="s">
        <v>426</v>
      </c>
      <c r="K134" s="670" t="s">
        <v>56</v>
      </c>
      <c r="L134" s="670" t="s">
        <v>56</v>
      </c>
      <c r="M134" s="670" t="s">
        <v>400</v>
      </c>
      <c r="N134" s="670" t="s">
        <v>400</v>
      </c>
      <c r="O134" s="669" t="s">
        <v>426</v>
      </c>
      <c r="P134" s="668" t="s">
        <v>1604</v>
      </c>
      <c r="Q134" s="602"/>
    </row>
    <row r="135" spans="1:17">
      <c r="P135" s="377"/>
    </row>
    <row r="136" spans="1:17">
      <c r="P136" s="377"/>
    </row>
    <row r="137" spans="1:17">
      <c r="Q137" s="376"/>
    </row>
    <row r="144" spans="1:17">
      <c r="G144" s="228" t="s">
        <v>276</v>
      </c>
    </row>
  </sheetData>
  <autoFilter ref="A3:U115"/>
  <mergeCells count="6">
    <mergeCell ref="P108:P109"/>
    <mergeCell ref="P65:P66"/>
    <mergeCell ref="P78:P79"/>
    <mergeCell ref="P81:P83"/>
    <mergeCell ref="P85:P86"/>
    <mergeCell ref="P99:P100"/>
  </mergeCells>
  <phoneticPr fontId="27" type="noConversion"/>
  <dataValidations count="1">
    <dataValidation type="textLength" showInputMessage="1" showErrorMessage="1" sqref="Q56:Q59 O4:O5 S6 O106:O109 S8:S11 Q12:Q54 Q116:Q134 O81:O88 O78:O79 O63:O69 O95:O101">
      <formula1>0</formula1>
      <formula2>150</formula2>
    </dataValidation>
  </dataValidations>
  <pageMargins left="0.78749999999999998" right="0.78749999999999998" top="1.0631944444444446" bottom="1.0631944444444446" header="0.51180555555555551" footer="0.51180555555555551"/>
  <pageSetup paperSize="9" scale="31" firstPageNumber="0" orientation="portrait" horizontalDpi="300" verticalDpi="300" r:id="rId1"/>
  <headerFooter alignWithMargins="0"/>
  <legacyDrawing r:id="rId2"/>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9"/>
  <dimension ref="A1:R92"/>
  <sheetViews>
    <sheetView topLeftCell="F1" zoomScale="85" zoomScaleNormal="85" workbookViewId="0">
      <selection activeCell="F1" sqref="A1:XFD1048576"/>
    </sheetView>
  </sheetViews>
  <sheetFormatPr defaultColWidth="11.42578125" defaultRowHeight="12.75"/>
  <cols>
    <col min="1" max="1" width="11.42578125" style="91" customWidth="1"/>
    <col min="2" max="2" width="15.85546875" style="91" bestFit="1" customWidth="1"/>
    <col min="3" max="3" width="9.7109375" style="91" bestFit="1" customWidth="1"/>
    <col min="4" max="4" width="25.42578125" style="91" customWidth="1"/>
    <col min="5" max="5" width="13.42578125" style="36" bestFit="1" customWidth="1"/>
    <col min="6" max="6" width="15.28515625" style="91" customWidth="1"/>
    <col min="7" max="7" width="23.42578125" style="91" customWidth="1"/>
    <col min="8" max="8" width="15.7109375" style="91" bestFit="1" customWidth="1"/>
    <col min="9" max="9" width="15.5703125" style="91" bestFit="1" customWidth="1"/>
    <col min="10" max="10" width="33.5703125" style="91" bestFit="1" customWidth="1"/>
    <col min="11" max="11" width="19.85546875" style="91" customWidth="1"/>
    <col min="12" max="12" width="11.42578125" style="91" customWidth="1"/>
    <col min="13" max="13" width="13.28515625" style="91" customWidth="1"/>
    <col min="14" max="15" width="11.42578125" style="91" customWidth="1"/>
    <col min="16" max="16" width="11.42578125" style="32" customWidth="1"/>
    <col min="17" max="17" width="12.28515625" style="36" bestFit="1" customWidth="1"/>
    <col min="18" max="16384" width="11.42578125" style="91"/>
  </cols>
  <sheetData>
    <row r="1" spans="1:17" ht="16.5" thickBot="1">
      <c r="A1" s="34" t="s">
        <v>278</v>
      </c>
      <c r="B1" s="34"/>
      <c r="C1" s="34"/>
      <c r="D1" s="29"/>
      <c r="E1" s="34"/>
      <c r="F1" s="29"/>
      <c r="G1" s="29"/>
      <c r="H1" s="29"/>
      <c r="I1" s="29"/>
      <c r="J1" s="29"/>
      <c r="K1" s="29"/>
      <c r="L1" s="29"/>
      <c r="N1" s="29"/>
      <c r="O1" s="29"/>
      <c r="P1" s="248" t="s">
        <v>0</v>
      </c>
      <c r="Q1" s="249" t="s">
        <v>425</v>
      </c>
    </row>
    <row r="2" spans="1:17" ht="16.5" thickBot="1">
      <c r="A2" s="30"/>
      <c r="B2" s="30"/>
      <c r="C2" s="30"/>
      <c r="D2" s="30"/>
      <c r="E2" s="35"/>
      <c r="F2" s="30"/>
      <c r="G2" s="30"/>
      <c r="H2" s="30"/>
      <c r="I2" s="30"/>
      <c r="J2" s="30"/>
      <c r="K2" s="30"/>
      <c r="L2" s="30"/>
      <c r="N2" s="30"/>
      <c r="O2" s="30"/>
      <c r="P2" s="258" t="s">
        <v>241</v>
      </c>
      <c r="Q2" s="250">
        <v>2014</v>
      </c>
    </row>
    <row r="3" spans="1:17" ht="77.25" thickBot="1">
      <c r="A3" s="24" t="s">
        <v>1</v>
      </c>
      <c r="B3" s="25" t="s">
        <v>58</v>
      </c>
      <c r="C3" s="25" t="s">
        <v>57</v>
      </c>
      <c r="D3" s="24" t="s">
        <v>7</v>
      </c>
      <c r="E3" s="146" t="s">
        <v>289</v>
      </c>
      <c r="F3" s="25" t="s">
        <v>270</v>
      </c>
      <c r="G3" s="25" t="s">
        <v>271</v>
      </c>
      <c r="H3" s="25" t="s">
        <v>272</v>
      </c>
      <c r="I3" s="25" t="s">
        <v>273</v>
      </c>
      <c r="J3" s="25" t="s">
        <v>61</v>
      </c>
      <c r="K3" s="25" t="s">
        <v>62</v>
      </c>
      <c r="L3" s="90" t="s">
        <v>274</v>
      </c>
      <c r="M3" s="25" t="s">
        <v>63</v>
      </c>
      <c r="N3" s="25" t="s">
        <v>275</v>
      </c>
      <c r="O3" s="25" t="s">
        <v>393</v>
      </c>
      <c r="P3" s="25" t="s">
        <v>394</v>
      </c>
      <c r="Q3" s="525" t="s">
        <v>292</v>
      </c>
    </row>
    <row r="4" spans="1:17">
      <c r="A4" s="676" t="s">
        <v>37</v>
      </c>
      <c r="B4" s="677" t="s">
        <v>37</v>
      </c>
      <c r="C4" s="677">
        <v>2014</v>
      </c>
      <c r="D4" s="678" t="s">
        <v>1947</v>
      </c>
      <c r="E4" s="678" t="s">
        <v>1014</v>
      </c>
      <c r="F4" s="679" t="s">
        <v>1948</v>
      </c>
      <c r="G4" s="680" t="s">
        <v>1949</v>
      </c>
      <c r="H4" s="680" t="s">
        <v>1950</v>
      </c>
      <c r="I4" s="680" t="s">
        <v>738</v>
      </c>
      <c r="J4" s="680" t="s">
        <v>739</v>
      </c>
      <c r="K4" s="679">
        <v>1</v>
      </c>
      <c r="L4" s="681" t="s">
        <v>1951</v>
      </c>
      <c r="M4" s="682" t="s">
        <v>1952</v>
      </c>
      <c r="N4" s="679">
        <v>2</v>
      </c>
      <c r="O4" s="679" t="s">
        <v>400</v>
      </c>
      <c r="P4" s="679">
        <v>2</v>
      </c>
      <c r="Q4" s="683"/>
    </row>
    <row r="5" spans="1:17">
      <c r="A5" s="676" t="s">
        <v>37</v>
      </c>
      <c r="B5" s="677" t="s">
        <v>37</v>
      </c>
      <c r="C5" s="677">
        <v>2014</v>
      </c>
      <c r="D5" s="678" t="s">
        <v>20</v>
      </c>
      <c r="E5" s="678" t="s">
        <v>1014</v>
      </c>
      <c r="F5" s="679" t="s">
        <v>1953</v>
      </c>
      <c r="G5" s="680" t="s">
        <v>1949</v>
      </c>
      <c r="H5" s="680" t="s">
        <v>1954</v>
      </c>
      <c r="I5" s="680" t="s">
        <v>738</v>
      </c>
      <c r="J5" s="680" t="s">
        <v>739</v>
      </c>
      <c r="K5" s="679">
        <v>1</v>
      </c>
      <c r="L5" s="679" t="s">
        <v>1951</v>
      </c>
      <c r="M5" s="682" t="s">
        <v>1952</v>
      </c>
      <c r="N5" s="684">
        <v>3</v>
      </c>
      <c r="O5" s="679" t="s">
        <v>400</v>
      </c>
      <c r="P5" s="685">
        <v>3</v>
      </c>
      <c r="Q5" s="683"/>
    </row>
    <row r="6" spans="1:17">
      <c r="A6" s="676" t="s">
        <v>37</v>
      </c>
      <c r="B6" s="677" t="s">
        <v>37</v>
      </c>
      <c r="C6" s="677">
        <v>2014</v>
      </c>
      <c r="D6" s="678" t="s">
        <v>20</v>
      </c>
      <c r="E6" s="678" t="s">
        <v>1955</v>
      </c>
      <c r="F6" s="679" t="s">
        <v>1956</v>
      </c>
      <c r="G6" s="680" t="s">
        <v>1949</v>
      </c>
      <c r="H6" s="680" t="s">
        <v>1957</v>
      </c>
      <c r="I6" s="680" t="s">
        <v>738</v>
      </c>
      <c r="J6" s="680" t="s">
        <v>739</v>
      </c>
      <c r="K6" s="679">
        <v>1</v>
      </c>
      <c r="L6" s="679" t="s">
        <v>1951</v>
      </c>
      <c r="M6" s="686" t="s">
        <v>749</v>
      </c>
      <c r="N6" s="679">
        <v>9</v>
      </c>
      <c r="O6" s="686" t="s">
        <v>400</v>
      </c>
      <c r="P6" s="686">
        <v>9</v>
      </c>
      <c r="Q6" s="683"/>
    </row>
    <row r="7" spans="1:17">
      <c r="A7" s="687" t="s">
        <v>37</v>
      </c>
      <c r="B7" s="687" t="s">
        <v>37</v>
      </c>
      <c r="C7" s="688">
        <v>2014</v>
      </c>
      <c r="D7" s="687" t="s">
        <v>20</v>
      </c>
      <c r="E7" s="689" t="s">
        <v>1014</v>
      </c>
      <c r="F7" s="690" t="s">
        <v>1476</v>
      </c>
      <c r="G7" s="689" t="s">
        <v>1451</v>
      </c>
      <c r="H7" s="691"/>
      <c r="I7" s="691" t="s">
        <v>738</v>
      </c>
      <c r="J7" s="691" t="s">
        <v>744</v>
      </c>
      <c r="K7" s="692"/>
      <c r="L7" s="692"/>
      <c r="M7" s="693" t="s">
        <v>749</v>
      </c>
      <c r="N7" s="694">
        <v>0</v>
      </c>
      <c r="O7" s="695">
        <v>0</v>
      </c>
      <c r="P7" s="692">
        <v>0</v>
      </c>
      <c r="Q7" s="608" t="s">
        <v>1539</v>
      </c>
    </row>
    <row r="8" spans="1:17">
      <c r="A8" s="687" t="s">
        <v>37</v>
      </c>
      <c r="B8" s="687" t="s">
        <v>37</v>
      </c>
      <c r="C8" s="688">
        <v>2014</v>
      </c>
      <c r="D8" s="687" t="s">
        <v>20</v>
      </c>
      <c r="E8" s="689" t="s">
        <v>1014</v>
      </c>
      <c r="F8" s="690" t="s">
        <v>1477</v>
      </c>
      <c r="G8" s="691" t="s">
        <v>1453</v>
      </c>
      <c r="H8" s="691" t="s">
        <v>1478</v>
      </c>
      <c r="I8" s="691" t="s">
        <v>738</v>
      </c>
      <c r="J8" s="691" t="s">
        <v>1479</v>
      </c>
      <c r="K8" s="692">
        <v>1</v>
      </c>
      <c r="L8" s="692" t="s">
        <v>740</v>
      </c>
      <c r="M8" s="693" t="s">
        <v>749</v>
      </c>
      <c r="N8" s="694" t="s">
        <v>400</v>
      </c>
      <c r="O8" s="696">
        <v>60</v>
      </c>
      <c r="P8" s="692">
        <v>60</v>
      </c>
      <c r="Q8" s="697"/>
    </row>
    <row r="9" spans="1:17">
      <c r="A9" s="687" t="s">
        <v>37</v>
      </c>
      <c r="B9" s="687" t="s">
        <v>37</v>
      </c>
      <c r="C9" s="688">
        <v>2014</v>
      </c>
      <c r="D9" s="687" t="s">
        <v>20</v>
      </c>
      <c r="E9" s="689" t="s">
        <v>1014</v>
      </c>
      <c r="F9" s="698" t="s">
        <v>1480</v>
      </c>
      <c r="G9" s="689" t="s">
        <v>1454</v>
      </c>
      <c r="H9" s="691"/>
      <c r="I9" s="691" t="s">
        <v>738</v>
      </c>
      <c r="J9" s="691" t="s">
        <v>744</v>
      </c>
      <c r="K9" s="692"/>
      <c r="L9" s="692"/>
      <c r="M9" s="693" t="s">
        <v>749</v>
      </c>
      <c r="N9" s="694">
        <v>0</v>
      </c>
      <c r="O9" s="699">
        <v>0</v>
      </c>
      <c r="P9" s="692">
        <v>0</v>
      </c>
      <c r="Q9" s="700" t="s">
        <v>902</v>
      </c>
    </row>
    <row r="10" spans="1:17">
      <c r="A10" s="687" t="s">
        <v>37</v>
      </c>
      <c r="B10" s="687" t="s">
        <v>37</v>
      </c>
      <c r="C10" s="688">
        <v>2014</v>
      </c>
      <c r="D10" s="687" t="s">
        <v>20</v>
      </c>
      <c r="E10" s="689" t="s">
        <v>1014</v>
      </c>
      <c r="F10" s="693" t="s">
        <v>1481</v>
      </c>
      <c r="G10" s="689" t="s">
        <v>1455</v>
      </c>
      <c r="H10" s="691" t="s">
        <v>1482</v>
      </c>
      <c r="I10" s="691" t="s">
        <v>738</v>
      </c>
      <c r="J10" s="691" t="s">
        <v>1483</v>
      </c>
      <c r="K10" s="692">
        <v>1</v>
      </c>
      <c r="L10" s="692" t="s">
        <v>740</v>
      </c>
      <c r="M10" s="693" t="s">
        <v>749</v>
      </c>
      <c r="N10" s="1752">
        <v>25</v>
      </c>
      <c r="O10" s="699">
        <v>132</v>
      </c>
      <c r="P10" s="1755">
        <v>301</v>
      </c>
      <c r="Q10" s="697"/>
    </row>
    <row r="11" spans="1:17">
      <c r="A11" s="687" t="s">
        <v>37</v>
      </c>
      <c r="B11" s="687" t="s">
        <v>37</v>
      </c>
      <c r="C11" s="688">
        <v>2014</v>
      </c>
      <c r="D11" s="687" t="s">
        <v>20</v>
      </c>
      <c r="E11" s="689" t="s">
        <v>1014</v>
      </c>
      <c r="F11" s="693" t="s">
        <v>1484</v>
      </c>
      <c r="G11" s="701" t="s">
        <v>1456</v>
      </c>
      <c r="H11" s="691" t="s">
        <v>1485</v>
      </c>
      <c r="I11" s="691" t="s">
        <v>738</v>
      </c>
      <c r="J11" s="691" t="s">
        <v>1483</v>
      </c>
      <c r="K11" s="692">
        <v>1</v>
      </c>
      <c r="L11" s="692" t="s">
        <v>740</v>
      </c>
      <c r="M11" s="693" t="s">
        <v>749</v>
      </c>
      <c r="N11" s="1753"/>
      <c r="O11" s="699">
        <v>72</v>
      </c>
      <c r="P11" s="1753"/>
      <c r="Q11" s="697"/>
    </row>
    <row r="12" spans="1:17" ht="13.35" customHeight="1">
      <c r="A12" s="687" t="s">
        <v>37</v>
      </c>
      <c r="B12" s="687" t="s">
        <v>37</v>
      </c>
      <c r="C12" s="688">
        <v>2014</v>
      </c>
      <c r="D12" s="687" t="s">
        <v>20</v>
      </c>
      <c r="E12" s="689" t="s">
        <v>1014</v>
      </c>
      <c r="F12" s="693" t="s">
        <v>1486</v>
      </c>
      <c r="G12" s="701" t="s">
        <v>1444</v>
      </c>
      <c r="H12" s="691" t="s">
        <v>1487</v>
      </c>
      <c r="I12" s="691" t="s">
        <v>738</v>
      </c>
      <c r="J12" s="691" t="s">
        <v>1483</v>
      </c>
      <c r="K12" s="692">
        <v>1</v>
      </c>
      <c r="L12" s="692" t="s">
        <v>740</v>
      </c>
      <c r="M12" s="693" t="s">
        <v>749</v>
      </c>
      <c r="N12" s="1754"/>
      <c r="O12" s="696">
        <v>72</v>
      </c>
      <c r="P12" s="1756"/>
      <c r="Q12" s="697"/>
    </row>
    <row r="13" spans="1:17" ht="13.35" customHeight="1">
      <c r="A13" s="687" t="s">
        <v>37</v>
      </c>
      <c r="B13" s="687" t="s">
        <v>37</v>
      </c>
      <c r="C13" s="688">
        <v>2014</v>
      </c>
      <c r="D13" s="687" t="s">
        <v>20</v>
      </c>
      <c r="E13" s="689" t="s">
        <v>1014</v>
      </c>
      <c r="F13" s="695" t="s">
        <v>1488</v>
      </c>
      <c r="G13" s="689" t="s">
        <v>1457</v>
      </c>
      <c r="H13" s="691"/>
      <c r="I13" s="691" t="s">
        <v>738</v>
      </c>
      <c r="J13" s="691" t="s">
        <v>744</v>
      </c>
      <c r="K13" s="692"/>
      <c r="L13" s="692"/>
      <c r="M13" s="693" t="s">
        <v>749</v>
      </c>
      <c r="N13" s="694">
        <v>0</v>
      </c>
      <c r="O13" s="702">
        <v>0</v>
      </c>
      <c r="P13" s="266">
        <v>0</v>
      </c>
      <c r="Q13" s="697"/>
    </row>
    <row r="14" spans="1:17" ht="13.35" customHeight="1">
      <c r="A14" s="687" t="s">
        <v>37</v>
      </c>
      <c r="B14" s="687" t="s">
        <v>37</v>
      </c>
      <c r="C14" s="688">
        <v>2014</v>
      </c>
      <c r="D14" s="687" t="s">
        <v>20</v>
      </c>
      <c r="E14" s="689" t="s">
        <v>1014</v>
      </c>
      <c r="F14" s="698" t="s">
        <v>1489</v>
      </c>
      <c r="G14" s="689" t="s">
        <v>1445</v>
      </c>
      <c r="H14" s="691"/>
      <c r="I14" s="691" t="s">
        <v>738</v>
      </c>
      <c r="J14" s="691" t="s">
        <v>744</v>
      </c>
      <c r="K14" s="692"/>
      <c r="L14" s="692"/>
      <c r="M14" s="693" t="s">
        <v>749</v>
      </c>
      <c r="N14" s="694">
        <v>0</v>
      </c>
      <c r="O14" s="702">
        <v>0</v>
      </c>
      <c r="P14" s="266">
        <v>0</v>
      </c>
      <c r="Q14" s="703"/>
    </row>
    <row r="15" spans="1:17" ht="13.35" customHeight="1">
      <c r="A15" s="687" t="s">
        <v>37</v>
      </c>
      <c r="B15" s="687" t="s">
        <v>37</v>
      </c>
      <c r="C15" s="688">
        <v>2014</v>
      </c>
      <c r="D15" s="687" t="s">
        <v>20</v>
      </c>
      <c r="E15" s="689" t="s">
        <v>1014</v>
      </c>
      <c r="F15" s="693" t="s">
        <v>1490</v>
      </c>
      <c r="G15" s="689" t="s">
        <v>1461</v>
      </c>
      <c r="H15" s="691" t="s">
        <v>1491</v>
      </c>
      <c r="I15" s="691" t="s">
        <v>738</v>
      </c>
      <c r="J15" s="691" t="s">
        <v>1479</v>
      </c>
      <c r="K15" s="692">
        <v>1</v>
      </c>
      <c r="L15" s="692" t="s">
        <v>740</v>
      </c>
      <c r="M15" s="693" t="s">
        <v>749</v>
      </c>
      <c r="N15" s="692" t="s">
        <v>400</v>
      </c>
      <c r="O15" s="704">
        <v>48</v>
      </c>
      <c r="P15" s="692">
        <v>48</v>
      </c>
      <c r="Q15" s="697"/>
    </row>
    <row r="16" spans="1:17" ht="13.35" customHeight="1">
      <c r="A16" s="687" t="s">
        <v>37</v>
      </c>
      <c r="B16" s="687" t="s">
        <v>37</v>
      </c>
      <c r="C16" s="688">
        <v>2014</v>
      </c>
      <c r="D16" s="687" t="s">
        <v>20</v>
      </c>
      <c r="E16" s="689" t="s">
        <v>1014</v>
      </c>
      <c r="F16" s="695" t="s">
        <v>1492</v>
      </c>
      <c r="G16" s="691" t="s">
        <v>1446</v>
      </c>
      <c r="H16" s="705" t="s">
        <v>1493</v>
      </c>
      <c r="I16" s="706" t="s">
        <v>1494</v>
      </c>
      <c r="J16" s="691" t="s">
        <v>1479</v>
      </c>
      <c r="K16" s="688">
        <v>1</v>
      </c>
      <c r="L16" s="688" t="s">
        <v>740</v>
      </c>
      <c r="M16" s="693" t="s">
        <v>749</v>
      </c>
      <c r="N16" s="692" t="s">
        <v>400</v>
      </c>
      <c r="O16" s="704">
        <v>81</v>
      </c>
      <c r="P16" s="692">
        <v>81</v>
      </c>
      <c r="Q16" s="697"/>
    </row>
    <row r="17" spans="1:17" ht="13.35" customHeight="1">
      <c r="A17" s="687" t="s">
        <v>37</v>
      </c>
      <c r="B17" s="687" t="s">
        <v>37</v>
      </c>
      <c r="C17" s="688">
        <v>2014</v>
      </c>
      <c r="D17" s="687" t="s">
        <v>20</v>
      </c>
      <c r="E17" s="689" t="s">
        <v>1014</v>
      </c>
      <c r="F17" s="693" t="s">
        <v>1495</v>
      </c>
      <c r="G17" s="691" t="s">
        <v>721</v>
      </c>
      <c r="H17" s="689" t="s">
        <v>1496</v>
      </c>
      <c r="I17" s="706" t="s">
        <v>738</v>
      </c>
      <c r="J17" s="691" t="s">
        <v>1479</v>
      </c>
      <c r="K17" s="688">
        <v>1</v>
      </c>
      <c r="L17" s="688" t="s">
        <v>740</v>
      </c>
      <c r="M17" s="693" t="s">
        <v>749</v>
      </c>
      <c r="N17" s="704" t="s">
        <v>400</v>
      </c>
      <c r="O17" s="704">
        <v>84</v>
      </c>
      <c r="P17" s="688">
        <v>84</v>
      </c>
      <c r="Q17" s="697"/>
    </row>
    <row r="18" spans="1:17" ht="13.35" customHeight="1">
      <c r="A18" s="687" t="s">
        <v>37</v>
      </c>
      <c r="B18" s="687" t="s">
        <v>37</v>
      </c>
      <c r="C18" s="688">
        <v>2014</v>
      </c>
      <c r="D18" s="687" t="s">
        <v>20</v>
      </c>
      <c r="E18" s="689" t="s">
        <v>1014</v>
      </c>
      <c r="F18" s="693" t="s">
        <v>1497</v>
      </c>
      <c r="G18" s="691" t="s">
        <v>1462</v>
      </c>
      <c r="H18" s="689" t="s">
        <v>1498</v>
      </c>
      <c r="I18" s="706" t="s">
        <v>738</v>
      </c>
      <c r="J18" s="691" t="s">
        <v>1479</v>
      </c>
      <c r="K18" s="688">
        <v>1</v>
      </c>
      <c r="L18" s="688" t="s">
        <v>740</v>
      </c>
      <c r="M18" s="693" t="s">
        <v>749</v>
      </c>
      <c r="N18" s="704" t="s">
        <v>400</v>
      </c>
      <c r="O18" s="704">
        <v>24</v>
      </c>
      <c r="P18" s="688">
        <v>24</v>
      </c>
      <c r="Q18" s="697"/>
    </row>
    <row r="19" spans="1:17">
      <c r="A19" s="687" t="s">
        <v>37</v>
      </c>
      <c r="B19" s="687" t="s">
        <v>37</v>
      </c>
      <c r="C19" s="688">
        <v>2014</v>
      </c>
      <c r="D19" s="687" t="s">
        <v>20</v>
      </c>
      <c r="E19" s="689" t="s">
        <v>1014</v>
      </c>
      <c r="F19" s="693" t="s">
        <v>1499</v>
      </c>
      <c r="G19" s="701" t="s">
        <v>1464</v>
      </c>
      <c r="H19" s="691"/>
      <c r="I19" s="706" t="s">
        <v>738</v>
      </c>
      <c r="J19" s="691" t="s">
        <v>1339</v>
      </c>
      <c r="K19" s="688">
        <v>1</v>
      </c>
      <c r="L19" s="688" t="s">
        <v>740</v>
      </c>
      <c r="M19" s="693" t="s">
        <v>749</v>
      </c>
      <c r="N19" s="704">
        <v>96</v>
      </c>
      <c r="O19" s="704" t="s">
        <v>400</v>
      </c>
      <c r="P19" s="692">
        <v>96</v>
      </c>
      <c r="Q19" s="697"/>
    </row>
    <row r="20" spans="1:17">
      <c r="A20" s="687" t="s">
        <v>37</v>
      </c>
      <c r="B20" s="687" t="s">
        <v>37</v>
      </c>
      <c r="C20" s="688">
        <v>2014</v>
      </c>
      <c r="D20" s="687" t="s">
        <v>20</v>
      </c>
      <c r="E20" s="689" t="s">
        <v>1014</v>
      </c>
      <c r="F20" s="693" t="s">
        <v>1500</v>
      </c>
      <c r="G20" s="691" t="s">
        <v>1463</v>
      </c>
      <c r="H20" s="689" t="s">
        <v>1501</v>
      </c>
      <c r="I20" s="706" t="s">
        <v>738</v>
      </c>
      <c r="J20" s="1757" t="s">
        <v>1483</v>
      </c>
      <c r="K20" s="688">
        <v>1</v>
      </c>
      <c r="L20" s="688" t="s">
        <v>740</v>
      </c>
      <c r="M20" s="693" t="s">
        <v>749</v>
      </c>
      <c r="N20" s="1746">
        <v>70</v>
      </c>
      <c r="O20" s="1746">
        <v>216</v>
      </c>
      <c r="P20" s="1760">
        <v>286</v>
      </c>
      <c r="Q20" s="697"/>
    </row>
    <row r="21" spans="1:17">
      <c r="A21" s="687" t="s">
        <v>37</v>
      </c>
      <c r="B21" s="687" t="s">
        <v>37</v>
      </c>
      <c r="C21" s="688">
        <v>2014</v>
      </c>
      <c r="D21" s="687" t="s">
        <v>20</v>
      </c>
      <c r="E21" s="689" t="s">
        <v>1014</v>
      </c>
      <c r="F21" s="693" t="s">
        <v>1500</v>
      </c>
      <c r="G21" s="689" t="s">
        <v>1465</v>
      </c>
      <c r="H21" s="689" t="s">
        <v>1501</v>
      </c>
      <c r="I21" s="706" t="s">
        <v>738</v>
      </c>
      <c r="J21" s="1758"/>
      <c r="K21" s="688">
        <v>1</v>
      </c>
      <c r="L21" s="688" t="s">
        <v>740</v>
      </c>
      <c r="M21" s="693" t="s">
        <v>749</v>
      </c>
      <c r="N21" s="1759"/>
      <c r="O21" s="1748"/>
      <c r="P21" s="1761"/>
      <c r="Q21" s="697"/>
    </row>
    <row r="22" spans="1:17">
      <c r="A22" s="687" t="s">
        <v>37</v>
      </c>
      <c r="B22" s="687" t="s">
        <v>37</v>
      </c>
      <c r="C22" s="688">
        <v>2014</v>
      </c>
      <c r="D22" s="687" t="s">
        <v>20</v>
      </c>
      <c r="E22" s="689" t="s">
        <v>1014</v>
      </c>
      <c r="F22" s="693" t="s">
        <v>1502</v>
      </c>
      <c r="G22" s="691" t="s">
        <v>1307</v>
      </c>
      <c r="H22" s="691" t="s">
        <v>1503</v>
      </c>
      <c r="I22" s="706" t="s">
        <v>738</v>
      </c>
      <c r="J22" s="691" t="s">
        <v>1483</v>
      </c>
      <c r="K22" s="688">
        <v>1</v>
      </c>
      <c r="L22" s="688" t="s">
        <v>740</v>
      </c>
      <c r="M22" s="693" t="s">
        <v>749</v>
      </c>
      <c r="N22" s="694">
        <v>8</v>
      </c>
      <c r="O22" s="704">
        <v>424</v>
      </c>
      <c r="P22" s="688">
        <v>432</v>
      </c>
      <c r="Q22" s="697"/>
    </row>
    <row r="23" spans="1:17">
      <c r="A23" s="687" t="s">
        <v>37</v>
      </c>
      <c r="B23" s="687" t="s">
        <v>37</v>
      </c>
      <c r="C23" s="688">
        <v>2014</v>
      </c>
      <c r="D23" s="687" t="s">
        <v>20</v>
      </c>
      <c r="E23" s="689" t="s">
        <v>1014</v>
      </c>
      <c r="F23" s="693" t="s">
        <v>1504</v>
      </c>
      <c r="G23" s="691" t="s">
        <v>1466</v>
      </c>
      <c r="H23" s="689" t="s">
        <v>1505</v>
      </c>
      <c r="I23" s="706" t="s">
        <v>738</v>
      </c>
      <c r="J23" s="691" t="s">
        <v>1483</v>
      </c>
      <c r="K23" s="688">
        <v>1</v>
      </c>
      <c r="L23" s="688" t="s">
        <v>740</v>
      </c>
      <c r="M23" s="693" t="s">
        <v>749</v>
      </c>
      <c r="N23" s="692">
        <v>40</v>
      </c>
      <c r="O23" s="704">
        <v>94</v>
      </c>
      <c r="P23" s="688">
        <v>136</v>
      </c>
      <c r="Q23" s="697"/>
    </row>
    <row r="24" spans="1:17">
      <c r="A24" s="687" t="s">
        <v>37</v>
      </c>
      <c r="B24" s="687" t="s">
        <v>37</v>
      </c>
      <c r="C24" s="688">
        <v>2014</v>
      </c>
      <c r="D24" s="687" t="s">
        <v>20</v>
      </c>
      <c r="E24" s="689" t="s">
        <v>1014</v>
      </c>
      <c r="F24" s="693" t="s">
        <v>1506</v>
      </c>
      <c r="G24" s="691" t="s">
        <v>721</v>
      </c>
      <c r="H24" s="689" t="s">
        <v>1507</v>
      </c>
      <c r="I24" s="706" t="s">
        <v>738</v>
      </c>
      <c r="J24" s="691" t="s">
        <v>1479</v>
      </c>
      <c r="K24" s="688">
        <v>1</v>
      </c>
      <c r="L24" s="688" t="s">
        <v>740</v>
      </c>
      <c r="M24" s="693" t="s">
        <v>749</v>
      </c>
      <c r="N24" s="692" t="s">
        <v>400</v>
      </c>
      <c r="O24" s="692">
        <v>24</v>
      </c>
      <c r="P24" s="688">
        <v>24</v>
      </c>
      <c r="Q24" s="697"/>
    </row>
    <row r="25" spans="1:17">
      <c r="A25" s="687" t="s">
        <v>37</v>
      </c>
      <c r="B25" s="687" t="s">
        <v>37</v>
      </c>
      <c r="C25" s="688">
        <v>2014</v>
      </c>
      <c r="D25" s="687" t="s">
        <v>20</v>
      </c>
      <c r="E25" s="689" t="s">
        <v>1014</v>
      </c>
      <c r="F25" s="693" t="s">
        <v>1508</v>
      </c>
      <c r="G25" s="689" t="s">
        <v>1312</v>
      </c>
      <c r="H25" s="689" t="s">
        <v>1509</v>
      </c>
      <c r="I25" s="706" t="s">
        <v>738</v>
      </c>
      <c r="J25" s="691" t="s">
        <v>1483</v>
      </c>
      <c r="K25" s="688">
        <v>1</v>
      </c>
      <c r="L25" s="688" t="s">
        <v>740</v>
      </c>
      <c r="M25" s="693" t="s">
        <v>749</v>
      </c>
      <c r="N25" s="1746">
        <v>10</v>
      </c>
      <c r="O25" s="1746">
        <v>50</v>
      </c>
      <c r="P25" s="1746">
        <v>60</v>
      </c>
      <c r="Q25" s="697"/>
    </row>
    <row r="26" spans="1:17">
      <c r="A26" s="687" t="s">
        <v>37</v>
      </c>
      <c r="B26" s="687" t="s">
        <v>37</v>
      </c>
      <c r="C26" s="688">
        <v>2014</v>
      </c>
      <c r="D26" s="687" t="s">
        <v>20</v>
      </c>
      <c r="E26" s="689" t="s">
        <v>1014</v>
      </c>
      <c r="F26" s="693" t="s">
        <v>1508</v>
      </c>
      <c r="G26" s="689" t="s">
        <v>1447</v>
      </c>
      <c r="H26" s="689" t="s">
        <v>1510</v>
      </c>
      <c r="I26" s="706" t="s">
        <v>738</v>
      </c>
      <c r="J26" s="691" t="s">
        <v>1483</v>
      </c>
      <c r="K26" s="688">
        <v>1</v>
      </c>
      <c r="L26" s="688" t="s">
        <v>740</v>
      </c>
      <c r="M26" s="693" t="s">
        <v>749</v>
      </c>
      <c r="N26" s="1747"/>
      <c r="O26" s="1747"/>
      <c r="P26" s="1747"/>
      <c r="Q26" s="697"/>
    </row>
    <row r="27" spans="1:17">
      <c r="A27" s="687" t="s">
        <v>37</v>
      </c>
      <c r="B27" s="687" t="s">
        <v>37</v>
      </c>
      <c r="C27" s="688">
        <v>2014</v>
      </c>
      <c r="D27" s="687" t="s">
        <v>20</v>
      </c>
      <c r="E27" s="689" t="s">
        <v>1014</v>
      </c>
      <c r="F27" s="693" t="s">
        <v>1508</v>
      </c>
      <c r="G27" s="689" t="s">
        <v>1448</v>
      </c>
      <c r="H27" s="689" t="s">
        <v>1510</v>
      </c>
      <c r="I27" s="706" t="s">
        <v>738</v>
      </c>
      <c r="J27" s="691" t="s">
        <v>1483</v>
      </c>
      <c r="K27" s="688">
        <v>1</v>
      </c>
      <c r="L27" s="688" t="s">
        <v>740</v>
      </c>
      <c r="M27" s="693" t="s">
        <v>749</v>
      </c>
      <c r="N27" s="1748"/>
      <c r="O27" s="1748"/>
      <c r="P27" s="1748"/>
      <c r="Q27" s="697"/>
    </row>
    <row r="28" spans="1:17">
      <c r="A28" s="687" t="s">
        <v>37</v>
      </c>
      <c r="B28" s="687" t="s">
        <v>37</v>
      </c>
      <c r="C28" s="688">
        <v>2014</v>
      </c>
      <c r="D28" s="687" t="s">
        <v>20</v>
      </c>
      <c r="E28" s="689" t="s">
        <v>1014</v>
      </c>
      <c r="F28" s="693" t="s">
        <v>1511</v>
      </c>
      <c r="G28" s="691" t="s">
        <v>1307</v>
      </c>
      <c r="H28" s="689" t="s">
        <v>1512</v>
      </c>
      <c r="I28" s="706" t="s">
        <v>738</v>
      </c>
      <c r="J28" s="691" t="s">
        <v>1479</v>
      </c>
      <c r="K28" s="688">
        <v>1</v>
      </c>
      <c r="L28" s="688" t="s">
        <v>740</v>
      </c>
      <c r="M28" s="693" t="s">
        <v>749</v>
      </c>
      <c r="N28" s="692" t="s">
        <v>400</v>
      </c>
      <c r="O28" s="692">
        <v>30</v>
      </c>
      <c r="P28" s="688">
        <v>30</v>
      </c>
      <c r="Q28" s="697"/>
    </row>
    <row r="29" spans="1:17">
      <c r="A29" s="687" t="s">
        <v>37</v>
      </c>
      <c r="B29" s="687" t="s">
        <v>37</v>
      </c>
      <c r="C29" s="688">
        <v>2014</v>
      </c>
      <c r="D29" s="687" t="s">
        <v>20</v>
      </c>
      <c r="E29" s="689" t="s">
        <v>1014</v>
      </c>
      <c r="F29" s="693" t="s">
        <v>1513</v>
      </c>
      <c r="G29" s="691" t="s">
        <v>1449</v>
      </c>
      <c r="H29" s="691" t="s">
        <v>1510</v>
      </c>
      <c r="I29" s="691" t="s">
        <v>738</v>
      </c>
      <c r="J29" s="691" t="s">
        <v>1483</v>
      </c>
      <c r="K29" s="692">
        <v>1</v>
      </c>
      <c r="L29" s="692" t="s">
        <v>740</v>
      </c>
      <c r="M29" s="693" t="s">
        <v>749</v>
      </c>
      <c r="N29" s="707">
        <v>8</v>
      </c>
      <c r="O29" s="692">
        <v>10</v>
      </c>
      <c r="P29" s="692">
        <v>18</v>
      </c>
      <c r="Q29" s="697"/>
    </row>
    <row r="30" spans="1:17">
      <c r="A30" s="687" t="s">
        <v>37</v>
      </c>
      <c r="B30" s="687" t="s">
        <v>37</v>
      </c>
      <c r="C30" s="688">
        <v>2014</v>
      </c>
      <c r="D30" s="687" t="s">
        <v>20</v>
      </c>
      <c r="E30" s="689" t="s">
        <v>1014</v>
      </c>
      <c r="F30" s="693" t="s">
        <v>1514</v>
      </c>
      <c r="G30" s="691" t="s">
        <v>1444</v>
      </c>
      <c r="H30" s="689" t="s">
        <v>1515</v>
      </c>
      <c r="I30" s="706" t="s">
        <v>738</v>
      </c>
      <c r="J30" s="691" t="s">
        <v>1479</v>
      </c>
      <c r="K30" s="688">
        <v>1</v>
      </c>
      <c r="L30" s="688" t="s">
        <v>740</v>
      </c>
      <c r="M30" s="693" t="s">
        <v>749</v>
      </c>
      <c r="N30" s="688" t="s">
        <v>400</v>
      </c>
      <c r="O30" s="1746">
        <v>24</v>
      </c>
      <c r="P30" s="1749">
        <v>24</v>
      </c>
      <c r="Q30" s="697"/>
    </row>
    <row r="31" spans="1:17">
      <c r="A31" s="687" t="s">
        <v>37</v>
      </c>
      <c r="B31" s="687" t="s">
        <v>37</v>
      </c>
      <c r="C31" s="688">
        <v>2014</v>
      </c>
      <c r="D31" s="687" t="s">
        <v>20</v>
      </c>
      <c r="E31" s="689" t="s">
        <v>1014</v>
      </c>
      <c r="F31" s="693" t="s">
        <v>1514</v>
      </c>
      <c r="G31" s="701" t="s">
        <v>1473</v>
      </c>
      <c r="H31" s="689" t="s">
        <v>1515</v>
      </c>
      <c r="I31" s="706" t="s">
        <v>738</v>
      </c>
      <c r="J31" s="691" t="s">
        <v>1479</v>
      </c>
      <c r="K31" s="688">
        <v>1</v>
      </c>
      <c r="L31" s="688" t="s">
        <v>740</v>
      </c>
      <c r="M31" s="693" t="s">
        <v>749</v>
      </c>
      <c r="N31" s="695" t="s">
        <v>400</v>
      </c>
      <c r="O31" s="1748"/>
      <c r="P31" s="1751"/>
      <c r="Q31" s="697"/>
    </row>
    <row r="32" spans="1:17">
      <c r="A32" s="687" t="s">
        <v>37</v>
      </c>
      <c r="B32" s="687" t="s">
        <v>37</v>
      </c>
      <c r="C32" s="688">
        <v>2014</v>
      </c>
      <c r="D32" s="687" t="s">
        <v>20</v>
      </c>
      <c r="E32" s="689" t="s">
        <v>1014</v>
      </c>
      <c r="F32" s="693" t="s">
        <v>1516</v>
      </c>
      <c r="G32" s="691" t="s">
        <v>721</v>
      </c>
      <c r="H32" s="691" t="s">
        <v>1517</v>
      </c>
      <c r="I32" s="706" t="s">
        <v>738</v>
      </c>
      <c r="J32" s="691" t="s">
        <v>1479</v>
      </c>
      <c r="K32" s="688">
        <v>1</v>
      </c>
      <c r="L32" s="688" t="s">
        <v>740</v>
      </c>
      <c r="M32" s="693" t="s">
        <v>749</v>
      </c>
      <c r="N32" s="692" t="s">
        <v>400</v>
      </c>
      <c r="O32" s="704">
        <v>36</v>
      </c>
      <c r="P32" s="688">
        <v>36</v>
      </c>
      <c r="Q32" s="697"/>
    </row>
    <row r="33" spans="1:18">
      <c r="A33" s="687" t="s">
        <v>37</v>
      </c>
      <c r="B33" s="687" t="s">
        <v>37</v>
      </c>
      <c r="C33" s="688">
        <v>2014</v>
      </c>
      <c r="D33" s="687" t="s">
        <v>20</v>
      </c>
      <c r="E33" s="689" t="s">
        <v>1014</v>
      </c>
      <c r="F33" s="693" t="s">
        <v>1518</v>
      </c>
      <c r="G33" s="689" t="s">
        <v>1471</v>
      </c>
      <c r="H33" s="689" t="s">
        <v>1519</v>
      </c>
      <c r="I33" s="706" t="s">
        <v>738</v>
      </c>
      <c r="J33" s="691" t="s">
        <v>1483</v>
      </c>
      <c r="K33" s="688">
        <v>1</v>
      </c>
      <c r="L33" s="688" t="s">
        <v>740</v>
      </c>
      <c r="M33" s="693" t="s">
        <v>749</v>
      </c>
      <c r="N33" s="1746">
        <v>17</v>
      </c>
      <c r="O33" s="708">
        <v>36</v>
      </c>
      <c r="P33" s="1749">
        <v>105</v>
      </c>
      <c r="Q33" s="697"/>
    </row>
    <row r="34" spans="1:18">
      <c r="A34" s="687" t="s">
        <v>37</v>
      </c>
      <c r="B34" s="687" t="s">
        <v>37</v>
      </c>
      <c r="C34" s="688">
        <v>2014</v>
      </c>
      <c r="D34" s="687" t="s">
        <v>20</v>
      </c>
      <c r="E34" s="689" t="s">
        <v>1014</v>
      </c>
      <c r="F34" s="693" t="s">
        <v>1520</v>
      </c>
      <c r="G34" s="689" t="s">
        <v>1474</v>
      </c>
      <c r="H34" s="689" t="s">
        <v>1521</v>
      </c>
      <c r="I34" s="706" t="s">
        <v>738</v>
      </c>
      <c r="J34" s="691" t="s">
        <v>1483</v>
      </c>
      <c r="K34" s="688">
        <v>1</v>
      </c>
      <c r="L34" s="688"/>
      <c r="M34" s="693" t="s">
        <v>749</v>
      </c>
      <c r="N34" s="1747"/>
      <c r="O34" s="709">
        <v>48</v>
      </c>
      <c r="P34" s="1750"/>
      <c r="Q34" s="697"/>
    </row>
    <row r="35" spans="1:18">
      <c r="A35" s="687" t="s">
        <v>37</v>
      </c>
      <c r="B35" s="687" t="s">
        <v>37</v>
      </c>
      <c r="C35" s="688">
        <v>2014</v>
      </c>
      <c r="D35" s="687" t="s">
        <v>20</v>
      </c>
      <c r="E35" s="689" t="s">
        <v>1014</v>
      </c>
      <c r="F35" s="693" t="s">
        <v>1522</v>
      </c>
      <c r="G35" s="689" t="s">
        <v>1474</v>
      </c>
      <c r="H35" s="689" t="s">
        <v>1510</v>
      </c>
      <c r="I35" s="706" t="s">
        <v>738</v>
      </c>
      <c r="J35" s="691" t="s">
        <v>1483</v>
      </c>
      <c r="K35" s="688">
        <v>1</v>
      </c>
      <c r="L35" s="688" t="s">
        <v>740</v>
      </c>
      <c r="M35" s="693" t="s">
        <v>749</v>
      </c>
      <c r="N35" s="1748"/>
      <c r="O35" s="704">
        <v>4</v>
      </c>
      <c r="P35" s="1751"/>
      <c r="Q35" s="697"/>
    </row>
    <row r="36" spans="1:18" s="36" customFormat="1">
      <c r="A36" s="689" t="s">
        <v>37</v>
      </c>
      <c r="B36" s="689" t="s">
        <v>37</v>
      </c>
      <c r="C36" s="692">
        <v>2015</v>
      </c>
      <c r="D36" s="689" t="s">
        <v>20</v>
      </c>
      <c r="E36" s="689" t="s">
        <v>1014</v>
      </c>
      <c r="F36" s="695" t="s">
        <v>400</v>
      </c>
      <c r="G36" s="689" t="s">
        <v>716</v>
      </c>
      <c r="H36" s="689"/>
      <c r="I36" s="691" t="s">
        <v>738</v>
      </c>
      <c r="J36" s="691" t="s">
        <v>400</v>
      </c>
      <c r="K36" s="692"/>
      <c r="L36" s="692" t="s">
        <v>400</v>
      </c>
      <c r="M36" s="695" t="s">
        <v>400</v>
      </c>
      <c r="N36" s="694" t="s">
        <v>400</v>
      </c>
      <c r="O36" s="694" t="s">
        <v>400</v>
      </c>
      <c r="P36" s="694" t="s">
        <v>400</v>
      </c>
      <c r="Q36" s="608" t="s">
        <v>1539</v>
      </c>
    </row>
    <row r="37" spans="1:18" s="36" customFormat="1">
      <c r="A37" s="689" t="s">
        <v>37</v>
      </c>
      <c r="B37" s="689" t="s">
        <v>37</v>
      </c>
      <c r="C37" s="692">
        <v>2016</v>
      </c>
      <c r="D37" s="689" t="s">
        <v>20</v>
      </c>
      <c r="E37" s="689" t="s">
        <v>1014</v>
      </c>
      <c r="F37" s="695" t="s">
        <v>400</v>
      </c>
      <c r="G37" s="689" t="s">
        <v>1458</v>
      </c>
      <c r="H37" s="689"/>
      <c r="I37" s="691" t="s">
        <v>738</v>
      </c>
      <c r="J37" s="691" t="s">
        <v>400</v>
      </c>
      <c r="K37" s="692"/>
      <c r="L37" s="692" t="s">
        <v>400</v>
      </c>
      <c r="M37" s="695" t="s">
        <v>400</v>
      </c>
      <c r="N37" s="694" t="s">
        <v>400</v>
      </c>
      <c r="O37" s="694" t="s">
        <v>400</v>
      </c>
      <c r="P37" s="694" t="s">
        <v>400</v>
      </c>
      <c r="Q37" s="608" t="s">
        <v>1539</v>
      </c>
    </row>
    <row r="38" spans="1:18" ht="56.25" customHeight="1">
      <c r="A38" s="710" t="s">
        <v>37</v>
      </c>
      <c r="B38" s="710" t="s">
        <v>37</v>
      </c>
      <c r="C38" s="711">
        <v>2014</v>
      </c>
      <c r="D38" s="712" t="s">
        <v>1315</v>
      </c>
      <c r="E38" s="713" t="s">
        <v>1305</v>
      </c>
      <c r="F38" s="710" t="s">
        <v>1316</v>
      </c>
      <c r="G38" s="714" t="s">
        <v>1317</v>
      </c>
      <c r="H38" s="715" t="s">
        <v>1318</v>
      </c>
      <c r="I38" s="716" t="s">
        <v>1319</v>
      </c>
      <c r="J38" s="715" t="s">
        <v>1320</v>
      </c>
      <c r="K38" s="711">
        <v>1</v>
      </c>
      <c r="L38" s="710" t="s">
        <v>740</v>
      </c>
      <c r="M38" s="711" t="s">
        <v>741</v>
      </c>
      <c r="N38" s="713">
        <v>20</v>
      </c>
      <c r="O38" s="717">
        <v>10</v>
      </c>
      <c r="P38" s="718">
        <f t="shared" ref="P38:P45" si="0">N38+O38</f>
        <v>30</v>
      </c>
      <c r="Q38" s="719"/>
      <c r="R38" s="36"/>
    </row>
    <row r="39" spans="1:18" ht="56.25" customHeight="1">
      <c r="A39" s="710" t="s">
        <v>37</v>
      </c>
      <c r="B39" s="710" t="s">
        <v>37</v>
      </c>
      <c r="C39" s="711">
        <v>2014</v>
      </c>
      <c r="D39" s="712" t="s">
        <v>1315</v>
      </c>
      <c r="E39" s="713" t="s">
        <v>1305</v>
      </c>
      <c r="F39" s="710" t="s">
        <v>1321</v>
      </c>
      <c r="G39" s="714" t="s">
        <v>1317</v>
      </c>
      <c r="H39" s="715" t="s">
        <v>1322</v>
      </c>
      <c r="I39" s="716" t="s">
        <v>1319</v>
      </c>
      <c r="J39" s="715" t="s">
        <v>742</v>
      </c>
      <c r="K39" s="713"/>
      <c r="L39" s="710" t="s">
        <v>740</v>
      </c>
      <c r="M39" s="720" t="s">
        <v>741</v>
      </c>
      <c r="N39" s="713">
        <v>0</v>
      </c>
      <c r="O39" s="717">
        <v>30</v>
      </c>
      <c r="P39" s="718">
        <v>30</v>
      </c>
      <c r="Q39" s="721" t="s">
        <v>1347</v>
      </c>
      <c r="R39" s="36"/>
    </row>
    <row r="40" spans="1:18" ht="25.5">
      <c r="A40" s="710" t="s">
        <v>37</v>
      </c>
      <c r="B40" s="710" t="s">
        <v>37</v>
      </c>
      <c r="C40" s="711">
        <v>2014</v>
      </c>
      <c r="D40" s="712" t="s">
        <v>1315</v>
      </c>
      <c r="E40" s="713" t="s">
        <v>1305</v>
      </c>
      <c r="F40" s="710" t="s">
        <v>1323</v>
      </c>
      <c r="G40" s="714" t="s">
        <v>1324</v>
      </c>
      <c r="H40" s="715" t="s">
        <v>1325</v>
      </c>
      <c r="I40" s="716" t="s">
        <v>738</v>
      </c>
      <c r="J40" s="714" t="s">
        <v>1326</v>
      </c>
      <c r="K40" s="711">
        <v>1</v>
      </c>
      <c r="L40" s="710" t="s">
        <v>740</v>
      </c>
      <c r="M40" s="720" t="s">
        <v>741</v>
      </c>
      <c r="N40" s="711">
        <v>0</v>
      </c>
      <c r="O40" s="722">
        <v>12</v>
      </c>
      <c r="P40" s="723">
        <f t="shared" si="0"/>
        <v>12</v>
      </c>
      <c r="Q40" s="719"/>
    </row>
    <row r="41" spans="1:18" ht="38.25">
      <c r="A41" s="710" t="s">
        <v>37</v>
      </c>
      <c r="B41" s="710" t="s">
        <v>37</v>
      </c>
      <c r="C41" s="711">
        <v>2014</v>
      </c>
      <c r="D41" s="712" t="s">
        <v>1315</v>
      </c>
      <c r="E41" s="713" t="s">
        <v>1305</v>
      </c>
      <c r="F41" s="710" t="s">
        <v>1327</v>
      </c>
      <c r="G41" s="714" t="s">
        <v>1328</v>
      </c>
      <c r="H41" s="715" t="s">
        <v>1329</v>
      </c>
      <c r="I41" s="716" t="s">
        <v>1330</v>
      </c>
      <c r="J41" s="714" t="s">
        <v>739</v>
      </c>
      <c r="K41" s="711">
        <v>1</v>
      </c>
      <c r="L41" s="710" t="s">
        <v>740</v>
      </c>
      <c r="M41" s="720" t="s">
        <v>749</v>
      </c>
      <c r="N41" s="711">
        <v>4</v>
      </c>
      <c r="O41" s="722">
        <v>0</v>
      </c>
      <c r="P41" s="723">
        <f t="shared" si="0"/>
        <v>4</v>
      </c>
      <c r="Q41" s="721" t="s">
        <v>1348</v>
      </c>
    </row>
    <row r="42" spans="1:18" ht="38.25">
      <c r="A42" s="710" t="s">
        <v>37</v>
      </c>
      <c r="B42" s="710" t="s">
        <v>37</v>
      </c>
      <c r="C42" s="711">
        <v>2014</v>
      </c>
      <c r="D42" s="712" t="s">
        <v>1315</v>
      </c>
      <c r="E42" s="713" t="s">
        <v>1305</v>
      </c>
      <c r="F42" s="710" t="s">
        <v>1331</v>
      </c>
      <c r="G42" s="715" t="s">
        <v>1332</v>
      </c>
      <c r="H42" s="715" t="s">
        <v>1329</v>
      </c>
      <c r="I42" s="716" t="s">
        <v>1330</v>
      </c>
      <c r="J42" s="715" t="s">
        <v>739</v>
      </c>
      <c r="K42" s="711">
        <v>1</v>
      </c>
      <c r="L42" s="710" t="s">
        <v>740</v>
      </c>
      <c r="M42" s="720" t="s">
        <v>749</v>
      </c>
      <c r="N42" s="711">
        <v>3</v>
      </c>
      <c r="O42" s="717">
        <v>0</v>
      </c>
      <c r="P42" s="723">
        <f>N42+O42</f>
        <v>3</v>
      </c>
      <c r="Q42" s="724"/>
    </row>
    <row r="43" spans="1:18">
      <c r="A43" s="710" t="s">
        <v>37</v>
      </c>
      <c r="B43" s="710" t="s">
        <v>37</v>
      </c>
      <c r="C43" s="711">
        <v>2014</v>
      </c>
      <c r="D43" s="712" t="s">
        <v>1315</v>
      </c>
      <c r="E43" s="713" t="s">
        <v>1305</v>
      </c>
      <c r="F43" s="710" t="s">
        <v>1333</v>
      </c>
      <c r="G43" s="715" t="s">
        <v>1334</v>
      </c>
      <c r="H43" s="715" t="s">
        <v>1335</v>
      </c>
      <c r="I43" s="713" t="s">
        <v>738</v>
      </c>
      <c r="J43" s="715" t="s">
        <v>1320</v>
      </c>
      <c r="K43" s="725">
        <v>1</v>
      </c>
      <c r="L43" s="726" t="s">
        <v>740</v>
      </c>
      <c r="M43" s="720" t="s">
        <v>741</v>
      </c>
      <c r="N43" s="711">
        <v>12</v>
      </c>
      <c r="O43" s="722">
        <v>48</v>
      </c>
      <c r="P43" s="723">
        <f t="shared" si="0"/>
        <v>60</v>
      </c>
      <c r="Q43" s="727"/>
    </row>
    <row r="44" spans="1:18" ht="42" customHeight="1">
      <c r="A44" s="715" t="s">
        <v>37</v>
      </c>
      <c r="B44" s="715" t="s">
        <v>37</v>
      </c>
      <c r="C44" s="713">
        <v>2014</v>
      </c>
      <c r="D44" s="712" t="s">
        <v>1315</v>
      </c>
      <c r="E44" s="713" t="s">
        <v>1305</v>
      </c>
      <c r="F44" s="715" t="s">
        <v>1336</v>
      </c>
      <c r="G44" s="714" t="s">
        <v>1337</v>
      </c>
      <c r="H44" s="715" t="s">
        <v>1338</v>
      </c>
      <c r="I44" s="713" t="s">
        <v>738</v>
      </c>
      <c r="J44" s="728" t="s">
        <v>1339</v>
      </c>
      <c r="K44" s="718">
        <v>1</v>
      </c>
      <c r="L44" s="729" t="s">
        <v>740</v>
      </c>
      <c r="M44" s="730" t="s">
        <v>741</v>
      </c>
      <c r="N44" s="713">
        <v>12</v>
      </c>
      <c r="O44" s="717">
        <v>0</v>
      </c>
      <c r="P44" s="718">
        <f t="shared" si="0"/>
        <v>12</v>
      </c>
      <c r="Q44" s="731" t="s">
        <v>1345</v>
      </c>
    </row>
    <row r="45" spans="1:18" ht="25.5">
      <c r="A45" s="715" t="s">
        <v>37</v>
      </c>
      <c r="B45" s="715" t="s">
        <v>37</v>
      </c>
      <c r="C45" s="717">
        <v>2014</v>
      </c>
      <c r="D45" s="732" t="s">
        <v>1315</v>
      </c>
      <c r="E45" s="730" t="s">
        <v>1305</v>
      </c>
      <c r="F45" s="715" t="s">
        <v>1340</v>
      </c>
      <c r="G45" s="733" t="s">
        <v>1341</v>
      </c>
      <c r="H45" s="715" t="s">
        <v>1342</v>
      </c>
      <c r="I45" s="713" t="s">
        <v>738</v>
      </c>
      <c r="J45" s="728" t="s">
        <v>1343</v>
      </c>
      <c r="K45" s="266">
        <v>1</v>
      </c>
      <c r="L45" s="734" t="s">
        <v>740</v>
      </c>
      <c r="M45" s="730" t="s">
        <v>749</v>
      </c>
      <c r="N45" s="713">
        <v>0</v>
      </c>
      <c r="O45" s="717">
        <v>4</v>
      </c>
      <c r="P45" s="718">
        <f t="shared" si="0"/>
        <v>4</v>
      </c>
      <c r="Q45" s="735" t="s">
        <v>1346</v>
      </c>
    </row>
    <row r="46" spans="1:18">
      <c r="A46" s="736" t="s">
        <v>37</v>
      </c>
      <c r="B46" s="736" t="s">
        <v>37</v>
      </c>
      <c r="C46" s="737">
        <v>2014</v>
      </c>
      <c r="D46" s="738" t="s">
        <v>81</v>
      </c>
      <c r="E46" s="739" t="s">
        <v>685</v>
      </c>
      <c r="F46" s="740" t="s">
        <v>876</v>
      </c>
      <c r="G46" s="738" t="s">
        <v>717</v>
      </c>
      <c r="H46" s="736" t="s">
        <v>715</v>
      </c>
      <c r="I46" s="741" t="s">
        <v>738</v>
      </c>
      <c r="J46" s="742" t="s">
        <v>739</v>
      </c>
      <c r="K46" s="737">
        <v>1</v>
      </c>
      <c r="L46" s="737" t="s">
        <v>740</v>
      </c>
      <c r="M46" s="743" t="s">
        <v>741</v>
      </c>
      <c r="N46" s="744">
        <v>96</v>
      </c>
      <c r="O46" s="745">
        <v>0</v>
      </c>
      <c r="P46" s="746">
        <f>N46+O46</f>
        <v>96</v>
      </c>
      <c r="Q46" s="700"/>
    </row>
    <row r="47" spans="1:18">
      <c r="A47" s="736" t="s">
        <v>37</v>
      </c>
      <c r="B47" s="736" t="s">
        <v>37</v>
      </c>
      <c r="C47" s="737">
        <v>2014</v>
      </c>
      <c r="D47" s="747" t="s">
        <v>81</v>
      </c>
      <c r="E47" s="747" t="s">
        <v>685</v>
      </c>
      <c r="F47" s="740" t="s">
        <v>877</v>
      </c>
      <c r="G47" s="738" t="s">
        <v>717</v>
      </c>
      <c r="H47" s="736" t="s">
        <v>715</v>
      </c>
      <c r="I47" s="741" t="s">
        <v>738</v>
      </c>
      <c r="J47" s="741" t="s">
        <v>742</v>
      </c>
      <c r="K47" s="737"/>
      <c r="L47" s="737" t="s">
        <v>740</v>
      </c>
      <c r="M47" s="743" t="s">
        <v>741</v>
      </c>
      <c r="N47" s="744">
        <v>0</v>
      </c>
      <c r="O47" s="745">
        <v>0</v>
      </c>
      <c r="P47" s="746">
        <v>0</v>
      </c>
      <c r="Q47" s="748" t="s">
        <v>743</v>
      </c>
    </row>
    <row r="48" spans="1:18">
      <c r="A48" s="736" t="s">
        <v>37</v>
      </c>
      <c r="B48" s="736" t="s">
        <v>37</v>
      </c>
      <c r="C48" s="737">
        <v>2014</v>
      </c>
      <c r="D48" s="738" t="s">
        <v>81</v>
      </c>
      <c r="E48" s="747" t="s">
        <v>685</v>
      </c>
      <c r="F48" s="740" t="s">
        <v>878</v>
      </c>
      <c r="G48" s="738" t="s">
        <v>718</v>
      </c>
      <c r="H48" s="736" t="s">
        <v>715</v>
      </c>
      <c r="I48" s="741" t="s">
        <v>738</v>
      </c>
      <c r="J48" s="742" t="s">
        <v>739</v>
      </c>
      <c r="K48" s="737">
        <v>1</v>
      </c>
      <c r="L48" s="737" t="s">
        <v>740</v>
      </c>
      <c r="M48" s="743" t="s">
        <v>741</v>
      </c>
      <c r="N48" s="744">
        <v>24</v>
      </c>
      <c r="O48" s="745">
        <v>0</v>
      </c>
      <c r="P48" s="746">
        <f t="shared" ref="P48:P70" si="1">N48+O48</f>
        <v>24</v>
      </c>
      <c r="Q48" s="700"/>
    </row>
    <row r="49" spans="1:17">
      <c r="A49" s="736" t="s">
        <v>37</v>
      </c>
      <c r="B49" s="736" t="s">
        <v>37</v>
      </c>
      <c r="C49" s="737">
        <v>2014</v>
      </c>
      <c r="D49" s="738" t="s">
        <v>81</v>
      </c>
      <c r="E49" s="747" t="s">
        <v>685</v>
      </c>
      <c r="F49" s="740" t="s">
        <v>879</v>
      </c>
      <c r="G49" s="738" t="s">
        <v>722</v>
      </c>
      <c r="H49" s="736" t="s">
        <v>715</v>
      </c>
      <c r="I49" s="741" t="s">
        <v>738</v>
      </c>
      <c r="J49" s="741" t="s">
        <v>744</v>
      </c>
      <c r="K49" s="737">
        <v>1</v>
      </c>
      <c r="L49" s="737" t="s">
        <v>740</v>
      </c>
      <c r="M49" s="743" t="s">
        <v>741</v>
      </c>
      <c r="N49" s="745">
        <v>0</v>
      </c>
      <c r="O49" s="744">
        <v>12</v>
      </c>
      <c r="P49" s="746">
        <f t="shared" si="1"/>
        <v>12</v>
      </c>
      <c r="Q49" s="700"/>
    </row>
    <row r="50" spans="1:17">
      <c r="A50" s="736" t="s">
        <v>37</v>
      </c>
      <c r="B50" s="736" t="s">
        <v>37</v>
      </c>
      <c r="C50" s="737">
        <v>2014</v>
      </c>
      <c r="D50" s="738" t="s">
        <v>81</v>
      </c>
      <c r="E50" s="747" t="s">
        <v>685</v>
      </c>
      <c r="F50" s="740" t="s">
        <v>880</v>
      </c>
      <c r="G50" s="738" t="s">
        <v>723</v>
      </c>
      <c r="H50" s="736" t="s">
        <v>715</v>
      </c>
      <c r="I50" s="741" t="s">
        <v>738</v>
      </c>
      <c r="J50" s="741" t="s">
        <v>744</v>
      </c>
      <c r="K50" s="737">
        <v>1</v>
      </c>
      <c r="L50" s="737" t="s">
        <v>740</v>
      </c>
      <c r="M50" s="743" t="s">
        <v>741</v>
      </c>
      <c r="N50" s="745">
        <v>0</v>
      </c>
      <c r="O50" s="744">
        <v>24</v>
      </c>
      <c r="P50" s="749">
        <f t="shared" si="1"/>
        <v>24</v>
      </c>
      <c r="Q50" s="748" t="s">
        <v>2340</v>
      </c>
    </row>
    <row r="51" spans="1:17">
      <c r="A51" s="736" t="s">
        <v>37</v>
      </c>
      <c r="B51" s="736" t="s">
        <v>37</v>
      </c>
      <c r="C51" s="737">
        <v>2014</v>
      </c>
      <c r="D51" s="738" t="s">
        <v>81</v>
      </c>
      <c r="E51" s="747" t="s">
        <v>685</v>
      </c>
      <c r="F51" s="740" t="s">
        <v>881</v>
      </c>
      <c r="G51" s="738" t="s">
        <v>421</v>
      </c>
      <c r="H51" s="736" t="s">
        <v>715</v>
      </c>
      <c r="I51" s="741" t="s">
        <v>738</v>
      </c>
      <c r="J51" s="741" t="s">
        <v>744</v>
      </c>
      <c r="K51" s="737">
        <v>1</v>
      </c>
      <c r="L51" s="737" t="s">
        <v>740</v>
      </c>
      <c r="M51" s="743" t="s">
        <v>741</v>
      </c>
      <c r="N51" s="744">
        <v>48</v>
      </c>
      <c r="O51" s="744">
        <v>48</v>
      </c>
      <c r="P51" s="750">
        <f t="shared" si="1"/>
        <v>96</v>
      </c>
      <c r="Q51" s="748"/>
    </row>
    <row r="52" spans="1:17">
      <c r="A52" s="736" t="s">
        <v>37</v>
      </c>
      <c r="B52" s="736" t="s">
        <v>37</v>
      </c>
      <c r="C52" s="737">
        <v>2014</v>
      </c>
      <c r="D52" s="738" t="s">
        <v>81</v>
      </c>
      <c r="E52" s="747" t="s">
        <v>685</v>
      </c>
      <c r="F52" s="740" t="s">
        <v>882</v>
      </c>
      <c r="G52" s="738" t="s">
        <v>421</v>
      </c>
      <c r="H52" s="736" t="s">
        <v>715</v>
      </c>
      <c r="I52" s="741" t="s">
        <v>738</v>
      </c>
      <c r="J52" s="741" t="s">
        <v>742</v>
      </c>
      <c r="K52" s="737"/>
      <c r="L52" s="737" t="s">
        <v>740</v>
      </c>
      <c r="M52" s="743" t="s">
        <v>741</v>
      </c>
      <c r="N52" s="745">
        <v>0</v>
      </c>
      <c r="O52" s="744">
        <v>12</v>
      </c>
      <c r="P52" s="750">
        <f t="shared" si="1"/>
        <v>12</v>
      </c>
      <c r="Q52" s="608" t="s">
        <v>745</v>
      </c>
    </row>
    <row r="53" spans="1:17">
      <c r="A53" s="736" t="s">
        <v>37</v>
      </c>
      <c r="B53" s="736" t="s">
        <v>37</v>
      </c>
      <c r="C53" s="737">
        <v>2014</v>
      </c>
      <c r="D53" s="738" t="s">
        <v>81</v>
      </c>
      <c r="E53" s="747" t="s">
        <v>685</v>
      </c>
      <c r="F53" s="740" t="s">
        <v>883</v>
      </c>
      <c r="G53" s="738" t="s">
        <v>718</v>
      </c>
      <c r="H53" s="736" t="s">
        <v>726</v>
      </c>
      <c r="I53" s="742" t="s">
        <v>746</v>
      </c>
      <c r="J53" s="751" t="s">
        <v>739</v>
      </c>
      <c r="K53" s="737">
        <v>1</v>
      </c>
      <c r="L53" s="737" t="s">
        <v>740</v>
      </c>
      <c r="M53" s="740" t="s">
        <v>741</v>
      </c>
      <c r="N53" s="744">
        <v>6</v>
      </c>
      <c r="O53" s="745">
        <v>0</v>
      </c>
      <c r="P53" s="750">
        <f t="shared" si="1"/>
        <v>6</v>
      </c>
      <c r="Q53" s="700"/>
    </row>
    <row r="54" spans="1:17">
      <c r="A54" s="736" t="s">
        <v>37</v>
      </c>
      <c r="B54" s="736" t="s">
        <v>37</v>
      </c>
      <c r="C54" s="737">
        <v>2014</v>
      </c>
      <c r="D54" s="747" t="s">
        <v>81</v>
      </c>
      <c r="E54" s="747" t="s">
        <v>685</v>
      </c>
      <c r="F54" s="740" t="s">
        <v>884</v>
      </c>
      <c r="G54" s="738" t="s">
        <v>718</v>
      </c>
      <c r="H54" s="736" t="s">
        <v>726</v>
      </c>
      <c r="I54" s="742" t="s">
        <v>746</v>
      </c>
      <c r="J54" s="741" t="s">
        <v>742</v>
      </c>
      <c r="K54" s="737"/>
      <c r="L54" s="737" t="s">
        <v>740</v>
      </c>
      <c r="M54" s="740" t="s">
        <v>741</v>
      </c>
      <c r="N54" s="744">
        <v>0</v>
      </c>
      <c r="O54" s="745">
        <v>0</v>
      </c>
      <c r="P54" s="750">
        <v>0</v>
      </c>
      <c r="Q54" s="748" t="s">
        <v>747</v>
      </c>
    </row>
    <row r="55" spans="1:17">
      <c r="A55" s="736" t="s">
        <v>37</v>
      </c>
      <c r="B55" s="736" t="s">
        <v>37</v>
      </c>
      <c r="C55" s="737">
        <v>2014</v>
      </c>
      <c r="D55" s="738" t="s">
        <v>81</v>
      </c>
      <c r="E55" s="747" t="s">
        <v>685</v>
      </c>
      <c r="F55" s="740" t="s">
        <v>885</v>
      </c>
      <c r="G55" s="752" t="s">
        <v>717</v>
      </c>
      <c r="H55" s="741" t="s">
        <v>727</v>
      </c>
      <c r="I55" s="751" t="s">
        <v>738</v>
      </c>
      <c r="J55" s="751" t="s">
        <v>739</v>
      </c>
      <c r="K55" s="744">
        <v>1</v>
      </c>
      <c r="L55" s="737" t="s">
        <v>740</v>
      </c>
      <c r="M55" s="740" t="s">
        <v>741</v>
      </c>
      <c r="N55" s="744">
        <v>24</v>
      </c>
      <c r="O55" s="745">
        <v>0</v>
      </c>
      <c r="P55" s="750">
        <f t="shared" si="1"/>
        <v>24</v>
      </c>
      <c r="Q55" s="700"/>
    </row>
    <row r="56" spans="1:17">
      <c r="A56" s="736" t="s">
        <v>37</v>
      </c>
      <c r="B56" s="736" t="s">
        <v>37</v>
      </c>
      <c r="C56" s="737">
        <v>2014</v>
      </c>
      <c r="D56" s="738" t="s">
        <v>81</v>
      </c>
      <c r="E56" s="747" t="s">
        <v>685</v>
      </c>
      <c r="F56" s="740" t="s">
        <v>886</v>
      </c>
      <c r="G56" s="752" t="s">
        <v>718</v>
      </c>
      <c r="H56" s="741" t="s">
        <v>748</v>
      </c>
      <c r="I56" s="751" t="s">
        <v>738</v>
      </c>
      <c r="J56" s="751" t="s">
        <v>739</v>
      </c>
      <c r="K56" s="744">
        <v>1</v>
      </c>
      <c r="L56" s="737" t="s">
        <v>740</v>
      </c>
      <c r="M56" s="740" t="s">
        <v>749</v>
      </c>
      <c r="N56" s="744">
        <v>5</v>
      </c>
      <c r="O56" s="745">
        <v>0</v>
      </c>
      <c r="P56" s="750">
        <f>N56+O56</f>
        <v>5</v>
      </c>
      <c r="Q56" s="700"/>
    </row>
    <row r="57" spans="1:17" ht="13.35" customHeight="1">
      <c r="A57" s="736" t="s">
        <v>37</v>
      </c>
      <c r="B57" s="736" t="s">
        <v>37</v>
      </c>
      <c r="C57" s="737">
        <v>2014</v>
      </c>
      <c r="D57" s="738" t="s">
        <v>81</v>
      </c>
      <c r="E57" s="747" t="s">
        <v>685</v>
      </c>
      <c r="F57" s="753" t="s">
        <v>887</v>
      </c>
      <c r="G57" s="752" t="s">
        <v>718</v>
      </c>
      <c r="H57" s="741" t="s">
        <v>750</v>
      </c>
      <c r="I57" s="751" t="s">
        <v>738</v>
      </c>
      <c r="J57" s="751" t="s">
        <v>739</v>
      </c>
      <c r="K57" s="744">
        <v>1</v>
      </c>
      <c r="L57" s="737" t="s">
        <v>740</v>
      </c>
      <c r="M57" s="740" t="s">
        <v>741</v>
      </c>
      <c r="N57" s="744">
        <v>24</v>
      </c>
      <c r="O57" s="745">
        <v>0</v>
      </c>
      <c r="P57" s="750">
        <f t="shared" si="1"/>
        <v>24</v>
      </c>
      <c r="Q57" s="700"/>
    </row>
    <row r="58" spans="1:17" ht="13.35" customHeight="1">
      <c r="A58" s="736" t="s">
        <v>37</v>
      </c>
      <c r="B58" s="736" t="s">
        <v>37</v>
      </c>
      <c r="C58" s="737">
        <v>2014</v>
      </c>
      <c r="D58" s="738" t="s">
        <v>81</v>
      </c>
      <c r="E58" s="747" t="s">
        <v>685</v>
      </c>
      <c r="F58" s="740" t="s">
        <v>888</v>
      </c>
      <c r="G58" s="752" t="s">
        <v>723</v>
      </c>
      <c r="H58" s="741" t="s">
        <v>727</v>
      </c>
      <c r="I58" s="751" t="s">
        <v>738</v>
      </c>
      <c r="J58" s="741" t="s">
        <v>744</v>
      </c>
      <c r="K58" s="744" t="s">
        <v>400</v>
      </c>
      <c r="L58" s="737" t="s">
        <v>740</v>
      </c>
      <c r="M58" s="740" t="s">
        <v>741</v>
      </c>
      <c r="N58" s="745">
        <v>0</v>
      </c>
      <c r="O58" s="744">
        <v>36</v>
      </c>
      <c r="P58" s="750">
        <f t="shared" si="1"/>
        <v>36</v>
      </c>
      <c r="Q58" s="700"/>
    </row>
    <row r="59" spans="1:17" ht="13.35" customHeight="1">
      <c r="A59" s="736" t="s">
        <v>37</v>
      </c>
      <c r="B59" s="736" t="s">
        <v>37</v>
      </c>
      <c r="C59" s="737">
        <v>2014</v>
      </c>
      <c r="D59" s="738" t="s">
        <v>81</v>
      </c>
      <c r="E59" s="747" t="s">
        <v>685</v>
      </c>
      <c r="F59" s="740" t="s">
        <v>889</v>
      </c>
      <c r="G59" s="738" t="s">
        <v>717</v>
      </c>
      <c r="H59" s="736" t="s">
        <v>728</v>
      </c>
      <c r="I59" s="742" t="s">
        <v>738</v>
      </c>
      <c r="J59" s="751" t="s">
        <v>739</v>
      </c>
      <c r="K59" s="737">
        <v>1</v>
      </c>
      <c r="L59" s="737" t="s">
        <v>740</v>
      </c>
      <c r="M59" s="743" t="s">
        <v>741</v>
      </c>
      <c r="N59" s="744">
        <v>108</v>
      </c>
      <c r="O59" s="745">
        <v>0</v>
      </c>
      <c r="P59" s="750">
        <f t="shared" si="1"/>
        <v>108</v>
      </c>
      <c r="Q59" s="700"/>
    </row>
    <row r="60" spans="1:17" ht="13.35" customHeight="1">
      <c r="A60" s="736" t="s">
        <v>37</v>
      </c>
      <c r="B60" s="736" t="s">
        <v>37</v>
      </c>
      <c r="C60" s="737">
        <v>2014</v>
      </c>
      <c r="D60" s="738" t="s">
        <v>81</v>
      </c>
      <c r="E60" s="747" t="s">
        <v>685</v>
      </c>
      <c r="F60" s="740" t="s">
        <v>890</v>
      </c>
      <c r="G60" s="738" t="s">
        <v>717</v>
      </c>
      <c r="H60" s="736" t="s">
        <v>728</v>
      </c>
      <c r="I60" s="742" t="s">
        <v>738</v>
      </c>
      <c r="J60" s="741" t="s">
        <v>742</v>
      </c>
      <c r="K60" s="737"/>
      <c r="L60" s="737" t="s">
        <v>740</v>
      </c>
      <c r="M60" s="743" t="s">
        <v>741</v>
      </c>
      <c r="N60" s="745">
        <v>0</v>
      </c>
      <c r="O60" s="744">
        <v>36</v>
      </c>
      <c r="P60" s="750">
        <f t="shared" si="1"/>
        <v>36</v>
      </c>
      <c r="Q60" s="608" t="s">
        <v>751</v>
      </c>
    </row>
    <row r="61" spans="1:17" ht="13.35" customHeight="1">
      <c r="A61" s="736" t="s">
        <v>37</v>
      </c>
      <c r="B61" s="736" t="s">
        <v>37</v>
      </c>
      <c r="C61" s="737">
        <v>2014</v>
      </c>
      <c r="D61" s="738" t="s">
        <v>81</v>
      </c>
      <c r="E61" s="747" t="s">
        <v>685</v>
      </c>
      <c r="F61" s="740" t="s">
        <v>891</v>
      </c>
      <c r="G61" s="738" t="s">
        <v>718</v>
      </c>
      <c r="H61" s="736" t="s">
        <v>728</v>
      </c>
      <c r="I61" s="742" t="s">
        <v>738</v>
      </c>
      <c r="J61" s="751" t="s">
        <v>739</v>
      </c>
      <c r="K61" s="737">
        <v>1</v>
      </c>
      <c r="L61" s="737" t="s">
        <v>740</v>
      </c>
      <c r="M61" s="743" t="s">
        <v>741</v>
      </c>
      <c r="N61" s="744">
        <v>36</v>
      </c>
      <c r="O61" s="745">
        <v>0</v>
      </c>
      <c r="P61" s="750">
        <f t="shared" si="1"/>
        <v>36</v>
      </c>
      <c r="Q61" s="700"/>
    </row>
    <row r="62" spans="1:17" ht="13.35" customHeight="1">
      <c r="A62" s="736" t="s">
        <v>37</v>
      </c>
      <c r="B62" s="736" t="s">
        <v>37</v>
      </c>
      <c r="C62" s="737">
        <v>2014</v>
      </c>
      <c r="D62" s="738" t="s">
        <v>81</v>
      </c>
      <c r="E62" s="747" t="s">
        <v>685</v>
      </c>
      <c r="F62" s="740" t="s">
        <v>892</v>
      </c>
      <c r="G62" s="738" t="s">
        <v>721</v>
      </c>
      <c r="H62" s="736" t="s">
        <v>728</v>
      </c>
      <c r="I62" s="742" t="s">
        <v>738</v>
      </c>
      <c r="J62" s="741" t="s">
        <v>744</v>
      </c>
      <c r="K62" s="737">
        <v>1</v>
      </c>
      <c r="L62" s="737" t="s">
        <v>740</v>
      </c>
      <c r="M62" s="743" t="s">
        <v>741</v>
      </c>
      <c r="N62" s="745">
        <v>0</v>
      </c>
      <c r="O62" s="744">
        <v>24</v>
      </c>
      <c r="P62" s="750">
        <f t="shared" si="1"/>
        <v>24</v>
      </c>
      <c r="Q62" s="700"/>
    </row>
    <row r="63" spans="1:17">
      <c r="A63" s="736" t="s">
        <v>37</v>
      </c>
      <c r="B63" s="736" t="s">
        <v>37</v>
      </c>
      <c r="C63" s="737">
        <v>2014</v>
      </c>
      <c r="D63" s="738" t="s">
        <v>81</v>
      </c>
      <c r="E63" s="747" t="s">
        <v>685</v>
      </c>
      <c r="F63" s="740" t="s">
        <v>893</v>
      </c>
      <c r="G63" s="738" t="s">
        <v>721</v>
      </c>
      <c r="H63" s="736" t="s">
        <v>728</v>
      </c>
      <c r="I63" s="742" t="s">
        <v>738</v>
      </c>
      <c r="J63" s="741" t="s">
        <v>742</v>
      </c>
      <c r="K63" s="737"/>
      <c r="L63" s="737" t="s">
        <v>740</v>
      </c>
      <c r="M63" s="743" t="s">
        <v>741</v>
      </c>
      <c r="N63" s="745">
        <v>0</v>
      </c>
      <c r="O63" s="744">
        <v>24</v>
      </c>
      <c r="P63" s="750">
        <f t="shared" si="1"/>
        <v>24</v>
      </c>
      <c r="Q63" s="608" t="s">
        <v>752</v>
      </c>
    </row>
    <row r="64" spans="1:17">
      <c r="A64" s="736" t="s">
        <v>37</v>
      </c>
      <c r="B64" s="736" t="s">
        <v>37</v>
      </c>
      <c r="C64" s="737">
        <v>2014</v>
      </c>
      <c r="D64" s="738" t="s">
        <v>81</v>
      </c>
      <c r="E64" s="747" t="s">
        <v>685</v>
      </c>
      <c r="F64" s="740" t="s">
        <v>894</v>
      </c>
      <c r="G64" s="738" t="s">
        <v>723</v>
      </c>
      <c r="H64" s="736" t="s">
        <v>728</v>
      </c>
      <c r="I64" s="742" t="s">
        <v>738</v>
      </c>
      <c r="J64" s="741" t="s">
        <v>744</v>
      </c>
      <c r="K64" s="737">
        <v>1</v>
      </c>
      <c r="L64" s="737" t="s">
        <v>740</v>
      </c>
      <c r="M64" s="743" t="s">
        <v>741</v>
      </c>
      <c r="N64" s="745">
        <v>0</v>
      </c>
      <c r="O64" s="744">
        <v>24</v>
      </c>
      <c r="P64" s="750">
        <f t="shared" si="1"/>
        <v>24</v>
      </c>
      <c r="Q64" s="748" t="s">
        <v>2341</v>
      </c>
    </row>
    <row r="65" spans="1:17">
      <c r="A65" s="736" t="s">
        <v>37</v>
      </c>
      <c r="B65" s="736" t="s">
        <v>37</v>
      </c>
      <c r="C65" s="737">
        <v>2014</v>
      </c>
      <c r="D65" s="747" t="s">
        <v>81</v>
      </c>
      <c r="E65" s="747" t="s">
        <v>685</v>
      </c>
      <c r="F65" s="740" t="s">
        <v>895</v>
      </c>
      <c r="G65" s="752" t="s">
        <v>725</v>
      </c>
      <c r="H65" s="736" t="s">
        <v>728</v>
      </c>
      <c r="I65" s="742" t="s">
        <v>738</v>
      </c>
      <c r="J65" s="741" t="s">
        <v>742</v>
      </c>
      <c r="K65" s="744"/>
      <c r="L65" s="737" t="s">
        <v>740</v>
      </c>
      <c r="M65" s="740" t="s">
        <v>741</v>
      </c>
      <c r="N65" s="745">
        <v>0</v>
      </c>
      <c r="O65" s="745">
        <v>12</v>
      </c>
      <c r="P65" s="750">
        <f t="shared" si="1"/>
        <v>12</v>
      </c>
      <c r="Q65" s="752" t="s">
        <v>2342</v>
      </c>
    </row>
    <row r="66" spans="1:17">
      <c r="A66" s="736" t="s">
        <v>37</v>
      </c>
      <c r="B66" s="736" t="s">
        <v>37</v>
      </c>
      <c r="C66" s="737">
        <v>2014</v>
      </c>
      <c r="D66" s="738" t="s">
        <v>81</v>
      </c>
      <c r="E66" s="747" t="s">
        <v>685</v>
      </c>
      <c r="F66" s="740" t="s">
        <v>896</v>
      </c>
      <c r="G66" s="738" t="s">
        <v>421</v>
      </c>
      <c r="H66" s="736" t="s">
        <v>728</v>
      </c>
      <c r="I66" s="742" t="s">
        <v>738</v>
      </c>
      <c r="J66" s="741" t="s">
        <v>744</v>
      </c>
      <c r="K66" s="737">
        <v>1</v>
      </c>
      <c r="L66" s="737" t="s">
        <v>740</v>
      </c>
      <c r="M66" s="743" t="s">
        <v>741</v>
      </c>
      <c r="N66" s="745">
        <v>0</v>
      </c>
      <c r="O66" s="744">
        <v>120</v>
      </c>
      <c r="P66" s="750">
        <f t="shared" si="1"/>
        <v>120</v>
      </c>
      <c r="Q66" s="700"/>
    </row>
    <row r="67" spans="1:17">
      <c r="A67" s="736" t="s">
        <v>37</v>
      </c>
      <c r="B67" s="736" t="s">
        <v>37</v>
      </c>
      <c r="C67" s="737">
        <v>2014</v>
      </c>
      <c r="D67" s="738" t="s">
        <v>81</v>
      </c>
      <c r="E67" s="747" t="s">
        <v>685</v>
      </c>
      <c r="F67" s="740" t="s">
        <v>897</v>
      </c>
      <c r="G67" s="738" t="s">
        <v>421</v>
      </c>
      <c r="H67" s="736" t="s">
        <v>728</v>
      </c>
      <c r="I67" s="742" t="s">
        <v>738</v>
      </c>
      <c r="J67" s="741" t="s">
        <v>742</v>
      </c>
      <c r="K67" s="737"/>
      <c r="L67" s="737" t="s">
        <v>740</v>
      </c>
      <c r="M67" s="743" t="s">
        <v>741</v>
      </c>
      <c r="N67" s="745">
        <v>0</v>
      </c>
      <c r="O67" s="744">
        <v>84</v>
      </c>
      <c r="P67" s="750">
        <f t="shared" si="1"/>
        <v>84</v>
      </c>
      <c r="Q67" s="608" t="s">
        <v>745</v>
      </c>
    </row>
    <row r="68" spans="1:17">
      <c r="A68" s="736" t="s">
        <v>37</v>
      </c>
      <c r="B68" s="736" t="s">
        <v>37</v>
      </c>
      <c r="C68" s="737">
        <v>2014</v>
      </c>
      <c r="D68" s="738" t="s">
        <v>81</v>
      </c>
      <c r="E68" s="747" t="s">
        <v>685</v>
      </c>
      <c r="F68" s="740" t="s">
        <v>898</v>
      </c>
      <c r="G68" s="754" t="s">
        <v>717</v>
      </c>
      <c r="H68" s="736" t="s">
        <v>729</v>
      </c>
      <c r="I68" s="742" t="s">
        <v>738</v>
      </c>
      <c r="J68" s="751" t="s">
        <v>739</v>
      </c>
      <c r="K68" s="737">
        <v>1</v>
      </c>
      <c r="L68" s="737" t="s">
        <v>740</v>
      </c>
      <c r="M68" s="743" t="s">
        <v>741</v>
      </c>
      <c r="N68" s="753">
        <v>24</v>
      </c>
      <c r="O68" s="745">
        <v>0</v>
      </c>
      <c r="P68" s="750">
        <f t="shared" si="1"/>
        <v>24</v>
      </c>
      <c r="Q68" s="700"/>
    </row>
    <row r="69" spans="1:17">
      <c r="A69" s="736" t="s">
        <v>37</v>
      </c>
      <c r="B69" s="736" t="s">
        <v>37</v>
      </c>
      <c r="C69" s="737">
        <v>2014</v>
      </c>
      <c r="D69" s="738" t="s">
        <v>81</v>
      </c>
      <c r="E69" s="747" t="s">
        <v>685</v>
      </c>
      <c r="F69" s="740" t="s">
        <v>899</v>
      </c>
      <c r="G69" s="754" t="s">
        <v>718</v>
      </c>
      <c r="H69" s="736" t="s">
        <v>729</v>
      </c>
      <c r="I69" s="742" t="s">
        <v>738</v>
      </c>
      <c r="J69" s="751" t="s">
        <v>739</v>
      </c>
      <c r="K69" s="737">
        <v>1</v>
      </c>
      <c r="L69" s="737" t="s">
        <v>740</v>
      </c>
      <c r="M69" s="743" t="s">
        <v>741</v>
      </c>
      <c r="N69" s="753">
        <v>12</v>
      </c>
      <c r="O69" s="745">
        <v>0</v>
      </c>
      <c r="P69" s="750">
        <f t="shared" si="1"/>
        <v>12</v>
      </c>
      <c r="Q69" s="700"/>
    </row>
    <row r="70" spans="1:17">
      <c r="A70" s="736" t="s">
        <v>37</v>
      </c>
      <c r="B70" s="736" t="s">
        <v>37</v>
      </c>
      <c r="C70" s="737">
        <v>2014</v>
      </c>
      <c r="D70" s="738" t="s">
        <v>81</v>
      </c>
      <c r="E70" s="747" t="s">
        <v>685</v>
      </c>
      <c r="F70" s="740" t="s">
        <v>900</v>
      </c>
      <c r="G70" s="754" t="s">
        <v>721</v>
      </c>
      <c r="H70" s="736" t="s">
        <v>729</v>
      </c>
      <c r="I70" s="742" t="s">
        <v>738</v>
      </c>
      <c r="J70" s="741" t="s">
        <v>744</v>
      </c>
      <c r="K70" s="737">
        <v>1</v>
      </c>
      <c r="L70" s="737" t="s">
        <v>740</v>
      </c>
      <c r="M70" s="743" t="s">
        <v>741</v>
      </c>
      <c r="N70" s="745">
        <v>0</v>
      </c>
      <c r="O70" s="744">
        <v>48</v>
      </c>
      <c r="P70" s="750">
        <f t="shared" si="1"/>
        <v>48</v>
      </c>
      <c r="Q70" s="755" t="s">
        <v>2340</v>
      </c>
    </row>
    <row r="71" spans="1:17">
      <c r="A71" s="736" t="s">
        <v>37</v>
      </c>
      <c r="B71" s="736" t="s">
        <v>37</v>
      </c>
      <c r="C71" s="737">
        <v>2014</v>
      </c>
      <c r="D71" s="738" t="s">
        <v>81</v>
      </c>
      <c r="E71" s="747" t="s">
        <v>685</v>
      </c>
      <c r="F71" s="740" t="s">
        <v>400</v>
      </c>
      <c r="G71" s="738" t="s">
        <v>716</v>
      </c>
      <c r="H71" s="736" t="s">
        <v>715</v>
      </c>
      <c r="I71" s="741"/>
      <c r="J71" s="756" t="s">
        <v>400</v>
      </c>
      <c r="K71" s="737"/>
      <c r="L71" s="737" t="s">
        <v>400</v>
      </c>
      <c r="M71" s="737" t="s">
        <v>400</v>
      </c>
      <c r="N71" s="737" t="s">
        <v>400</v>
      </c>
      <c r="O71" s="737" t="s">
        <v>400</v>
      </c>
      <c r="P71" s="757" t="s">
        <v>400</v>
      </c>
      <c r="Q71" s="608" t="s">
        <v>1539</v>
      </c>
    </row>
    <row r="72" spans="1:17" ht="13.35" customHeight="1">
      <c r="A72" s="736" t="s">
        <v>37</v>
      </c>
      <c r="B72" s="736" t="s">
        <v>37</v>
      </c>
      <c r="C72" s="737">
        <v>2014</v>
      </c>
      <c r="D72" s="738" t="s">
        <v>81</v>
      </c>
      <c r="E72" s="747" t="s">
        <v>685</v>
      </c>
      <c r="F72" s="740" t="s">
        <v>901</v>
      </c>
      <c r="G72" s="752" t="s">
        <v>737</v>
      </c>
      <c r="H72" s="741" t="s">
        <v>727</v>
      </c>
      <c r="I72" s="751"/>
      <c r="J72" s="741" t="s">
        <v>744</v>
      </c>
      <c r="K72" s="744"/>
      <c r="L72" s="737" t="s">
        <v>740</v>
      </c>
      <c r="M72" s="740" t="s">
        <v>741</v>
      </c>
      <c r="N72" s="745">
        <v>0</v>
      </c>
      <c r="O72" s="744">
        <v>0</v>
      </c>
      <c r="P72" s="750">
        <v>0</v>
      </c>
      <c r="Q72" s="700" t="s">
        <v>902</v>
      </c>
    </row>
    <row r="73" spans="1:17" ht="13.35" customHeight="1">
      <c r="A73" s="736" t="s">
        <v>37</v>
      </c>
      <c r="B73" s="736" t="s">
        <v>37</v>
      </c>
      <c r="C73" s="737">
        <v>2014</v>
      </c>
      <c r="D73" s="738" t="s">
        <v>81</v>
      </c>
      <c r="E73" s="747" t="s">
        <v>685</v>
      </c>
      <c r="F73" s="740" t="s">
        <v>903</v>
      </c>
      <c r="G73" s="738" t="s">
        <v>421</v>
      </c>
      <c r="H73" s="741" t="s">
        <v>727</v>
      </c>
      <c r="I73" s="751"/>
      <c r="J73" s="741" t="s">
        <v>744</v>
      </c>
      <c r="K73" s="744"/>
      <c r="L73" s="737" t="s">
        <v>740</v>
      </c>
      <c r="M73" s="740" t="s">
        <v>741</v>
      </c>
      <c r="N73" s="745">
        <v>0</v>
      </c>
      <c r="O73" s="744">
        <v>0</v>
      </c>
      <c r="P73" s="750">
        <v>0</v>
      </c>
      <c r="Q73" s="700" t="s">
        <v>902</v>
      </c>
    </row>
    <row r="74" spans="1:17">
      <c r="A74" s="736" t="s">
        <v>37</v>
      </c>
      <c r="B74" s="736" t="s">
        <v>37</v>
      </c>
      <c r="C74" s="737">
        <v>2014</v>
      </c>
      <c r="D74" s="738" t="s">
        <v>81</v>
      </c>
      <c r="E74" s="747" t="s">
        <v>685</v>
      </c>
      <c r="F74" s="740" t="s">
        <v>904</v>
      </c>
      <c r="G74" s="738" t="s">
        <v>722</v>
      </c>
      <c r="H74" s="736" t="s">
        <v>728</v>
      </c>
      <c r="I74" s="742" t="s">
        <v>738</v>
      </c>
      <c r="J74" s="741" t="s">
        <v>744</v>
      </c>
      <c r="K74" s="737"/>
      <c r="L74" s="737" t="s">
        <v>740</v>
      </c>
      <c r="M74" s="743" t="s">
        <v>741</v>
      </c>
      <c r="N74" s="745">
        <v>0</v>
      </c>
      <c r="O74" s="744">
        <v>0</v>
      </c>
      <c r="P74" s="750">
        <v>0</v>
      </c>
      <c r="Q74" s="700" t="s">
        <v>902</v>
      </c>
    </row>
    <row r="75" spans="1:17" ht="13.5" customHeight="1">
      <c r="A75" s="688" t="s">
        <v>37</v>
      </c>
      <c r="B75" s="688" t="s">
        <v>37</v>
      </c>
      <c r="C75" s="688">
        <v>2014</v>
      </c>
      <c r="D75" s="695" t="s">
        <v>22</v>
      </c>
      <c r="E75" s="688" t="s">
        <v>1021</v>
      </c>
      <c r="F75" s="758" t="s">
        <v>1607</v>
      </c>
      <c r="G75" s="759" t="s">
        <v>1608</v>
      </c>
      <c r="H75" s="689" t="s">
        <v>1609</v>
      </c>
      <c r="I75" s="689" t="s">
        <v>738</v>
      </c>
      <c r="J75" s="689" t="s">
        <v>739</v>
      </c>
      <c r="K75" s="692">
        <v>1</v>
      </c>
      <c r="L75" s="760" t="s">
        <v>740</v>
      </c>
      <c r="M75" s="692" t="s">
        <v>741</v>
      </c>
      <c r="N75" s="692">
        <v>150</v>
      </c>
      <c r="O75" s="692">
        <v>0</v>
      </c>
      <c r="P75" s="761">
        <f t="shared" ref="P75:P92" si="2">N75+O75</f>
        <v>150</v>
      </c>
      <c r="Q75" s="697"/>
    </row>
    <row r="76" spans="1:17" ht="13.5" customHeight="1">
      <c r="A76" s="688" t="s">
        <v>37</v>
      </c>
      <c r="B76" s="688" t="s">
        <v>37</v>
      </c>
      <c r="C76" s="688">
        <v>2014</v>
      </c>
      <c r="D76" s="695" t="s">
        <v>22</v>
      </c>
      <c r="E76" s="688" t="s">
        <v>1021</v>
      </c>
      <c r="F76" s="695" t="s">
        <v>1610</v>
      </c>
      <c r="G76" s="759" t="s">
        <v>1608</v>
      </c>
      <c r="H76" s="689" t="s">
        <v>1611</v>
      </c>
      <c r="I76" s="689" t="s">
        <v>738</v>
      </c>
      <c r="J76" s="689" t="s">
        <v>1326</v>
      </c>
      <c r="K76" s="692">
        <v>1</v>
      </c>
      <c r="L76" s="760" t="s">
        <v>740</v>
      </c>
      <c r="M76" s="692" t="s">
        <v>741</v>
      </c>
      <c r="N76" s="692">
        <v>0</v>
      </c>
      <c r="O76" s="692">
        <v>200</v>
      </c>
      <c r="P76" s="761">
        <f t="shared" si="2"/>
        <v>200</v>
      </c>
      <c r="Q76" s="697"/>
    </row>
    <row r="77" spans="1:17" ht="13.5" customHeight="1">
      <c r="A77" s="688" t="s">
        <v>37</v>
      </c>
      <c r="B77" s="688" t="s">
        <v>37</v>
      </c>
      <c r="C77" s="688">
        <v>2014</v>
      </c>
      <c r="D77" s="695" t="s">
        <v>22</v>
      </c>
      <c r="E77" s="688" t="s">
        <v>1021</v>
      </c>
      <c r="F77" s="695" t="s">
        <v>1612</v>
      </c>
      <c r="G77" s="759" t="s">
        <v>1613</v>
      </c>
      <c r="H77" s="689" t="s">
        <v>1614</v>
      </c>
      <c r="I77" s="689" t="s">
        <v>1615</v>
      </c>
      <c r="J77" s="689" t="s">
        <v>1326</v>
      </c>
      <c r="K77" s="692">
        <v>1</v>
      </c>
      <c r="L77" s="760" t="s">
        <v>740</v>
      </c>
      <c r="M77" s="692" t="s">
        <v>741</v>
      </c>
      <c r="N77" s="692">
        <v>28</v>
      </c>
      <c r="O77" s="692">
        <v>40</v>
      </c>
      <c r="P77" s="761">
        <f t="shared" si="2"/>
        <v>68</v>
      </c>
      <c r="Q77" s="703"/>
    </row>
    <row r="78" spans="1:17" ht="13.5" customHeight="1">
      <c r="A78" s="688" t="s">
        <v>37</v>
      </c>
      <c r="B78" s="688" t="s">
        <v>37</v>
      </c>
      <c r="C78" s="688">
        <v>2014</v>
      </c>
      <c r="D78" s="695" t="s">
        <v>22</v>
      </c>
      <c r="E78" s="688" t="s">
        <v>1021</v>
      </c>
      <c r="F78" s="693" t="s">
        <v>1616</v>
      </c>
      <c r="G78" s="759" t="s">
        <v>1617</v>
      </c>
      <c r="H78" s="689" t="s">
        <v>1618</v>
      </c>
      <c r="I78" s="689" t="s">
        <v>738</v>
      </c>
      <c r="J78" s="689" t="s">
        <v>1326</v>
      </c>
      <c r="K78" s="692">
        <v>1</v>
      </c>
      <c r="L78" s="760" t="s">
        <v>740</v>
      </c>
      <c r="M78" s="692" t="s">
        <v>741</v>
      </c>
      <c r="N78" s="692">
        <v>0</v>
      </c>
      <c r="O78" s="692">
        <v>1</v>
      </c>
      <c r="P78" s="761">
        <f t="shared" si="2"/>
        <v>1</v>
      </c>
      <c r="Q78" s="703"/>
    </row>
    <row r="79" spans="1:17" ht="13.5" customHeight="1">
      <c r="A79" s="688" t="s">
        <v>37</v>
      </c>
      <c r="B79" s="688" t="s">
        <v>37</v>
      </c>
      <c r="C79" s="688">
        <v>2014</v>
      </c>
      <c r="D79" s="762" t="s">
        <v>532</v>
      </c>
      <c r="E79" s="763" t="s">
        <v>1619</v>
      </c>
      <c r="F79" s="764" t="s">
        <v>1620</v>
      </c>
      <c r="G79" s="759" t="s">
        <v>1621</v>
      </c>
      <c r="H79" s="689" t="s">
        <v>1622</v>
      </c>
      <c r="I79" s="689" t="s">
        <v>738</v>
      </c>
      <c r="J79" s="689" t="s">
        <v>739</v>
      </c>
      <c r="K79" s="692">
        <v>1</v>
      </c>
      <c r="L79" s="760" t="s">
        <v>740</v>
      </c>
      <c r="M79" s="692" t="s">
        <v>56</v>
      </c>
      <c r="N79" s="692">
        <v>4</v>
      </c>
      <c r="O79" s="692">
        <v>0</v>
      </c>
      <c r="P79" s="761">
        <f t="shared" si="2"/>
        <v>4</v>
      </c>
      <c r="Q79" s="703"/>
    </row>
    <row r="80" spans="1:17" ht="13.5" customHeight="1">
      <c r="A80" s="688" t="s">
        <v>37</v>
      </c>
      <c r="B80" s="688" t="s">
        <v>37</v>
      </c>
      <c r="C80" s="688">
        <v>2014</v>
      </c>
      <c r="D80" s="762" t="s">
        <v>532</v>
      </c>
      <c r="E80" s="688" t="s">
        <v>1021</v>
      </c>
      <c r="F80" s="695" t="s">
        <v>1623</v>
      </c>
      <c r="G80" s="759" t="s">
        <v>1621</v>
      </c>
      <c r="H80" s="689" t="s">
        <v>1624</v>
      </c>
      <c r="I80" s="689" t="s">
        <v>738</v>
      </c>
      <c r="J80" s="689" t="s">
        <v>1326</v>
      </c>
      <c r="K80" s="692">
        <v>1</v>
      </c>
      <c r="L80" s="765" t="s">
        <v>740</v>
      </c>
      <c r="M80" s="692" t="s">
        <v>56</v>
      </c>
      <c r="N80" s="692">
        <v>0</v>
      </c>
      <c r="O80" s="692" t="s">
        <v>1625</v>
      </c>
      <c r="P80" s="698" t="s">
        <v>1625</v>
      </c>
      <c r="Q80" s="766" t="s">
        <v>1659</v>
      </c>
    </row>
    <row r="81" spans="1:17" ht="13.5" customHeight="1">
      <c r="A81" s="688" t="s">
        <v>37</v>
      </c>
      <c r="B81" s="688" t="s">
        <v>37</v>
      </c>
      <c r="C81" s="688">
        <v>2014</v>
      </c>
      <c r="D81" s="762" t="s">
        <v>532</v>
      </c>
      <c r="E81" s="692" t="s">
        <v>1626</v>
      </c>
      <c r="F81" s="695" t="s">
        <v>1627</v>
      </c>
      <c r="G81" s="759" t="s">
        <v>1617</v>
      </c>
      <c r="H81" s="689" t="s">
        <v>29</v>
      </c>
      <c r="I81" s="689" t="s">
        <v>738</v>
      </c>
      <c r="J81" s="689" t="s">
        <v>739</v>
      </c>
      <c r="K81" s="698">
        <v>3</v>
      </c>
      <c r="L81" s="767" t="s">
        <v>740</v>
      </c>
      <c r="M81" s="695" t="s">
        <v>56</v>
      </c>
      <c r="N81" s="768">
        <v>12</v>
      </c>
      <c r="O81" s="769">
        <v>0</v>
      </c>
      <c r="P81" s="761">
        <f t="shared" si="2"/>
        <v>12</v>
      </c>
      <c r="Q81" s="703"/>
    </row>
    <row r="82" spans="1:17" ht="13.5" customHeight="1">
      <c r="A82" s="688" t="s">
        <v>37</v>
      </c>
      <c r="B82" s="688" t="s">
        <v>37</v>
      </c>
      <c r="C82" s="688">
        <v>2014</v>
      </c>
      <c r="D82" s="762" t="s">
        <v>532</v>
      </c>
      <c r="E82" s="688" t="s">
        <v>1021</v>
      </c>
      <c r="F82" s="695" t="s">
        <v>1628</v>
      </c>
      <c r="G82" s="759" t="s">
        <v>1629</v>
      </c>
      <c r="H82" s="689" t="s">
        <v>1630</v>
      </c>
      <c r="I82" s="689" t="s">
        <v>1631</v>
      </c>
      <c r="J82" s="689" t="s">
        <v>1326</v>
      </c>
      <c r="K82" s="698">
        <v>1</v>
      </c>
      <c r="L82" s="767" t="s">
        <v>740</v>
      </c>
      <c r="M82" s="695" t="s">
        <v>741</v>
      </c>
      <c r="N82" s="692">
        <v>0</v>
      </c>
      <c r="O82" s="698">
        <v>30</v>
      </c>
      <c r="P82" s="761">
        <f t="shared" si="2"/>
        <v>30</v>
      </c>
      <c r="Q82" s="703"/>
    </row>
    <row r="83" spans="1:17" ht="13.5" customHeight="1">
      <c r="A83" s="688" t="s">
        <v>37</v>
      </c>
      <c r="B83" s="688" t="s">
        <v>37</v>
      </c>
      <c r="C83" s="688">
        <v>2014</v>
      </c>
      <c r="D83" s="762" t="s">
        <v>532</v>
      </c>
      <c r="E83" s="770" t="s">
        <v>1021</v>
      </c>
      <c r="F83" s="695" t="s">
        <v>1632</v>
      </c>
      <c r="G83" s="689" t="s">
        <v>1633</v>
      </c>
      <c r="H83" s="689" t="s">
        <v>1634</v>
      </c>
      <c r="I83" s="689" t="s">
        <v>1635</v>
      </c>
      <c r="J83" s="689" t="s">
        <v>1326</v>
      </c>
      <c r="K83" s="698">
        <v>1</v>
      </c>
      <c r="L83" s="767" t="s">
        <v>740</v>
      </c>
      <c r="M83" s="695" t="s">
        <v>56</v>
      </c>
      <c r="N83" s="692">
        <v>0</v>
      </c>
      <c r="O83" s="698">
        <v>0</v>
      </c>
      <c r="P83" s="761">
        <f>N83+O83</f>
        <v>0</v>
      </c>
      <c r="Q83" s="703" t="s">
        <v>1636</v>
      </c>
    </row>
    <row r="84" spans="1:17" ht="13.5" customHeight="1">
      <c r="A84" s="688" t="s">
        <v>37</v>
      </c>
      <c r="B84" s="688" t="s">
        <v>37</v>
      </c>
      <c r="C84" s="688">
        <v>2014</v>
      </c>
      <c r="D84" s="762" t="s">
        <v>532</v>
      </c>
      <c r="E84" s="688" t="s">
        <v>1021</v>
      </c>
      <c r="F84" s="695" t="s">
        <v>1637</v>
      </c>
      <c r="G84" s="689" t="s">
        <v>1638</v>
      </c>
      <c r="H84" s="689" t="s">
        <v>1639</v>
      </c>
      <c r="I84" s="689" t="s">
        <v>1635</v>
      </c>
      <c r="J84" s="689" t="s">
        <v>1326</v>
      </c>
      <c r="K84" s="698">
        <v>1</v>
      </c>
      <c r="L84" s="767" t="s">
        <v>740</v>
      </c>
      <c r="M84" s="695" t="s">
        <v>741</v>
      </c>
      <c r="N84" s="692">
        <v>0</v>
      </c>
      <c r="O84" s="698">
        <v>50</v>
      </c>
      <c r="P84" s="761">
        <f t="shared" si="2"/>
        <v>50</v>
      </c>
      <c r="Q84" s="703"/>
    </row>
    <row r="85" spans="1:17" ht="13.5" customHeight="1">
      <c r="A85" s="688" t="s">
        <v>37</v>
      </c>
      <c r="B85" s="688" t="s">
        <v>37</v>
      </c>
      <c r="C85" s="688">
        <v>2014</v>
      </c>
      <c r="D85" s="762" t="s">
        <v>532</v>
      </c>
      <c r="E85" s="688" t="s">
        <v>1021</v>
      </c>
      <c r="F85" s="695" t="s">
        <v>1640</v>
      </c>
      <c r="G85" s="689" t="s">
        <v>1860</v>
      </c>
      <c r="H85" s="689" t="s">
        <v>1639</v>
      </c>
      <c r="I85" s="689" t="s">
        <v>1635</v>
      </c>
      <c r="J85" s="689" t="s">
        <v>1326</v>
      </c>
      <c r="K85" s="698">
        <v>1</v>
      </c>
      <c r="L85" s="767" t="s">
        <v>740</v>
      </c>
      <c r="M85" s="695" t="s">
        <v>741</v>
      </c>
      <c r="N85" s="692">
        <v>0</v>
      </c>
      <c r="O85" s="698">
        <v>100</v>
      </c>
      <c r="P85" s="761">
        <f t="shared" si="2"/>
        <v>100</v>
      </c>
      <c r="Q85" s="703"/>
    </row>
    <row r="86" spans="1:17" ht="13.5" customHeight="1">
      <c r="A86" s="688" t="s">
        <v>37</v>
      </c>
      <c r="B86" s="688" t="s">
        <v>37</v>
      </c>
      <c r="C86" s="688">
        <v>2014</v>
      </c>
      <c r="D86" s="762" t="s">
        <v>532</v>
      </c>
      <c r="E86" s="688" t="s">
        <v>1021</v>
      </c>
      <c r="F86" s="695" t="s">
        <v>1641</v>
      </c>
      <c r="G86" s="759" t="s">
        <v>1642</v>
      </c>
      <c r="H86" s="689" t="s">
        <v>1643</v>
      </c>
      <c r="I86" s="689" t="s">
        <v>1635</v>
      </c>
      <c r="J86" s="689" t="s">
        <v>1326</v>
      </c>
      <c r="K86" s="698">
        <v>1</v>
      </c>
      <c r="L86" s="767" t="s">
        <v>740</v>
      </c>
      <c r="M86" s="695" t="s">
        <v>749</v>
      </c>
      <c r="N86" s="692">
        <v>0</v>
      </c>
      <c r="O86" s="698">
        <v>110</v>
      </c>
      <c r="P86" s="761">
        <f t="shared" si="2"/>
        <v>110</v>
      </c>
      <c r="Q86" s="703"/>
    </row>
    <row r="87" spans="1:17" ht="13.5" customHeight="1">
      <c r="A87" s="688" t="s">
        <v>37</v>
      </c>
      <c r="B87" s="688" t="s">
        <v>37</v>
      </c>
      <c r="C87" s="688">
        <v>2014</v>
      </c>
      <c r="D87" s="762" t="s">
        <v>532</v>
      </c>
      <c r="E87" s="688" t="s">
        <v>1021</v>
      </c>
      <c r="F87" s="695" t="s">
        <v>1644</v>
      </c>
      <c r="G87" s="759" t="s">
        <v>1645</v>
      </c>
      <c r="H87" s="689" t="s">
        <v>1646</v>
      </c>
      <c r="I87" s="689" t="s">
        <v>1635</v>
      </c>
      <c r="J87" s="689" t="s">
        <v>1326</v>
      </c>
      <c r="K87" s="698">
        <v>1</v>
      </c>
      <c r="L87" s="767" t="s">
        <v>740</v>
      </c>
      <c r="M87" s="695" t="s">
        <v>749</v>
      </c>
      <c r="N87" s="692">
        <v>0</v>
      </c>
      <c r="O87" s="698">
        <v>250</v>
      </c>
      <c r="P87" s="761">
        <f t="shared" si="2"/>
        <v>250</v>
      </c>
      <c r="Q87" s="697"/>
    </row>
    <row r="88" spans="1:17" ht="13.5" customHeight="1">
      <c r="A88" s="688" t="s">
        <v>37</v>
      </c>
      <c r="B88" s="688" t="s">
        <v>37</v>
      </c>
      <c r="C88" s="688">
        <v>2014</v>
      </c>
      <c r="D88" s="762" t="s">
        <v>532</v>
      </c>
      <c r="E88" s="688" t="s">
        <v>1021</v>
      </c>
      <c r="F88" s="695" t="s">
        <v>1647</v>
      </c>
      <c r="G88" s="759" t="s">
        <v>1648</v>
      </c>
      <c r="H88" s="689" t="s">
        <v>1649</v>
      </c>
      <c r="I88" s="689" t="s">
        <v>738</v>
      </c>
      <c r="J88" s="689" t="s">
        <v>1326</v>
      </c>
      <c r="K88" s="698">
        <v>1</v>
      </c>
      <c r="L88" s="767" t="s">
        <v>740</v>
      </c>
      <c r="M88" s="692" t="s">
        <v>56</v>
      </c>
      <c r="N88" s="692">
        <v>0</v>
      </c>
      <c r="O88" s="692">
        <v>700</v>
      </c>
      <c r="P88" s="761">
        <f t="shared" si="2"/>
        <v>700</v>
      </c>
      <c r="Q88" s="697"/>
    </row>
    <row r="89" spans="1:17" ht="13.5" customHeight="1">
      <c r="A89" s="688" t="s">
        <v>37</v>
      </c>
      <c r="B89" s="688" t="s">
        <v>37</v>
      </c>
      <c r="C89" s="688">
        <v>2014</v>
      </c>
      <c r="D89" s="762" t="s">
        <v>532</v>
      </c>
      <c r="E89" s="688" t="s">
        <v>1021</v>
      </c>
      <c r="F89" s="695" t="s">
        <v>1650</v>
      </c>
      <c r="G89" s="759" t="s">
        <v>1651</v>
      </c>
      <c r="H89" s="689" t="s">
        <v>1652</v>
      </c>
      <c r="I89" s="689" t="s">
        <v>738</v>
      </c>
      <c r="J89" s="689" t="s">
        <v>1326</v>
      </c>
      <c r="K89" s="698">
        <v>1</v>
      </c>
      <c r="L89" s="767" t="s">
        <v>740</v>
      </c>
      <c r="M89" s="692" t="s">
        <v>56</v>
      </c>
      <c r="N89" s="692">
        <v>0</v>
      </c>
      <c r="O89" s="692">
        <v>100</v>
      </c>
      <c r="P89" s="761">
        <f t="shared" si="2"/>
        <v>100</v>
      </c>
      <c r="Q89" s="697"/>
    </row>
    <row r="90" spans="1:17" ht="13.5" customHeight="1">
      <c r="A90" s="688" t="s">
        <v>37</v>
      </c>
      <c r="B90" s="688" t="s">
        <v>37</v>
      </c>
      <c r="C90" s="688">
        <v>2014</v>
      </c>
      <c r="D90" s="762" t="s">
        <v>532</v>
      </c>
      <c r="E90" s="771" t="s">
        <v>1021</v>
      </c>
      <c r="F90" s="695" t="s">
        <v>1653</v>
      </c>
      <c r="G90" s="759" t="s">
        <v>1617</v>
      </c>
      <c r="H90" s="689" t="s">
        <v>1654</v>
      </c>
      <c r="I90" s="689" t="s">
        <v>738</v>
      </c>
      <c r="J90" s="689" t="s">
        <v>1326</v>
      </c>
      <c r="K90" s="698">
        <v>3</v>
      </c>
      <c r="L90" s="767" t="s">
        <v>740</v>
      </c>
      <c r="M90" s="692" t="s">
        <v>56</v>
      </c>
      <c r="N90" s="692">
        <v>0</v>
      </c>
      <c r="O90" s="692">
        <v>130</v>
      </c>
      <c r="P90" s="761">
        <f t="shared" si="2"/>
        <v>130</v>
      </c>
      <c r="Q90" s="697"/>
    </row>
    <row r="91" spans="1:17" ht="13.5" customHeight="1">
      <c r="A91" s="688" t="s">
        <v>37</v>
      </c>
      <c r="B91" s="688" t="s">
        <v>37</v>
      </c>
      <c r="C91" s="688">
        <v>2014</v>
      </c>
      <c r="D91" s="762" t="s">
        <v>532</v>
      </c>
      <c r="E91" s="763" t="s">
        <v>1569</v>
      </c>
      <c r="F91" s="695" t="s">
        <v>1655</v>
      </c>
      <c r="G91" s="759" t="s">
        <v>1617</v>
      </c>
      <c r="H91" s="689" t="s">
        <v>1656</v>
      </c>
      <c r="I91" s="689" t="s">
        <v>738</v>
      </c>
      <c r="J91" s="689" t="s">
        <v>739</v>
      </c>
      <c r="K91" s="698">
        <v>3</v>
      </c>
      <c r="L91" s="767" t="s">
        <v>740</v>
      </c>
      <c r="M91" s="695" t="s">
        <v>56</v>
      </c>
      <c r="N91" s="692">
        <v>26</v>
      </c>
      <c r="O91" s="698">
        <v>0</v>
      </c>
      <c r="P91" s="761">
        <f t="shared" si="2"/>
        <v>26</v>
      </c>
      <c r="Q91" s="697"/>
    </row>
    <row r="92" spans="1:17" ht="13.5" customHeight="1">
      <c r="A92" s="688" t="s">
        <v>37</v>
      </c>
      <c r="B92" s="688" t="s">
        <v>37</v>
      </c>
      <c r="C92" s="688">
        <v>2014</v>
      </c>
      <c r="D92" s="762" t="s">
        <v>532</v>
      </c>
      <c r="E92" s="763" t="s">
        <v>1427</v>
      </c>
      <c r="F92" s="695" t="s">
        <v>1657</v>
      </c>
      <c r="G92" s="759" t="s">
        <v>1617</v>
      </c>
      <c r="H92" s="689" t="s">
        <v>1658</v>
      </c>
      <c r="I92" s="689" t="s">
        <v>738</v>
      </c>
      <c r="J92" s="689" t="s">
        <v>1326</v>
      </c>
      <c r="K92" s="698">
        <v>3</v>
      </c>
      <c r="L92" s="767" t="s">
        <v>740</v>
      </c>
      <c r="M92" s="692" t="s">
        <v>56</v>
      </c>
      <c r="N92" s="698">
        <v>0</v>
      </c>
      <c r="O92" s="692">
        <v>120</v>
      </c>
      <c r="P92" s="761">
        <f t="shared" si="2"/>
        <v>120</v>
      </c>
      <c r="Q92" s="697"/>
    </row>
  </sheetData>
  <autoFilter ref="A3:R92"/>
  <mergeCells count="13">
    <mergeCell ref="N33:N35"/>
    <mergeCell ref="P33:P35"/>
    <mergeCell ref="N10:N12"/>
    <mergeCell ref="P10:P12"/>
    <mergeCell ref="J20:J21"/>
    <mergeCell ref="N20:N21"/>
    <mergeCell ref="O20:O21"/>
    <mergeCell ref="P20:P21"/>
    <mergeCell ref="N25:N27"/>
    <mergeCell ref="O25:O27"/>
    <mergeCell ref="P25:P27"/>
    <mergeCell ref="O30:O31"/>
    <mergeCell ref="P30:P31"/>
  </mergeCells>
  <dataValidations count="1">
    <dataValidation type="textLength" showInputMessage="1" showErrorMessage="1" sqref="Q67 Q52:Q53 Q48:Q50 Q55:Q65 Q46 Q82:Q92 Q70:Q80 Q7:Q42 P4:Q6">
      <formula1>0</formula1>
      <formula2>150</formula2>
    </dataValidation>
  </dataValidations>
  <pageMargins left="0.7" right="0.7" top="0.75" bottom="0.75" header="0.3" footer="0.3"/>
  <pageSetup paperSize="9" orientation="portrait" r:id="rId1"/>
  <legacyDrawing r:id="rId2"/>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enableFormatConditionsCalculation="0">
    <pageSetUpPr fitToPage="1"/>
  </sheetPr>
  <dimension ref="A1:AB105"/>
  <sheetViews>
    <sheetView topLeftCell="E1" zoomScale="85" zoomScaleNormal="85" zoomScaleSheetLayoutView="100" workbookViewId="0">
      <selection activeCell="E1" sqref="A1:XFD1048576"/>
    </sheetView>
  </sheetViews>
  <sheetFormatPr defaultColWidth="11.42578125" defaultRowHeight="12.75"/>
  <cols>
    <col min="1" max="1" width="9" style="91" customWidth="1"/>
    <col min="2" max="2" width="15.140625" style="91" customWidth="1"/>
    <col min="3" max="3" width="9.42578125" style="91" customWidth="1"/>
    <col min="4" max="4" width="25.85546875" style="91" customWidth="1"/>
    <col min="5" max="5" width="14.140625" style="32" customWidth="1"/>
    <col min="6" max="6" width="14.7109375" style="91" customWidth="1"/>
    <col min="7" max="7" width="23" style="91" customWidth="1"/>
    <col min="8" max="8" width="16.140625" style="91" customWidth="1"/>
    <col min="9" max="9" width="13.85546875" style="36" customWidth="1"/>
    <col min="10" max="12" width="21.7109375" style="91" customWidth="1"/>
    <col min="13" max="15" width="13.85546875" style="91" customWidth="1"/>
    <col min="16" max="16384" width="11.42578125" style="91"/>
  </cols>
  <sheetData>
    <row r="1" spans="1:28" ht="29.1" customHeight="1" thickBot="1">
      <c r="A1" s="34" t="s">
        <v>277</v>
      </c>
      <c r="B1" s="34"/>
      <c r="C1" s="34"/>
      <c r="D1" s="34"/>
      <c r="E1" s="357"/>
      <c r="F1" s="29"/>
      <c r="G1" s="29"/>
      <c r="H1" s="29"/>
      <c r="I1" s="34"/>
      <c r="L1" s="248" t="s">
        <v>0</v>
      </c>
      <c r="M1" s="249" t="s">
        <v>425</v>
      </c>
    </row>
    <row r="2" spans="1:28" ht="20.100000000000001" customHeight="1" thickBot="1">
      <c r="A2" s="29"/>
      <c r="B2" s="29"/>
      <c r="C2" s="29"/>
      <c r="D2" s="29"/>
      <c r="E2" s="95"/>
      <c r="F2" s="29"/>
      <c r="G2" s="29"/>
      <c r="H2" s="29"/>
      <c r="I2" s="34"/>
      <c r="L2" s="258" t="s">
        <v>241</v>
      </c>
      <c r="M2" s="250">
        <v>2014</v>
      </c>
    </row>
    <row r="3" spans="1:28" s="528" customFormat="1" ht="68.45" customHeight="1" thickBot="1">
      <c r="A3" s="146" t="s">
        <v>1</v>
      </c>
      <c r="B3" s="525" t="s">
        <v>58</v>
      </c>
      <c r="C3" s="525" t="s">
        <v>59</v>
      </c>
      <c r="D3" s="146" t="s">
        <v>7</v>
      </c>
      <c r="E3" s="146" t="s">
        <v>289</v>
      </c>
      <c r="F3" s="525" t="s">
        <v>51</v>
      </c>
      <c r="G3" s="525" t="s">
        <v>52</v>
      </c>
      <c r="H3" s="525" t="s">
        <v>60</v>
      </c>
      <c r="I3" s="525" t="s">
        <v>291</v>
      </c>
      <c r="J3" s="525" t="s">
        <v>390</v>
      </c>
      <c r="K3" s="525" t="s">
        <v>391</v>
      </c>
      <c r="L3" s="525" t="s">
        <v>392</v>
      </c>
      <c r="M3" s="526" t="s">
        <v>292</v>
      </c>
      <c r="N3" s="22"/>
    </row>
    <row r="4" spans="1:28" s="22" customFormat="1">
      <c r="A4" s="772" t="s">
        <v>37</v>
      </c>
      <c r="B4" s="772" t="s">
        <v>37</v>
      </c>
      <c r="C4" s="773">
        <v>2014</v>
      </c>
      <c r="D4" s="774" t="s">
        <v>18</v>
      </c>
      <c r="E4" s="774" t="s">
        <v>1014</v>
      </c>
      <c r="F4" s="772" t="s">
        <v>1935</v>
      </c>
      <c r="G4" s="775" t="s">
        <v>1936</v>
      </c>
      <c r="H4" s="776" t="s">
        <v>1948</v>
      </c>
      <c r="I4" s="777">
        <v>16</v>
      </c>
      <c r="J4" s="778">
        <v>2</v>
      </c>
      <c r="K4" s="779" t="s">
        <v>400</v>
      </c>
      <c r="L4" s="779">
        <v>2</v>
      </c>
      <c r="M4" s="780"/>
      <c r="O4" s="528"/>
      <c r="P4" s="528"/>
      <c r="Q4" s="528"/>
      <c r="R4" s="528"/>
      <c r="S4" s="528"/>
    </row>
    <row r="5" spans="1:28" s="22" customFormat="1">
      <c r="A5" s="781" t="s">
        <v>37</v>
      </c>
      <c r="B5" s="781" t="s">
        <v>37</v>
      </c>
      <c r="C5" s="779">
        <v>2014</v>
      </c>
      <c r="D5" s="782" t="s">
        <v>18</v>
      </c>
      <c r="E5" s="782" t="s">
        <v>1014</v>
      </c>
      <c r="F5" s="781" t="s">
        <v>1935</v>
      </c>
      <c r="G5" s="783" t="s">
        <v>1937</v>
      </c>
      <c r="H5" s="776" t="s">
        <v>1953</v>
      </c>
      <c r="I5" s="777">
        <v>2</v>
      </c>
      <c r="J5" s="778">
        <v>1</v>
      </c>
      <c r="K5" s="779" t="s">
        <v>400</v>
      </c>
      <c r="L5" s="779">
        <v>1</v>
      </c>
      <c r="M5" s="574"/>
      <c r="O5" s="528"/>
      <c r="P5" s="528"/>
      <c r="Q5" s="528"/>
      <c r="R5" s="528"/>
      <c r="S5" s="528"/>
    </row>
    <row r="6" spans="1:28" s="22" customFormat="1">
      <c r="A6" s="781" t="s">
        <v>37</v>
      </c>
      <c r="B6" s="781" t="s">
        <v>37</v>
      </c>
      <c r="C6" s="779">
        <v>2014</v>
      </c>
      <c r="D6" s="782" t="s">
        <v>20</v>
      </c>
      <c r="E6" s="782" t="s">
        <v>1014</v>
      </c>
      <c r="F6" s="781" t="s">
        <v>1939</v>
      </c>
      <c r="G6" s="783" t="s">
        <v>1938</v>
      </c>
      <c r="H6" s="776" t="s">
        <v>1953</v>
      </c>
      <c r="I6" s="777">
        <v>5</v>
      </c>
      <c r="J6" s="778">
        <v>2</v>
      </c>
      <c r="K6" s="779" t="s">
        <v>400</v>
      </c>
      <c r="L6" s="779">
        <v>2</v>
      </c>
      <c r="M6" s="574"/>
      <c r="O6" s="528"/>
      <c r="P6" s="528"/>
      <c r="Q6" s="528"/>
      <c r="R6" s="528"/>
      <c r="S6" s="528"/>
    </row>
    <row r="7" spans="1:28" s="22" customFormat="1">
      <c r="A7" s="781" t="s">
        <v>37</v>
      </c>
      <c r="B7" s="781" t="s">
        <v>37</v>
      </c>
      <c r="C7" s="779">
        <v>2014</v>
      </c>
      <c r="D7" s="782" t="s">
        <v>20</v>
      </c>
      <c r="E7" s="782" t="s">
        <v>1014</v>
      </c>
      <c r="F7" s="781" t="s">
        <v>1939</v>
      </c>
      <c r="G7" s="783" t="s">
        <v>1940</v>
      </c>
      <c r="H7" s="776" t="s">
        <v>1956</v>
      </c>
      <c r="I7" s="777">
        <v>8</v>
      </c>
      <c r="J7" s="778">
        <v>1</v>
      </c>
      <c r="K7" s="779" t="s">
        <v>400</v>
      </c>
      <c r="L7" s="779">
        <v>1</v>
      </c>
      <c r="M7" s="574"/>
      <c r="O7" s="528"/>
      <c r="P7" s="528"/>
      <c r="Q7" s="528"/>
      <c r="R7" s="528"/>
      <c r="S7" s="528"/>
    </row>
    <row r="8" spans="1:28" s="22" customFormat="1">
      <c r="A8" s="781" t="s">
        <v>37</v>
      </c>
      <c r="B8" s="781" t="s">
        <v>37</v>
      </c>
      <c r="C8" s="779">
        <v>2014</v>
      </c>
      <c r="D8" s="782" t="s">
        <v>20</v>
      </c>
      <c r="E8" s="782" t="s">
        <v>1941</v>
      </c>
      <c r="F8" s="784" t="s">
        <v>1941</v>
      </c>
      <c r="G8" s="783" t="s">
        <v>1942</v>
      </c>
      <c r="H8" s="776" t="s">
        <v>1956</v>
      </c>
      <c r="I8" s="777">
        <v>47</v>
      </c>
      <c r="J8" s="778">
        <v>7</v>
      </c>
      <c r="K8" s="779" t="s">
        <v>400</v>
      </c>
      <c r="L8" s="779">
        <v>7</v>
      </c>
      <c r="M8" s="574"/>
      <c r="O8" s="528"/>
      <c r="P8" s="528"/>
      <c r="Q8" s="528"/>
      <c r="R8" s="528"/>
      <c r="S8" s="528"/>
    </row>
    <row r="9" spans="1:28" s="22" customFormat="1">
      <c r="A9" s="781" t="s">
        <v>37</v>
      </c>
      <c r="B9" s="781" t="s">
        <v>37</v>
      </c>
      <c r="C9" s="779">
        <v>2014</v>
      </c>
      <c r="D9" s="782" t="s">
        <v>20</v>
      </c>
      <c r="E9" s="782" t="s">
        <v>1941</v>
      </c>
      <c r="F9" s="781" t="s">
        <v>1941</v>
      </c>
      <c r="G9" s="783" t="s">
        <v>1943</v>
      </c>
      <c r="H9" s="776" t="s">
        <v>1956</v>
      </c>
      <c r="I9" s="777">
        <v>20</v>
      </c>
      <c r="J9" s="778">
        <v>5</v>
      </c>
      <c r="K9" s="779" t="s">
        <v>400</v>
      </c>
      <c r="L9" s="779">
        <v>5</v>
      </c>
      <c r="M9" s="574"/>
      <c r="O9" s="528"/>
      <c r="P9" s="528"/>
      <c r="Q9" s="528"/>
      <c r="R9" s="528"/>
      <c r="S9" s="528"/>
    </row>
    <row r="10" spans="1:28" s="22" customFormat="1">
      <c r="A10" s="781" t="s">
        <v>37</v>
      </c>
      <c r="B10" s="781" t="s">
        <v>37</v>
      </c>
      <c r="C10" s="779">
        <v>2014</v>
      </c>
      <c r="D10" s="782" t="s">
        <v>20</v>
      </c>
      <c r="E10" s="782" t="s">
        <v>1941</v>
      </c>
      <c r="F10" s="781" t="s">
        <v>1941</v>
      </c>
      <c r="G10" s="783" t="s">
        <v>1944</v>
      </c>
      <c r="H10" s="776" t="s">
        <v>1956</v>
      </c>
      <c r="I10" s="777">
        <v>2</v>
      </c>
      <c r="J10" s="778">
        <v>0</v>
      </c>
      <c r="K10" s="779" t="s">
        <v>400</v>
      </c>
      <c r="L10" s="779">
        <v>0</v>
      </c>
      <c r="M10" s="574"/>
      <c r="O10" s="528"/>
      <c r="P10" s="528"/>
      <c r="Q10" s="528"/>
      <c r="R10" s="528"/>
      <c r="S10" s="528"/>
    </row>
    <row r="11" spans="1:28" s="22" customFormat="1">
      <c r="A11" s="781" t="s">
        <v>37</v>
      </c>
      <c r="B11" s="781" t="s">
        <v>37</v>
      </c>
      <c r="C11" s="779">
        <v>2014</v>
      </c>
      <c r="D11" s="782" t="s">
        <v>20</v>
      </c>
      <c r="E11" s="782" t="s">
        <v>1941</v>
      </c>
      <c r="F11" s="781" t="s">
        <v>1941</v>
      </c>
      <c r="G11" s="783" t="s">
        <v>1945</v>
      </c>
      <c r="H11" s="776" t="s">
        <v>1956</v>
      </c>
      <c r="I11" s="777">
        <v>2</v>
      </c>
      <c r="J11" s="778">
        <v>0</v>
      </c>
      <c r="K11" s="779" t="s">
        <v>400</v>
      </c>
      <c r="L11" s="779">
        <v>0</v>
      </c>
      <c r="M11" s="574" t="s">
        <v>2051</v>
      </c>
      <c r="O11" s="528"/>
      <c r="P11" s="528"/>
      <c r="Q11" s="528"/>
      <c r="R11" s="528"/>
      <c r="S11" s="528"/>
    </row>
    <row r="12" spans="1:28" s="22" customFormat="1" ht="13.35" customHeight="1">
      <c r="A12" s="692" t="s">
        <v>37</v>
      </c>
      <c r="B12" s="692" t="s">
        <v>37</v>
      </c>
      <c r="C12" s="692">
        <v>2014</v>
      </c>
      <c r="D12" s="785" t="s">
        <v>20</v>
      </c>
      <c r="E12" s="704" t="s">
        <v>1014</v>
      </c>
      <c r="F12" s="704" t="s">
        <v>1450</v>
      </c>
      <c r="G12" s="689" t="s">
        <v>1451</v>
      </c>
      <c r="H12" s="690" t="s">
        <v>1476</v>
      </c>
      <c r="I12" s="704">
        <v>17235</v>
      </c>
      <c r="J12" s="692">
        <v>0</v>
      </c>
      <c r="K12" s="704">
        <v>0</v>
      </c>
      <c r="L12" s="688">
        <v>0</v>
      </c>
      <c r="M12" s="574" t="s">
        <v>1539</v>
      </c>
      <c r="O12" s="528"/>
      <c r="P12" s="528"/>
      <c r="Q12" s="528"/>
      <c r="R12" s="528"/>
      <c r="S12" s="528"/>
      <c r="AB12" s="786"/>
    </row>
    <row r="13" spans="1:28" ht="13.35" customHeight="1">
      <c r="A13" s="692" t="s">
        <v>37</v>
      </c>
      <c r="B13" s="692" t="s">
        <v>37</v>
      </c>
      <c r="C13" s="692">
        <v>2014</v>
      </c>
      <c r="D13" s="785" t="s">
        <v>20</v>
      </c>
      <c r="E13" s="704" t="s">
        <v>1014</v>
      </c>
      <c r="F13" s="704" t="s">
        <v>1450</v>
      </c>
      <c r="G13" s="689" t="s">
        <v>1453</v>
      </c>
      <c r="H13" s="690" t="s">
        <v>1477</v>
      </c>
      <c r="I13" s="704">
        <v>62991</v>
      </c>
      <c r="J13" s="787" t="s">
        <v>400</v>
      </c>
      <c r="K13" s="704">
        <v>64</v>
      </c>
      <c r="L13" s="692">
        <v>64</v>
      </c>
      <c r="M13" s="788"/>
      <c r="N13" s="22"/>
      <c r="O13" s="528"/>
      <c r="P13" s="528"/>
      <c r="Q13" s="528"/>
      <c r="R13" s="528"/>
      <c r="S13" s="528"/>
      <c r="AA13" s="353"/>
      <c r="AB13" s="353">
        <f>K13/III_C_4!O8</f>
        <v>1.0666666666666667</v>
      </c>
    </row>
    <row r="14" spans="1:28" ht="13.35" customHeight="1">
      <c r="A14" s="692" t="s">
        <v>37</v>
      </c>
      <c r="B14" s="692" t="s">
        <v>37</v>
      </c>
      <c r="C14" s="692">
        <v>2014</v>
      </c>
      <c r="D14" s="785" t="s">
        <v>20</v>
      </c>
      <c r="E14" s="704" t="s">
        <v>1014</v>
      </c>
      <c r="F14" s="704" t="s">
        <v>1450</v>
      </c>
      <c r="G14" s="689" t="s">
        <v>1454</v>
      </c>
      <c r="H14" s="698" t="s">
        <v>1480</v>
      </c>
      <c r="I14" s="704">
        <v>8920</v>
      </c>
      <c r="J14" s="692">
        <v>0</v>
      </c>
      <c r="K14" s="704">
        <v>0</v>
      </c>
      <c r="L14" s="692">
        <v>0</v>
      </c>
      <c r="M14" s="788" t="s">
        <v>902</v>
      </c>
      <c r="N14" s="22"/>
      <c r="O14" s="528"/>
      <c r="P14" s="528"/>
      <c r="Q14" s="528"/>
      <c r="R14" s="528"/>
      <c r="S14" s="528"/>
      <c r="AB14" s="353"/>
    </row>
    <row r="15" spans="1:28" ht="13.35" customHeight="1">
      <c r="A15" s="692" t="s">
        <v>37</v>
      </c>
      <c r="B15" s="692" t="s">
        <v>37</v>
      </c>
      <c r="C15" s="692">
        <v>2014</v>
      </c>
      <c r="D15" s="785" t="s">
        <v>20</v>
      </c>
      <c r="E15" s="704" t="s">
        <v>1014</v>
      </c>
      <c r="F15" s="704" t="s">
        <v>1450</v>
      </c>
      <c r="G15" s="689" t="s">
        <v>1455</v>
      </c>
      <c r="H15" s="789" t="s">
        <v>1481</v>
      </c>
      <c r="I15" s="704">
        <v>23336</v>
      </c>
      <c r="J15" s="1749">
        <v>21</v>
      </c>
      <c r="K15" s="692">
        <v>123</v>
      </c>
      <c r="L15" s="1746">
        <v>260</v>
      </c>
      <c r="M15" s="790"/>
      <c r="N15" s="22"/>
      <c r="O15" s="528"/>
      <c r="P15" s="528"/>
      <c r="Q15" s="528"/>
      <c r="R15" s="528"/>
      <c r="S15" s="528"/>
      <c r="AA15" s="791">
        <f>J15/III_C_4!N10</f>
        <v>0.84</v>
      </c>
      <c r="AB15" s="353">
        <f>K15/III_C_4!O10</f>
        <v>0.93181818181818177</v>
      </c>
    </row>
    <row r="16" spans="1:28" ht="13.35" customHeight="1">
      <c r="A16" s="692" t="s">
        <v>37</v>
      </c>
      <c r="B16" s="692" t="s">
        <v>37</v>
      </c>
      <c r="C16" s="692">
        <v>2014</v>
      </c>
      <c r="D16" s="785" t="s">
        <v>20</v>
      </c>
      <c r="E16" s="704" t="s">
        <v>1014</v>
      </c>
      <c r="F16" s="704" t="s">
        <v>1450</v>
      </c>
      <c r="G16" s="689" t="s">
        <v>1456</v>
      </c>
      <c r="H16" s="789" t="s">
        <v>1484</v>
      </c>
      <c r="I16" s="704">
        <v>5882</v>
      </c>
      <c r="J16" s="1750"/>
      <c r="K16" s="692">
        <v>56</v>
      </c>
      <c r="L16" s="1747"/>
      <c r="M16" s="790"/>
      <c r="N16" s="22"/>
      <c r="O16" s="528"/>
      <c r="P16" s="528"/>
      <c r="Q16" s="528"/>
      <c r="R16" s="528"/>
      <c r="S16" s="528"/>
      <c r="AA16" s="350"/>
      <c r="AB16" s="791">
        <f>K16/III_C_4!O11</f>
        <v>0.77777777777777779</v>
      </c>
    </row>
    <row r="17" spans="1:28" ht="13.35" customHeight="1">
      <c r="A17" s="692" t="s">
        <v>37</v>
      </c>
      <c r="B17" s="692" t="s">
        <v>37</v>
      </c>
      <c r="C17" s="692">
        <v>2014</v>
      </c>
      <c r="D17" s="785" t="s">
        <v>20</v>
      </c>
      <c r="E17" s="704" t="s">
        <v>1014</v>
      </c>
      <c r="F17" s="704" t="s">
        <v>1450</v>
      </c>
      <c r="G17" s="689" t="s">
        <v>1444</v>
      </c>
      <c r="H17" s="695" t="s">
        <v>1486</v>
      </c>
      <c r="I17" s="704">
        <v>1501</v>
      </c>
      <c r="J17" s="1751"/>
      <c r="K17" s="704">
        <v>60</v>
      </c>
      <c r="L17" s="1748"/>
      <c r="M17" s="790"/>
      <c r="AA17" s="350"/>
      <c r="AB17" s="791">
        <f>K17/III_C_4!O12</f>
        <v>0.83333333333333337</v>
      </c>
    </row>
    <row r="18" spans="1:28" ht="13.35" customHeight="1">
      <c r="A18" s="692" t="s">
        <v>37</v>
      </c>
      <c r="B18" s="692" t="s">
        <v>37</v>
      </c>
      <c r="C18" s="692">
        <v>2014</v>
      </c>
      <c r="D18" s="785" t="s">
        <v>20</v>
      </c>
      <c r="E18" s="704" t="s">
        <v>1014</v>
      </c>
      <c r="F18" s="704" t="s">
        <v>1450</v>
      </c>
      <c r="G18" s="689" t="s">
        <v>1457</v>
      </c>
      <c r="H18" s="695" t="s">
        <v>1488</v>
      </c>
      <c r="I18" s="704">
        <v>11057</v>
      </c>
      <c r="J18" s="787" t="s">
        <v>400</v>
      </c>
      <c r="K18" s="704">
        <v>0</v>
      </c>
      <c r="L18" s="688">
        <v>0</v>
      </c>
      <c r="M18" s="790"/>
      <c r="AA18" s="350"/>
      <c r="AB18" s="353"/>
    </row>
    <row r="19" spans="1:28" ht="13.35" customHeight="1">
      <c r="A19" s="692" t="s">
        <v>37</v>
      </c>
      <c r="B19" s="692" t="s">
        <v>37</v>
      </c>
      <c r="C19" s="692">
        <v>2014</v>
      </c>
      <c r="D19" s="785" t="s">
        <v>20</v>
      </c>
      <c r="E19" s="704" t="s">
        <v>1014</v>
      </c>
      <c r="F19" s="704" t="s">
        <v>1450</v>
      </c>
      <c r="G19" s="689" t="s">
        <v>1445</v>
      </c>
      <c r="H19" s="698" t="s">
        <v>1489</v>
      </c>
      <c r="I19" s="704">
        <v>40164</v>
      </c>
      <c r="J19" s="787" t="s">
        <v>400</v>
      </c>
      <c r="K19" s="704">
        <v>0</v>
      </c>
      <c r="L19" s="688">
        <v>0</v>
      </c>
      <c r="M19" s="790"/>
      <c r="AA19" s="350"/>
      <c r="AB19" s="353"/>
    </row>
    <row r="20" spans="1:28" ht="13.35" customHeight="1">
      <c r="A20" s="692" t="s">
        <v>37</v>
      </c>
      <c r="B20" s="692" t="s">
        <v>37</v>
      </c>
      <c r="C20" s="692">
        <v>2014</v>
      </c>
      <c r="D20" s="785" t="s">
        <v>20</v>
      </c>
      <c r="E20" s="704" t="s">
        <v>1014</v>
      </c>
      <c r="F20" s="704" t="s">
        <v>1450</v>
      </c>
      <c r="G20" s="689" t="s">
        <v>1461</v>
      </c>
      <c r="H20" s="693" t="s">
        <v>1490</v>
      </c>
      <c r="I20" s="704">
        <v>3783</v>
      </c>
      <c r="J20" s="787" t="s">
        <v>400</v>
      </c>
      <c r="K20" s="704">
        <v>20</v>
      </c>
      <c r="L20" s="688">
        <v>20</v>
      </c>
      <c r="M20" s="790"/>
      <c r="AA20" s="350"/>
      <c r="AB20" s="791">
        <f>K20/III_C_4!O15</f>
        <v>0.41666666666666669</v>
      </c>
    </row>
    <row r="21" spans="1:28">
      <c r="A21" s="692" t="s">
        <v>37</v>
      </c>
      <c r="B21" s="692" t="s">
        <v>37</v>
      </c>
      <c r="C21" s="692">
        <v>2014</v>
      </c>
      <c r="D21" s="785" t="s">
        <v>20</v>
      </c>
      <c r="E21" s="704" t="s">
        <v>1014</v>
      </c>
      <c r="F21" s="704" t="s">
        <v>1450</v>
      </c>
      <c r="G21" s="689" t="s">
        <v>1446</v>
      </c>
      <c r="H21" s="695" t="s">
        <v>1492</v>
      </c>
      <c r="I21" s="704">
        <v>6409</v>
      </c>
      <c r="J21" s="787" t="s">
        <v>400</v>
      </c>
      <c r="K21" s="704">
        <f>22+94</f>
        <v>116</v>
      </c>
      <c r="L21" s="688">
        <v>116</v>
      </c>
      <c r="M21" s="790"/>
      <c r="AA21" s="353"/>
      <c r="AB21" s="353">
        <f>K21/III_C_4!O16</f>
        <v>1.4320987654320987</v>
      </c>
    </row>
    <row r="22" spans="1:28">
      <c r="A22" s="692" t="s">
        <v>37</v>
      </c>
      <c r="B22" s="692" t="s">
        <v>37</v>
      </c>
      <c r="C22" s="692">
        <v>2014</v>
      </c>
      <c r="D22" s="785" t="s">
        <v>20</v>
      </c>
      <c r="E22" s="704" t="s">
        <v>1014</v>
      </c>
      <c r="F22" s="704" t="s">
        <v>1450</v>
      </c>
      <c r="G22" s="689" t="s">
        <v>721</v>
      </c>
      <c r="H22" s="693" t="s">
        <v>1495</v>
      </c>
      <c r="I22" s="704">
        <v>34115</v>
      </c>
      <c r="J22" s="787" t="s">
        <v>400</v>
      </c>
      <c r="K22" s="704">
        <v>100</v>
      </c>
      <c r="L22" s="688">
        <v>100</v>
      </c>
      <c r="M22" s="790"/>
      <c r="AA22" s="353"/>
      <c r="AB22" s="353">
        <f>K22/III_C_4!O17</f>
        <v>1.1904761904761905</v>
      </c>
    </row>
    <row r="23" spans="1:28">
      <c r="A23" s="692" t="s">
        <v>37</v>
      </c>
      <c r="B23" s="692" t="s">
        <v>37</v>
      </c>
      <c r="C23" s="692">
        <v>2014</v>
      </c>
      <c r="D23" s="785" t="s">
        <v>20</v>
      </c>
      <c r="E23" s="704" t="s">
        <v>1014</v>
      </c>
      <c r="F23" s="704" t="s">
        <v>1450</v>
      </c>
      <c r="G23" s="689" t="s">
        <v>1462</v>
      </c>
      <c r="H23" s="693" t="s">
        <v>1497</v>
      </c>
      <c r="I23" s="704">
        <v>1519</v>
      </c>
      <c r="J23" s="787" t="s">
        <v>400</v>
      </c>
      <c r="K23" s="704">
        <v>24</v>
      </c>
      <c r="L23" s="688">
        <v>24</v>
      </c>
      <c r="M23" s="790"/>
      <c r="AA23" s="353"/>
      <c r="AB23" s="353">
        <f>K23/III_C_4!O18</f>
        <v>1</v>
      </c>
    </row>
    <row r="24" spans="1:28">
      <c r="A24" s="692" t="s">
        <v>37</v>
      </c>
      <c r="B24" s="692" t="s">
        <v>37</v>
      </c>
      <c r="C24" s="692">
        <v>2014</v>
      </c>
      <c r="D24" s="785" t="s">
        <v>20</v>
      </c>
      <c r="E24" s="704" t="s">
        <v>1014</v>
      </c>
      <c r="F24" s="704" t="s">
        <v>1450</v>
      </c>
      <c r="G24" s="689" t="s">
        <v>1464</v>
      </c>
      <c r="H24" s="693" t="s">
        <v>1499</v>
      </c>
      <c r="I24" s="704">
        <v>23014</v>
      </c>
      <c r="J24" s="704">
        <f>40+67</f>
        <v>107</v>
      </c>
      <c r="K24" s="704" t="s">
        <v>400</v>
      </c>
      <c r="L24" s="704">
        <v>107</v>
      </c>
      <c r="M24" s="790"/>
      <c r="AA24" s="353">
        <f>J24/III_C_4!N19</f>
        <v>1.1145833333333333</v>
      </c>
      <c r="AB24" s="353"/>
    </row>
    <row r="25" spans="1:28">
      <c r="A25" s="692" t="s">
        <v>37</v>
      </c>
      <c r="B25" s="692" t="s">
        <v>37</v>
      </c>
      <c r="C25" s="692">
        <v>2014</v>
      </c>
      <c r="D25" s="785" t="s">
        <v>20</v>
      </c>
      <c r="E25" s="704" t="s">
        <v>1014</v>
      </c>
      <c r="F25" s="704" t="s">
        <v>1450</v>
      </c>
      <c r="G25" s="689" t="s">
        <v>1463</v>
      </c>
      <c r="H25" s="1749" t="s">
        <v>1500</v>
      </c>
      <c r="I25" s="704">
        <v>6367</v>
      </c>
      <c r="J25" s="1746">
        <v>52</v>
      </c>
      <c r="K25" s="1746">
        <v>244</v>
      </c>
      <c r="L25" s="1749">
        <v>296</v>
      </c>
      <c r="M25" s="790"/>
      <c r="AA25" s="791">
        <f>J25/III_C_4!N20</f>
        <v>0.74285714285714288</v>
      </c>
      <c r="AB25" s="353">
        <f>K25/III_C_4!O20</f>
        <v>1.1296296296296295</v>
      </c>
    </row>
    <row r="26" spans="1:28">
      <c r="A26" s="692" t="s">
        <v>37</v>
      </c>
      <c r="B26" s="692" t="s">
        <v>37</v>
      </c>
      <c r="C26" s="692">
        <v>2014</v>
      </c>
      <c r="D26" s="785" t="s">
        <v>20</v>
      </c>
      <c r="E26" s="704" t="s">
        <v>1014</v>
      </c>
      <c r="F26" s="704" t="s">
        <v>1450</v>
      </c>
      <c r="G26" s="689" t="s">
        <v>1465</v>
      </c>
      <c r="H26" s="1751"/>
      <c r="I26" s="704">
        <v>3170</v>
      </c>
      <c r="J26" s="1748"/>
      <c r="K26" s="1748"/>
      <c r="L26" s="1751"/>
      <c r="M26" s="790"/>
      <c r="AA26" s="353"/>
      <c r="AB26" s="353"/>
    </row>
    <row r="27" spans="1:28">
      <c r="A27" s="692" t="s">
        <v>37</v>
      </c>
      <c r="B27" s="692" t="s">
        <v>37</v>
      </c>
      <c r="C27" s="692">
        <v>2014</v>
      </c>
      <c r="D27" s="785" t="s">
        <v>20</v>
      </c>
      <c r="E27" s="704" t="s">
        <v>1014</v>
      </c>
      <c r="F27" s="704" t="s">
        <v>1450</v>
      </c>
      <c r="G27" s="689" t="s">
        <v>1307</v>
      </c>
      <c r="H27" s="693" t="s">
        <v>1502</v>
      </c>
      <c r="I27" s="704">
        <v>36301</v>
      </c>
      <c r="J27" s="704">
        <v>8</v>
      </c>
      <c r="K27" s="704">
        <f>456 + 112</f>
        <v>568</v>
      </c>
      <c r="L27" s="688">
        <v>576</v>
      </c>
      <c r="M27" s="790"/>
      <c r="AA27" s="353">
        <f>J27/III_C_4!N22</f>
        <v>1</v>
      </c>
      <c r="AB27" s="353">
        <f>K27/III_C_4!O22</f>
        <v>1.3396226415094339</v>
      </c>
    </row>
    <row r="28" spans="1:28">
      <c r="A28" s="692" t="s">
        <v>37</v>
      </c>
      <c r="B28" s="692" t="s">
        <v>37</v>
      </c>
      <c r="C28" s="692">
        <v>2014</v>
      </c>
      <c r="D28" s="785" t="s">
        <v>20</v>
      </c>
      <c r="E28" s="704" t="s">
        <v>1014</v>
      </c>
      <c r="F28" s="704" t="s">
        <v>1450</v>
      </c>
      <c r="G28" s="689" t="s">
        <v>1466</v>
      </c>
      <c r="H28" s="693" t="s">
        <v>1504</v>
      </c>
      <c r="I28" s="704">
        <v>5866</v>
      </c>
      <c r="J28" s="692">
        <v>32</v>
      </c>
      <c r="K28" s="704">
        <f>95 +20</f>
        <v>115</v>
      </c>
      <c r="L28" s="688">
        <v>147</v>
      </c>
      <c r="M28" s="790"/>
      <c r="AA28" s="791">
        <f>J28/III_C_4!N23</f>
        <v>0.8</v>
      </c>
      <c r="AB28" s="353">
        <f>K28/III_C_4!O23</f>
        <v>1.2234042553191489</v>
      </c>
    </row>
    <row r="29" spans="1:28" s="36" customFormat="1">
      <c r="A29" s="692" t="s">
        <v>37</v>
      </c>
      <c r="B29" s="692" t="s">
        <v>37</v>
      </c>
      <c r="C29" s="692">
        <v>2015</v>
      </c>
      <c r="D29" s="785" t="s">
        <v>20</v>
      </c>
      <c r="E29" s="704" t="s">
        <v>1014</v>
      </c>
      <c r="F29" s="704" t="s">
        <v>1450</v>
      </c>
      <c r="G29" s="689" t="s">
        <v>716</v>
      </c>
      <c r="H29" s="695" t="s">
        <v>400</v>
      </c>
      <c r="I29" s="704">
        <v>202502</v>
      </c>
      <c r="J29" s="694" t="s">
        <v>400</v>
      </c>
      <c r="K29" s="694" t="s">
        <v>400</v>
      </c>
      <c r="L29" s="694" t="s">
        <v>400</v>
      </c>
      <c r="M29" s="608" t="s">
        <v>1539</v>
      </c>
    </row>
    <row r="30" spans="1:28" s="36" customFormat="1">
      <c r="A30" s="692" t="s">
        <v>37</v>
      </c>
      <c r="B30" s="692" t="s">
        <v>37</v>
      </c>
      <c r="C30" s="692">
        <v>2016</v>
      </c>
      <c r="D30" s="785" t="s">
        <v>20</v>
      </c>
      <c r="E30" s="704" t="s">
        <v>1014</v>
      </c>
      <c r="F30" s="704" t="s">
        <v>1450</v>
      </c>
      <c r="G30" s="689" t="s">
        <v>1458</v>
      </c>
      <c r="H30" s="695" t="s">
        <v>400</v>
      </c>
      <c r="I30" s="704">
        <v>14456</v>
      </c>
      <c r="J30" s="694" t="s">
        <v>400</v>
      </c>
      <c r="K30" s="694" t="s">
        <v>400</v>
      </c>
      <c r="L30" s="694" t="s">
        <v>400</v>
      </c>
      <c r="M30" s="608" t="s">
        <v>1539</v>
      </c>
    </row>
    <row r="31" spans="1:28">
      <c r="A31" s="692" t="s">
        <v>37</v>
      </c>
      <c r="B31" s="692" t="s">
        <v>37</v>
      </c>
      <c r="C31" s="692">
        <v>2014</v>
      </c>
      <c r="D31" s="785" t="s">
        <v>20</v>
      </c>
      <c r="E31" s="704" t="s">
        <v>1014</v>
      </c>
      <c r="F31" s="704" t="s">
        <v>1443</v>
      </c>
      <c r="G31" s="689" t="s">
        <v>721</v>
      </c>
      <c r="H31" s="693" t="s">
        <v>1506</v>
      </c>
      <c r="I31" s="704">
        <v>780</v>
      </c>
      <c r="J31" s="787" t="s">
        <v>400</v>
      </c>
      <c r="K31" s="692">
        <v>29</v>
      </c>
      <c r="L31" s="688">
        <v>29</v>
      </c>
      <c r="M31" s="790"/>
      <c r="AA31" s="353"/>
      <c r="AB31" s="353">
        <f>K31/III_C_4!O24</f>
        <v>1.2083333333333333</v>
      </c>
    </row>
    <row r="32" spans="1:28">
      <c r="A32" s="692" t="s">
        <v>37</v>
      </c>
      <c r="B32" s="692" t="s">
        <v>37</v>
      </c>
      <c r="C32" s="692">
        <v>2014</v>
      </c>
      <c r="D32" s="785" t="s">
        <v>20</v>
      </c>
      <c r="E32" s="704" t="s">
        <v>1014</v>
      </c>
      <c r="F32" s="704" t="s">
        <v>1443</v>
      </c>
      <c r="G32" s="689" t="s">
        <v>1312</v>
      </c>
      <c r="H32" s="1762" t="s">
        <v>1508</v>
      </c>
      <c r="I32" s="704">
        <v>391</v>
      </c>
      <c r="J32" s="1746">
        <v>14</v>
      </c>
      <c r="K32" s="1746">
        <f>47+4</f>
        <v>51</v>
      </c>
      <c r="L32" s="1749">
        <v>65</v>
      </c>
      <c r="M32" s="790"/>
      <c r="AA32" s="353">
        <f>J32/III_C_4!N25</f>
        <v>1.4</v>
      </c>
      <c r="AB32" s="353">
        <f>K32/III_C_4!O25</f>
        <v>1.02</v>
      </c>
    </row>
    <row r="33" spans="1:28">
      <c r="A33" s="692" t="s">
        <v>37</v>
      </c>
      <c r="B33" s="692" t="s">
        <v>37</v>
      </c>
      <c r="C33" s="692">
        <v>2014</v>
      </c>
      <c r="D33" s="785" t="s">
        <v>20</v>
      </c>
      <c r="E33" s="704" t="s">
        <v>1014</v>
      </c>
      <c r="F33" s="704" t="s">
        <v>1443</v>
      </c>
      <c r="G33" s="689" t="s">
        <v>1447</v>
      </c>
      <c r="H33" s="1764"/>
      <c r="I33" s="704">
        <v>75</v>
      </c>
      <c r="J33" s="1747"/>
      <c r="K33" s="1747"/>
      <c r="L33" s="1750"/>
      <c r="M33" s="790"/>
      <c r="AA33" s="353"/>
      <c r="AB33" s="353"/>
    </row>
    <row r="34" spans="1:28">
      <c r="A34" s="692" t="s">
        <v>37</v>
      </c>
      <c r="B34" s="692" t="s">
        <v>37</v>
      </c>
      <c r="C34" s="692">
        <v>2014</v>
      </c>
      <c r="D34" s="785" t="s">
        <v>20</v>
      </c>
      <c r="E34" s="704" t="s">
        <v>1014</v>
      </c>
      <c r="F34" s="704" t="s">
        <v>1443</v>
      </c>
      <c r="G34" s="689" t="s">
        <v>1448</v>
      </c>
      <c r="H34" s="1763"/>
      <c r="I34" s="704">
        <v>1</v>
      </c>
      <c r="J34" s="1748"/>
      <c r="K34" s="1748"/>
      <c r="L34" s="1751"/>
      <c r="M34" s="790"/>
      <c r="AA34" s="353"/>
      <c r="AB34" s="353"/>
    </row>
    <row r="35" spans="1:28">
      <c r="A35" s="692" t="s">
        <v>37</v>
      </c>
      <c r="B35" s="692" t="s">
        <v>37</v>
      </c>
      <c r="C35" s="692">
        <v>2014</v>
      </c>
      <c r="D35" s="785" t="s">
        <v>20</v>
      </c>
      <c r="E35" s="704" t="s">
        <v>1014</v>
      </c>
      <c r="F35" s="704" t="s">
        <v>1443</v>
      </c>
      <c r="G35" s="689" t="s">
        <v>1307</v>
      </c>
      <c r="H35" s="693" t="s">
        <v>1511</v>
      </c>
      <c r="I35" s="704">
        <v>3895</v>
      </c>
      <c r="J35" s="787" t="s">
        <v>400</v>
      </c>
      <c r="K35" s="692">
        <f xml:space="preserve"> 41 + 87</f>
        <v>128</v>
      </c>
      <c r="L35" s="688">
        <v>128</v>
      </c>
      <c r="M35" s="790"/>
      <c r="AA35" s="353"/>
      <c r="AB35" s="791">
        <f>K35/III_C_4!O28</f>
        <v>4.2666666666666666</v>
      </c>
    </row>
    <row r="36" spans="1:28">
      <c r="A36" s="692" t="s">
        <v>37</v>
      </c>
      <c r="B36" s="692" t="s">
        <v>37</v>
      </c>
      <c r="C36" s="692">
        <v>2014</v>
      </c>
      <c r="D36" s="691" t="s">
        <v>20</v>
      </c>
      <c r="E36" s="704" t="s">
        <v>1014</v>
      </c>
      <c r="F36" s="704" t="s">
        <v>1443</v>
      </c>
      <c r="G36" s="689" t="s">
        <v>1449</v>
      </c>
      <c r="H36" s="693" t="s">
        <v>1513</v>
      </c>
      <c r="I36" s="704">
        <v>307</v>
      </c>
      <c r="J36" s="692">
        <v>9</v>
      </c>
      <c r="K36" s="692">
        <v>9</v>
      </c>
      <c r="L36" s="688">
        <v>18</v>
      </c>
      <c r="M36" s="790"/>
      <c r="AA36" s="353">
        <f>J36/III_C_4!N29</f>
        <v>1.125</v>
      </c>
      <c r="AB36" s="353">
        <f>K36/III_C_4!O29</f>
        <v>0.9</v>
      </c>
    </row>
    <row r="37" spans="1:28">
      <c r="A37" s="692" t="s">
        <v>37</v>
      </c>
      <c r="B37" s="692" t="s">
        <v>37</v>
      </c>
      <c r="C37" s="692">
        <v>2014</v>
      </c>
      <c r="D37" s="691" t="s">
        <v>20</v>
      </c>
      <c r="E37" s="704" t="s">
        <v>1014</v>
      </c>
      <c r="F37" s="704" t="s">
        <v>1443</v>
      </c>
      <c r="G37" s="689" t="s">
        <v>1444</v>
      </c>
      <c r="H37" s="1762" t="s">
        <v>1514</v>
      </c>
      <c r="I37" s="704">
        <v>142</v>
      </c>
      <c r="J37" s="787" t="s">
        <v>400</v>
      </c>
      <c r="K37" s="1765">
        <v>20</v>
      </c>
      <c r="L37" s="1749">
        <v>20</v>
      </c>
      <c r="M37" s="790"/>
      <c r="AA37" s="350"/>
      <c r="AB37" s="791">
        <f>K37/III_C_4!O30</f>
        <v>0.83333333333333337</v>
      </c>
    </row>
    <row r="38" spans="1:28">
      <c r="A38" s="692" t="s">
        <v>37</v>
      </c>
      <c r="B38" s="692" t="s">
        <v>37</v>
      </c>
      <c r="C38" s="692">
        <v>2014</v>
      </c>
      <c r="D38" s="691" t="s">
        <v>20</v>
      </c>
      <c r="E38" s="704" t="s">
        <v>1014</v>
      </c>
      <c r="F38" s="704" t="s">
        <v>1472</v>
      </c>
      <c r="G38" s="689" t="s">
        <v>1473</v>
      </c>
      <c r="H38" s="1763"/>
      <c r="I38" s="704">
        <v>34</v>
      </c>
      <c r="J38" s="787" t="s">
        <v>400</v>
      </c>
      <c r="K38" s="1766"/>
      <c r="L38" s="1751"/>
      <c r="M38" s="790"/>
      <c r="AA38" s="353"/>
      <c r="AB38" s="353"/>
    </row>
    <row r="39" spans="1:28">
      <c r="A39" s="692" t="s">
        <v>37</v>
      </c>
      <c r="B39" s="692" t="s">
        <v>37</v>
      </c>
      <c r="C39" s="692">
        <v>2014</v>
      </c>
      <c r="D39" s="691" t="s">
        <v>20</v>
      </c>
      <c r="E39" s="704" t="s">
        <v>1014</v>
      </c>
      <c r="F39" s="704" t="s">
        <v>1472</v>
      </c>
      <c r="G39" s="689" t="s">
        <v>721</v>
      </c>
      <c r="H39" s="1762" t="s">
        <v>1516</v>
      </c>
      <c r="I39" s="704">
        <v>789</v>
      </c>
      <c r="J39" s="1746" t="s">
        <v>400</v>
      </c>
      <c r="K39" s="1746">
        <v>50</v>
      </c>
      <c r="L39" s="1746">
        <v>50</v>
      </c>
      <c r="M39" s="790"/>
      <c r="AA39" s="353"/>
      <c r="AB39" s="353">
        <f>K39/III_C_4!O32</f>
        <v>1.3888888888888888</v>
      </c>
    </row>
    <row r="40" spans="1:28">
      <c r="A40" s="692" t="s">
        <v>37</v>
      </c>
      <c r="B40" s="692" t="s">
        <v>37</v>
      </c>
      <c r="C40" s="692">
        <v>2014</v>
      </c>
      <c r="D40" s="691" t="s">
        <v>20</v>
      </c>
      <c r="E40" s="704" t="s">
        <v>1014</v>
      </c>
      <c r="F40" s="704" t="s">
        <v>1475</v>
      </c>
      <c r="G40" s="689" t="s">
        <v>721</v>
      </c>
      <c r="H40" s="1763"/>
      <c r="I40" s="704">
        <v>193</v>
      </c>
      <c r="J40" s="1748"/>
      <c r="K40" s="1748"/>
      <c r="L40" s="1748"/>
      <c r="M40" s="790"/>
      <c r="AA40" s="353"/>
      <c r="AB40" s="353"/>
    </row>
    <row r="41" spans="1:28">
      <c r="A41" s="692" t="s">
        <v>37</v>
      </c>
      <c r="B41" s="692" t="s">
        <v>37</v>
      </c>
      <c r="C41" s="692">
        <v>2014</v>
      </c>
      <c r="D41" s="785" t="s">
        <v>20</v>
      </c>
      <c r="E41" s="704" t="s">
        <v>1014</v>
      </c>
      <c r="F41" s="704" t="s">
        <v>1472</v>
      </c>
      <c r="G41" s="689" t="s">
        <v>1471</v>
      </c>
      <c r="H41" s="688" t="s">
        <v>1518</v>
      </c>
      <c r="I41" s="704">
        <v>350</v>
      </c>
      <c r="J41" s="1746">
        <v>15</v>
      </c>
      <c r="K41" s="704">
        <v>44</v>
      </c>
      <c r="L41" s="1749">
        <v>101</v>
      </c>
      <c r="M41" s="790"/>
      <c r="AA41" s="791">
        <f>J41/III_C_4!N33</f>
        <v>0.88235294117647056</v>
      </c>
      <c r="AB41" s="353">
        <f>K41/III_C_4!O33</f>
        <v>1.2222222222222223</v>
      </c>
    </row>
    <row r="42" spans="1:28">
      <c r="A42" s="692" t="s">
        <v>37</v>
      </c>
      <c r="B42" s="692" t="s">
        <v>37</v>
      </c>
      <c r="C42" s="692">
        <v>2014</v>
      </c>
      <c r="D42" s="785" t="s">
        <v>20</v>
      </c>
      <c r="E42" s="704" t="s">
        <v>1014</v>
      </c>
      <c r="F42" s="704" t="s">
        <v>1472</v>
      </c>
      <c r="G42" s="689" t="s">
        <v>1474</v>
      </c>
      <c r="H42" s="688" t="s">
        <v>1520</v>
      </c>
      <c r="I42" s="704">
        <v>85</v>
      </c>
      <c r="J42" s="1747"/>
      <c r="K42" s="692">
        <v>37</v>
      </c>
      <c r="L42" s="1750"/>
      <c r="M42" s="790"/>
      <c r="AA42" s="353"/>
      <c r="AB42" s="791">
        <f>K42/III_C_4!O34</f>
        <v>0.77083333333333337</v>
      </c>
    </row>
    <row r="43" spans="1:28">
      <c r="A43" s="692" t="s">
        <v>37</v>
      </c>
      <c r="B43" s="692" t="s">
        <v>37</v>
      </c>
      <c r="C43" s="692">
        <v>2014</v>
      </c>
      <c r="D43" s="785" t="s">
        <v>20</v>
      </c>
      <c r="E43" s="704" t="s">
        <v>1014</v>
      </c>
      <c r="F43" s="704" t="s">
        <v>1475</v>
      </c>
      <c r="G43" s="689" t="s">
        <v>1474</v>
      </c>
      <c r="H43" s="688" t="s">
        <v>1522</v>
      </c>
      <c r="I43" s="704">
        <v>31</v>
      </c>
      <c r="J43" s="1748"/>
      <c r="K43" s="692">
        <v>5</v>
      </c>
      <c r="L43" s="1751"/>
      <c r="M43" s="790"/>
      <c r="AA43" s="353"/>
      <c r="AB43" s="353">
        <f>K43/III_C_4!O35</f>
        <v>1.25</v>
      </c>
    </row>
    <row r="44" spans="1:28" s="796" customFormat="1">
      <c r="A44" s="711" t="s">
        <v>37</v>
      </c>
      <c r="B44" s="711" t="s">
        <v>37</v>
      </c>
      <c r="C44" s="711">
        <v>2014</v>
      </c>
      <c r="D44" s="792" t="s">
        <v>1315</v>
      </c>
      <c r="E44" s="713" t="s">
        <v>1305</v>
      </c>
      <c r="F44" s="793" t="s">
        <v>1306</v>
      </c>
      <c r="G44" s="715" t="s">
        <v>1307</v>
      </c>
      <c r="H44" s="711" t="s">
        <v>1316</v>
      </c>
      <c r="I44" s="1767">
        <v>4</v>
      </c>
      <c r="J44" s="713">
        <v>0</v>
      </c>
      <c r="K44" s="713">
        <v>0</v>
      </c>
      <c r="L44" s="717">
        <f t="shared" ref="L44:L51" si="0">J44+K44</f>
        <v>0</v>
      </c>
      <c r="M44" s="794" t="s">
        <v>1352</v>
      </c>
      <c r="N44" s="795"/>
    </row>
    <row r="45" spans="1:28" s="796" customFormat="1">
      <c r="A45" s="711" t="s">
        <v>37</v>
      </c>
      <c r="B45" s="711" t="s">
        <v>37</v>
      </c>
      <c r="C45" s="711">
        <v>2014</v>
      </c>
      <c r="D45" s="792" t="s">
        <v>1315</v>
      </c>
      <c r="E45" s="713" t="s">
        <v>1305</v>
      </c>
      <c r="F45" s="793" t="s">
        <v>1306</v>
      </c>
      <c r="G45" s="715" t="s">
        <v>1307</v>
      </c>
      <c r="H45" s="711" t="s">
        <v>1321</v>
      </c>
      <c r="I45" s="1748"/>
      <c r="J45" s="713" t="s">
        <v>400</v>
      </c>
      <c r="K45" s="713">
        <v>0</v>
      </c>
      <c r="L45" s="713">
        <v>0</v>
      </c>
      <c r="M45" s="797"/>
      <c r="N45" s="91"/>
    </row>
    <row r="46" spans="1:28">
      <c r="A46" s="711" t="s">
        <v>37</v>
      </c>
      <c r="B46" s="711" t="s">
        <v>37</v>
      </c>
      <c r="C46" s="711">
        <v>2014</v>
      </c>
      <c r="D46" s="792" t="s">
        <v>1315</v>
      </c>
      <c r="E46" s="713" t="s">
        <v>1305</v>
      </c>
      <c r="F46" s="793" t="s">
        <v>1306</v>
      </c>
      <c r="G46" s="715" t="s">
        <v>1309</v>
      </c>
      <c r="H46" s="711" t="s">
        <v>1323</v>
      </c>
      <c r="I46" s="713">
        <v>2716</v>
      </c>
      <c r="J46" s="713">
        <v>0</v>
      </c>
      <c r="K46" s="713">
        <v>137</v>
      </c>
      <c r="L46" s="713">
        <f t="shared" si="0"/>
        <v>137</v>
      </c>
      <c r="M46" s="798" t="s">
        <v>1349</v>
      </c>
    </row>
    <row r="47" spans="1:28">
      <c r="A47" s="711" t="s">
        <v>37</v>
      </c>
      <c r="B47" s="711" t="s">
        <v>37</v>
      </c>
      <c r="C47" s="711">
        <v>2014</v>
      </c>
      <c r="D47" s="792" t="s">
        <v>1315</v>
      </c>
      <c r="E47" s="713" t="s">
        <v>1305</v>
      </c>
      <c r="F47" s="793" t="s">
        <v>1306</v>
      </c>
      <c r="G47" s="715" t="s">
        <v>1310</v>
      </c>
      <c r="H47" s="711" t="s">
        <v>1327</v>
      </c>
      <c r="I47" s="730">
        <v>65</v>
      </c>
      <c r="J47" s="713">
        <v>4</v>
      </c>
      <c r="K47" s="713">
        <v>0</v>
      </c>
      <c r="L47" s="713">
        <f t="shared" si="0"/>
        <v>4</v>
      </c>
      <c r="M47" s="797"/>
    </row>
    <row r="48" spans="1:28">
      <c r="A48" s="711" t="s">
        <v>37</v>
      </c>
      <c r="B48" s="711" t="s">
        <v>37</v>
      </c>
      <c r="C48" s="711">
        <v>2014</v>
      </c>
      <c r="D48" s="792" t="s">
        <v>1315</v>
      </c>
      <c r="E48" s="713" t="s">
        <v>1305</v>
      </c>
      <c r="F48" s="793" t="s">
        <v>1306</v>
      </c>
      <c r="G48" s="715" t="s">
        <v>1311</v>
      </c>
      <c r="H48" s="711" t="s">
        <v>1331</v>
      </c>
      <c r="I48" s="713">
        <v>0</v>
      </c>
      <c r="J48" s="713">
        <v>0</v>
      </c>
      <c r="K48" s="713">
        <v>0</v>
      </c>
      <c r="L48" s="713">
        <f t="shared" si="0"/>
        <v>0</v>
      </c>
      <c r="M48" s="799" t="s">
        <v>1351</v>
      </c>
    </row>
    <row r="49" spans="1:14">
      <c r="A49" s="711" t="s">
        <v>37</v>
      </c>
      <c r="B49" s="711" t="s">
        <v>37</v>
      </c>
      <c r="C49" s="711">
        <v>2014</v>
      </c>
      <c r="D49" s="792" t="s">
        <v>1315</v>
      </c>
      <c r="E49" s="713" t="s">
        <v>1305</v>
      </c>
      <c r="F49" s="793" t="s">
        <v>1306</v>
      </c>
      <c r="G49" s="715" t="s">
        <v>1312</v>
      </c>
      <c r="H49" s="711" t="s">
        <v>1333</v>
      </c>
      <c r="I49" s="713">
        <v>99</v>
      </c>
      <c r="J49" s="713">
        <v>0</v>
      </c>
      <c r="K49" s="713">
        <v>48</v>
      </c>
      <c r="L49" s="717">
        <f t="shared" si="0"/>
        <v>48</v>
      </c>
      <c r="M49" s="800" t="s">
        <v>1350</v>
      </c>
    </row>
    <row r="50" spans="1:14">
      <c r="A50" s="713" t="s">
        <v>37</v>
      </c>
      <c r="B50" s="713" t="s">
        <v>37</v>
      </c>
      <c r="C50" s="713">
        <v>2014</v>
      </c>
      <c r="D50" s="792" t="s">
        <v>1315</v>
      </c>
      <c r="E50" s="713" t="s">
        <v>1305</v>
      </c>
      <c r="F50" s="793" t="s">
        <v>1306</v>
      </c>
      <c r="G50" s="714" t="s">
        <v>1313</v>
      </c>
      <c r="H50" s="711" t="s">
        <v>1336</v>
      </c>
      <c r="I50" s="713" t="s">
        <v>400</v>
      </c>
      <c r="J50" s="713" t="s">
        <v>400</v>
      </c>
      <c r="K50" s="713" t="s">
        <v>400</v>
      </c>
      <c r="L50" s="717" t="s">
        <v>400</v>
      </c>
      <c r="M50" s="731" t="s">
        <v>1345</v>
      </c>
    </row>
    <row r="51" spans="1:14">
      <c r="A51" s="711" t="s">
        <v>37</v>
      </c>
      <c r="B51" s="711" t="s">
        <v>37</v>
      </c>
      <c r="C51" s="711">
        <v>2014</v>
      </c>
      <c r="D51" s="792" t="s">
        <v>1315</v>
      </c>
      <c r="E51" s="713" t="s">
        <v>1305</v>
      </c>
      <c r="F51" s="793" t="s">
        <v>1306</v>
      </c>
      <c r="G51" s="715" t="s">
        <v>1314</v>
      </c>
      <c r="H51" s="713" t="s">
        <v>1340</v>
      </c>
      <c r="I51" s="713">
        <v>1</v>
      </c>
      <c r="J51" s="713">
        <v>0</v>
      </c>
      <c r="K51" s="713">
        <v>1</v>
      </c>
      <c r="L51" s="713">
        <f t="shared" si="0"/>
        <v>1</v>
      </c>
      <c r="M51" s="735" t="s">
        <v>1346</v>
      </c>
    </row>
    <row r="52" spans="1:14" s="796" customFormat="1" ht="13.35" customHeight="1">
      <c r="A52" s="737" t="s">
        <v>37</v>
      </c>
      <c r="B52" s="737" t="s">
        <v>37</v>
      </c>
      <c r="C52" s="737">
        <v>2014</v>
      </c>
      <c r="D52" s="801" t="s">
        <v>81</v>
      </c>
      <c r="E52" s="739" t="s">
        <v>685</v>
      </c>
      <c r="F52" s="753" t="s">
        <v>715</v>
      </c>
      <c r="G52" s="752" t="s">
        <v>717</v>
      </c>
      <c r="H52" s="744" t="s">
        <v>876</v>
      </c>
      <c r="I52" s="1746">
        <v>17280</v>
      </c>
      <c r="J52" s="744">
        <v>86</v>
      </c>
      <c r="K52" s="737" t="s">
        <v>400</v>
      </c>
      <c r="L52" s="744">
        <v>86</v>
      </c>
      <c r="M52" s="802"/>
      <c r="N52" s="91"/>
    </row>
    <row r="53" spans="1:14" s="796" customFormat="1" ht="13.35" customHeight="1">
      <c r="A53" s="737" t="s">
        <v>37</v>
      </c>
      <c r="B53" s="737" t="s">
        <v>37</v>
      </c>
      <c r="C53" s="737">
        <v>2014</v>
      </c>
      <c r="D53" s="801" t="s">
        <v>81</v>
      </c>
      <c r="E53" s="747" t="s">
        <v>685</v>
      </c>
      <c r="F53" s="753" t="s">
        <v>715</v>
      </c>
      <c r="G53" s="752" t="s">
        <v>717</v>
      </c>
      <c r="H53" s="744" t="s">
        <v>877</v>
      </c>
      <c r="I53" s="1748"/>
      <c r="J53" s="737" t="s">
        <v>400</v>
      </c>
      <c r="K53" s="744">
        <v>53</v>
      </c>
      <c r="L53" s="744">
        <v>53</v>
      </c>
      <c r="M53" s="799" t="s">
        <v>743</v>
      </c>
      <c r="N53" s="91"/>
    </row>
    <row r="54" spans="1:14" s="796" customFormat="1" ht="13.35" customHeight="1">
      <c r="A54" s="737" t="s">
        <v>37</v>
      </c>
      <c r="B54" s="737" t="s">
        <v>37</v>
      </c>
      <c r="C54" s="737">
        <v>2014</v>
      </c>
      <c r="D54" s="801" t="s">
        <v>81</v>
      </c>
      <c r="E54" s="747" t="s">
        <v>685</v>
      </c>
      <c r="F54" s="753" t="s">
        <v>715</v>
      </c>
      <c r="G54" s="752" t="s">
        <v>718</v>
      </c>
      <c r="H54" s="744" t="s">
        <v>878</v>
      </c>
      <c r="I54" s="744">
        <v>4305</v>
      </c>
      <c r="J54" s="744">
        <v>26</v>
      </c>
      <c r="K54" s="737" t="s">
        <v>400</v>
      </c>
      <c r="L54" s="744">
        <v>26</v>
      </c>
      <c r="M54" s="752"/>
      <c r="N54" s="91"/>
    </row>
    <row r="55" spans="1:14" s="796" customFormat="1" ht="13.35" customHeight="1">
      <c r="A55" s="737" t="s">
        <v>37</v>
      </c>
      <c r="B55" s="737" t="s">
        <v>37</v>
      </c>
      <c r="C55" s="737">
        <v>2014</v>
      </c>
      <c r="D55" s="801" t="s">
        <v>81</v>
      </c>
      <c r="E55" s="747" t="s">
        <v>685</v>
      </c>
      <c r="F55" s="753" t="s">
        <v>715</v>
      </c>
      <c r="G55" s="752" t="s">
        <v>722</v>
      </c>
      <c r="H55" s="744" t="s">
        <v>879</v>
      </c>
      <c r="I55" s="744">
        <v>11493</v>
      </c>
      <c r="J55" s="737" t="s">
        <v>400</v>
      </c>
      <c r="K55" s="744">
        <v>20</v>
      </c>
      <c r="L55" s="744">
        <v>20</v>
      </c>
      <c r="M55" s="802"/>
      <c r="N55" s="91"/>
    </row>
    <row r="56" spans="1:14" s="796" customFormat="1" ht="13.35" customHeight="1">
      <c r="A56" s="737" t="s">
        <v>37</v>
      </c>
      <c r="B56" s="737" t="s">
        <v>37</v>
      </c>
      <c r="C56" s="737">
        <v>2014</v>
      </c>
      <c r="D56" s="801" t="s">
        <v>81</v>
      </c>
      <c r="E56" s="747" t="s">
        <v>685</v>
      </c>
      <c r="F56" s="753" t="s">
        <v>715</v>
      </c>
      <c r="G56" s="752" t="s">
        <v>723</v>
      </c>
      <c r="H56" s="744" t="s">
        <v>880</v>
      </c>
      <c r="I56" s="744">
        <v>13836</v>
      </c>
      <c r="J56" s="744">
        <v>25</v>
      </c>
      <c r="K56" s="737" t="s">
        <v>400</v>
      </c>
      <c r="L56" s="744">
        <v>25</v>
      </c>
      <c r="M56" s="799" t="s">
        <v>2340</v>
      </c>
      <c r="N56" s="91"/>
    </row>
    <row r="57" spans="1:14" ht="13.35" customHeight="1">
      <c r="A57" s="737" t="s">
        <v>37</v>
      </c>
      <c r="B57" s="737" t="s">
        <v>37</v>
      </c>
      <c r="C57" s="737">
        <v>2014</v>
      </c>
      <c r="D57" s="801" t="s">
        <v>81</v>
      </c>
      <c r="E57" s="747" t="s">
        <v>685</v>
      </c>
      <c r="F57" s="753" t="s">
        <v>715</v>
      </c>
      <c r="G57" s="752" t="s">
        <v>421</v>
      </c>
      <c r="H57" s="744" t="s">
        <v>881</v>
      </c>
      <c r="I57" s="1746">
        <v>9295</v>
      </c>
      <c r="J57" s="803">
        <v>48</v>
      </c>
      <c r="K57" s="803">
        <v>72</v>
      </c>
      <c r="L57" s="744">
        <v>120</v>
      </c>
      <c r="M57" s="799"/>
    </row>
    <row r="58" spans="1:14" ht="13.35" customHeight="1">
      <c r="A58" s="737" t="s">
        <v>37</v>
      </c>
      <c r="B58" s="737" t="s">
        <v>37</v>
      </c>
      <c r="C58" s="737">
        <v>2014</v>
      </c>
      <c r="D58" s="801" t="s">
        <v>81</v>
      </c>
      <c r="E58" s="747" t="s">
        <v>685</v>
      </c>
      <c r="F58" s="753" t="s">
        <v>715</v>
      </c>
      <c r="G58" s="752" t="s">
        <v>421</v>
      </c>
      <c r="H58" s="744" t="s">
        <v>882</v>
      </c>
      <c r="I58" s="1748"/>
      <c r="J58" s="737" t="s">
        <v>400</v>
      </c>
      <c r="K58" s="803">
        <v>10</v>
      </c>
      <c r="L58" s="744">
        <v>10</v>
      </c>
      <c r="M58" s="741" t="s">
        <v>745</v>
      </c>
    </row>
    <row r="59" spans="1:14" s="804" customFormat="1">
      <c r="A59" s="737" t="s">
        <v>37</v>
      </c>
      <c r="B59" s="737" t="s">
        <v>37</v>
      </c>
      <c r="C59" s="737">
        <v>2014</v>
      </c>
      <c r="D59" s="801" t="s">
        <v>81</v>
      </c>
      <c r="E59" s="747" t="s">
        <v>685</v>
      </c>
      <c r="F59" s="753" t="s">
        <v>726</v>
      </c>
      <c r="G59" s="752" t="s">
        <v>718</v>
      </c>
      <c r="H59" s="744" t="s">
        <v>883</v>
      </c>
      <c r="I59" s="1746">
        <v>111</v>
      </c>
      <c r="J59" s="803">
        <v>7</v>
      </c>
      <c r="K59" s="737" t="s">
        <v>400</v>
      </c>
      <c r="L59" s="744">
        <v>7</v>
      </c>
      <c r="M59" s="802"/>
    </row>
    <row r="60" spans="1:14" s="796" customFormat="1" ht="13.35" customHeight="1">
      <c r="A60" s="737" t="s">
        <v>37</v>
      </c>
      <c r="B60" s="737" t="s">
        <v>37</v>
      </c>
      <c r="C60" s="737">
        <v>2014</v>
      </c>
      <c r="D60" s="801" t="s">
        <v>81</v>
      </c>
      <c r="E60" s="747" t="s">
        <v>685</v>
      </c>
      <c r="F60" s="753" t="s">
        <v>726</v>
      </c>
      <c r="G60" s="752" t="s">
        <v>718</v>
      </c>
      <c r="H60" s="744" t="s">
        <v>884</v>
      </c>
      <c r="I60" s="1748"/>
      <c r="J60" s="737" t="s">
        <v>400</v>
      </c>
      <c r="K60" s="803">
        <v>7</v>
      </c>
      <c r="L60" s="744">
        <v>7</v>
      </c>
      <c r="M60" s="799" t="s">
        <v>747</v>
      </c>
    </row>
    <row r="61" spans="1:14" s="796" customFormat="1" ht="13.35" customHeight="1">
      <c r="A61" s="737" t="s">
        <v>37</v>
      </c>
      <c r="B61" s="737" t="s">
        <v>37</v>
      </c>
      <c r="C61" s="737">
        <v>2014</v>
      </c>
      <c r="D61" s="801" t="s">
        <v>81</v>
      </c>
      <c r="E61" s="747" t="s">
        <v>685</v>
      </c>
      <c r="F61" s="753" t="s">
        <v>727</v>
      </c>
      <c r="G61" s="752" t="s">
        <v>717</v>
      </c>
      <c r="H61" s="744" t="s">
        <v>885</v>
      </c>
      <c r="I61" s="753">
        <v>5462</v>
      </c>
      <c r="J61" s="803">
        <v>24</v>
      </c>
      <c r="K61" s="737" t="s">
        <v>400</v>
      </c>
      <c r="L61" s="744">
        <v>24</v>
      </c>
      <c r="M61" s="802"/>
    </row>
    <row r="62" spans="1:14">
      <c r="A62" s="737" t="s">
        <v>37</v>
      </c>
      <c r="B62" s="737" t="s">
        <v>37</v>
      </c>
      <c r="C62" s="737">
        <v>2014</v>
      </c>
      <c r="D62" s="801" t="s">
        <v>81</v>
      </c>
      <c r="E62" s="747" t="s">
        <v>685</v>
      </c>
      <c r="F62" s="753" t="s">
        <v>727</v>
      </c>
      <c r="G62" s="752" t="s">
        <v>718</v>
      </c>
      <c r="H62" s="744" t="s">
        <v>886</v>
      </c>
      <c r="I62" s="753">
        <v>113</v>
      </c>
      <c r="J62" s="803">
        <v>15</v>
      </c>
      <c r="K62" s="737" t="s">
        <v>400</v>
      </c>
      <c r="L62" s="744">
        <v>15</v>
      </c>
      <c r="M62" s="802"/>
    </row>
    <row r="63" spans="1:14" s="796" customFormat="1" ht="13.35" customHeight="1">
      <c r="A63" s="737" t="s">
        <v>37</v>
      </c>
      <c r="B63" s="737" t="s">
        <v>37</v>
      </c>
      <c r="C63" s="737">
        <v>2014</v>
      </c>
      <c r="D63" s="801" t="s">
        <v>81</v>
      </c>
      <c r="E63" s="747" t="s">
        <v>685</v>
      </c>
      <c r="F63" s="753" t="s">
        <v>727</v>
      </c>
      <c r="G63" s="752" t="s">
        <v>718</v>
      </c>
      <c r="H63" s="744" t="s">
        <v>887</v>
      </c>
      <c r="I63" s="744">
        <v>4846</v>
      </c>
      <c r="J63" s="744">
        <v>20</v>
      </c>
      <c r="K63" s="737" t="s">
        <v>400</v>
      </c>
      <c r="L63" s="744">
        <v>20</v>
      </c>
      <c r="M63" s="802"/>
      <c r="N63" s="91"/>
    </row>
    <row r="64" spans="1:14" ht="13.35" customHeight="1">
      <c r="A64" s="737" t="s">
        <v>37</v>
      </c>
      <c r="B64" s="737" t="s">
        <v>37</v>
      </c>
      <c r="C64" s="737">
        <v>2014</v>
      </c>
      <c r="D64" s="801" t="s">
        <v>81</v>
      </c>
      <c r="E64" s="747" t="s">
        <v>685</v>
      </c>
      <c r="F64" s="753" t="s">
        <v>727</v>
      </c>
      <c r="G64" s="752" t="s">
        <v>723</v>
      </c>
      <c r="H64" s="744" t="s">
        <v>888</v>
      </c>
      <c r="I64" s="803">
        <v>12909</v>
      </c>
      <c r="J64" s="737" t="s">
        <v>400</v>
      </c>
      <c r="K64" s="803">
        <v>24</v>
      </c>
      <c r="L64" s="744">
        <v>24</v>
      </c>
      <c r="M64" s="802"/>
    </row>
    <row r="65" spans="1:13" ht="13.35" customHeight="1">
      <c r="A65" s="737" t="s">
        <v>37</v>
      </c>
      <c r="B65" s="737" t="s">
        <v>37</v>
      </c>
      <c r="C65" s="737">
        <v>2014</v>
      </c>
      <c r="D65" s="801" t="s">
        <v>81</v>
      </c>
      <c r="E65" s="747" t="s">
        <v>685</v>
      </c>
      <c r="F65" s="753" t="s">
        <v>728</v>
      </c>
      <c r="G65" s="752" t="s">
        <v>717</v>
      </c>
      <c r="H65" s="744" t="s">
        <v>889</v>
      </c>
      <c r="I65" s="1746">
        <v>73136</v>
      </c>
      <c r="J65" s="803">
        <v>90</v>
      </c>
      <c r="K65" s="737" t="s">
        <v>400</v>
      </c>
      <c r="L65" s="744">
        <v>90</v>
      </c>
      <c r="M65" s="802"/>
    </row>
    <row r="66" spans="1:13" ht="13.35" customHeight="1">
      <c r="A66" s="737" t="s">
        <v>37</v>
      </c>
      <c r="B66" s="737" t="s">
        <v>37</v>
      </c>
      <c r="C66" s="737">
        <v>2014</v>
      </c>
      <c r="D66" s="801" t="s">
        <v>81</v>
      </c>
      <c r="E66" s="747" t="s">
        <v>685</v>
      </c>
      <c r="F66" s="753" t="s">
        <v>728</v>
      </c>
      <c r="G66" s="752" t="s">
        <v>717</v>
      </c>
      <c r="H66" s="744" t="s">
        <v>890</v>
      </c>
      <c r="I66" s="1748"/>
      <c r="J66" s="737" t="s">
        <v>400</v>
      </c>
      <c r="K66" s="803">
        <v>60</v>
      </c>
      <c r="L66" s="744">
        <v>60</v>
      </c>
      <c r="M66" s="741" t="s">
        <v>751</v>
      </c>
    </row>
    <row r="67" spans="1:13" ht="13.35" customHeight="1">
      <c r="A67" s="737" t="s">
        <v>37</v>
      </c>
      <c r="B67" s="737" t="s">
        <v>37</v>
      </c>
      <c r="C67" s="737">
        <v>2014</v>
      </c>
      <c r="D67" s="801" t="s">
        <v>81</v>
      </c>
      <c r="E67" s="747" t="s">
        <v>685</v>
      </c>
      <c r="F67" s="740" t="s">
        <v>728</v>
      </c>
      <c r="G67" s="738" t="s">
        <v>718</v>
      </c>
      <c r="H67" s="737" t="s">
        <v>891</v>
      </c>
      <c r="I67" s="805">
        <v>12029</v>
      </c>
      <c r="J67" s="803">
        <v>43</v>
      </c>
      <c r="K67" s="737" t="s">
        <v>400</v>
      </c>
      <c r="L67" s="744">
        <v>43</v>
      </c>
      <c r="M67" s="802"/>
    </row>
    <row r="68" spans="1:13" ht="13.35" customHeight="1">
      <c r="A68" s="737" t="s">
        <v>37</v>
      </c>
      <c r="B68" s="737" t="s">
        <v>37</v>
      </c>
      <c r="C68" s="737">
        <v>2014</v>
      </c>
      <c r="D68" s="801" t="s">
        <v>81</v>
      </c>
      <c r="E68" s="747" t="s">
        <v>685</v>
      </c>
      <c r="F68" s="740" t="s">
        <v>728</v>
      </c>
      <c r="G68" s="738" t="s">
        <v>721</v>
      </c>
      <c r="H68" s="757" t="s">
        <v>892</v>
      </c>
      <c r="I68" s="1746">
        <v>11504</v>
      </c>
      <c r="J68" s="737" t="s">
        <v>400</v>
      </c>
      <c r="K68" s="803">
        <v>25</v>
      </c>
      <c r="L68" s="744">
        <v>25</v>
      </c>
      <c r="M68" s="802"/>
    </row>
    <row r="69" spans="1:13" ht="13.35" customHeight="1">
      <c r="A69" s="737" t="s">
        <v>37</v>
      </c>
      <c r="B69" s="737" t="s">
        <v>37</v>
      </c>
      <c r="C69" s="737">
        <v>2014</v>
      </c>
      <c r="D69" s="801" t="s">
        <v>81</v>
      </c>
      <c r="E69" s="747" t="s">
        <v>685</v>
      </c>
      <c r="F69" s="740" t="s">
        <v>728</v>
      </c>
      <c r="G69" s="738" t="s">
        <v>721</v>
      </c>
      <c r="H69" s="757" t="s">
        <v>893</v>
      </c>
      <c r="I69" s="1748"/>
      <c r="J69" s="737" t="s">
        <v>400</v>
      </c>
      <c r="K69" s="803">
        <v>24</v>
      </c>
      <c r="L69" s="744">
        <v>24</v>
      </c>
      <c r="M69" s="741" t="s">
        <v>752</v>
      </c>
    </row>
    <row r="70" spans="1:13" ht="13.35" customHeight="1">
      <c r="A70" s="737" t="s">
        <v>37</v>
      </c>
      <c r="B70" s="737" t="s">
        <v>37</v>
      </c>
      <c r="C70" s="737">
        <v>2014</v>
      </c>
      <c r="D70" s="801" t="s">
        <v>81</v>
      </c>
      <c r="E70" s="747" t="s">
        <v>685</v>
      </c>
      <c r="F70" s="740" t="s">
        <v>728</v>
      </c>
      <c r="G70" s="738" t="s">
        <v>723</v>
      </c>
      <c r="H70" s="737" t="s">
        <v>894</v>
      </c>
      <c r="I70" s="708">
        <v>44835</v>
      </c>
      <c r="J70" s="803">
        <v>12</v>
      </c>
      <c r="K70" s="803">
        <v>10</v>
      </c>
      <c r="L70" s="744">
        <v>22</v>
      </c>
      <c r="M70" s="799" t="s">
        <v>2341</v>
      </c>
    </row>
    <row r="71" spans="1:13" ht="13.35" customHeight="1">
      <c r="A71" s="737" t="s">
        <v>37</v>
      </c>
      <c r="B71" s="737" t="s">
        <v>37</v>
      </c>
      <c r="C71" s="737">
        <v>2014</v>
      </c>
      <c r="D71" s="801" t="s">
        <v>81</v>
      </c>
      <c r="E71" s="747" t="s">
        <v>685</v>
      </c>
      <c r="F71" s="753" t="s">
        <v>728</v>
      </c>
      <c r="G71" s="752" t="s">
        <v>725</v>
      </c>
      <c r="H71" s="744" t="s">
        <v>895</v>
      </c>
      <c r="I71" s="803">
        <v>17411</v>
      </c>
      <c r="J71" s="803">
        <v>10</v>
      </c>
      <c r="K71" s="803">
        <v>12</v>
      </c>
      <c r="L71" s="744">
        <v>22</v>
      </c>
      <c r="M71" s="802" t="s">
        <v>2342</v>
      </c>
    </row>
    <row r="72" spans="1:13">
      <c r="A72" s="737" t="s">
        <v>37</v>
      </c>
      <c r="B72" s="737" t="s">
        <v>37</v>
      </c>
      <c r="C72" s="737">
        <v>2014</v>
      </c>
      <c r="D72" s="801" t="s">
        <v>81</v>
      </c>
      <c r="E72" s="747" t="s">
        <v>685</v>
      </c>
      <c r="F72" s="740" t="s">
        <v>728</v>
      </c>
      <c r="G72" s="738" t="s">
        <v>421</v>
      </c>
      <c r="H72" s="737" t="s">
        <v>896</v>
      </c>
      <c r="I72" s="1769">
        <v>19609</v>
      </c>
      <c r="J72" s="737" t="s">
        <v>400</v>
      </c>
      <c r="K72" s="803">
        <v>134</v>
      </c>
      <c r="L72" s="744">
        <v>134</v>
      </c>
      <c r="M72" s="802"/>
    </row>
    <row r="73" spans="1:13">
      <c r="A73" s="737" t="s">
        <v>37</v>
      </c>
      <c r="B73" s="737" t="s">
        <v>37</v>
      </c>
      <c r="C73" s="737">
        <v>2014</v>
      </c>
      <c r="D73" s="801" t="s">
        <v>81</v>
      </c>
      <c r="E73" s="747" t="s">
        <v>685</v>
      </c>
      <c r="F73" s="740" t="s">
        <v>728</v>
      </c>
      <c r="G73" s="738" t="s">
        <v>421</v>
      </c>
      <c r="H73" s="737" t="s">
        <v>897</v>
      </c>
      <c r="I73" s="1748"/>
      <c r="J73" s="737" t="s">
        <v>400</v>
      </c>
      <c r="K73" s="803">
        <v>42</v>
      </c>
      <c r="L73" s="744">
        <v>42</v>
      </c>
      <c r="M73" s="741" t="s">
        <v>745</v>
      </c>
    </row>
    <row r="74" spans="1:13">
      <c r="A74" s="737" t="s">
        <v>37</v>
      </c>
      <c r="B74" s="737" t="s">
        <v>37</v>
      </c>
      <c r="C74" s="737">
        <v>2014</v>
      </c>
      <c r="D74" s="801" t="s">
        <v>81</v>
      </c>
      <c r="E74" s="747" t="s">
        <v>685</v>
      </c>
      <c r="F74" s="753" t="s">
        <v>729</v>
      </c>
      <c r="G74" s="806" t="s">
        <v>717</v>
      </c>
      <c r="H74" s="737" t="s">
        <v>898</v>
      </c>
      <c r="I74" s="803">
        <v>2044</v>
      </c>
      <c r="J74" s="803">
        <v>18</v>
      </c>
      <c r="K74" s="737" t="s">
        <v>400</v>
      </c>
      <c r="L74" s="744">
        <v>18</v>
      </c>
      <c r="M74" s="802"/>
    </row>
    <row r="75" spans="1:13">
      <c r="A75" s="737" t="s">
        <v>37</v>
      </c>
      <c r="B75" s="737" t="s">
        <v>37</v>
      </c>
      <c r="C75" s="737">
        <v>2014</v>
      </c>
      <c r="D75" s="801" t="s">
        <v>81</v>
      </c>
      <c r="E75" s="747" t="s">
        <v>685</v>
      </c>
      <c r="F75" s="753" t="s">
        <v>729</v>
      </c>
      <c r="G75" s="806" t="s">
        <v>718</v>
      </c>
      <c r="H75" s="737" t="s">
        <v>899</v>
      </c>
      <c r="I75" s="803">
        <v>666</v>
      </c>
      <c r="J75" s="803">
        <v>15</v>
      </c>
      <c r="K75" s="737" t="s">
        <v>400</v>
      </c>
      <c r="L75" s="744">
        <v>15</v>
      </c>
      <c r="M75" s="802"/>
    </row>
    <row r="76" spans="1:13">
      <c r="A76" s="737" t="s">
        <v>37</v>
      </c>
      <c r="B76" s="737" t="s">
        <v>37</v>
      </c>
      <c r="C76" s="737">
        <v>2014</v>
      </c>
      <c r="D76" s="801" t="s">
        <v>81</v>
      </c>
      <c r="E76" s="747" t="s">
        <v>685</v>
      </c>
      <c r="F76" s="753" t="s">
        <v>729</v>
      </c>
      <c r="G76" s="806" t="s">
        <v>721</v>
      </c>
      <c r="H76" s="737" t="s">
        <v>900</v>
      </c>
      <c r="I76" s="803">
        <v>1202</v>
      </c>
      <c r="J76" s="803">
        <v>19</v>
      </c>
      <c r="K76" s="737" t="s">
        <v>400</v>
      </c>
      <c r="L76" s="744">
        <v>19</v>
      </c>
      <c r="M76" s="799" t="s">
        <v>2340</v>
      </c>
    </row>
    <row r="77" spans="1:13">
      <c r="A77" s="737" t="s">
        <v>37</v>
      </c>
      <c r="B77" s="737" t="s">
        <v>37</v>
      </c>
      <c r="C77" s="737">
        <v>2014</v>
      </c>
      <c r="D77" s="801" t="s">
        <v>81</v>
      </c>
      <c r="E77" s="747" t="s">
        <v>685</v>
      </c>
      <c r="F77" s="737" t="s">
        <v>715</v>
      </c>
      <c r="G77" s="738" t="s">
        <v>716</v>
      </c>
      <c r="H77" s="740" t="s">
        <v>400</v>
      </c>
      <c r="I77" s="744">
        <v>6103</v>
      </c>
      <c r="J77" s="737" t="s">
        <v>400</v>
      </c>
      <c r="K77" s="737" t="s">
        <v>400</v>
      </c>
      <c r="L77" s="757" t="s">
        <v>400</v>
      </c>
      <c r="M77" s="608" t="s">
        <v>1539</v>
      </c>
    </row>
    <row r="78" spans="1:13" ht="13.35" customHeight="1">
      <c r="A78" s="737" t="s">
        <v>37</v>
      </c>
      <c r="B78" s="737" t="s">
        <v>37</v>
      </c>
      <c r="C78" s="737">
        <v>2014</v>
      </c>
      <c r="D78" s="801" t="s">
        <v>81</v>
      </c>
      <c r="E78" s="747" t="s">
        <v>685</v>
      </c>
      <c r="F78" s="744" t="s">
        <v>727</v>
      </c>
      <c r="G78" s="752" t="s">
        <v>737</v>
      </c>
      <c r="H78" s="740" t="s">
        <v>901</v>
      </c>
      <c r="I78" s="803">
        <v>1285</v>
      </c>
      <c r="J78" s="745">
        <v>0</v>
      </c>
      <c r="K78" s="744">
        <v>0</v>
      </c>
      <c r="L78" s="750">
        <v>0</v>
      </c>
      <c r="M78" s="752" t="s">
        <v>902</v>
      </c>
    </row>
    <row r="79" spans="1:13" ht="13.35" customHeight="1">
      <c r="A79" s="737" t="s">
        <v>37</v>
      </c>
      <c r="B79" s="737" t="s">
        <v>37</v>
      </c>
      <c r="C79" s="737">
        <v>2014</v>
      </c>
      <c r="D79" s="801" t="s">
        <v>81</v>
      </c>
      <c r="E79" s="747" t="s">
        <v>685</v>
      </c>
      <c r="F79" s="744" t="s">
        <v>727</v>
      </c>
      <c r="G79" s="738" t="s">
        <v>421</v>
      </c>
      <c r="H79" s="740" t="s">
        <v>903</v>
      </c>
      <c r="I79" s="803">
        <v>921</v>
      </c>
      <c r="J79" s="745">
        <v>0</v>
      </c>
      <c r="K79" s="744">
        <v>0</v>
      </c>
      <c r="L79" s="750">
        <v>0</v>
      </c>
      <c r="M79" s="752" t="s">
        <v>902</v>
      </c>
    </row>
    <row r="80" spans="1:13">
      <c r="A80" s="737" t="s">
        <v>37</v>
      </c>
      <c r="B80" s="737" t="s">
        <v>37</v>
      </c>
      <c r="C80" s="737">
        <v>2014</v>
      </c>
      <c r="D80" s="801" t="s">
        <v>81</v>
      </c>
      <c r="E80" s="747" t="s">
        <v>685</v>
      </c>
      <c r="F80" s="737" t="s">
        <v>728</v>
      </c>
      <c r="G80" s="738" t="s">
        <v>722</v>
      </c>
      <c r="H80" s="740" t="s">
        <v>904</v>
      </c>
      <c r="I80" s="745">
        <v>14101</v>
      </c>
      <c r="J80" s="745">
        <v>0</v>
      </c>
      <c r="K80" s="744">
        <v>0</v>
      </c>
      <c r="L80" s="750">
        <v>0</v>
      </c>
      <c r="M80" s="752" t="s">
        <v>902</v>
      </c>
    </row>
    <row r="81" spans="1:14" s="796" customFormat="1" ht="13.35" customHeight="1">
      <c r="A81" s="688" t="s">
        <v>37</v>
      </c>
      <c r="B81" s="688" t="s">
        <v>37</v>
      </c>
      <c r="C81" s="692">
        <v>2014</v>
      </c>
      <c r="D81" s="695" t="s">
        <v>22</v>
      </c>
      <c r="E81" s="688" t="s">
        <v>1021</v>
      </c>
      <c r="F81" s="692" t="s">
        <v>1582</v>
      </c>
      <c r="G81" s="689" t="s">
        <v>1583</v>
      </c>
      <c r="H81" s="692" t="s">
        <v>1607</v>
      </c>
      <c r="I81" s="807">
        <v>0</v>
      </c>
      <c r="J81" s="807">
        <v>0</v>
      </c>
      <c r="K81" s="807">
        <v>0</v>
      </c>
      <c r="L81" s="692">
        <f>J81+K81</f>
        <v>0</v>
      </c>
      <c r="M81" s="808" t="s">
        <v>1660</v>
      </c>
      <c r="N81" s="91"/>
    </row>
    <row r="82" spans="1:14" s="796" customFormat="1" ht="13.35" customHeight="1">
      <c r="A82" s="688" t="s">
        <v>37</v>
      </c>
      <c r="B82" s="688" t="s">
        <v>37</v>
      </c>
      <c r="C82" s="692">
        <v>2014</v>
      </c>
      <c r="D82" s="695" t="s">
        <v>22</v>
      </c>
      <c r="E82" s="688" t="s">
        <v>1021</v>
      </c>
      <c r="F82" s="692" t="s">
        <v>1582</v>
      </c>
      <c r="G82" s="689" t="s">
        <v>1583</v>
      </c>
      <c r="H82" s="692" t="s">
        <v>1610</v>
      </c>
      <c r="I82" s="694">
        <v>0</v>
      </c>
      <c r="J82" s="694">
        <v>0</v>
      </c>
      <c r="K82" s="694">
        <v>0</v>
      </c>
      <c r="L82" s="695">
        <f t="shared" ref="L82:L105" si="1">J82+K82</f>
        <v>0</v>
      </c>
      <c r="M82" s="808" t="s">
        <v>1660</v>
      </c>
      <c r="N82" s="91"/>
    </row>
    <row r="83" spans="1:14" s="796" customFormat="1" ht="13.35" customHeight="1">
      <c r="A83" s="688" t="s">
        <v>37</v>
      </c>
      <c r="B83" s="688" t="s">
        <v>37</v>
      </c>
      <c r="C83" s="692">
        <v>2014</v>
      </c>
      <c r="D83" s="695" t="s">
        <v>22</v>
      </c>
      <c r="E83" s="688" t="s">
        <v>1021</v>
      </c>
      <c r="F83" s="692" t="s">
        <v>1584</v>
      </c>
      <c r="G83" s="689" t="s">
        <v>1585</v>
      </c>
      <c r="H83" s="692" t="s">
        <v>1607</v>
      </c>
      <c r="I83" s="1768">
        <v>436</v>
      </c>
      <c r="J83" s="694">
        <v>96</v>
      </c>
      <c r="K83" s="694">
        <v>0</v>
      </c>
      <c r="L83" s="695">
        <f t="shared" si="1"/>
        <v>96</v>
      </c>
      <c r="M83" s="808"/>
      <c r="N83" s="91"/>
    </row>
    <row r="84" spans="1:14" s="796" customFormat="1" ht="13.35" customHeight="1">
      <c r="A84" s="688" t="s">
        <v>37</v>
      </c>
      <c r="B84" s="688" t="s">
        <v>37</v>
      </c>
      <c r="C84" s="692">
        <v>2014</v>
      </c>
      <c r="D84" s="695" t="s">
        <v>22</v>
      </c>
      <c r="E84" s="688" t="s">
        <v>1021</v>
      </c>
      <c r="F84" s="692" t="s">
        <v>1584</v>
      </c>
      <c r="G84" s="689" t="s">
        <v>1585</v>
      </c>
      <c r="H84" s="692" t="s">
        <v>1610</v>
      </c>
      <c r="I84" s="1754"/>
      <c r="J84" s="694">
        <v>0</v>
      </c>
      <c r="K84" s="694">
        <v>50</v>
      </c>
      <c r="L84" s="695">
        <f t="shared" si="1"/>
        <v>50</v>
      </c>
      <c r="M84" s="808"/>
      <c r="N84" s="91"/>
    </row>
    <row r="85" spans="1:14" s="796" customFormat="1" ht="13.35" customHeight="1">
      <c r="A85" s="688" t="s">
        <v>37</v>
      </c>
      <c r="B85" s="688" t="s">
        <v>37</v>
      </c>
      <c r="C85" s="692">
        <v>2014</v>
      </c>
      <c r="D85" s="695" t="s">
        <v>22</v>
      </c>
      <c r="E85" s="688" t="s">
        <v>1021</v>
      </c>
      <c r="F85" s="692" t="s">
        <v>1586</v>
      </c>
      <c r="G85" s="689" t="s">
        <v>1587</v>
      </c>
      <c r="H85" s="692" t="s">
        <v>1607</v>
      </c>
      <c r="I85" s="1768">
        <v>2128</v>
      </c>
      <c r="J85" s="694">
        <v>61</v>
      </c>
      <c r="K85" s="694">
        <v>0</v>
      </c>
      <c r="L85" s="695">
        <f t="shared" si="1"/>
        <v>61</v>
      </c>
      <c r="M85" s="808"/>
      <c r="N85" s="91"/>
    </row>
    <row r="86" spans="1:14" ht="13.35" customHeight="1">
      <c r="A86" s="688" t="s">
        <v>37</v>
      </c>
      <c r="B86" s="688" t="s">
        <v>37</v>
      </c>
      <c r="C86" s="692">
        <v>2014</v>
      </c>
      <c r="D86" s="695" t="s">
        <v>22</v>
      </c>
      <c r="E86" s="688" t="s">
        <v>1021</v>
      </c>
      <c r="F86" s="692" t="s">
        <v>1586</v>
      </c>
      <c r="G86" s="689" t="s">
        <v>1587</v>
      </c>
      <c r="H86" s="692" t="s">
        <v>1610</v>
      </c>
      <c r="I86" s="1754"/>
      <c r="J86" s="809">
        <v>0</v>
      </c>
      <c r="K86" s="809">
        <v>390</v>
      </c>
      <c r="L86" s="695">
        <f t="shared" si="1"/>
        <v>390</v>
      </c>
      <c r="M86" s="808"/>
    </row>
    <row r="87" spans="1:14" ht="13.35" customHeight="1">
      <c r="A87" s="688" t="s">
        <v>37</v>
      </c>
      <c r="B87" s="688" t="s">
        <v>37</v>
      </c>
      <c r="C87" s="692">
        <v>2014</v>
      </c>
      <c r="D87" s="695" t="s">
        <v>22</v>
      </c>
      <c r="E87" s="688" t="s">
        <v>1021</v>
      </c>
      <c r="F87" s="692" t="s">
        <v>1582</v>
      </c>
      <c r="G87" s="689" t="s">
        <v>1588</v>
      </c>
      <c r="H87" s="692" t="s">
        <v>1616</v>
      </c>
      <c r="I87" s="694">
        <v>2</v>
      </c>
      <c r="J87" s="809">
        <v>0</v>
      </c>
      <c r="K87" s="809">
        <v>1</v>
      </c>
      <c r="L87" s="695">
        <f t="shared" si="1"/>
        <v>1</v>
      </c>
      <c r="M87" s="810"/>
    </row>
    <row r="88" spans="1:14" s="804" customFormat="1">
      <c r="A88" s="688" t="s">
        <v>37</v>
      </c>
      <c r="B88" s="688" t="s">
        <v>37</v>
      </c>
      <c r="C88" s="692">
        <v>2014</v>
      </c>
      <c r="D88" s="695" t="s">
        <v>22</v>
      </c>
      <c r="E88" s="688" t="s">
        <v>1021</v>
      </c>
      <c r="F88" s="692" t="s">
        <v>1589</v>
      </c>
      <c r="G88" s="689" t="s">
        <v>1590</v>
      </c>
      <c r="H88" s="692" t="s">
        <v>1612</v>
      </c>
      <c r="I88" s="694">
        <v>135</v>
      </c>
      <c r="J88" s="809">
        <v>29</v>
      </c>
      <c r="K88" s="809">
        <v>40</v>
      </c>
      <c r="L88" s="695">
        <f t="shared" si="1"/>
        <v>69</v>
      </c>
      <c r="M88" s="808"/>
    </row>
    <row r="89" spans="1:14" s="796" customFormat="1" ht="13.35" customHeight="1">
      <c r="A89" s="688" t="s">
        <v>37</v>
      </c>
      <c r="B89" s="688" t="s">
        <v>37</v>
      </c>
      <c r="C89" s="692">
        <v>2014</v>
      </c>
      <c r="D89" s="762" t="s">
        <v>532</v>
      </c>
      <c r="E89" s="688" t="s">
        <v>1021</v>
      </c>
      <c r="F89" s="692" t="s">
        <v>1661</v>
      </c>
      <c r="G89" s="689" t="s">
        <v>1592</v>
      </c>
      <c r="H89" s="692" t="s">
        <v>1632</v>
      </c>
      <c r="I89" s="694">
        <v>0</v>
      </c>
      <c r="J89" s="809">
        <v>0</v>
      </c>
      <c r="K89" s="809">
        <v>0</v>
      </c>
      <c r="L89" s="695">
        <f t="shared" si="1"/>
        <v>0</v>
      </c>
      <c r="M89" s="808" t="s">
        <v>1660</v>
      </c>
    </row>
    <row r="90" spans="1:14" s="796" customFormat="1" ht="13.35" customHeight="1">
      <c r="A90" s="688" t="s">
        <v>37</v>
      </c>
      <c r="B90" s="688" t="s">
        <v>37</v>
      </c>
      <c r="C90" s="692">
        <v>2014</v>
      </c>
      <c r="D90" s="762" t="s">
        <v>532</v>
      </c>
      <c r="E90" s="688" t="s">
        <v>1021</v>
      </c>
      <c r="F90" s="692" t="s">
        <v>1662</v>
      </c>
      <c r="G90" s="689" t="s">
        <v>1592</v>
      </c>
      <c r="H90" s="692" t="s">
        <v>1637</v>
      </c>
      <c r="I90" s="694">
        <v>58</v>
      </c>
      <c r="J90" s="809">
        <v>0</v>
      </c>
      <c r="K90" s="809">
        <v>57</v>
      </c>
      <c r="L90" s="695">
        <f t="shared" si="1"/>
        <v>57</v>
      </c>
      <c r="M90" s="808"/>
    </row>
    <row r="91" spans="1:14">
      <c r="A91" s="688" t="s">
        <v>37</v>
      </c>
      <c r="B91" s="688" t="s">
        <v>37</v>
      </c>
      <c r="C91" s="692">
        <v>2014</v>
      </c>
      <c r="D91" s="762" t="s">
        <v>532</v>
      </c>
      <c r="E91" s="688" t="s">
        <v>1021</v>
      </c>
      <c r="F91" s="692" t="s">
        <v>1662</v>
      </c>
      <c r="G91" s="689" t="s">
        <v>1594</v>
      </c>
      <c r="H91" s="692" t="s">
        <v>1640</v>
      </c>
      <c r="I91" s="694">
        <v>121</v>
      </c>
      <c r="J91" s="809">
        <v>0</v>
      </c>
      <c r="K91" s="809">
        <v>121</v>
      </c>
      <c r="L91" s="695">
        <f t="shared" si="1"/>
        <v>121</v>
      </c>
      <c r="M91" s="808"/>
    </row>
    <row r="92" spans="1:14" s="796" customFormat="1" ht="13.35" customHeight="1">
      <c r="A92" s="688" t="s">
        <v>37</v>
      </c>
      <c r="B92" s="688" t="s">
        <v>37</v>
      </c>
      <c r="C92" s="692">
        <v>2014</v>
      </c>
      <c r="D92" s="762" t="s">
        <v>532</v>
      </c>
      <c r="E92" s="688" t="s">
        <v>1021</v>
      </c>
      <c r="F92" s="692" t="s">
        <v>1662</v>
      </c>
      <c r="G92" s="689" t="s">
        <v>1595</v>
      </c>
      <c r="H92" s="692" t="s">
        <v>1628</v>
      </c>
      <c r="I92" s="694">
        <v>120</v>
      </c>
      <c r="J92" s="694">
        <v>29</v>
      </c>
      <c r="K92" s="694">
        <v>0</v>
      </c>
      <c r="L92" s="695">
        <f t="shared" si="1"/>
        <v>29</v>
      </c>
      <c r="M92" s="808"/>
      <c r="N92" s="91"/>
    </row>
    <row r="93" spans="1:14" ht="13.35" customHeight="1">
      <c r="A93" s="688" t="s">
        <v>37</v>
      </c>
      <c r="B93" s="688" t="s">
        <v>37</v>
      </c>
      <c r="C93" s="692">
        <v>2014</v>
      </c>
      <c r="D93" s="762" t="s">
        <v>532</v>
      </c>
      <c r="E93" s="688" t="s">
        <v>1021</v>
      </c>
      <c r="F93" s="692" t="s">
        <v>1663</v>
      </c>
      <c r="G93" s="689" t="s">
        <v>1597</v>
      </c>
      <c r="H93" s="692" t="s">
        <v>1641</v>
      </c>
      <c r="I93" s="694" t="s">
        <v>1308</v>
      </c>
      <c r="J93" s="694">
        <v>0</v>
      </c>
      <c r="K93" s="694">
        <v>82</v>
      </c>
      <c r="L93" s="695">
        <f t="shared" si="1"/>
        <v>82</v>
      </c>
      <c r="M93" s="790"/>
    </row>
    <row r="94" spans="1:14" ht="13.35" customHeight="1">
      <c r="A94" s="688" t="s">
        <v>37</v>
      </c>
      <c r="B94" s="688" t="s">
        <v>37</v>
      </c>
      <c r="C94" s="692">
        <v>2014</v>
      </c>
      <c r="D94" s="762" t="s">
        <v>532</v>
      </c>
      <c r="E94" s="688" t="s">
        <v>1021</v>
      </c>
      <c r="F94" s="692" t="s">
        <v>1663</v>
      </c>
      <c r="G94" s="689" t="s">
        <v>1598</v>
      </c>
      <c r="H94" s="692" t="s">
        <v>1644</v>
      </c>
      <c r="I94" s="694" t="s">
        <v>1308</v>
      </c>
      <c r="J94" s="694">
        <v>0</v>
      </c>
      <c r="K94" s="694">
        <v>250</v>
      </c>
      <c r="L94" s="695">
        <f t="shared" si="1"/>
        <v>250</v>
      </c>
      <c r="M94" s="790"/>
    </row>
    <row r="95" spans="1:14" ht="13.35" customHeight="1">
      <c r="A95" s="688" t="s">
        <v>37</v>
      </c>
      <c r="B95" s="688" t="s">
        <v>37</v>
      </c>
      <c r="C95" s="692">
        <v>2014</v>
      </c>
      <c r="D95" s="762" t="s">
        <v>532</v>
      </c>
      <c r="E95" s="688" t="s">
        <v>1021</v>
      </c>
      <c r="F95" s="692" t="s">
        <v>1664</v>
      </c>
      <c r="G95" s="689" t="s">
        <v>1587</v>
      </c>
      <c r="H95" s="692" t="s">
        <v>1620</v>
      </c>
      <c r="I95" s="694" t="s">
        <v>1308</v>
      </c>
      <c r="J95" s="694">
        <v>1</v>
      </c>
      <c r="K95" s="694">
        <v>0</v>
      </c>
      <c r="L95" s="695">
        <f t="shared" si="1"/>
        <v>1</v>
      </c>
      <c r="M95" s="790"/>
    </row>
    <row r="96" spans="1:14" ht="13.35" customHeight="1">
      <c r="A96" s="688" t="s">
        <v>37</v>
      </c>
      <c r="B96" s="688" t="s">
        <v>37</v>
      </c>
      <c r="C96" s="692">
        <v>2014</v>
      </c>
      <c r="D96" s="762" t="s">
        <v>532</v>
      </c>
      <c r="E96" s="688" t="s">
        <v>1021</v>
      </c>
      <c r="F96" s="692" t="s">
        <v>1664</v>
      </c>
      <c r="G96" s="689" t="s">
        <v>1587</v>
      </c>
      <c r="H96" s="692" t="s">
        <v>1623</v>
      </c>
      <c r="I96" s="694" t="s">
        <v>1308</v>
      </c>
      <c r="J96" s="694">
        <v>0</v>
      </c>
      <c r="K96" s="694">
        <v>211</v>
      </c>
      <c r="L96" s="695">
        <f t="shared" si="1"/>
        <v>211</v>
      </c>
      <c r="M96" s="790"/>
    </row>
    <row r="97" spans="1:13">
      <c r="A97" s="688" t="s">
        <v>37</v>
      </c>
      <c r="B97" s="688" t="s">
        <v>37</v>
      </c>
      <c r="C97" s="692">
        <v>2014</v>
      </c>
      <c r="D97" s="762" t="s">
        <v>532</v>
      </c>
      <c r="E97" s="688" t="s">
        <v>1021</v>
      </c>
      <c r="F97" s="692" t="s">
        <v>1665</v>
      </c>
      <c r="G97" s="689" t="s">
        <v>1601</v>
      </c>
      <c r="H97" s="692" t="s">
        <v>1647</v>
      </c>
      <c r="I97" s="694">
        <v>7031</v>
      </c>
      <c r="J97" s="694">
        <v>0</v>
      </c>
      <c r="K97" s="694">
        <v>616</v>
      </c>
      <c r="L97" s="695">
        <f t="shared" si="1"/>
        <v>616</v>
      </c>
      <c r="M97" s="790"/>
    </row>
    <row r="98" spans="1:13">
      <c r="A98" s="688" t="s">
        <v>37</v>
      </c>
      <c r="B98" s="688" t="s">
        <v>37</v>
      </c>
      <c r="C98" s="692">
        <v>2014</v>
      </c>
      <c r="D98" s="762" t="s">
        <v>532</v>
      </c>
      <c r="E98" s="688" t="s">
        <v>1021</v>
      </c>
      <c r="F98" s="692" t="s">
        <v>1666</v>
      </c>
      <c r="G98" s="689" t="s">
        <v>1603</v>
      </c>
      <c r="H98" s="692" t="s">
        <v>1650</v>
      </c>
      <c r="I98" s="694">
        <v>97</v>
      </c>
      <c r="J98" s="694">
        <v>0</v>
      </c>
      <c r="K98" s="694">
        <v>78</v>
      </c>
      <c r="L98" s="695">
        <f t="shared" si="1"/>
        <v>78</v>
      </c>
      <c r="M98" s="790"/>
    </row>
    <row r="99" spans="1:13">
      <c r="A99" s="688" t="s">
        <v>37</v>
      </c>
      <c r="B99" s="688" t="s">
        <v>37</v>
      </c>
      <c r="C99" s="692">
        <v>2014</v>
      </c>
      <c r="D99" s="762" t="s">
        <v>532</v>
      </c>
      <c r="E99" s="688" t="s">
        <v>1021</v>
      </c>
      <c r="F99" s="692" t="s">
        <v>1666</v>
      </c>
      <c r="G99" s="689" t="s">
        <v>1604</v>
      </c>
      <c r="H99" s="692" t="s">
        <v>1655</v>
      </c>
      <c r="I99" s="1768">
        <v>119</v>
      </c>
      <c r="J99" s="694">
        <v>12</v>
      </c>
      <c r="K99" s="694">
        <v>0</v>
      </c>
      <c r="L99" s="695">
        <f t="shared" si="1"/>
        <v>12</v>
      </c>
      <c r="M99" s="790"/>
    </row>
    <row r="100" spans="1:13">
      <c r="A100" s="688" t="s">
        <v>37</v>
      </c>
      <c r="B100" s="688" t="s">
        <v>37</v>
      </c>
      <c r="C100" s="692">
        <v>2014</v>
      </c>
      <c r="D100" s="762" t="s">
        <v>532</v>
      </c>
      <c r="E100" s="688" t="s">
        <v>1021</v>
      </c>
      <c r="F100" s="692" t="s">
        <v>1666</v>
      </c>
      <c r="G100" s="689" t="s">
        <v>1604</v>
      </c>
      <c r="H100" s="692" t="s">
        <v>1653</v>
      </c>
      <c r="I100" s="1754"/>
      <c r="J100" s="694">
        <v>0</v>
      </c>
      <c r="K100" s="694">
        <v>109</v>
      </c>
      <c r="L100" s="695">
        <f t="shared" si="1"/>
        <v>109</v>
      </c>
      <c r="M100" s="790"/>
    </row>
    <row r="101" spans="1:13" ht="13.35" customHeight="1">
      <c r="A101" s="688" t="s">
        <v>37</v>
      </c>
      <c r="B101" s="688" t="s">
        <v>37</v>
      </c>
      <c r="C101" s="692">
        <v>2014</v>
      </c>
      <c r="D101" s="762" t="s">
        <v>532</v>
      </c>
      <c r="E101" s="763" t="s">
        <v>1427</v>
      </c>
      <c r="F101" s="692" t="s">
        <v>1605</v>
      </c>
      <c r="G101" s="689" t="s">
        <v>1587</v>
      </c>
      <c r="H101" s="692" t="s">
        <v>1620</v>
      </c>
      <c r="I101" s="694" t="s">
        <v>1308</v>
      </c>
      <c r="J101" s="694">
        <v>1</v>
      </c>
      <c r="K101" s="694">
        <v>0</v>
      </c>
      <c r="L101" s="695">
        <f t="shared" si="1"/>
        <v>1</v>
      </c>
      <c r="M101" s="790"/>
    </row>
    <row r="102" spans="1:13">
      <c r="A102" s="688" t="s">
        <v>37</v>
      </c>
      <c r="B102" s="688" t="s">
        <v>37</v>
      </c>
      <c r="C102" s="692">
        <v>2014</v>
      </c>
      <c r="D102" s="762" t="s">
        <v>532</v>
      </c>
      <c r="E102" s="763" t="s">
        <v>1427</v>
      </c>
      <c r="F102" s="692" t="s">
        <v>1605</v>
      </c>
      <c r="G102" s="689" t="s">
        <v>1604</v>
      </c>
      <c r="H102" s="692" t="s">
        <v>1655</v>
      </c>
      <c r="I102" s="694" t="s">
        <v>1308</v>
      </c>
      <c r="J102" s="694">
        <v>3</v>
      </c>
      <c r="K102" s="694">
        <v>0</v>
      </c>
      <c r="L102" s="695">
        <f t="shared" si="1"/>
        <v>3</v>
      </c>
      <c r="M102" s="799"/>
    </row>
    <row r="103" spans="1:13">
      <c r="A103" s="688" t="s">
        <v>37</v>
      </c>
      <c r="B103" s="688" t="s">
        <v>37</v>
      </c>
      <c r="C103" s="692">
        <v>2014</v>
      </c>
      <c r="D103" s="762" t="s">
        <v>532</v>
      </c>
      <c r="E103" s="763" t="s">
        <v>1427</v>
      </c>
      <c r="F103" s="692" t="s">
        <v>1605</v>
      </c>
      <c r="G103" s="689" t="s">
        <v>1604</v>
      </c>
      <c r="H103" s="692" t="s">
        <v>1657</v>
      </c>
      <c r="I103" s="694">
        <v>169</v>
      </c>
      <c r="J103" s="694">
        <v>0</v>
      </c>
      <c r="K103" s="694">
        <v>120</v>
      </c>
      <c r="L103" s="811">
        <f t="shared" si="1"/>
        <v>120</v>
      </c>
      <c r="M103" s="812"/>
    </row>
    <row r="104" spans="1:13">
      <c r="A104" s="688" t="s">
        <v>37</v>
      </c>
      <c r="B104" s="688" t="s">
        <v>37</v>
      </c>
      <c r="C104" s="692">
        <v>2014</v>
      </c>
      <c r="D104" s="762" t="s">
        <v>532</v>
      </c>
      <c r="E104" s="692" t="s">
        <v>1606</v>
      </c>
      <c r="F104" s="692" t="s">
        <v>1606</v>
      </c>
      <c r="G104" s="689" t="s">
        <v>1587</v>
      </c>
      <c r="H104" s="692" t="s">
        <v>1620</v>
      </c>
      <c r="I104" s="694" t="s">
        <v>1308</v>
      </c>
      <c r="J104" s="694">
        <v>1</v>
      </c>
      <c r="K104" s="694">
        <v>0</v>
      </c>
      <c r="L104" s="695">
        <f t="shared" si="1"/>
        <v>1</v>
      </c>
      <c r="M104" s="790"/>
    </row>
    <row r="105" spans="1:13">
      <c r="A105" s="688" t="s">
        <v>37</v>
      </c>
      <c r="B105" s="688" t="s">
        <v>37</v>
      </c>
      <c r="C105" s="692">
        <v>2014</v>
      </c>
      <c r="D105" s="762" t="s">
        <v>532</v>
      </c>
      <c r="E105" s="692" t="s">
        <v>1606</v>
      </c>
      <c r="F105" s="692" t="s">
        <v>1606</v>
      </c>
      <c r="G105" s="689" t="s">
        <v>1604</v>
      </c>
      <c r="H105" s="692" t="s">
        <v>1627</v>
      </c>
      <c r="I105" s="694">
        <v>31</v>
      </c>
      <c r="J105" s="694">
        <v>17</v>
      </c>
      <c r="K105" s="694">
        <v>0</v>
      </c>
      <c r="L105" s="695">
        <f t="shared" si="1"/>
        <v>17</v>
      </c>
      <c r="M105" s="790"/>
    </row>
  </sheetData>
  <autoFilter ref="A3:O105"/>
  <mergeCells count="29">
    <mergeCell ref="I83:I84"/>
    <mergeCell ref="I85:I86"/>
    <mergeCell ref="I99:I100"/>
    <mergeCell ref="I57:I58"/>
    <mergeCell ref="I59:I60"/>
    <mergeCell ref="I65:I66"/>
    <mergeCell ref="I68:I69"/>
    <mergeCell ref="I72:I73"/>
    <mergeCell ref="L39:L40"/>
    <mergeCell ref="J41:J43"/>
    <mergeCell ref="L41:L43"/>
    <mergeCell ref="I52:I53"/>
    <mergeCell ref="I44:I45"/>
    <mergeCell ref="L32:L34"/>
    <mergeCell ref="H37:H38"/>
    <mergeCell ref="K37:K38"/>
    <mergeCell ref="L37:L38"/>
    <mergeCell ref="J15:J17"/>
    <mergeCell ref="L15:L17"/>
    <mergeCell ref="H25:H26"/>
    <mergeCell ref="J25:J26"/>
    <mergeCell ref="K25:K26"/>
    <mergeCell ref="L25:L26"/>
    <mergeCell ref="H39:H40"/>
    <mergeCell ref="J39:J40"/>
    <mergeCell ref="H32:H34"/>
    <mergeCell ref="J32:J34"/>
    <mergeCell ref="K32:K34"/>
    <mergeCell ref="K39:K40"/>
  </mergeCells>
  <phoneticPr fontId="27" type="noConversion"/>
  <dataValidations count="1">
    <dataValidation type="textLength" showInputMessage="1" showErrorMessage="1" sqref="M45:M47 M12:M43 M52 M58:M59 M104:M105 M55:M56 M61:M86 M88:M101">
      <formula1>0</formula1>
      <formula2>150</formula2>
    </dataValidation>
  </dataValidations>
  <pageMargins left="0.78749999999999998" right="0.78749999999999998" top="1.0631944444444446" bottom="1.0631944444444446" header="0.51180555555555551" footer="0.51180555555555551"/>
  <pageSetup paperSize="9" scale="43" firstPageNumber="0" orientation="landscape" horizontalDpi="300" verticalDpi="300"/>
  <headerFooter alignWithMargins="0"/>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enableFormatConditionsCalculation="0">
    <pageSetUpPr fitToPage="1"/>
  </sheetPr>
  <dimension ref="A1:U1788"/>
  <sheetViews>
    <sheetView topLeftCell="C1673" zoomScale="70" zoomScaleNormal="70" zoomScaleSheetLayoutView="90" zoomScalePageLayoutView="70" workbookViewId="0">
      <selection activeCell="C1673" sqref="A1:XFD1048576"/>
    </sheetView>
  </sheetViews>
  <sheetFormatPr defaultColWidth="11.42578125" defaultRowHeight="12.75"/>
  <cols>
    <col min="1" max="2" width="11.42578125" style="36" customWidth="1"/>
    <col min="3" max="3" width="26.42578125" style="36" bestFit="1" customWidth="1"/>
    <col min="4" max="4" width="11.42578125" style="36" customWidth="1"/>
    <col min="5" max="5" width="19.42578125" style="4" customWidth="1"/>
    <col min="6" max="6" width="19.42578125" style="36" customWidth="1"/>
    <col min="7" max="7" width="17.7109375" style="36" customWidth="1"/>
    <col min="8" max="8" width="27.140625" style="380" bestFit="1" customWidth="1"/>
    <col min="9" max="9" width="11.42578125" style="36" customWidth="1"/>
    <col min="10" max="10" width="21.42578125" style="36" customWidth="1"/>
    <col min="11" max="11" width="14.42578125" style="36" customWidth="1"/>
    <col min="12" max="12" width="17" style="36" customWidth="1"/>
    <col min="13" max="14" width="22" style="36" customWidth="1"/>
    <col min="15" max="16" width="16.42578125" style="36" customWidth="1"/>
    <col min="17" max="18" width="17.42578125" style="36" customWidth="1"/>
    <col min="19" max="19" width="22.85546875" style="36" customWidth="1"/>
    <col min="20" max="16384" width="11.42578125" style="36"/>
  </cols>
  <sheetData>
    <row r="1" spans="1:18" ht="15.75" customHeight="1" thickBot="1">
      <c r="A1" s="34" t="s">
        <v>255</v>
      </c>
      <c r="B1" s="34"/>
      <c r="C1" s="34"/>
      <c r="D1" s="34"/>
      <c r="E1" s="357"/>
      <c r="F1" s="34"/>
      <c r="G1" s="34"/>
      <c r="H1" s="378"/>
      <c r="I1" s="34"/>
      <c r="J1" s="34"/>
      <c r="K1" s="34"/>
      <c r="L1" s="34"/>
      <c r="N1" s="248" t="s">
        <v>0</v>
      </c>
      <c r="O1" s="249" t="s">
        <v>425</v>
      </c>
    </row>
    <row r="2" spans="1:18" ht="15.75" customHeight="1" thickBot="1">
      <c r="A2" s="35"/>
      <c r="B2" s="35"/>
      <c r="C2" s="35"/>
      <c r="D2" s="35"/>
      <c r="E2" s="398"/>
      <c r="F2" s="35"/>
      <c r="G2" s="35"/>
      <c r="H2" s="379"/>
      <c r="I2" s="35"/>
      <c r="J2" s="35"/>
      <c r="K2" s="34"/>
      <c r="L2" s="34"/>
      <c r="N2" s="258" t="s">
        <v>241</v>
      </c>
      <c r="O2" s="250">
        <v>2014</v>
      </c>
    </row>
    <row r="3" spans="1:18" ht="12.95" customHeight="1" thickBot="1">
      <c r="A3" s="1770" t="s">
        <v>1</v>
      </c>
      <c r="B3" s="1770" t="s">
        <v>64</v>
      </c>
      <c r="C3" s="1770" t="s">
        <v>293</v>
      </c>
      <c r="D3" s="1770" t="s">
        <v>59</v>
      </c>
      <c r="E3" s="1770" t="s">
        <v>7</v>
      </c>
      <c r="F3" s="1770" t="s">
        <v>289</v>
      </c>
      <c r="G3" s="1770" t="s">
        <v>51</v>
      </c>
      <c r="H3" s="1770" t="s">
        <v>65</v>
      </c>
      <c r="I3" s="1770" t="s">
        <v>66</v>
      </c>
      <c r="J3" s="1771" t="s">
        <v>71</v>
      </c>
      <c r="K3" s="1772" t="s">
        <v>72</v>
      </c>
      <c r="L3" s="1773"/>
      <c r="M3" s="1773"/>
      <c r="N3" s="1773"/>
      <c r="O3" s="200"/>
      <c r="P3" s="37"/>
      <c r="Q3" s="37"/>
      <c r="R3" s="37"/>
    </row>
    <row r="4" spans="1:18" ht="64.5" thickBot="1">
      <c r="A4" s="1770"/>
      <c r="B4" s="1770"/>
      <c r="C4" s="1770"/>
      <c r="D4" s="1770"/>
      <c r="E4" s="1770"/>
      <c r="F4" s="1770"/>
      <c r="G4" s="1770"/>
      <c r="H4" s="1770"/>
      <c r="I4" s="1770"/>
      <c r="J4" s="1770"/>
      <c r="K4" s="384" t="s">
        <v>67</v>
      </c>
      <c r="L4" s="385" t="s">
        <v>68</v>
      </c>
      <c r="M4" s="386" t="s">
        <v>69</v>
      </c>
      <c r="N4" s="385" t="s">
        <v>198</v>
      </c>
      <c r="O4" s="199" t="s">
        <v>292</v>
      </c>
    </row>
    <row r="5" spans="1:18">
      <c r="A5" s="779" t="s">
        <v>37</v>
      </c>
      <c r="B5" s="779" t="s">
        <v>37</v>
      </c>
      <c r="C5" s="779" t="s">
        <v>426</v>
      </c>
      <c r="D5" s="779">
        <v>2014</v>
      </c>
      <c r="E5" s="779" t="s">
        <v>18</v>
      </c>
      <c r="F5" s="779" t="s">
        <v>1014</v>
      </c>
      <c r="G5" s="779" t="s">
        <v>2080</v>
      </c>
      <c r="H5" s="813" t="s">
        <v>596</v>
      </c>
      <c r="I5" s="779">
        <v>1</v>
      </c>
      <c r="J5" s="814" t="s">
        <v>1936</v>
      </c>
      <c r="K5" s="815">
        <v>871</v>
      </c>
      <c r="L5" s="815" t="s">
        <v>400</v>
      </c>
      <c r="M5" s="815">
        <v>0</v>
      </c>
      <c r="N5" s="815">
        <f t="shared" ref="N5:N23" si="0">SUM(K5:M5)</f>
        <v>871</v>
      </c>
      <c r="O5" s="816"/>
    </row>
    <row r="6" spans="1:18">
      <c r="A6" s="779" t="s">
        <v>37</v>
      </c>
      <c r="B6" s="779" t="s">
        <v>37</v>
      </c>
      <c r="C6" s="779" t="s">
        <v>426</v>
      </c>
      <c r="D6" s="779">
        <v>2014</v>
      </c>
      <c r="E6" s="779" t="s">
        <v>18</v>
      </c>
      <c r="F6" s="779" t="s">
        <v>1014</v>
      </c>
      <c r="G6" s="779" t="s">
        <v>2080</v>
      </c>
      <c r="H6" s="813" t="s">
        <v>78</v>
      </c>
      <c r="I6" s="779">
        <v>1</v>
      </c>
      <c r="J6" s="814" t="s">
        <v>1936</v>
      </c>
      <c r="K6" s="779">
        <f>19459+8369</f>
        <v>27828</v>
      </c>
      <c r="L6" s="779" t="s">
        <v>400</v>
      </c>
      <c r="M6" s="779">
        <v>0</v>
      </c>
      <c r="N6" s="779">
        <f t="shared" si="0"/>
        <v>27828</v>
      </c>
      <c r="O6" s="816"/>
    </row>
    <row r="7" spans="1:18">
      <c r="A7" s="779" t="s">
        <v>37</v>
      </c>
      <c r="B7" s="779" t="s">
        <v>37</v>
      </c>
      <c r="C7" s="779" t="s">
        <v>426</v>
      </c>
      <c r="D7" s="779">
        <v>2014</v>
      </c>
      <c r="E7" s="779" t="s">
        <v>18</v>
      </c>
      <c r="F7" s="779" t="s">
        <v>1014</v>
      </c>
      <c r="G7" s="779" t="s">
        <v>2080</v>
      </c>
      <c r="H7" s="813" t="s">
        <v>621</v>
      </c>
      <c r="I7" s="779">
        <v>1</v>
      </c>
      <c r="J7" s="814" t="s">
        <v>1936</v>
      </c>
      <c r="K7" s="779">
        <f>1941+2143</f>
        <v>4084</v>
      </c>
      <c r="L7" s="779" t="s">
        <v>400</v>
      </c>
      <c r="M7" s="779">
        <v>0</v>
      </c>
      <c r="N7" s="779">
        <f t="shared" si="0"/>
        <v>4084</v>
      </c>
      <c r="O7" s="816"/>
    </row>
    <row r="8" spans="1:18">
      <c r="A8" s="779" t="s">
        <v>37</v>
      </c>
      <c r="B8" s="779" t="s">
        <v>37</v>
      </c>
      <c r="C8" s="779" t="s">
        <v>426</v>
      </c>
      <c r="D8" s="779">
        <v>2014</v>
      </c>
      <c r="E8" s="779" t="s">
        <v>18</v>
      </c>
      <c r="F8" s="779" t="s">
        <v>1014</v>
      </c>
      <c r="G8" s="779" t="s">
        <v>2080</v>
      </c>
      <c r="H8" s="813" t="s">
        <v>1958</v>
      </c>
      <c r="I8" s="779" t="s">
        <v>400</v>
      </c>
      <c r="J8" s="814" t="s">
        <v>1936</v>
      </c>
      <c r="K8" s="779">
        <v>440</v>
      </c>
      <c r="L8" s="779" t="s">
        <v>400</v>
      </c>
      <c r="M8" s="779">
        <v>0</v>
      </c>
      <c r="N8" s="779">
        <f t="shared" si="0"/>
        <v>440</v>
      </c>
      <c r="O8" s="816"/>
    </row>
    <row r="9" spans="1:18">
      <c r="A9" s="779" t="s">
        <v>37</v>
      </c>
      <c r="B9" s="779" t="s">
        <v>37</v>
      </c>
      <c r="C9" s="779" t="s">
        <v>426</v>
      </c>
      <c r="D9" s="779">
        <v>2014</v>
      </c>
      <c r="E9" s="779" t="s">
        <v>18</v>
      </c>
      <c r="F9" s="779" t="s">
        <v>1014</v>
      </c>
      <c r="G9" s="779" t="s">
        <v>2080</v>
      </c>
      <c r="H9" s="813" t="s">
        <v>1776</v>
      </c>
      <c r="I9" s="779">
        <v>1</v>
      </c>
      <c r="J9" s="814" t="s">
        <v>1936</v>
      </c>
      <c r="K9" s="779">
        <v>159</v>
      </c>
      <c r="L9" s="779" t="s">
        <v>400</v>
      </c>
      <c r="M9" s="779">
        <v>0</v>
      </c>
      <c r="N9" s="779">
        <f t="shared" si="0"/>
        <v>159</v>
      </c>
      <c r="O9" s="816"/>
    </row>
    <row r="10" spans="1:18">
      <c r="A10" s="779" t="s">
        <v>37</v>
      </c>
      <c r="B10" s="779" t="s">
        <v>37</v>
      </c>
      <c r="C10" s="779" t="s">
        <v>426</v>
      </c>
      <c r="D10" s="779">
        <v>2014</v>
      </c>
      <c r="E10" s="779" t="s">
        <v>18</v>
      </c>
      <c r="F10" s="779" t="s">
        <v>1014</v>
      </c>
      <c r="G10" s="779" t="s">
        <v>2080</v>
      </c>
      <c r="H10" s="813" t="s">
        <v>657</v>
      </c>
      <c r="I10" s="779">
        <v>1</v>
      </c>
      <c r="J10" s="814" t="s">
        <v>1936</v>
      </c>
      <c r="K10" s="779">
        <v>160</v>
      </c>
      <c r="L10" s="779" t="s">
        <v>400</v>
      </c>
      <c r="M10" s="779">
        <v>0</v>
      </c>
      <c r="N10" s="779">
        <f t="shared" si="0"/>
        <v>160</v>
      </c>
      <c r="O10" s="816"/>
    </row>
    <row r="11" spans="1:18">
      <c r="A11" s="779" t="s">
        <v>37</v>
      </c>
      <c r="B11" s="779" t="s">
        <v>37</v>
      </c>
      <c r="C11" s="779" t="s">
        <v>426</v>
      </c>
      <c r="D11" s="779">
        <v>2014</v>
      </c>
      <c r="E11" s="779" t="s">
        <v>18</v>
      </c>
      <c r="F11" s="779" t="s">
        <v>1014</v>
      </c>
      <c r="G11" s="779" t="s">
        <v>2080</v>
      </c>
      <c r="H11" s="813" t="s">
        <v>657</v>
      </c>
      <c r="I11" s="779">
        <v>1</v>
      </c>
      <c r="J11" s="814" t="s">
        <v>1937</v>
      </c>
      <c r="K11" s="779">
        <v>6117</v>
      </c>
      <c r="L11" s="779" t="s">
        <v>400</v>
      </c>
      <c r="M11" s="779">
        <v>0</v>
      </c>
      <c r="N11" s="779">
        <f t="shared" si="0"/>
        <v>6117</v>
      </c>
      <c r="O11" s="816"/>
    </row>
    <row r="12" spans="1:18">
      <c r="A12" s="779" t="s">
        <v>37</v>
      </c>
      <c r="B12" s="779" t="s">
        <v>37</v>
      </c>
      <c r="C12" s="779" t="s">
        <v>426</v>
      </c>
      <c r="D12" s="779">
        <v>2014</v>
      </c>
      <c r="E12" s="779" t="s">
        <v>18</v>
      </c>
      <c r="F12" s="779" t="s">
        <v>1014</v>
      </c>
      <c r="G12" s="779" t="s">
        <v>2080</v>
      </c>
      <c r="H12" s="813" t="s">
        <v>419</v>
      </c>
      <c r="I12" s="779">
        <v>1</v>
      </c>
      <c r="J12" s="814" t="s">
        <v>1937</v>
      </c>
      <c r="K12" s="779">
        <v>0</v>
      </c>
      <c r="L12" s="779" t="s">
        <v>400</v>
      </c>
      <c r="M12" s="779">
        <v>274</v>
      </c>
      <c r="N12" s="779">
        <f>SUM(K12:M12)</f>
        <v>274</v>
      </c>
      <c r="O12" s="816"/>
    </row>
    <row r="13" spans="1:18">
      <c r="A13" s="779" t="s">
        <v>37</v>
      </c>
      <c r="B13" s="779" t="s">
        <v>37</v>
      </c>
      <c r="C13" s="779" t="s">
        <v>426</v>
      </c>
      <c r="D13" s="779">
        <v>2014</v>
      </c>
      <c r="E13" s="779" t="s">
        <v>20</v>
      </c>
      <c r="F13" s="779" t="s">
        <v>1014</v>
      </c>
      <c r="G13" s="779" t="s">
        <v>2081</v>
      </c>
      <c r="H13" s="813" t="s">
        <v>1959</v>
      </c>
      <c r="I13" s="779">
        <v>2</v>
      </c>
      <c r="J13" s="814" t="s">
        <v>1940</v>
      </c>
      <c r="K13" s="779">
        <v>4025</v>
      </c>
      <c r="L13" s="779" t="s">
        <v>400</v>
      </c>
      <c r="M13" s="779">
        <v>175</v>
      </c>
      <c r="N13" s="779">
        <f t="shared" si="0"/>
        <v>4200</v>
      </c>
      <c r="O13" s="817"/>
    </row>
    <row r="14" spans="1:18">
      <c r="A14" s="779" t="s">
        <v>37</v>
      </c>
      <c r="B14" s="779" t="s">
        <v>37</v>
      </c>
      <c r="C14" s="779" t="s">
        <v>426</v>
      </c>
      <c r="D14" s="779">
        <v>2014</v>
      </c>
      <c r="E14" s="779" t="s">
        <v>20</v>
      </c>
      <c r="F14" s="779" t="s">
        <v>1014</v>
      </c>
      <c r="G14" s="779" t="s">
        <v>2081</v>
      </c>
      <c r="H14" s="813" t="s">
        <v>639</v>
      </c>
      <c r="I14" s="779">
        <v>1</v>
      </c>
      <c r="J14" s="814" t="s">
        <v>1940</v>
      </c>
      <c r="K14" s="779">
        <v>240</v>
      </c>
      <c r="L14" s="779" t="s">
        <v>400</v>
      </c>
      <c r="M14" s="779">
        <v>0</v>
      </c>
      <c r="N14" s="779">
        <f t="shared" si="0"/>
        <v>240</v>
      </c>
      <c r="O14" s="817"/>
    </row>
    <row r="15" spans="1:18">
      <c r="A15" s="779" t="s">
        <v>37</v>
      </c>
      <c r="B15" s="779" t="s">
        <v>37</v>
      </c>
      <c r="C15" s="779" t="s">
        <v>426</v>
      </c>
      <c r="D15" s="779">
        <v>2014</v>
      </c>
      <c r="E15" s="779" t="s">
        <v>20</v>
      </c>
      <c r="F15" s="779" t="s">
        <v>1014</v>
      </c>
      <c r="G15" s="779" t="s">
        <v>2081</v>
      </c>
      <c r="H15" s="813" t="s">
        <v>1816</v>
      </c>
      <c r="I15" s="779" t="s">
        <v>400</v>
      </c>
      <c r="J15" s="814" t="s">
        <v>1940</v>
      </c>
      <c r="K15" s="779">
        <v>0</v>
      </c>
      <c r="L15" s="779" t="s">
        <v>400</v>
      </c>
      <c r="M15" s="779">
        <v>834</v>
      </c>
      <c r="N15" s="779">
        <f t="shared" si="0"/>
        <v>834</v>
      </c>
      <c r="O15" s="817"/>
    </row>
    <row r="16" spans="1:18">
      <c r="A16" s="779" t="s">
        <v>37</v>
      </c>
      <c r="B16" s="779" t="s">
        <v>37</v>
      </c>
      <c r="C16" s="779" t="s">
        <v>426</v>
      </c>
      <c r="D16" s="779">
        <v>2014</v>
      </c>
      <c r="E16" s="779" t="s">
        <v>20</v>
      </c>
      <c r="F16" s="779" t="s">
        <v>1014</v>
      </c>
      <c r="G16" s="779" t="s">
        <v>2081</v>
      </c>
      <c r="H16" s="813" t="s">
        <v>564</v>
      </c>
      <c r="I16" s="779">
        <v>1</v>
      </c>
      <c r="J16" s="814" t="s">
        <v>1940</v>
      </c>
      <c r="K16" s="779">
        <v>0</v>
      </c>
      <c r="L16" s="779" t="s">
        <v>400</v>
      </c>
      <c r="M16" s="779">
        <v>43</v>
      </c>
      <c r="N16" s="779">
        <f t="shared" si="0"/>
        <v>43</v>
      </c>
      <c r="O16" s="817"/>
    </row>
    <row r="17" spans="1:21">
      <c r="A17" s="779" t="s">
        <v>37</v>
      </c>
      <c r="B17" s="779" t="s">
        <v>37</v>
      </c>
      <c r="C17" s="779" t="s">
        <v>426</v>
      </c>
      <c r="D17" s="779">
        <v>2014</v>
      </c>
      <c r="E17" s="779" t="s">
        <v>20</v>
      </c>
      <c r="F17" s="779" t="s">
        <v>1014</v>
      </c>
      <c r="G17" s="779" t="s">
        <v>2081</v>
      </c>
      <c r="H17" s="813" t="s">
        <v>1960</v>
      </c>
      <c r="I17" s="779" t="s">
        <v>400</v>
      </c>
      <c r="J17" s="814" t="s">
        <v>1940</v>
      </c>
      <c r="K17" s="779">
        <v>82</v>
      </c>
      <c r="L17" s="779" t="s">
        <v>400</v>
      </c>
      <c r="M17" s="779">
        <v>341</v>
      </c>
      <c r="N17" s="779">
        <f t="shared" si="0"/>
        <v>423</v>
      </c>
      <c r="O17" s="817"/>
    </row>
    <row r="18" spans="1:21">
      <c r="A18" s="779" t="s">
        <v>37</v>
      </c>
      <c r="B18" s="779" t="s">
        <v>37</v>
      </c>
      <c r="C18" s="779" t="s">
        <v>426</v>
      </c>
      <c r="D18" s="779">
        <v>2014</v>
      </c>
      <c r="E18" s="779" t="s">
        <v>20</v>
      </c>
      <c r="F18" s="779" t="s">
        <v>1014</v>
      </c>
      <c r="G18" s="779" t="s">
        <v>2081</v>
      </c>
      <c r="H18" s="813" t="s">
        <v>545</v>
      </c>
      <c r="I18" s="779">
        <v>1</v>
      </c>
      <c r="J18" s="814" t="s">
        <v>1940</v>
      </c>
      <c r="K18" s="779">
        <v>4274</v>
      </c>
      <c r="L18" s="779" t="s">
        <v>400</v>
      </c>
      <c r="M18" s="779">
        <v>0</v>
      </c>
      <c r="N18" s="779">
        <f t="shared" si="0"/>
        <v>4274</v>
      </c>
      <c r="O18" s="817"/>
    </row>
    <row r="19" spans="1:21">
      <c r="A19" s="779" t="s">
        <v>37</v>
      </c>
      <c r="B19" s="779" t="s">
        <v>37</v>
      </c>
      <c r="C19" s="779" t="s">
        <v>426</v>
      </c>
      <c r="D19" s="779">
        <v>2014</v>
      </c>
      <c r="E19" s="779" t="s">
        <v>20</v>
      </c>
      <c r="F19" s="779" t="s">
        <v>1014</v>
      </c>
      <c r="G19" s="779" t="s">
        <v>2081</v>
      </c>
      <c r="H19" s="813" t="s">
        <v>568</v>
      </c>
      <c r="I19" s="779">
        <v>1</v>
      </c>
      <c r="J19" s="814" t="s">
        <v>1940</v>
      </c>
      <c r="K19" s="779">
        <v>6086</v>
      </c>
      <c r="L19" s="779" t="s">
        <v>400</v>
      </c>
      <c r="M19" s="779">
        <v>951</v>
      </c>
      <c r="N19" s="779">
        <f t="shared" si="0"/>
        <v>7037</v>
      </c>
      <c r="O19" s="817"/>
    </row>
    <row r="20" spans="1:21">
      <c r="A20" s="779" t="s">
        <v>37</v>
      </c>
      <c r="B20" s="779" t="s">
        <v>37</v>
      </c>
      <c r="C20" s="779" t="s">
        <v>426</v>
      </c>
      <c r="D20" s="779">
        <v>2014</v>
      </c>
      <c r="E20" s="779" t="s">
        <v>20</v>
      </c>
      <c r="F20" s="779" t="s">
        <v>1014</v>
      </c>
      <c r="G20" s="779" t="s">
        <v>2081</v>
      </c>
      <c r="H20" s="813" t="s">
        <v>1961</v>
      </c>
      <c r="I20" s="779" t="s">
        <v>400</v>
      </c>
      <c r="J20" s="814" t="s">
        <v>1940</v>
      </c>
      <c r="K20" s="779">
        <v>0</v>
      </c>
      <c r="L20" s="779" t="s">
        <v>400</v>
      </c>
      <c r="M20" s="779">
        <v>1711</v>
      </c>
      <c r="N20" s="779">
        <f t="shared" si="0"/>
        <v>1711</v>
      </c>
      <c r="O20" s="817"/>
    </row>
    <row r="21" spans="1:21">
      <c r="A21" s="779" t="s">
        <v>37</v>
      </c>
      <c r="B21" s="779" t="s">
        <v>37</v>
      </c>
      <c r="C21" s="779" t="s">
        <v>426</v>
      </c>
      <c r="D21" s="779">
        <v>2014</v>
      </c>
      <c r="E21" s="779" t="s">
        <v>20</v>
      </c>
      <c r="F21" s="779" t="s">
        <v>1014</v>
      </c>
      <c r="G21" s="779" t="s">
        <v>2081</v>
      </c>
      <c r="H21" s="813" t="s">
        <v>594</v>
      </c>
      <c r="I21" s="779">
        <v>2</v>
      </c>
      <c r="J21" s="814" t="s">
        <v>1940</v>
      </c>
      <c r="K21" s="779">
        <v>571</v>
      </c>
      <c r="L21" s="779" t="s">
        <v>400</v>
      </c>
      <c r="M21" s="779">
        <v>116</v>
      </c>
      <c r="N21" s="779">
        <f>SUM(K21:M21)</f>
        <v>687</v>
      </c>
      <c r="O21" s="817"/>
      <c r="R21" s="818"/>
      <c r="S21" s="818"/>
      <c r="T21" s="818"/>
      <c r="U21" s="818"/>
    </row>
    <row r="22" spans="1:21">
      <c r="A22" s="779" t="s">
        <v>37</v>
      </c>
      <c r="B22" s="779" t="s">
        <v>37</v>
      </c>
      <c r="C22" s="779" t="s">
        <v>426</v>
      </c>
      <c r="D22" s="779">
        <v>2014</v>
      </c>
      <c r="E22" s="779" t="s">
        <v>20</v>
      </c>
      <c r="F22" s="779" t="s">
        <v>1014</v>
      </c>
      <c r="G22" s="779" t="s">
        <v>2081</v>
      </c>
      <c r="H22" s="813" t="s">
        <v>568</v>
      </c>
      <c r="I22" s="779">
        <v>1</v>
      </c>
      <c r="J22" s="814" t="s">
        <v>1938</v>
      </c>
      <c r="K22" s="779">
        <v>3197</v>
      </c>
      <c r="L22" s="779" t="s">
        <v>400</v>
      </c>
      <c r="M22" s="779">
        <v>605</v>
      </c>
      <c r="N22" s="779">
        <f t="shared" si="0"/>
        <v>3802</v>
      </c>
      <c r="O22" s="816"/>
      <c r="R22" s="818"/>
      <c r="S22" s="818"/>
      <c r="T22" s="818"/>
      <c r="U22" s="818"/>
    </row>
    <row r="23" spans="1:21" ht="13.5" thickBot="1">
      <c r="A23" s="779" t="s">
        <v>37</v>
      </c>
      <c r="B23" s="779" t="s">
        <v>37</v>
      </c>
      <c r="C23" s="779" t="s">
        <v>426</v>
      </c>
      <c r="D23" s="779">
        <v>2014</v>
      </c>
      <c r="E23" s="779" t="s">
        <v>20</v>
      </c>
      <c r="F23" s="779" t="s">
        <v>1014</v>
      </c>
      <c r="G23" s="779" t="s">
        <v>2081</v>
      </c>
      <c r="H23" s="813" t="s">
        <v>657</v>
      </c>
      <c r="I23" s="779">
        <v>1</v>
      </c>
      <c r="J23" s="814" t="s">
        <v>1938</v>
      </c>
      <c r="K23" s="779">
        <v>5452</v>
      </c>
      <c r="L23" s="779" t="s">
        <v>400</v>
      </c>
      <c r="M23" s="779">
        <v>0</v>
      </c>
      <c r="N23" s="779">
        <f t="shared" si="0"/>
        <v>5452</v>
      </c>
      <c r="O23" s="816"/>
    </row>
    <row r="24" spans="1:21">
      <c r="A24" s="819" t="s">
        <v>37</v>
      </c>
      <c r="B24" s="820" t="s">
        <v>37</v>
      </c>
      <c r="C24" s="524" t="s">
        <v>426</v>
      </c>
      <c r="D24" s="815">
        <v>2014</v>
      </c>
      <c r="E24" s="815" t="s">
        <v>20</v>
      </c>
      <c r="F24" s="815" t="s">
        <v>1014</v>
      </c>
      <c r="G24" s="821" t="s">
        <v>2076</v>
      </c>
      <c r="H24" s="822" t="s">
        <v>797</v>
      </c>
      <c r="I24" s="815">
        <v>2</v>
      </c>
      <c r="J24" s="823" t="s">
        <v>721</v>
      </c>
      <c r="K24" s="821"/>
      <c r="L24" s="824">
        <v>10</v>
      </c>
      <c r="M24" s="821"/>
      <c r="N24" s="824">
        <f>L24+M24</f>
        <v>10</v>
      </c>
      <c r="O24" s="825"/>
    </row>
    <row r="25" spans="1:21">
      <c r="A25" s="826" t="s">
        <v>37</v>
      </c>
      <c r="B25" s="827" t="s">
        <v>37</v>
      </c>
      <c r="C25" s="779" t="s">
        <v>426</v>
      </c>
      <c r="D25" s="779">
        <v>2014</v>
      </c>
      <c r="E25" s="779" t="s">
        <v>20</v>
      </c>
      <c r="F25" s="779" t="s">
        <v>1014</v>
      </c>
      <c r="G25" s="821" t="s">
        <v>2076</v>
      </c>
      <c r="H25" s="828" t="s">
        <v>801</v>
      </c>
      <c r="I25" s="779">
        <v>2</v>
      </c>
      <c r="J25" s="829" t="s">
        <v>721</v>
      </c>
      <c r="K25" s="830"/>
      <c r="L25" s="831">
        <v>74</v>
      </c>
      <c r="M25" s="830"/>
      <c r="N25" s="831">
        <f t="shared" ref="N25:N88" si="1">L25+M25</f>
        <v>74</v>
      </c>
      <c r="O25" s="832"/>
    </row>
    <row r="26" spans="1:21">
      <c r="A26" s="833" t="s">
        <v>37</v>
      </c>
      <c r="B26" s="834" t="s">
        <v>37</v>
      </c>
      <c r="C26" s="522" t="s">
        <v>426</v>
      </c>
      <c r="D26" s="779">
        <v>2014</v>
      </c>
      <c r="E26" s="779" t="s">
        <v>20</v>
      </c>
      <c r="F26" s="779" t="s">
        <v>1014</v>
      </c>
      <c r="G26" s="821" t="s">
        <v>2076</v>
      </c>
      <c r="H26" s="813" t="s">
        <v>82</v>
      </c>
      <c r="I26" s="779">
        <v>1</v>
      </c>
      <c r="J26" s="814" t="s">
        <v>721</v>
      </c>
      <c r="K26" s="779"/>
      <c r="L26" s="835">
        <v>601</v>
      </c>
      <c r="M26" s="835"/>
      <c r="N26" s="831">
        <f t="shared" si="1"/>
        <v>601</v>
      </c>
      <c r="O26" s="832"/>
      <c r="P26" s="836"/>
      <c r="Q26" s="836"/>
      <c r="R26" s="836"/>
      <c r="S26" s="836"/>
    </row>
    <row r="27" spans="1:21">
      <c r="A27" s="833" t="s">
        <v>37</v>
      </c>
      <c r="B27" s="834" t="s">
        <v>37</v>
      </c>
      <c r="C27" s="522" t="s">
        <v>426</v>
      </c>
      <c r="D27" s="779">
        <v>2014</v>
      </c>
      <c r="E27" s="779" t="s">
        <v>20</v>
      </c>
      <c r="F27" s="779" t="s">
        <v>1014</v>
      </c>
      <c r="G27" s="821" t="s">
        <v>2076</v>
      </c>
      <c r="H27" s="813" t="s">
        <v>1257</v>
      </c>
      <c r="I27" s="779">
        <v>2</v>
      </c>
      <c r="J27" s="814" t="s">
        <v>1771</v>
      </c>
      <c r="K27" s="779"/>
      <c r="L27" s="835"/>
      <c r="M27" s="835">
        <v>20</v>
      </c>
      <c r="N27" s="831">
        <f t="shared" si="1"/>
        <v>20</v>
      </c>
      <c r="O27" s="832"/>
    </row>
    <row r="28" spans="1:21">
      <c r="A28" s="826" t="s">
        <v>37</v>
      </c>
      <c r="B28" s="827" t="s">
        <v>37</v>
      </c>
      <c r="C28" s="779" t="s">
        <v>426</v>
      </c>
      <c r="D28" s="779">
        <v>2014</v>
      </c>
      <c r="E28" s="779" t="s">
        <v>20</v>
      </c>
      <c r="F28" s="779" t="s">
        <v>1014</v>
      </c>
      <c r="G28" s="821" t="s">
        <v>2076</v>
      </c>
      <c r="H28" s="828" t="s">
        <v>1772</v>
      </c>
      <c r="I28" s="830" t="s">
        <v>400</v>
      </c>
      <c r="J28" s="829" t="s">
        <v>1771</v>
      </c>
      <c r="K28" s="830"/>
      <c r="L28" s="831"/>
      <c r="M28" s="831">
        <v>2</v>
      </c>
      <c r="N28" s="831">
        <f t="shared" si="1"/>
        <v>2</v>
      </c>
      <c r="O28" s="832"/>
    </row>
    <row r="29" spans="1:21">
      <c r="A29" s="833" t="s">
        <v>37</v>
      </c>
      <c r="B29" s="834" t="s">
        <v>37</v>
      </c>
      <c r="C29" s="522" t="s">
        <v>426</v>
      </c>
      <c r="D29" s="779">
        <v>2014</v>
      </c>
      <c r="E29" s="779" t="s">
        <v>20</v>
      </c>
      <c r="F29" s="779" t="s">
        <v>1014</v>
      </c>
      <c r="G29" s="821" t="s">
        <v>2076</v>
      </c>
      <c r="H29" s="828" t="s">
        <v>1773</v>
      </c>
      <c r="I29" s="830" t="s">
        <v>400</v>
      </c>
      <c r="J29" s="829" t="s">
        <v>1771</v>
      </c>
      <c r="K29" s="830"/>
      <c r="L29" s="831"/>
      <c r="M29" s="831">
        <v>9</v>
      </c>
      <c r="N29" s="831">
        <f t="shared" si="1"/>
        <v>9</v>
      </c>
      <c r="O29" s="832"/>
    </row>
    <row r="30" spans="1:21">
      <c r="A30" s="833" t="s">
        <v>37</v>
      </c>
      <c r="B30" s="834" t="s">
        <v>37</v>
      </c>
      <c r="C30" s="522" t="s">
        <v>426</v>
      </c>
      <c r="D30" s="779">
        <v>2014</v>
      </c>
      <c r="E30" s="779" t="s">
        <v>20</v>
      </c>
      <c r="F30" s="779" t="s">
        <v>1014</v>
      </c>
      <c r="G30" s="821" t="s">
        <v>2076</v>
      </c>
      <c r="H30" s="813" t="s">
        <v>1774</v>
      </c>
      <c r="I30" s="779" t="s">
        <v>400</v>
      </c>
      <c r="J30" s="814" t="s">
        <v>1771</v>
      </c>
      <c r="K30" s="779"/>
      <c r="L30" s="835"/>
      <c r="M30" s="835">
        <v>6</v>
      </c>
      <c r="N30" s="831">
        <f t="shared" si="1"/>
        <v>6</v>
      </c>
      <c r="O30" s="832"/>
    </row>
    <row r="31" spans="1:21">
      <c r="A31" s="826" t="s">
        <v>37</v>
      </c>
      <c r="B31" s="827" t="s">
        <v>37</v>
      </c>
      <c r="C31" s="779" t="s">
        <v>426</v>
      </c>
      <c r="D31" s="779">
        <v>2014</v>
      </c>
      <c r="E31" s="779" t="s">
        <v>20</v>
      </c>
      <c r="F31" s="779" t="s">
        <v>1014</v>
      </c>
      <c r="G31" s="821" t="s">
        <v>2076</v>
      </c>
      <c r="H31" s="813" t="s">
        <v>801</v>
      </c>
      <c r="I31" s="779">
        <v>2</v>
      </c>
      <c r="J31" s="814" t="s">
        <v>1771</v>
      </c>
      <c r="K31" s="779"/>
      <c r="L31" s="835"/>
      <c r="M31" s="835">
        <v>26</v>
      </c>
      <c r="N31" s="831">
        <f t="shared" si="1"/>
        <v>26</v>
      </c>
      <c r="O31" s="832"/>
    </row>
    <row r="32" spans="1:21">
      <c r="A32" s="833" t="s">
        <v>37</v>
      </c>
      <c r="B32" s="834" t="s">
        <v>37</v>
      </c>
      <c r="C32" s="522" t="s">
        <v>426</v>
      </c>
      <c r="D32" s="779">
        <v>2014</v>
      </c>
      <c r="E32" s="779" t="s">
        <v>20</v>
      </c>
      <c r="F32" s="779" t="s">
        <v>1014</v>
      </c>
      <c r="G32" s="821" t="s">
        <v>2076</v>
      </c>
      <c r="H32" s="813" t="s">
        <v>603</v>
      </c>
      <c r="I32" s="779">
        <v>1</v>
      </c>
      <c r="J32" s="814" t="s">
        <v>1771</v>
      </c>
      <c r="K32" s="779"/>
      <c r="L32" s="835"/>
      <c r="M32" s="835">
        <v>1</v>
      </c>
      <c r="N32" s="831">
        <f t="shared" si="1"/>
        <v>1</v>
      </c>
      <c r="O32" s="832"/>
    </row>
    <row r="33" spans="1:15">
      <c r="A33" s="833" t="s">
        <v>37</v>
      </c>
      <c r="B33" s="834" t="s">
        <v>37</v>
      </c>
      <c r="C33" s="522" t="s">
        <v>426</v>
      </c>
      <c r="D33" s="779">
        <v>2014</v>
      </c>
      <c r="E33" s="779" t="s">
        <v>20</v>
      </c>
      <c r="F33" s="779" t="s">
        <v>1014</v>
      </c>
      <c r="G33" s="821" t="s">
        <v>2076</v>
      </c>
      <c r="H33" s="813" t="s">
        <v>1775</v>
      </c>
      <c r="I33" s="830" t="s">
        <v>400</v>
      </c>
      <c r="J33" s="814" t="s">
        <v>1771</v>
      </c>
      <c r="K33" s="779"/>
      <c r="L33" s="835"/>
      <c r="M33" s="835">
        <v>54</v>
      </c>
      <c r="N33" s="831">
        <f t="shared" si="1"/>
        <v>54</v>
      </c>
      <c r="O33" s="832"/>
    </row>
    <row r="34" spans="1:15">
      <c r="A34" s="833" t="s">
        <v>37</v>
      </c>
      <c r="B34" s="827" t="s">
        <v>37</v>
      </c>
      <c r="C34" s="779" t="s">
        <v>426</v>
      </c>
      <c r="D34" s="779">
        <v>2014</v>
      </c>
      <c r="E34" s="779" t="s">
        <v>20</v>
      </c>
      <c r="F34" s="779" t="s">
        <v>1014</v>
      </c>
      <c r="G34" s="821" t="s">
        <v>2076</v>
      </c>
      <c r="H34" s="813" t="s">
        <v>621</v>
      </c>
      <c r="I34" s="779">
        <v>1</v>
      </c>
      <c r="J34" s="814" t="s">
        <v>1771</v>
      </c>
      <c r="K34" s="779"/>
      <c r="L34" s="835"/>
      <c r="M34" s="835">
        <v>1</v>
      </c>
      <c r="N34" s="831">
        <f t="shared" si="1"/>
        <v>1</v>
      </c>
      <c r="O34" s="832"/>
    </row>
    <row r="35" spans="1:15">
      <c r="A35" s="833" t="s">
        <v>37</v>
      </c>
      <c r="B35" s="834" t="s">
        <v>37</v>
      </c>
      <c r="C35" s="522" t="s">
        <v>426</v>
      </c>
      <c r="D35" s="779">
        <v>2014</v>
      </c>
      <c r="E35" s="779" t="s">
        <v>20</v>
      </c>
      <c r="F35" s="779" t="s">
        <v>1014</v>
      </c>
      <c r="G35" s="821" t="s">
        <v>2076</v>
      </c>
      <c r="H35" s="813" t="s">
        <v>82</v>
      </c>
      <c r="I35" s="779">
        <v>1</v>
      </c>
      <c r="J35" s="814" t="s">
        <v>1771</v>
      </c>
      <c r="K35" s="779"/>
      <c r="L35" s="835"/>
      <c r="M35" s="835">
        <v>18</v>
      </c>
      <c r="N35" s="831">
        <f t="shared" si="1"/>
        <v>18</v>
      </c>
      <c r="O35" s="832"/>
    </row>
    <row r="36" spans="1:15">
      <c r="A36" s="833" t="s">
        <v>37</v>
      </c>
      <c r="B36" s="834" t="s">
        <v>37</v>
      </c>
      <c r="C36" s="522" t="s">
        <v>426</v>
      </c>
      <c r="D36" s="779">
        <v>2014</v>
      </c>
      <c r="E36" s="779" t="s">
        <v>20</v>
      </c>
      <c r="F36" s="779" t="s">
        <v>1014</v>
      </c>
      <c r="G36" s="821" t="s">
        <v>2076</v>
      </c>
      <c r="H36" s="813" t="s">
        <v>641</v>
      </c>
      <c r="I36" s="779">
        <v>2</v>
      </c>
      <c r="J36" s="814" t="s">
        <v>1771</v>
      </c>
      <c r="K36" s="779"/>
      <c r="L36" s="835"/>
      <c r="M36" s="835">
        <v>3</v>
      </c>
      <c r="N36" s="831">
        <f t="shared" si="1"/>
        <v>3</v>
      </c>
      <c r="O36" s="832"/>
    </row>
    <row r="37" spans="1:15">
      <c r="A37" s="833" t="s">
        <v>37</v>
      </c>
      <c r="B37" s="827" t="s">
        <v>37</v>
      </c>
      <c r="C37" s="779" t="s">
        <v>426</v>
      </c>
      <c r="D37" s="779">
        <v>2014</v>
      </c>
      <c r="E37" s="779" t="s">
        <v>20</v>
      </c>
      <c r="F37" s="779" t="s">
        <v>1014</v>
      </c>
      <c r="G37" s="821" t="s">
        <v>2076</v>
      </c>
      <c r="H37" s="813" t="s">
        <v>648</v>
      </c>
      <c r="I37" s="779">
        <v>2</v>
      </c>
      <c r="J37" s="814" t="s">
        <v>1771</v>
      </c>
      <c r="K37" s="779"/>
      <c r="L37" s="835"/>
      <c r="M37" s="835">
        <v>23</v>
      </c>
      <c r="N37" s="831">
        <f t="shared" si="1"/>
        <v>23</v>
      </c>
      <c r="O37" s="832"/>
    </row>
    <row r="38" spans="1:15">
      <c r="A38" s="833" t="s">
        <v>37</v>
      </c>
      <c r="B38" s="834" t="s">
        <v>37</v>
      </c>
      <c r="C38" s="522" t="s">
        <v>426</v>
      </c>
      <c r="D38" s="779">
        <v>2014</v>
      </c>
      <c r="E38" s="779" t="s">
        <v>20</v>
      </c>
      <c r="F38" s="779" t="s">
        <v>1014</v>
      </c>
      <c r="G38" s="821" t="s">
        <v>2076</v>
      </c>
      <c r="H38" s="828" t="s">
        <v>1776</v>
      </c>
      <c r="I38" s="779">
        <v>2</v>
      </c>
      <c r="J38" s="829" t="s">
        <v>1771</v>
      </c>
      <c r="K38" s="830"/>
      <c r="L38" s="831"/>
      <c r="M38" s="831">
        <v>47</v>
      </c>
      <c r="N38" s="831">
        <f t="shared" si="1"/>
        <v>47</v>
      </c>
      <c r="O38" s="832"/>
    </row>
    <row r="39" spans="1:15">
      <c r="A39" s="833" t="s">
        <v>37</v>
      </c>
      <c r="B39" s="834" t="s">
        <v>37</v>
      </c>
      <c r="C39" s="522" t="s">
        <v>426</v>
      </c>
      <c r="D39" s="779">
        <v>2014</v>
      </c>
      <c r="E39" s="779" t="s">
        <v>20</v>
      </c>
      <c r="F39" s="779" t="s">
        <v>1014</v>
      </c>
      <c r="G39" s="821" t="s">
        <v>2076</v>
      </c>
      <c r="H39" s="828" t="s">
        <v>814</v>
      </c>
      <c r="I39" s="830" t="s">
        <v>400</v>
      </c>
      <c r="J39" s="829" t="s">
        <v>1771</v>
      </c>
      <c r="K39" s="779"/>
      <c r="L39" s="835"/>
      <c r="M39" s="835">
        <v>46</v>
      </c>
      <c r="N39" s="831">
        <f t="shared" si="1"/>
        <v>46</v>
      </c>
      <c r="O39" s="832"/>
    </row>
    <row r="40" spans="1:15">
      <c r="A40" s="833" t="s">
        <v>37</v>
      </c>
      <c r="B40" s="827" t="s">
        <v>37</v>
      </c>
      <c r="C40" s="779" t="s">
        <v>426</v>
      </c>
      <c r="D40" s="779">
        <v>2014</v>
      </c>
      <c r="E40" s="779" t="s">
        <v>20</v>
      </c>
      <c r="F40" s="779" t="s">
        <v>1014</v>
      </c>
      <c r="G40" s="821" t="s">
        <v>2076</v>
      </c>
      <c r="H40" s="813" t="s">
        <v>792</v>
      </c>
      <c r="I40" s="779">
        <v>1</v>
      </c>
      <c r="J40" s="814" t="s">
        <v>1771</v>
      </c>
      <c r="K40" s="779"/>
      <c r="L40" s="835"/>
      <c r="M40" s="831">
        <v>2</v>
      </c>
      <c r="N40" s="831">
        <f t="shared" si="1"/>
        <v>2</v>
      </c>
      <c r="O40" s="832"/>
    </row>
    <row r="41" spans="1:15">
      <c r="A41" s="833" t="s">
        <v>37</v>
      </c>
      <c r="B41" s="834" t="s">
        <v>37</v>
      </c>
      <c r="C41" s="522" t="s">
        <v>426</v>
      </c>
      <c r="D41" s="779">
        <v>2014</v>
      </c>
      <c r="E41" s="779" t="s">
        <v>20</v>
      </c>
      <c r="F41" s="779" t="s">
        <v>1014</v>
      </c>
      <c r="G41" s="821" t="s">
        <v>2076</v>
      </c>
      <c r="H41" s="828" t="s">
        <v>594</v>
      </c>
      <c r="I41" s="779">
        <v>2</v>
      </c>
      <c r="J41" s="829" t="s">
        <v>1474</v>
      </c>
      <c r="K41" s="779"/>
      <c r="L41" s="835">
        <v>260</v>
      </c>
      <c r="M41" s="835"/>
      <c r="N41" s="831">
        <f t="shared" si="1"/>
        <v>260</v>
      </c>
      <c r="O41" s="832"/>
    </row>
    <row r="42" spans="1:15">
      <c r="A42" s="833" t="s">
        <v>37</v>
      </c>
      <c r="B42" s="834" t="s">
        <v>37</v>
      </c>
      <c r="C42" s="522" t="s">
        <v>426</v>
      </c>
      <c r="D42" s="779">
        <v>2014</v>
      </c>
      <c r="E42" s="779" t="s">
        <v>20</v>
      </c>
      <c r="F42" s="779" t="s">
        <v>1014</v>
      </c>
      <c r="G42" s="821" t="s">
        <v>2076</v>
      </c>
      <c r="H42" s="828" t="s">
        <v>801</v>
      </c>
      <c r="I42" s="779">
        <v>2</v>
      </c>
      <c r="J42" s="829" t="s">
        <v>1474</v>
      </c>
      <c r="K42" s="830"/>
      <c r="L42" s="831">
        <v>244</v>
      </c>
      <c r="M42" s="831"/>
      <c r="N42" s="831">
        <f t="shared" si="1"/>
        <v>244</v>
      </c>
      <c r="O42" s="832"/>
    </row>
    <row r="43" spans="1:15">
      <c r="A43" s="833" t="s">
        <v>37</v>
      </c>
      <c r="B43" s="827" t="s">
        <v>37</v>
      </c>
      <c r="C43" s="779" t="s">
        <v>426</v>
      </c>
      <c r="D43" s="779">
        <v>2014</v>
      </c>
      <c r="E43" s="779" t="s">
        <v>20</v>
      </c>
      <c r="F43" s="779" t="s">
        <v>1014</v>
      </c>
      <c r="G43" s="821" t="s">
        <v>2076</v>
      </c>
      <c r="H43" s="828" t="s">
        <v>831</v>
      </c>
      <c r="I43" s="779">
        <v>1</v>
      </c>
      <c r="J43" s="829" t="s">
        <v>1474</v>
      </c>
      <c r="K43" s="830"/>
      <c r="L43" s="831">
        <v>46</v>
      </c>
      <c r="M43" s="831"/>
      <c r="N43" s="831">
        <f t="shared" si="1"/>
        <v>46</v>
      </c>
      <c r="O43" s="832"/>
    </row>
    <row r="44" spans="1:15">
      <c r="A44" s="833" t="s">
        <v>37</v>
      </c>
      <c r="B44" s="834" t="s">
        <v>37</v>
      </c>
      <c r="C44" s="522" t="s">
        <v>426</v>
      </c>
      <c r="D44" s="779">
        <v>2014</v>
      </c>
      <c r="E44" s="779" t="s">
        <v>20</v>
      </c>
      <c r="F44" s="779" t="s">
        <v>1014</v>
      </c>
      <c r="G44" s="821" t="s">
        <v>2076</v>
      </c>
      <c r="H44" s="813" t="s">
        <v>603</v>
      </c>
      <c r="I44" s="779">
        <v>1</v>
      </c>
      <c r="J44" s="814" t="s">
        <v>1474</v>
      </c>
      <c r="K44" s="779"/>
      <c r="L44" s="835">
        <v>423</v>
      </c>
      <c r="M44" s="831"/>
      <c r="N44" s="831">
        <f t="shared" si="1"/>
        <v>423</v>
      </c>
      <c r="O44" s="832"/>
    </row>
    <row r="45" spans="1:15">
      <c r="A45" s="833" t="s">
        <v>37</v>
      </c>
      <c r="B45" s="834" t="s">
        <v>37</v>
      </c>
      <c r="C45" s="522" t="s">
        <v>426</v>
      </c>
      <c r="D45" s="779">
        <v>2014</v>
      </c>
      <c r="E45" s="779" t="s">
        <v>20</v>
      </c>
      <c r="F45" s="779" t="s">
        <v>1014</v>
      </c>
      <c r="G45" s="821" t="s">
        <v>2076</v>
      </c>
      <c r="H45" s="828" t="s">
        <v>605</v>
      </c>
      <c r="I45" s="779">
        <v>1</v>
      </c>
      <c r="J45" s="829" t="s">
        <v>1474</v>
      </c>
      <c r="K45" s="779"/>
      <c r="L45" s="835">
        <v>246</v>
      </c>
      <c r="M45" s="835"/>
      <c r="N45" s="831">
        <f t="shared" si="1"/>
        <v>246</v>
      </c>
      <c r="O45" s="832"/>
    </row>
    <row r="46" spans="1:15">
      <c r="A46" s="833" t="s">
        <v>37</v>
      </c>
      <c r="B46" s="827" t="s">
        <v>37</v>
      </c>
      <c r="C46" s="779" t="s">
        <v>426</v>
      </c>
      <c r="D46" s="779">
        <v>2014</v>
      </c>
      <c r="E46" s="779" t="s">
        <v>20</v>
      </c>
      <c r="F46" s="779" t="s">
        <v>1014</v>
      </c>
      <c r="G46" s="821" t="s">
        <v>2076</v>
      </c>
      <c r="H46" s="828" t="s">
        <v>607</v>
      </c>
      <c r="I46" s="779">
        <v>1</v>
      </c>
      <c r="J46" s="829" t="s">
        <v>1474</v>
      </c>
      <c r="K46" s="830"/>
      <c r="L46" s="831">
        <v>366</v>
      </c>
      <c r="M46" s="831"/>
      <c r="N46" s="831">
        <f t="shared" si="1"/>
        <v>366</v>
      </c>
      <c r="O46" s="832"/>
    </row>
    <row r="47" spans="1:15">
      <c r="A47" s="833" t="s">
        <v>37</v>
      </c>
      <c r="B47" s="834" t="s">
        <v>37</v>
      </c>
      <c r="C47" s="522" t="s">
        <v>426</v>
      </c>
      <c r="D47" s="779">
        <v>2014</v>
      </c>
      <c r="E47" s="779" t="s">
        <v>20</v>
      </c>
      <c r="F47" s="779" t="s">
        <v>1014</v>
      </c>
      <c r="G47" s="821" t="s">
        <v>2076</v>
      </c>
      <c r="H47" s="813" t="s">
        <v>82</v>
      </c>
      <c r="I47" s="779">
        <v>1</v>
      </c>
      <c r="J47" s="814" t="s">
        <v>1474</v>
      </c>
      <c r="K47" s="779"/>
      <c r="L47" s="835">
        <v>681</v>
      </c>
      <c r="M47" s="835"/>
      <c r="N47" s="831">
        <f t="shared" si="1"/>
        <v>681</v>
      </c>
      <c r="O47" s="832"/>
    </row>
    <row r="48" spans="1:15">
      <c r="A48" s="833" t="s">
        <v>37</v>
      </c>
      <c r="B48" s="834" t="s">
        <v>37</v>
      </c>
      <c r="C48" s="522" t="s">
        <v>426</v>
      </c>
      <c r="D48" s="779">
        <v>2014</v>
      </c>
      <c r="E48" s="779" t="s">
        <v>20</v>
      </c>
      <c r="F48" s="779" t="s">
        <v>1014</v>
      </c>
      <c r="G48" s="821" t="s">
        <v>2076</v>
      </c>
      <c r="H48" s="813" t="s">
        <v>648</v>
      </c>
      <c r="I48" s="779">
        <v>2</v>
      </c>
      <c r="J48" s="814" t="s">
        <v>1474</v>
      </c>
      <c r="K48" s="779"/>
      <c r="L48" s="835">
        <v>298</v>
      </c>
      <c r="M48" s="835"/>
      <c r="N48" s="831">
        <f t="shared" si="1"/>
        <v>298</v>
      </c>
      <c r="O48" s="832"/>
    </row>
    <row r="49" spans="1:15">
      <c r="A49" s="833" t="s">
        <v>37</v>
      </c>
      <c r="B49" s="827" t="s">
        <v>37</v>
      </c>
      <c r="C49" s="779" t="s">
        <v>426</v>
      </c>
      <c r="D49" s="779">
        <v>2014</v>
      </c>
      <c r="E49" s="779" t="s">
        <v>20</v>
      </c>
      <c r="F49" s="779" t="s">
        <v>1014</v>
      </c>
      <c r="G49" s="821" t="s">
        <v>2076</v>
      </c>
      <c r="H49" s="813" t="s">
        <v>870</v>
      </c>
      <c r="I49" s="779">
        <v>2</v>
      </c>
      <c r="J49" s="814" t="s">
        <v>1474</v>
      </c>
      <c r="K49" s="779"/>
      <c r="L49" s="835">
        <v>11</v>
      </c>
      <c r="M49" s="835"/>
      <c r="N49" s="831">
        <f t="shared" si="1"/>
        <v>11</v>
      </c>
      <c r="O49" s="832"/>
    </row>
    <row r="50" spans="1:15">
      <c r="A50" s="833" t="s">
        <v>37</v>
      </c>
      <c r="B50" s="834" t="s">
        <v>37</v>
      </c>
      <c r="C50" s="522" t="s">
        <v>426</v>
      </c>
      <c r="D50" s="779">
        <v>2014</v>
      </c>
      <c r="E50" s="779" t="s">
        <v>20</v>
      </c>
      <c r="F50" s="779" t="s">
        <v>1014</v>
      </c>
      <c r="G50" s="779" t="s">
        <v>2077</v>
      </c>
      <c r="H50" s="813" t="s">
        <v>1777</v>
      </c>
      <c r="I50" s="779">
        <v>1</v>
      </c>
      <c r="J50" s="814" t="s">
        <v>1473</v>
      </c>
      <c r="K50" s="779"/>
      <c r="L50" s="835">
        <v>43</v>
      </c>
      <c r="M50" s="835"/>
      <c r="N50" s="831">
        <f t="shared" si="1"/>
        <v>43</v>
      </c>
      <c r="O50" s="832"/>
    </row>
    <row r="51" spans="1:15">
      <c r="A51" s="833" t="s">
        <v>37</v>
      </c>
      <c r="B51" s="834" t="s">
        <v>37</v>
      </c>
      <c r="C51" s="522" t="s">
        <v>426</v>
      </c>
      <c r="D51" s="779">
        <v>2014</v>
      </c>
      <c r="E51" s="779" t="s">
        <v>20</v>
      </c>
      <c r="F51" s="779" t="s">
        <v>1014</v>
      </c>
      <c r="G51" s="779" t="s">
        <v>2077</v>
      </c>
      <c r="H51" s="813" t="s">
        <v>1778</v>
      </c>
      <c r="I51" s="830" t="s">
        <v>400</v>
      </c>
      <c r="J51" s="814" t="s">
        <v>1473</v>
      </c>
      <c r="K51" s="779"/>
      <c r="L51" s="835">
        <v>5</v>
      </c>
      <c r="M51" s="835"/>
      <c r="N51" s="831">
        <f t="shared" si="1"/>
        <v>5</v>
      </c>
      <c r="O51" s="832"/>
    </row>
    <row r="52" spans="1:15">
      <c r="A52" s="833" t="s">
        <v>37</v>
      </c>
      <c r="B52" s="827" t="s">
        <v>37</v>
      </c>
      <c r="C52" s="779" t="s">
        <v>426</v>
      </c>
      <c r="D52" s="779">
        <v>2014</v>
      </c>
      <c r="E52" s="779" t="s">
        <v>20</v>
      </c>
      <c r="F52" s="779" t="s">
        <v>1014</v>
      </c>
      <c r="G52" s="779" t="s">
        <v>2077</v>
      </c>
      <c r="H52" s="828" t="s">
        <v>801</v>
      </c>
      <c r="I52" s="779">
        <v>2</v>
      </c>
      <c r="J52" s="829" t="s">
        <v>1473</v>
      </c>
      <c r="K52" s="830"/>
      <c r="L52" s="831">
        <v>92</v>
      </c>
      <c r="M52" s="831"/>
      <c r="N52" s="831">
        <f t="shared" si="1"/>
        <v>92</v>
      </c>
      <c r="O52" s="832"/>
    </row>
    <row r="53" spans="1:15">
      <c r="A53" s="833" t="s">
        <v>37</v>
      </c>
      <c r="B53" s="834" t="s">
        <v>37</v>
      </c>
      <c r="C53" s="522" t="s">
        <v>426</v>
      </c>
      <c r="D53" s="779">
        <v>2014</v>
      </c>
      <c r="E53" s="779" t="s">
        <v>20</v>
      </c>
      <c r="F53" s="779" t="s">
        <v>1014</v>
      </c>
      <c r="G53" s="779" t="s">
        <v>2077</v>
      </c>
      <c r="H53" s="813" t="s">
        <v>603</v>
      </c>
      <c r="I53" s="779">
        <v>1</v>
      </c>
      <c r="J53" s="814" t="s">
        <v>1473</v>
      </c>
      <c r="K53" s="779"/>
      <c r="L53" s="835">
        <v>44</v>
      </c>
      <c r="M53" s="835"/>
      <c r="N53" s="831">
        <f t="shared" si="1"/>
        <v>44</v>
      </c>
      <c r="O53" s="832"/>
    </row>
    <row r="54" spans="1:15">
      <c r="A54" s="833" t="s">
        <v>37</v>
      </c>
      <c r="B54" s="834" t="s">
        <v>37</v>
      </c>
      <c r="C54" s="522" t="s">
        <v>426</v>
      </c>
      <c r="D54" s="779">
        <v>2014</v>
      </c>
      <c r="E54" s="779" t="s">
        <v>20</v>
      </c>
      <c r="F54" s="779" t="s">
        <v>1014</v>
      </c>
      <c r="G54" s="779" t="s">
        <v>2077</v>
      </c>
      <c r="H54" s="813" t="s">
        <v>607</v>
      </c>
      <c r="I54" s="779">
        <v>1</v>
      </c>
      <c r="J54" s="814" t="s">
        <v>1473</v>
      </c>
      <c r="K54" s="779"/>
      <c r="L54" s="835">
        <v>10</v>
      </c>
      <c r="M54" s="835"/>
      <c r="N54" s="831">
        <f t="shared" si="1"/>
        <v>10</v>
      </c>
      <c r="O54" s="832"/>
    </row>
    <row r="55" spans="1:15">
      <c r="A55" s="833" t="s">
        <v>37</v>
      </c>
      <c r="B55" s="827" t="s">
        <v>37</v>
      </c>
      <c r="C55" s="779" t="s">
        <v>426</v>
      </c>
      <c r="D55" s="779">
        <v>2014</v>
      </c>
      <c r="E55" s="779" t="s">
        <v>20</v>
      </c>
      <c r="F55" s="779" t="s">
        <v>1014</v>
      </c>
      <c r="G55" s="779" t="s">
        <v>2077</v>
      </c>
      <c r="H55" s="813" t="s">
        <v>621</v>
      </c>
      <c r="I55" s="779">
        <v>1</v>
      </c>
      <c r="J55" s="814" t="s">
        <v>1473</v>
      </c>
      <c r="K55" s="779"/>
      <c r="L55" s="835">
        <v>19</v>
      </c>
      <c r="M55" s="835"/>
      <c r="N55" s="831">
        <f t="shared" si="1"/>
        <v>19</v>
      </c>
      <c r="O55" s="832"/>
    </row>
    <row r="56" spans="1:15">
      <c r="A56" s="833" t="s">
        <v>37</v>
      </c>
      <c r="B56" s="834" t="s">
        <v>37</v>
      </c>
      <c r="C56" s="522" t="s">
        <v>426</v>
      </c>
      <c r="D56" s="779">
        <v>2014</v>
      </c>
      <c r="E56" s="779" t="s">
        <v>20</v>
      </c>
      <c r="F56" s="779" t="s">
        <v>1014</v>
      </c>
      <c r="G56" s="779" t="s">
        <v>2077</v>
      </c>
      <c r="H56" s="813" t="s">
        <v>82</v>
      </c>
      <c r="I56" s="779">
        <v>1</v>
      </c>
      <c r="J56" s="814" t="s">
        <v>1473</v>
      </c>
      <c r="K56" s="779"/>
      <c r="L56" s="835">
        <v>1589</v>
      </c>
      <c r="M56" s="835"/>
      <c r="N56" s="831">
        <f t="shared" si="1"/>
        <v>1589</v>
      </c>
      <c r="O56" s="832"/>
    </row>
    <row r="57" spans="1:15">
      <c r="A57" s="833" t="s">
        <v>37</v>
      </c>
      <c r="B57" s="834" t="s">
        <v>37</v>
      </c>
      <c r="C57" s="522" t="s">
        <v>426</v>
      </c>
      <c r="D57" s="779">
        <v>2014</v>
      </c>
      <c r="E57" s="779" t="s">
        <v>20</v>
      </c>
      <c r="F57" s="779" t="s">
        <v>1014</v>
      </c>
      <c r="G57" s="779" t="s">
        <v>2077</v>
      </c>
      <c r="H57" s="813" t="s">
        <v>1779</v>
      </c>
      <c r="I57" s="779">
        <v>2</v>
      </c>
      <c r="J57" s="814" t="s">
        <v>1473</v>
      </c>
      <c r="K57" s="779"/>
      <c r="L57" s="835">
        <v>55</v>
      </c>
      <c r="M57" s="835"/>
      <c r="N57" s="831">
        <f t="shared" si="1"/>
        <v>55</v>
      </c>
      <c r="O57" s="832"/>
    </row>
    <row r="58" spans="1:15">
      <c r="A58" s="833" t="s">
        <v>37</v>
      </c>
      <c r="B58" s="827" t="s">
        <v>37</v>
      </c>
      <c r="C58" s="779" t="s">
        <v>426</v>
      </c>
      <c r="D58" s="779">
        <v>2014</v>
      </c>
      <c r="E58" s="779" t="s">
        <v>20</v>
      </c>
      <c r="F58" s="779" t="s">
        <v>1014</v>
      </c>
      <c r="G58" s="779" t="s">
        <v>2077</v>
      </c>
      <c r="H58" s="813" t="s">
        <v>794</v>
      </c>
      <c r="I58" s="779">
        <v>2</v>
      </c>
      <c r="J58" s="814" t="s">
        <v>1473</v>
      </c>
      <c r="K58" s="779"/>
      <c r="L58" s="835">
        <v>25</v>
      </c>
      <c r="M58" s="835"/>
      <c r="N58" s="831">
        <f t="shared" si="1"/>
        <v>25</v>
      </c>
      <c r="O58" s="832"/>
    </row>
    <row r="59" spans="1:15">
      <c r="A59" s="833" t="s">
        <v>37</v>
      </c>
      <c r="B59" s="834" t="s">
        <v>37</v>
      </c>
      <c r="C59" s="522" t="s">
        <v>426</v>
      </c>
      <c r="D59" s="779">
        <v>2014</v>
      </c>
      <c r="E59" s="779" t="s">
        <v>20</v>
      </c>
      <c r="F59" s="779" t="s">
        <v>1014</v>
      </c>
      <c r="G59" s="779" t="s">
        <v>2077</v>
      </c>
      <c r="H59" s="813" t="s">
        <v>1777</v>
      </c>
      <c r="I59" s="779">
        <v>1</v>
      </c>
      <c r="J59" s="814" t="s">
        <v>721</v>
      </c>
      <c r="K59" s="779"/>
      <c r="L59" s="835">
        <v>90</v>
      </c>
      <c r="M59" s="835"/>
      <c r="N59" s="831">
        <f t="shared" si="1"/>
        <v>90</v>
      </c>
      <c r="O59" s="832"/>
    </row>
    <row r="60" spans="1:15">
      <c r="A60" s="833" t="s">
        <v>37</v>
      </c>
      <c r="B60" s="834" t="s">
        <v>37</v>
      </c>
      <c r="C60" s="522" t="s">
        <v>426</v>
      </c>
      <c r="D60" s="779">
        <v>2014</v>
      </c>
      <c r="E60" s="779" t="s">
        <v>20</v>
      </c>
      <c r="F60" s="779" t="s">
        <v>1014</v>
      </c>
      <c r="G60" s="779" t="s">
        <v>2077</v>
      </c>
      <c r="H60" s="813" t="s">
        <v>1780</v>
      </c>
      <c r="I60" s="830" t="s">
        <v>400</v>
      </c>
      <c r="J60" s="814" t="s">
        <v>721</v>
      </c>
      <c r="K60" s="779"/>
      <c r="L60" s="835">
        <v>9</v>
      </c>
      <c r="M60" s="835"/>
      <c r="N60" s="831">
        <f t="shared" si="1"/>
        <v>9</v>
      </c>
      <c r="O60" s="832"/>
    </row>
    <row r="61" spans="1:15">
      <c r="A61" s="833" t="s">
        <v>37</v>
      </c>
      <c r="B61" s="827" t="s">
        <v>37</v>
      </c>
      <c r="C61" s="779" t="s">
        <v>426</v>
      </c>
      <c r="D61" s="779">
        <v>2014</v>
      </c>
      <c r="E61" s="779" t="s">
        <v>20</v>
      </c>
      <c r="F61" s="779" t="s">
        <v>1014</v>
      </c>
      <c r="G61" s="779" t="s">
        <v>2077</v>
      </c>
      <c r="H61" s="813" t="s">
        <v>797</v>
      </c>
      <c r="I61" s="779">
        <v>2</v>
      </c>
      <c r="J61" s="814" t="s">
        <v>721</v>
      </c>
      <c r="K61" s="779"/>
      <c r="L61" s="835">
        <v>21</v>
      </c>
      <c r="M61" s="835"/>
      <c r="N61" s="831">
        <f t="shared" si="1"/>
        <v>21</v>
      </c>
      <c r="O61" s="832"/>
    </row>
    <row r="62" spans="1:15">
      <c r="A62" s="833" t="s">
        <v>37</v>
      </c>
      <c r="B62" s="834" t="s">
        <v>37</v>
      </c>
      <c r="C62" s="522" t="s">
        <v>426</v>
      </c>
      <c r="D62" s="779">
        <v>2014</v>
      </c>
      <c r="E62" s="779" t="s">
        <v>20</v>
      </c>
      <c r="F62" s="779" t="s">
        <v>1014</v>
      </c>
      <c r="G62" s="779" t="s">
        <v>2077</v>
      </c>
      <c r="H62" s="813" t="s">
        <v>1778</v>
      </c>
      <c r="I62" s="830" t="s">
        <v>400</v>
      </c>
      <c r="J62" s="814" t="s">
        <v>721</v>
      </c>
      <c r="K62" s="779"/>
      <c r="L62" s="835">
        <v>44</v>
      </c>
      <c r="M62" s="835"/>
      <c r="N62" s="831">
        <f t="shared" si="1"/>
        <v>44</v>
      </c>
      <c r="O62" s="832"/>
    </row>
    <row r="63" spans="1:15">
      <c r="A63" s="833" t="s">
        <v>37</v>
      </c>
      <c r="B63" s="834" t="s">
        <v>37</v>
      </c>
      <c r="C63" s="522" t="s">
        <v>426</v>
      </c>
      <c r="D63" s="779">
        <v>2014</v>
      </c>
      <c r="E63" s="779" t="s">
        <v>20</v>
      </c>
      <c r="F63" s="779" t="s">
        <v>1014</v>
      </c>
      <c r="G63" s="779" t="s">
        <v>2077</v>
      </c>
      <c r="H63" s="813" t="s">
        <v>801</v>
      </c>
      <c r="I63" s="779">
        <v>2</v>
      </c>
      <c r="J63" s="814" t="s">
        <v>721</v>
      </c>
      <c r="K63" s="779"/>
      <c r="L63" s="835">
        <v>1388</v>
      </c>
      <c r="M63" s="835"/>
      <c r="N63" s="831">
        <f t="shared" si="1"/>
        <v>1388</v>
      </c>
      <c r="O63" s="832"/>
    </row>
    <row r="64" spans="1:15">
      <c r="A64" s="833" t="s">
        <v>37</v>
      </c>
      <c r="B64" s="827" t="s">
        <v>37</v>
      </c>
      <c r="C64" s="779" t="s">
        <v>426</v>
      </c>
      <c r="D64" s="779">
        <v>2014</v>
      </c>
      <c r="E64" s="779" t="s">
        <v>20</v>
      </c>
      <c r="F64" s="779" t="s">
        <v>1014</v>
      </c>
      <c r="G64" s="779" t="s">
        <v>2077</v>
      </c>
      <c r="H64" s="828" t="s">
        <v>82</v>
      </c>
      <c r="I64" s="779">
        <v>1</v>
      </c>
      <c r="J64" s="829" t="s">
        <v>721</v>
      </c>
      <c r="K64" s="830"/>
      <c r="L64" s="831">
        <v>24568</v>
      </c>
      <c r="M64" s="831"/>
      <c r="N64" s="831">
        <f t="shared" si="1"/>
        <v>24568</v>
      </c>
      <c r="O64" s="832"/>
    </row>
    <row r="65" spans="1:15">
      <c r="A65" s="833" t="s">
        <v>37</v>
      </c>
      <c r="B65" s="834" t="s">
        <v>37</v>
      </c>
      <c r="C65" s="522" t="s">
        <v>426</v>
      </c>
      <c r="D65" s="779">
        <v>2014</v>
      </c>
      <c r="E65" s="779" t="s">
        <v>20</v>
      </c>
      <c r="F65" s="779" t="s">
        <v>1014</v>
      </c>
      <c r="G65" s="779" t="s">
        <v>2077</v>
      </c>
      <c r="H65" s="828" t="s">
        <v>1256</v>
      </c>
      <c r="I65" s="779">
        <v>1</v>
      </c>
      <c r="J65" s="829" t="s">
        <v>721</v>
      </c>
      <c r="K65" s="830"/>
      <c r="L65" s="831">
        <v>63</v>
      </c>
      <c r="M65" s="831"/>
      <c r="N65" s="831">
        <f t="shared" si="1"/>
        <v>63</v>
      </c>
      <c r="O65" s="832"/>
    </row>
    <row r="66" spans="1:15">
      <c r="A66" s="833" t="s">
        <v>37</v>
      </c>
      <c r="B66" s="834" t="s">
        <v>37</v>
      </c>
      <c r="C66" s="522" t="s">
        <v>426</v>
      </c>
      <c r="D66" s="779">
        <v>2014</v>
      </c>
      <c r="E66" s="779" t="s">
        <v>20</v>
      </c>
      <c r="F66" s="779" t="s">
        <v>1014</v>
      </c>
      <c r="G66" s="779" t="s">
        <v>2077</v>
      </c>
      <c r="H66" s="828" t="s">
        <v>641</v>
      </c>
      <c r="I66" s="779">
        <v>2</v>
      </c>
      <c r="J66" s="829" t="s">
        <v>721</v>
      </c>
      <c r="K66" s="830"/>
      <c r="L66" s="831">
        <v>373</v>
      </c>
      <c r="M66" s="835"/>
      <c r="N66" s="831">
        <f t="shared" si="1"/>
        <v>373</v>
      </c>
      <c r="O66" s="832"/>
    </row>
    <row r="67" spans="1:15">
      <c r="A67" s="833" t="s">
        <v>37</v>
      </c>
      <c r="B67" s="827" t="s">
        <v>37</v>
      </c>
      <c r="C67" s="779" t="s">
        <v>426</v>
      </c>
      <c r="D67" s="779">
        <v>2014</v>
      </c>
      <c r="E67" s="779" t="s">
        <v>20</v>
      </c>
      <c r="F67" s="779" t="s">
        <v>1014</v>
      </c>
      <c r="G67" s="779" t="s">
        <v>2077</v>
      </c>
      <c r="H67" s="813" t="s">
        <v>807</v>
      </c>
      <c r="I67" s="779">
        <v>1</v>
      </c>
      <c r="J67" s="814" t="s">
        <v>721</v>
      </c>
      <c r="K67" s="779"/>
      <c r="L67" s="835">
        <v>128</v>
      </c>
      <c r="M67" s="831"/>
      <c r="N67" s="831">
        <f t="shared" si="1"/>
        <v>128</v>
      </c>
      <c r="O67" s="832"/>
    </row>
    <row r="68" spans="1:15">
      <c r="A68" s="833" t="s">
        <v>37</v>
      </c>
      <c r="B68" s="834" t="s">
        <v>37</v>
      </c>
      <c r="C68" s="522" t="s">
        <v>426</v>
      </c>
      <c r="D68" s="779">
        <v>2014</v>
      </c>
      <c r="E68" s="779" t="s">
        <v>20</v>
      </c>
      <c r="F68" s="779" t="s">
        <v>1014</v>
      </c>
      <c r="G68" s="779" t="s">
        <v>2077</v>
      </c>
      <c r="H68" s="813" t="s">
        <v>648</v>
      </c>
      <c r="I68" s="779">
        <v>2</v>
      </c>
      <c r="J68" s="814" t="s">
        <v>721</v>
      </c>
      <c r="K68" s="779"/>
      <c r="L68" s="835">
        <v>493</v>
      </c>
      <c r="M68" s="835"/>
      <c r="N68" s="831">
        <f t="shared" si="1"/>
        <v>493</v>
      </c>
      <c r="O68" s="832"/>
    </row>
    <row r="69" spans="1:15">
      <c r="A69" s="833" t="s">
        <v>37</v>
      </c>
      <c r="B69" s="834" t="s">
        <v>37</v>
      </c>
      <c r="C69" s="522" t="s">
        <v>426</v>
      </c>
      <c r="D69" s="779">
        <v>2014</v>
      </c>
      <c r="E69" s="779" t="s">
        <v>20</v>
      </c>
      <c r="F69" s="779" t="s">
        <v>1014</v>
      </c>
      <c r="G69" s="779" t="s">
        <v>2077</v>
      </c>
      <c r="H69" s="828" t="s">
        <v>1781</v>
      </c>
      <c r="I69" s="779">
        <v>2</v>
      </c>
      <c r="J69" s="829" t="s">
        <v>721</v>
      </c>
      <c r="K69" s="830"/>
      <c r="L69" s="831">
        <v>26</v>
      </c>
      <c r="M69" s="831"/>
      <c r="N69" s="831">
        <f t="shared" si="1"/>
        <v>26</v>
      </c>
      <c r="O69" s="832"/>
    </row>
    <row r="70" spans="1:15">
      <c r="A70" s="833" t="s">
        <v>37</v>
      </c>
      <c r="B70" s="827" t="s">
        <v>37</v>
      </c>
      <c r="C70" s="779" t="s">
        <v>426</v>
      </c>
      <c r="D70" s="779">
        <v>2014</v>
      </c>
      <c r="E70" s="779" t="s">
        <v>20</v>
      </c>
      <c r="F70" s="779" t="s">
        <v>1014</v>
      </c>
      <c r="G70" s="779" t="s">
        <v>2077</v>
      </c>
      <c r="H70" s="828" t="s">
        <v>1034</v>
      </c>
      <c r="I70" s="779">
        <v>2</v>
      </c>
      <c r="J70" s="829" t="s">
        <v>1474</v>
      </c>
      <c r="K70" s="830"/>
      <c r="L70" s="831"/>
      <c r="M70" s="831">
        <v>144</v>
      </c>
      <c r="N70" s="831">
        <f t="shared" si="1"/>
        <v>144</v>
      </c>
      <c r="O70" s="832"/>
    </row>
    <row r="71" spans="1:15">
      <c r="A71" s="833" t="s">
        <v>37</v>
      </c>
      <c r="B71" s="834" t="s">
        <v>37</v>
      </c>
      <c r="C71" s="522" t="s">
        <v>426</v>
      </c>
      <c r="D71" s="779">
        <v>2014</v>
      </c>
      <c r="E71" s="779" t="s">
        <v>20</v>
      </c>
      <c r="F71" s="779" t="s">
        <v>1014</v>
      </c>
      <c r="G71" s="779" t="s">
        <v>2077</v>
      </c>
      <c r="H71" s="828" t="s">
        <v>1777</v>
      </c>
      <c r="I71" s="779">
        <v>1</v>
      </c>
      <c r="J71" s="829" t="s">
        <v>1474</v>
      </c>
      <c r="K71" s="830"/>
      <c r="L71" s="831">
        <v>261</v>
      </c>
      <c r="M71" s="835"/>
      <c r="N71" s="831">
        <f t="shared" si="1"/>
        <v>261</v>
      </c>
      <c r="O71" s="832"/>
    </row>
    <row r="72" spans="1:15">
      <c r="A72" s="833" t="s">
        <v>37</v>
      </c>
      <c r="B72" s="834" t="s">
        <v>37</v>
      </c>
      <c r="C72" s="522" t="s">
        <v>426</v>
      </c>
      <c r="D72" s="779">
        <v>2014</v>
      </c>
      <c r="E72" s="779" t="s">
        <v>20</v>
      </c>
      <c r="F72" s="779" t="s">
        <v>1014</v>
      </c>
      <c r="G72" s="779" t="s">
        <v>2077</v>
      </c>
      <c r="H72" s="813" t="s">
        <v>1037</v>
      </c>
      <c r="I72" s="779">
        <v>1</v>
      </c>
      <c r="J72" s="814" t="s">
        <v>1474</v>
      </c>
      <c r="K72" s="779"/>
      <c r="L72" s="835"/>
      <c r="M72" s="831">
        <v>6</v>
      </c>
      <c r="N72" s="831">
        <f t="shared" si="1"/>
        <v>6</v>
      </c>
      <c r="O72" s="832"/>
    </row>
    <row r="73" spans="1:15">
      <c r="A73" s="833" t="s">
        <v>37</v>
      </c>
      <c r="B73" s="827" t="s">
        <v>37</v>
      </c>
      <c r="C73" s="779" t="s">
        <v>426</v>
      </c>
      <c r="D73" s="779">
        <v>2014</v>
      </c>
      <c r="E73" s="779" t="s">
        <v>20</v>
      </c>
      <c r="F73" s="779" t="s">
        <v>1014</v>
      </c>
      <c r="G73" s="779" t="s">
        <v>2077</v>
      </c>
      <c r="H73" s="828" t="s">
        <v>755</v>
      </c>
      <c r="I73" s="779">
        <v>2</v>
      </c>
      <c r="J73" s="829" t="s">
        <v>1474</v>
      </c>
      <c r="K73" s="830"/>
      <c r="L73" s="831"/>
      <c r="M73" s="831">
        <v>1</v>
      </c>
      <c r="N73" s="831">
        <f t="shared" si="1"/>
        <v>1</v>
      </c>
      <c r="O73" s="832"/>
    </row>
    <row r="74" spans="1:15">
      <c r="A74" s="833" t="s">
        <v>37</v>
      </c>
      <c r="B74" s="834" t="s">
        <v>37</v>
      </c>
      <c r="C74" s="522" t="s">
        <v>426</v>
      </c>
      <c r="D74" s="779">
        <v>2014</v>
      </c>
      <c r="E74" s="779" t="s">
        <v>20</v>
      </c>
      <c r="F74" s="779" t="s">
        <v>1014</v>
      </c>
      <c r="G74" s="779" t="s">
        <v>2077</v>
      </c>
      <c r="H74" s="828" t="s">
        <v>1782</v>
      </c>
      <c r="I74" s="830" t="s">
        <v>400</v>
      </c>
      <c r="J74" s="829" t="s">
        <v>1474</v>
      </c>
      <c r="K74" s="830"/>
      <c r="L74" s="831"/>
      <c r="M74" s="831">
        <v>23</v>
      </c>
      <c r="N74" s="831">
        <f t="shared" si="1"/>
        <v>23</v>
      </c>
      <c r="O74" s="832"/>
    </row>
    <row r="75" spans="1:15">
      <c r="A75" s="833" t="s">
        <v>37</v>
      </c>
      <c r="B75" s="834" t="s">
        <v>37</v>
      </c>
      <c r="C75" s="522" t="s">
        <v>426</v>
      </c>
      <c r="D75" s="779">
        <v>2014</v>
      </c>
      <c r="E75" s="779" t="s">
        <v>20</v>
      </c>
      <c r="F75" s="779" t="s">
        <v>1014</v>
      </c>
      <c r="G75" s="779" t="s">
        <v>2077</v>
      </c>
      <c r="H75" s="828" t="s">
        <v>797</v>
      </c>
      <c r="I75" s="779">
        <v>2</v>
      </c>
      <c r="J75" s="829" t="s">
        <v>1474</v>
      </c>
      <c r="K75" s="830"/>
      <c r="L75" s="831">
        <v>112</v>
      </c>
      <c r="M75" s="831"/>
      <c r="N75" s="831">
        <f t="shared" si="1"/>
        <v>112</v>
      </c>
      <c r="O75" s="832"/>
    </row>
    <row r="76" spans="1:15">
      <c r="A76" s="833" t="s">
        <v>37</v>
      </c>
      <c r="B76" s="827" t="s">
        <v>37</v>
      </c>
      <c r="C76" s="779" t="s">
        <v>426</v>
      </c>
      <c r="D76" s="779">
        <v>2014</v>
      </c>
      <c r="E76" s="779" t="s">
        <v>20</v>
      </c>
      <c r="F76" s="779" t="s">
        <v>1014</v>
      </c>
      <c r="G76" s="779" t="s">
        <v>2077</v>
      </c>
      <c r="H76" s="828" t="s">
        <v>798</v>
      </c>
      <c r="I76" s="830" t="s">
        <v>400</v>
      </c>
      <c r="J76" s="829" t="s">
        <v>1474</v>
      </c>
      <c r="K76" s="830"/>
      <c r="L76" s="831">
        <v>124</v>
      </c>
      <c r="M76" s="831"/>
      <c r="N76" s="831">
        <f t="shared" si="1"/>
        <v>124</v>
      </c>
      <c r="O76" s="832"/>
    </row>
    <row r="77" spans="1:15">
      <c r="A77" s="833" t="s">
        <v>37</v>
      </c>
      <c r="B77" s="834" t="s">
        <v>37</v>
      </c>
      <c r="C77" s="522" t="s">
        <v>426</v>
      </c>
      <c r="D77" s="779">
        <v>2014</v>
      </c>
      <c r="E77" s="779" t="s">
        <v>20</v>
      </c>
      <c r="F77" s="779" t="s">
        <v>1014</v>
      </c>
      <c r="G77" s="779" t="s">
        <v>2077</v>
      </c>
      <c r="H77" s="828" t="s">
        <v>1783</v>
      </c>
      <c r="I77" s="830" t="s">
        <v>400</v>
      </c>
      <c r="J77" s="829" t="s">
        <v>1474</v>
      </c>
      <c r="K77" s="830"/>
      <c r="L77" s="831"/>
      <c r="M77" s="831">
        <v>6</v>
      </c>
      <c r="N77" s="831">
        <f t="shared" si="1"/>
        <v>6</v>
      </c>
      <c r="O77" s="832"/>
    </row>
    <row r="78" spans="1:15">
      <c r="A78" s="833" t="s">
        <v>37</v>
      </c>
      <c r="B78" s="834" t="s">
        <v>37</v>
      </c>
      <c r="C78" s="522" t="s">
        <v>426</v>
      </c>
      <c r="D78" s="779">
        <v>2014</v>
      </c>
      <c r="E78" s="779" t="s">
        <v>20</v>
      </c>
      <c r="F78" s="779" t="s">
        <v>1014</v>
      </c>
      <c r="G78" s="779" t="s">
        <v>2077</v>
      </c>
      <c r="H78" s="828" t="s">
        <v>800</v>
      </c>
      <c r="I78" s="779">
        <v>1</v>
      </c>
      <c r="J78" s="829" t="s">
        <v>1474</v>
      </c>
      <c r="K78" s="830"/>
      <c r="L78" s="831"/>
      <c r="M78" s="831">
        <v>10</v>
      </c>
      <c r="N78" s="831">
        <f t="shared" si="1"/>
        <v>10</v>
      </c>
      <c r="O78" s="832"/>
    </row>
    <row r="79" spans="1:15">
      <c r="A79" s="833" t="s">
        <v>37</v>
      </c>
      <c r="B79" s="827" t="s">
        <v>37</v>
      </c>
      <c r="C79" s="779" t="s">
        <v>426</v>
      </c>
      <c r="D79" s="779">
        <v>2014</v>
      </c>
      <c r="E79" s="779" t="s">
        <v>20</v>
      </c>
      <c r="F79" s="779" t="s">
        <v>1014</v>
      </c>
      <c r="G79" s="779" t="s">
        <v>2077</v>
      </c>
      <c r="H79" s="828" t="s">
        <v>594</v>
      </c>
      <c r="I79" s="779">
        <v>2</v>
      </c>
      <c r="J79" s="829" t="s">
        <v>1474</v>
      </c>
      <c r="K79" s="830"/>
      <c r="L79" s="831">
        <v>1801</v>
      </c>
      <c r="M79" s="831"/>
      <c r="N79" s="831">
        <f t="shared" si="1"/>
        <v>1801</v>
      </c>
      <c r="O79" s="832"/>
    </row>
    <row r="80" spans="1:15">
      <c r="A80" s="833" t="s">
        <v>37</v>
      </c>
      <c r="B80" s="834" t="s">
        <v>37</v>
      </c>
      <c r="C80" s="522" t="s">
        <v>426</v>
      </c>
      <c r="D80" s="779">
        <v>2014</v>
      </c>
      <c r="E80" s="779" t="s">
        <v>20</v>
      </c>
      <c r="F80" s="779" t="s">
        <v>1014</v>
      </c>
      <c r="G80" s="779" t="s">
        <v>2077</v>
      </c>
      <c r="H80" s="828" t="s">
        <v>801</v>
      </c>
      <c r="I80" s="779">
        <v>2</v>
      </c>
      <c r="J80" s="829" t="s">
        <v>1474</v>
      </c>
      <c r="K80" s="830"/>
      <c r="L80" s="831">
        <v>1381</v>
      </c>
      <c r="M80" s="831">
        <v>26</v>
      </c>
      <c r="N80" s="831">
        <f t="shared" si="1"/>
        <v>1407</v>
      </c>
      <c r="O80" s="832"/>
    </row>
    <row r="81" spans="1:15">
      <c r="A81" s="833" t="s">
        <v>37</v>
      </c>
      <c r="B81" s="834" t="s">
        <v>37</v>
      </c>
      <c r="C81" s="522" t="s">
        <v>426</v>
      </c>
      <c r="D81" s="779">
        <v>2014</v>
      </c>
      <c r="E81" s="779" t="s">
        <v>20</v>
      </c>
      <c r="F81" s="779" t="s">
        <v>1014</v>
      </c>
      <c r="G81" s="779" t="s">
        <v>2077</v>
      </c>
      <c r="H81" s="813" t="s">
        <v>922</v>
      </c>
      <c r="I81" s="830" t="s">
        <v>400</v>
      </c>
      <c r="J81" s="814" t="s">
        <v>1474</v>
      </c>
      <c r="K81" s="779"/>
      <c r="L81" s="835"/>
      <c r="M81" s="835">
        <v>2</v>
      </c>
      <c r="N81" s="831">
        <f t="shared" si="1"/>
        <v>2</v>
      </c>
      <c r="O81" s="832"/>
    </row>
    <row r="82" spans="1:15">
      <c r="A82" s="833" t="s">
        <v>37</v>
      </c>
      <c r="B82" s="827" t="s">
        <v>37</v>
      </c>
      <c r="C82" s="779" t="s">
        <v>426</v>
      </c>
      <c r="D82" s="779">
        <v>2014</v>
      </c>
      <c r="E82" s="779" t="s">
        <v>20</v>
      </c>
      <c r="F82" s="779" t="s">
        <v>1014</v>
      </c>
      <c r="G82" s="779" t="s">
        <v>2077</v>
      </c>
      <c r="H82" s="813" t="s">
        <v>803</v>
      </c>
      <c r="I82" s="830" t="s">
        <v>400</v>
      </c>
      <c r="J82" s="814" t="s">
        <v>1474</v>
      </c>
      <c r="K82" s="779"/>
      <c r="L82" s="835">
        <v>28</v>
      </c>
      <c r="M82" s="835"/>
      <c r="N82" s="831">
        <f t="shared" si="1"/>
        <v>28</v>
      </c>
      <c r="O82" s="832"/>
    </row>
    <row r="83" spans="1:15">
      <c r="A83" s="833" t="s">
        <v>37</v>
      </c>
      <c r="B83" s="834" t="s">
        <v>37</v>
      </c>
      <c r="C83" s="522" t="s">
        <v>426</v>
      </c>
      <c r="D83" s="779">
        <v>2014</v>
      </c>
      <c r="E83" s="779" t="s">
        <v>20</v>
      </c>
      <c r="F83" s="779" t="s">
        <v>1014</v>
      </c>
      <c r="G83" s="779" t="s">
        <v>2077</v>
      </c>
      <c r="H83" s="813" t="s">
        <v>1784</v>
      </c>
      <c r="I83" s="830" t="s">
        <v>400</v>
      </c>
      <c r="J83" s="814" t="s">
        <v>1474</v>
      </c>
      <c r="K83" s="779"/>
      <c r="L83" s="835">
        <v>611</v>
      </c>
      <c r="M83" s="835"/>
      <c r="N83" s="831">
        <f t="shared" si="1"/>
        <v>611</v>
      </c>
      <c r="O83" s="832"/>
    </row>
    <row r="84" spans="1:15">
      <c r="A84" s="833" t="s">
        <v>37</v>
      </c>
      <c r="B84" s="834" t="s">
        <v>37</v>
      </c>
      <c r="C84" s="522" t="s">
        <v>426</v>
      </c>
      <c r="D84" s="779">
        <v>2014</v>
      </c>
      <c r="E84" s="779" t="s">
        <v>20</v>
      </c>
      <c r="F84" s="779" t="s">
        <v>1014</v>
      </c>
      <c r="G84" s="779" t="s">
        <v>2077</v>
      </c>
      <c r="H84" s="813" t="s">
        <v>831</v>
      </c>
      <c r="I84" s="779">
        <v>1</v>
      </c>
      <c r="J84" s="814" t="s">
        <v>1474</v>
      </c>
      <c r="K84" s="779"/>
      <c r="L84" s="835">
        <v>4140</v>
      </c>
      <c r="M84" s="835">
        <v>26</v>
      </c>
      <c r="N84" s="831">
        <f t="shared" si="1"/>
        <v>4166</v>
      </c>
      <c r="O84" s="832"/>
    </row>
    <row r="85" spans="1:15">
      <c r="A85" s="833" t="s">
        <v>37</v>
      </c>
      <c r="B85" s="827" t="s">
        <v>37</v>
      </c>
      <c r="C85" s="779" t="s">
        <v>426</v>
      </c>
      <c r="D85" s="779">
        <v>2014</v>
      </c>
      <c r="E85" s="779" t="s">
        <v>20</v>
      </c>
      <c r="F85" s="779" t="s">
        <v>1014</v>
      </c>
      <c r="G85" s="779" t="s">
        <v>2077</v>
      </c>
      <c r="H85" s="813" t="s">
        <v>603</v>
      </c>
      <c r="I85" s="779">
        <v>1</v>
      </c>
      <c r="J85" s="814" t="s">
        <v>1474</v>
      </c>
      <c r="K85" s="779"/>
      <c r="L85" s="835">
        <v>1559</v>
      </c>
      <c r="M85" s="835">
        <v>24</v>
      </c>
      <c r="N85" s="831">
        <f t="shared" si="1"/>
        <v>1583</v>
      </c>
      <c r="O85" s="832"/>
    </row>
    <row r="86" spans="1:15">
      <c r="A86" s="833" t="s">
        <v>37</v>
      </c>
      <c r="B86" s="834" t="s">
        <v>37</v>
      </c>
      <c r="C86" s="522" t="s">
        <v>426</v>
      </c>
      <c r="D86" s="779">
        <v>2014</v>
      </c>
      <c r="E86" s="779" t="s">
        <v>20</v>
      </c>
      <c r="F86" s="779" t="s">
        <v>1014</v>
      </c>
      <c r="G86" s="779" t="s">
        <v>2077</v>
      </c>
      <c r="H86" s="813" t="s">
        <v>806</v>
      </c>
      <c r="I86" s="779">
        <v>2</v>
      </c>
      <c r="J86" s="814" t="s">
        <v>1474</v>
      </c>
      <c r="K86" s="779"/>
      <c r="L86" s="835">
        <v>5</v>
      </c>
      <c r="M86" s="835"/>
      <c r="N86" s="831">
        <f t="shared" si="1"/>
        <v>5</v>
      </c>
      <c r="O86" s="832"/>
    </row>
    <row r="87" spans="1:15">
      <c r="A87" s="833" t="s">
        <v>37</v>
      </c>
      <c r="B87" s="834" t="s">
        <v>37</v>
      </c>
      <c r="C87" s="522" t="s">
        <v>426</v>
      </c>
      <c r="D87" s="779">
        <v>2014</v>
      </c>
      <c r="E87" s="779" t="s">
        <v>20</v>
      </c>
      <c r="F87" s="779" t="s">
        <v>1014</v>
      </c>
      <c r="G87" s="779" t="s">
        <v>2077</v>
      </c>
      <c r="H87" s="813" t="s">
        <v>605</v>
      </c>
      <c r="I87" s="779">
        <v>1</v>
      </c>
      <c r="J87" s="814" t="s">
        <v>1474</v>
      </c>
      <c r="K87" s="779"/>
      <c r="L87" s="835"/>
      <c r="M87" s="835">
        <v>2</v>
      </c>
      <c r="N87" s="831">
        <f t="shared" si="1"/>
        <v>2</v>
      </c>
      <c r="O87" s="832"/>
    </row>
    <row r="88" spans="1:15">
      <c r="A88" s="833" t="s">
        <v>37</v>
      </c>
      <c r="B88" s="827" t="s">
        <v>37</v>
      </c>
      <c r="C88" s="779" t="s">
        <v>426</v>
      </c>
      <c r="D88" s="779">
        <v>2014</v>
      </c>
      <c r="E88" s="779" t="s">
        <v>20</v>
      </c>
      <c r="F88" s="779" t="s">
        <v>1014</v>
      </c>
      <c r="G88" s="779" t="s">
        <v>2077</v>
      </c>
      <c r="H88" s="828" t="s">
        <v>607</v>
      </c>
      <c r="I88" s="779">
        <v>1</v>
      </c>
      <c r="J88" s="829" t="s">
        <v>1474</v>
      </c>
      <c r="K88" s="830"/>
      <c r="L88" s="831"/>
      <c r="M88" s="831">
        <v>7</v>
      </c>
      <c r="N88" s="831">
        <f t="shared" si="1"/>
        <v>7</v>
      </c>
      <c r="O88" s="832"/>
    </row>
    <row r="89" spans="1:15">
      <c r="A89" s="833" t="s">
        <v>37</v>
      </c>
      <c r="B89" s="834" t="s">
        <v>37</v>
      </c>
      <c r="C89" s="522" t="s">
        <v>426</v>
      </c>
      <c r="D89" s="779">
        <v>2014</v>
      </c>
      <c r="E89" s="779" t="s">
        <v>20</v>
      </c>
      <c r="F89" s="779" t="s">
        <v>1014</v>
      </c>
      <c r="G89" s="779" t="s">
        <v>2077</v>
      </c>
      <c r="H89" s="813" t="s">
        <v>1785</v>
      </c>
      <c r="I89" s="830" t="s">
        <v>400</v>
      </c>
      <c r="J89" s="814" t="s">
        <v>1474</v>
      </c>
      <c r="K89" s="779"/>
      <c r="L89" s="835"/>
      <c r="M89" s="835">
        <v>38</v>
      </c>
      <c r="N89" s="831">
        <f t="shared" ref="N89:N152" si="2">L89+M89</f>
        <v>38</v>
      </c>
      <c r="O89" s="832"/>
    </row>
    <row r="90" spans="1:15">
      <c r="A90" s="833" t="s">
        <v>37</v>
      </c>
      <c r="B90" s="834" t="s">
        <v>37</v>
      </c>
      <c r="C90" s="522" t="s">
        <v>426</v>
      </c>
      <c r="D90" s="779">
        <v>2014</v>
      </c>
      <c r="E90" s="779" t="s">
        <v>20</v>
      </c>
      <c r="F90" s="779" t="s">
        <v>1014</v>
      </c>
      <c r="G90" s="779" t="s">
        <v>2077</v>
      </c>
      <c r="H90" s="828" t="s">
        <v>82</v>
      </c>
      <c r="I90" s="779">
        <v>1</v>
      </c>
      <c r="J90" s="829" t="s">
        <v>1474</v>
      </c>
      <c r="K90" s="830"/>
      <c r="L90" s="831">
        <v>12078</v>
      </c>
      <c r="M90" s="835">
        <v>84</v>
      </c>
      <c r="N90" s="831">
        <f t="shared" si="2"/>
        <v>12162</v>
      </c>
      <c r="O90" s="832"/>
    </row>
    <row r="91" spans="1:15">
      <c r="A91" s="833" t="s">
        <v>37</v>
      </c>
      <c r="B91" s="827" t="s">
        <v>37</v>
      </c>
      <c r="C91" s="779" t="s">
        <v>426</v>
      </c>
      <c r="D91" s="779">
        <v>2014</v>
      </c>
      <c r="E91" s="779" t="s">
        <v>20</v>
      </c>
      <c r="F91" s="779" t="s">
        <v>1014</v>
      </c>
      <c r="G91" s="779" t="s">
        <v>2077</v>
      </c>
      <c r="H91" s="813" t="s">
        <v>1786</v>
      </c>
      <c r="I91" s="779">
        <v>2</v>
      </c>
      <c r="J91" s="814" t="s">
        <v>1474</v>
      </c>
      <c r="K91" s="779"/>
      <c r="L91" s="835"/>
      <c r="M91" s="831">
        <v>3</v>
      </c>
      <c r="N91" s="831">
        <f t="shared" si="2"/>
        <v>3</v>
      </c>
      <c r="O91" s="832"/>
    </row>
    <row r="92" spans="1:15">
      <c r="A92" s="833" t="s">
        <v>37</v>
      </c>
      <c r="B92" s="834" t="s">
        <v>37</v>
      </c>
      <c r="C92" s="522" t="s">
        <v>426</v>
      </c>
      <c r="D92" s="779">
        <v>2014</v>
      </c>
      <c r="E92" s="779" t="s">
        <v>20</v>
      </c>
      <c r="F92" s="779" t="s">
        <v>1014</v>
      </c>
      <c r="G92" s="779" t="s">
        <v>2077</v>
      </c>
      <c r="H92" s="828" t="s">
        <v>419</v>
      </c>
      <c r="I92" s="779">
        <v>1</v>
      </c>
      <c r="J92" s="829" t="s">
        <v>1474</v>
      </c>
      <c r="K92" s="830"/>
      <c r="L92" s="831"/>
      <c r="M92" s="831">
        <v>207</v>
      </c>
      <c r="N92" s="831">
        <f t="shared" si="2"/>
        <v>207</v>
      </c>
      <c r="O92" s="832"/>
    </row>
    <row r="93" spans="1:15">
      <c r="A93" s="833" t="s">
        <v>37</v>
      </c>
      <c r="B93" s="834" t="s">
        <v>37</v>
      </c>
      <c r="C93" s="522" t="s">
        <v>426</v>
      </c>
      <c r="D93" s="779">
        <v>2014</v>
      </c>
      <c r="E93" s="779" t="s">
        <v>20</v>
      </c>
      <c r="F93" s="779" t="s">
        <v>1014</v>
      </c>
      <c r="G93" s="779" t="s">
        <v>2077</v>
      </c>
      <c r="H93" s="828" t="s">
        <v>1256</v>
      </c>
      <c r="I93" s="779">
        <v>1</v>
      </c>
      <c r="J93" s="829" t="s">
        <v>1474</v>
      </c>
      <c r="K93" s="779"/>
      <c r="L93" s="835">
        <v>235</v>
      </c>
      <c r="M93" s="835">
        <v>23</v>
      </c>
      <c r="N93" s="831">
        <f t="shared" si="2"/>
        <v>258</v>
      </c>
      <c r="O93" s="832"/>
    </row>
    <row r="94" spans="1:15">
      <c r="A94" s="833" t="s">
        <v>37</v>
      </c>
      <c r="B94" s="827" t="s">
        <v>37</v>
      </c>
      <c r="C94" s="779" t="s">
        <v>426</v>
      </c>
      <c r="D94" s="779">
        <v>2014</v>
      </c>
      <c r="E94" s="779" t="s">
        <v>20</v>
      </c>
      <c r="F94" s="779" t="s">
        <v>1014</v>
      </c>
      <c r="G94" s="779" t="s">
        <v>2077</v>
      </c>
      <c r="H94" s="828" t="s">
        <v>641</v>
      </c>
      <c r="I94" s="779">
        <v>2</v>
      </c>
      <c r="J94" s="829" t="s">
        <v>1474</v>
      </c>
      <c r="K94" s="830"/>
      <c r="L94" s="831">
        <v>122</v>
      </c>
      <c r="M94" s="835"/>
      <c r="N94" s="831">
        <f t="shared" si="2"/>
        <v>122</v>
      </c>
      <c r="O94" s="832"/>
    </row>
    <row r="95" spans="1:15">
      <c r="A95" s="833" t="s">
        <v>37</v>
      </c>
      <c r="B95" s="834" t="s">
        <v>37</v>
      </c>
      <c r="C95" s="522" t="s">
        <v>426</v>
      </c>
      <c r="D95" s="779">
        <v>2014</v>
      </c>
      <c r="E95" s="779" t="s">
        <v>20</v>
      </c>
      <c r="F95" s="779" t="s">
        <v>1014</v>
      </c>
      <c r="G95" s="779" t="s">
        <v>2077</v>
      </c>
      <c r="H95" s="813" t="s">
        <v>79</v>
      </c>
      <c r="I95" s="779">
        <v>1</v>
      </c>
      <c r="J95" s="814" t="s">
        <v>1474</v>
      </c>
      <c r="K95" s="779"/>
      <c r="L95" s="835">
        <v>197</v>
      </c>
      <c r="M95" s="831"/>
      <c r="N95" s="831">
        <f t="shared" si="2"/>
        <v>197</v>
      </c>
      <c r="O95" s="832"/>
    </row>
    <row r="96" spans="1:15">
      <c r="A96" s="833" t="s">
        <v>37</v>
      </c>
      <c r="B96" s="834" t="s">
        <v>37</v>
      </c>
      <c r="C96" s="522" t="s">
        <v>426</v>
      </c>
      <c r="D96" s="779">
        <v>2014</v>
      </c>
      <c r="E96" s="779" t="s">
        <v>20</v>
      </c>
      <c r="F96" s="779" t="s">
        <v>1014</v>
      </c>
      <c r="G96" s="779" t="s">
        <v>2077</v>
      </c>
      <c r="H96" s="813" t="s">
        <v>807</v>
      </c>
      <c r="I96" s="779">
        <v>1</v>
      </c>
      <c r="J96" s="814" t="s">
        <v>1474</v>
      </c>
      <c r="K96" s="779"/>
      <c r="L96" s="835">
        <v>2</v>
      </c>
      <c r="M96" s="835"/>
      <c r="N96" s="831">
        <f t="shared" si="2"/>
        <v>2</v>
      </c>
      <c r="O96" s="832"/>
    </row>
    <row r="97" spans="1:15">
      <c r="A97" s="833" t="s">
        <v>37</v>
      </c>
      <c r="B97" s="827" t="s">
        <v>37</v>
      </c>
      <c r="C97" s="779" t="s">
        <v>426</v>
      </c>
      <c r="D97" s="779">
        <v>2014</v>
      </c>
      <c r="E97" s="779" t="s">
        <v>20</v>
      </c>
      <c r="F97" s="779" t="s">
        <v>1014</v>
      </c>
      <c r="G97" s="779" t="s">
        <v>2077</v>
      </c>
      <c r="H97" s="813" t="s">
        <v>648</v>
      </c>
      <c r="I97" s="779">
        <v>2</v>
      </c>
      <c r="J97" s="814" t="s">
        <v>1474</v>
      </c>
      <c r="K97" s="779"/>
      <c r="L97" s="835">
        <v>3658</v>
      </c>
      <c r="M97" s="835">
        <v>80</v>
      </c>
      <c r="N97" s="831">
        <f t="shared" si="2"/>
        <v>3738</v>
      </c>
      <c r="O97" s="832"/>
    </row>
    <row r="98" spans="1:15">
      <c r="A98" s="833" t="s">
        <v>37</v>
      </c>
      <c r="B98" s="834" t="s">
        <v>37</v>
      </c>
      <c r="C98" s="522" t="s">
        <v>426</v>
      </c>
      <c r="D98" s="779">
        <v>2014</v>
      </c>
      <c r="E98" s="779" t="s">
        <v>20</v>
      </c>
      <c r="F98" s="779" t="s">
        <v>1014</v>
      </c>
      <c r="G98" s="779" t="s">
        <v>2077</v>
      </c>
      <c r="H98" s="828" t="s">
        <v>814</v>
      </c>
      <c r="I98" s="830" t="s">
        <v>400</v>
      </c>
      <c r="J98" s="829" t="s">
        <v>1474</v>
      </c>
      <c r="K98" s="830"/>
      <c r="L98" s="831"/>
      <c r="M98" s="831">
        <v>4</v>
      </c>
      <c r="N98" s="831">
        <f t="shared" si="2"/>
        <v>4</v>
      </c>
      <c r="O98" s="832"/>
    </row>
    <row r="99" spans="1:15">
      <c r="A99" s="833" t="s">
        <v>37</v>
      </c>
      <c r="B99" s="834" t="s">
        <v>37</v>
      </c>
      <c r="C99" s="522" t="s">
        <v>426</v>
      </c>
      <c r="D99" s="779">
        <v>2014</v>
      </c>
      <c r="E99" s="779" t="s">
        <v>20</v>
      </c>
      <c r="F99" s="779" t="s">
        <v>1014</v>
      </c>
      <c r="G99" s="779" t="s">
        <v>2077</v>
      </c>
      <c r="H99" s="828" t="s">
        <v>1787</v>
      </c>
      <c r="I99" s="830" t="s">
        <v>400</v>
      </c>
      <c r="J99" s="829" t="s">
        <v>1474</v>
      </c>
      <c r="K99" s="830"/>
      <c r="L99" s="831">
        <v>282</v>
      </c>
      <c r="M99" s="831"/>
      <c r="N99" s="831">
        <f t="shared" si="2"/>
        <v>282</v>
      </c>
      <c r="O99" s="832"/>
    </row>
    <row r="100" spans="1:15">
      <c r="A100" s="833" t="s">
        <v>37</v>
      </c>
      <c r="B100" s="827" t="s">
        <v>37</v>
      </c>
      <c r="C100" s="779" t="s">
        <v>426</v>
      </c>
      <c r="D100" s="779">
        <v>2014</v>
      </c>
      <c r="E100" s="779" t="s">
        <v>20</v>
      </c>
      <c r="F100" s="779" t="s">
        <v>1014</v>
      </c>
      <c r="G100" s="779" t="s">
        <v>2077</v>
      </c>
      <c r="H100" s="828" t="s">
        <v>1033</v>
      </c>
      <c r="I100" s="830" t="s">
        <v>400</v>
      </c>
      <c r="J100" s="829" t="s">
        <v>1471</v>
      </c>
      <c r="K100" s="830"/>
      <c r="L100" s="831"/>
      <c r="M100" s="831">
        <v>2</v>
      </c>
      <c r="N100" s="831">
        <f t="shared" si="2"/>
        <v>2</v>
      </c>
      <c r="O100" s="832"/>
    </row>
    <row r="101" spans="1:15">
      <c r="A101" s="833" t="s">
        <v>37</v>
      </c>
      <c r="B101" s="834" t="s">
        <v>37</v>
      </c>
      <c r="C101" s="522" t="s">
        <v>426</v>
      </c>
      <c r="D101" s="779">
        <v>2014</v>
      </c>
      <c r="E101" s="779" t="s">
        <v>20</v>
      </c>
      <c r="F101" s="779" t="s">
        <v>1014</v>
      </c>
      <c r="G101" s="779" t="s">
        <v>2077</v>
      </c>
      <c r="H101" s="813" t="s">
        <v>1034</v>
      </c>
      <c r="I101" s="779">
        <v>2</v>
      </c>
      <c r="J101" s="814" t="s">
        <v>1471</v>
      </c>
      <c r="K101" s="779"/>
      <c r="L101" s="835"/>
      <c r="M101" s="835">
        <v>507</v>
      </c>
      <c r="N101" s="831">
        <f t="shared" si="2"/>
        <v>507</v>
      </c>
      <c r="O101" s="832"/>
    </row>
    <row r="102" spans="1:15">
      <c r="A102" s="833" t="s">
        <v>37</v>
      </c>
      <c r="B102" s="834" t="s">
        <v>37</v>
      </c>
      <c r="C102" s="522" t="s">
        <v>426</v>
      </c>
      <c r="D102" s="779">
        <v>2014</v>
      </c>
      <c r="E102" s="779" t="s">
        <v>20</v>
      </c>
      <c r="F102" s="779" t="s">
        <v>1014</v>
      </c>
      <c r="G102" s="779" t="s">
        <v>2077</v>
      </c>
      <c r="H102" s="813" t="s">
        <v>1788</v>
      </c>
      <c r="I102" s="830" t="s">
        <v>400</v>
      </c>
      <c r="J102" s="814" t="s">
        <v>1471</v>
      </c>
      <c r="K102" s="779"/>
      <c r="L102" s="835"/>
      <c r="M102" s="835">
        <v>5</v>
      </c>
      <c r="N102" s="831">
        <f t="shared" si="2"/>
        <v>5</v>
      </c>
      <c r="O102" s="832"/>
    </row>
    <row r="103" spans="1:15">
      <c r="A103" s="833" t="s">
        <v>37</v>
      </c>
      <c r="B103" s="827" t="s">
        <v>37</v>
      </c>
      <c r="C103" s="779" t="s">
        <v>426</v>
      </c>
      <c r="D103" s="779">
        <v>2014</v>
      </c>
      <c r="E103" s="779" t="s">
        <v>20</v>
      </c>
      <c r="F103" s="779" t="s">
        <v>1014</v>
      </c>
      <c r="G103" s="779" t="s">
        <v>2077</v>
      </c>
      <c r="H103" s="813" t="s">
        <v>1789</v>
      </c>
      <c r="I103" s="830" t="s">
        <v>400</v>
      </c>
      <c r="J103" s="814" t="s">
        <v>1471</v>
      </c>
      <c r="K103" s="779"/>
      <c r="L103" s="835"/>
      <c r="M103" s="835">
        <v>22</v>
      </c>
      <c r="N103" s="831">
        <f t="shared" si="2"/>
        <v>22</v>
      </c>
      <c r="O103" s="832"/>
    </row>
    <row r="104" spans="1:15">
      <c r="A104" s="833" t="s">
        <v>37</v>
      </c>
      <c r="B104" s="834" t="s">
        <v>37</v>
      </c>
      <c r="C104" s="522" t="s">
        <v>426</v>
      </c>
      <c r="D104" s="779">
        <v>2014</v>
      </c>
      <c r="E104" s="779" t="s">
        <v>20</v>
      </c>
      <c r="F104" s="779" t="s">
        <v>1014</v>
      </c>
      <c r="G104" s="779" t="s">
        <v>2077</v>
      </c>
      <c r="H104" s="813" t="s">
        <v>1777</v>
      </c>
      <c r="I104" s="779">
        <v>1</v>
      </c>
      <c r="J104" s="814" t="s">
        <v>1471</v>
      </c>
      <c r="K104" s="779"/>
      <c r="L104" s="835">
        <v>51</v>
      </c>
      <c r="M104" s="835"/>
      <c r="N104" s="831">
        <f t="shared" si="2"/>
        <v>51</v>
      </c>
      <c r="O104" s="832"/>
    </row>
    <row r="105" spans="1:15">
      <c r="A105" s="833" t="s">
        <v>37</v>
      </c>
      <c r="B105" s="834" t="s">
        <v>37</v>
      </c>
      <c r="C105" s="522" t="s">
        <v>426</v>
      </c>
      <c r="D105" s="779">
        <v>2014</v>
      </c>
      <c r="E105" s="779" t="s">
        <v>20</v>
      </c>
      <c r="F105" s="779" t="s">
        <v>1014</v>
      </c>
      <c r="G105" s="779" t="s">
        <v>2077</v>
      </c>
      <c r="H105" s="813" t="s">
        <v>1037</v>
      </c>
      <c r="I105" s="779">
        <v>1</v>
      </c>
      <c r="J105" s="814" t="s">
        <v>1471</v>
      </c>
      <c r="K105" s="779"/>
      <c r="L105" s="835"/>
      <c r="M105" s="835">
        <v>6</v>
      </c>
      <c r="N105" s="831">
        <f t="shared" si="2"/>
        <v>6</v>
      </c>
      <c r="O105" s="832"/>
    </row>
    <row r="106" spans="1:15">
      <c r="A106" s="833" t="s">
        <v>37</v>
      </c>
      <c r="B106" s="827" t="s">
        <v>37</v>
      </c>
      <c r="C106" s="779" t="s">
        <v>426</v>
      </c>
      <c r="D106" s="779">
        <v>2014</v>
      </c>
      <c r="E106" s="779" t="s">
        <v>20</v>
      </c>
      <c r="F106" s="779" t="s">
        <v>1014</v>
      </c>
      <c r="G106" s="779" t="s">
        <v>2077</v>
      </c>
      <c r="H106" s="813" t="s">
        <v>822</v>
      </c>
      <c r="I106" s="830" t="s">
        <v>400</v>
      </c>
      <c r="J106" s="814" t="s">
        <v>1471</v>
      </c>
      <c r="K106" s="779"/>
      <c r="L106" s="835"/>
      <c r="M106" s="835">
        <v>15</v>
      </c>
      <c r="N106" s="831">
        <f t="shared" si="2"/>
        <v>15</v>
      </c>
      <c r="O106" s="832"/>
    </row>
    <row r="107" spans="1:15">
      <c r="A107" s="833" t="s">
        <v>37</v>
      </c>
      <c r="B107" s="834" t="s">
        <v>37</v>
      </c>
      <c r="C107" s="522" t="s">
        <v>426</v>
      </c>
      <c r="D107" s="779">
        <v>2014</v>
      </c>
      <c r="E107" s="779" t="s">
        <v>20</v>
      </c>
      <c r="F107" s="779" t="s">
        <v>1014</v>
      </c>
      <c r="G107" s="779" t="s">
        <v>2077</v>
      </c>
      <c r="H107" s="813" t="s">
        <v>1790</v>
      </c>
      <c r="I107" s="830" t="s">
        <v>400</v>
      </c>
      <c r="J107" s="814" t="s">
        <v>1471</v>
      </c>
      <c r="K107" s="779"/>
      <c r="L107" s="835"/>
      <c r="M107" s="835">
        <v>7</v>
      </c>
      <c r="N107" s="831">
        <f t="shared" si="2"/>
        <v>7</v>
      </c>
      <c r="O107" s="832"/>
    </row>
    <row r="108" spans="1:15">
      <c r="A108" s="833" t="s">
        <v>37</v>
      </c>
      <c r="B108" s="834" t="s">
        <v>37</v>
      </c>
      <c r="C108" s="522" t="s">
        <v>426</v>
      </c>
      <c r="D108" s="779">
        <v>2014</v>
      </c>
      <c r="E108" s="779" t="s">
        <v>20</v>
      </c>
      <c r="F108" s="779" t="s">
        <v>1014</v>
      </c>
      <c r="G108" s="779" t="s">
        <v>2077</v>
      </c>
      <c r="H108" s="813" t="s">
        <v>1791</v>
      </c>
      <c r="I108" s="830" t="s">
        <v>400</v>
      </c>
      <c r="J108" s="814" t="s">
        <v>1471</v>
      </c>
      <c r="K108" s="779"/>
      <c r="L108" s="835"/>
      <c r="M108" s="835">
        <v>9</v>
      </c>
      <c r="N108" s="831">
        <f t="shared" si="2"/>
        <v>9</v>
      </c>
      <c r="O108" s="832"/>
    </row>
    <row r="109" spans="1:15">
      <c r="A109" s="833" t="s">
        <v>37</v>
      </c>
      <c r="B109" s="827" t="s">
        <v>37</v>
      </c>
      <c r="C109" s="779" t="s">
        <v>426</v>
      </c>
      <c r="D109" s="779">
        <v>2014</v>
      </c>
      <c r="E109" s="779" t="s">
        <v>20</v>
      </c>
      <c r="F109" s="779" t="s">
        <v>1014</v>
      </c>
      <c r="G109" s="779" t="s">
        <v>2077</v>
      </c>
      <c r="H109" s="828" t="s">
        <v>1792</v>
      </c>
      <c r="I109" s="830" t="s">
        <v>400</v>
      </c>
      <c r="J109" s="829" t="s">
        <v>1471</v>
      </c>
      <c r="K109" s="779"/>
      <c r="L109" s="835"/>
      <c r="M109" s="835">
        <v>1702</v>
      </c>
      <c r="N109" s="831">
        <f t="shared" si="2"/>
        <v>1702</v>
      </c>
      <c r="O109" s="832"/>
    </row>
    <row r="110" spans="1:15">
      <c r="A110" s="833" t="s">
        <v>37</v>
      </c>
      <c r="B110" s="834" t="s">
        <v>37</v>
      </c>
      <c r="C110" s="522" t="s">
        <v>426</v>
      </c>
      <c r="D110" s="779">
        <v>2014</v>
      </c>
      <c r="E110" s="779" t="s">
        <v>20</v>
      </c>
      <c r="F110" s="779" t="s">
        <v>1014</v>
      </c>
      <c r="G110" s="779" t="s">
        <v>2077</v>
      </c>
      <c r="H110" s="813" t="s">
        <v>796</v>
      </c>
      <c r="I110" s="779">
        <v>2</v>
      </c>
      <c r="J110" s="814" t="s">
        <v>1471</v>
      </c>
      <c r="K110" s="779"/>
      <c r="L110" s="835"/>
      <c r="M110" s="835">
        <v>1387</v>
      </c>
      <c r="N110" s="831">
        <f t="shared" si="2"/>
        <v>1387</v>
      </c>
      <c r="O110" s="832"/>
    </row>
    <row r="111" spans="1:15">
      <c r="A111" s="833" t="s">
        <v>37</v>
      </c>
      <c r="B111" s="834" t="s">
        <v>37</v>
      </c>
      <c r="C111" s="522" t="s">
        <v>426</v>
      </c>
      <c r="D111" s="779">
        <v>2014</v>
      </c>
      <c r="E111" s="779" t="s">
        <v>20</v>
      </c>
      <c r="F111" s="779" t="s">
        <v>1014</v>
      </c>
      <c r="G111" s="779" t="s">
        <v>2077</v>
      </c>
      <c r="H111" s="813" t="s">
        <v>754</v>
      </c>
      <c r="I111" s="779">
        <v>2</v>
      </c>
      <c r="J111" s="814" t="s">
        <v>1471</v>
      </c>
      <c r="K111" s="779"/>
      <c r="L111" s="835"/>
      <c r="M111" s="835">
        <v>4</v>
      </c>
      <c r="N111" s="831">
        <f t="shared" si="2"/>
        <v>4</v>
      </c>
      <c r="O111" s="832"/>
    </row>
    <row r="112" spans="1:15">
      <c r="A112" s="833" t="s">
        <v>37</v>
      </c>
      <c r="B112" s="827" t="s">
        <v>37</v>
      </c>
      <c r="C112" s="779" t="s">
        <v>426</v>
      </c>
      <c r="D112" s="779">
        <v>2014</v>
      </c>
      <c r="E112" s="779" t="s">
        <v>20</v>
      </c>
      <c r="F112" s="779" t="s">
        <v>1014</v>
      </c>
      <c r="G112" s="779" t="s">
        <v>2077</v>
      </c>
      <c r="H112" s="813" t="s">
        <v>755</v>
      </c>
      <c r="I112" s="779">
        <v>2</v>
      </c>
      <c r="J112" s="814" t="s">
        <v>1471</v>
      </c>
      <c r="K112" s="779"/>
      <c r="L112" s="835"/>
      <c r="M112" s="835">
        <v>2</v>
      </c>
      <c r="N112" s="831">
        <f t="shared" si="2"/>
        <v>2</v>
      </c>
      <c r="O112" s="832"/>
    </row>
    <row r="113" spans="1:15">
      <c r="A113" s="833" t="s">
        <v>37</v>
      </c>
      <c r="B113" s="834" t="s">
        <v>37</v>
      </c>
      <c r="C113" s="522" t="s">
        <v>426</v>
      </c>
      <c r="D113" s="779">
        <v>2014</v>
      </c>
      <c r="E113" s="779" t="s">
        <v>20</v>
      </c>
      <c r="F113" s="779" t="s">
        <v>1014</v>
      </c>
      <c r="G113" s="779" t="s">
        <v>2077</v>
      </c>
      <c r="H113" s="813" t="s">
        <v>1793</v>
      </c>
      <c r="I113" s="779">
        <v>2</v>
      </c>
      <c r="J113" s="814" t="s">
        <v>1471</v>
      </c>
      <c r="K113" s="779"/>
      <c r="L113" s="835"/>
      <c r="M113" s="835">
        <v>1</v>
      </c>
      <c r="N113" s="831">
        <f t="shared" si="2"/>
        <v>1</v>
      </c>
      <c r="O113" s="832"/>
    </row>
    <row r="114" spans="1:15">
      <c r="A114" s="833" t="s">
        <v>37</v>
      </c>
      <c r="B114" s="834" t="s">
        <v>37</v>
      </c>
      <c r="C114" s="522" t="s">
        <v>426</v>
      </c>
      <c r="D114" s="779">
        <v>2014</v>
      </c>
      <c r="E114" s="779" t="s">
        <v>20</v>
      </c>
      <c r="F114" s="779" t="s">
        <v>1014</v>
      </c>
      <c r="G114" s="779" t="s">
        <v>2077</v>
      </c>
      <c r="H114" s="813" t="s">
        <v>1782</v>
      </c>
      <c r="I114" s="830" t="s">
        <v>400</v>
      </c>
      <c r="J114" s="814" t="s">
        <v>1471</v>
      </c>
      <c r="K114" s="779"/>
      <c r="L114" s="835"/>
      <c r="M114" s="835">
        <v>10</v>
      </c>
      <c r="N114" s="831">
        <f t="shared" si="2"/>
        <v>10</v>
      </c>
      <c r="O114" s="832"/>
    </row>
    <row r="115" spans="1:15">
      <c r="A115" s="833" t="s">
        <v>37</v>
      </c>
      <c r="B115" s="827" t="s">
        <v>37</v>
      </c>
      <c r="C115" s="779" t="s">
        <v>426</v>
      </c>
      <c r="D115" s="779">
        <v>2014</v>
      </c>
      <c r="E115" s="779" t="s">
        <v>20</v>
      </c>
      <c r="F115" s="779" t="s">
        <v>1014</v>
      </c>
      <c r="G115" s="779" t="s">
        <v>2077</v>
      </c>
      <c r="H115" s="813" t="s">
        <v>797</v>
      </c>
      <c r="I115" s="779">
        <v>2</v>
      </c>
      <c r="J115" s="814" t="s">
        <v>1471</v>
      </c>
      <c r="K115" s="779"/>
      <c r="L115" s="835">
        <v>322</v>
      </c>
      <c r="M115" s="835">
        <v>2</v>
      </c>
      <c r="N115" s="831">
        <f t="shared" si="2"/>
        <v>324</v>
      </c>
      <c r="O115" s="832"/>
    </row>
    <row r="116" spans="1:15">
      <c r="A116" s="833" t="s">
        <v>37</v>
      </c>
      <c r="B116" s="834" t="s">
        <v>37</v>
      </c>
      <c r="C116" s="522" t="s">
        <v>426</v>
      </c>
      <c r="D116" s="779">
        <v>2014</v>
      </c>
      <c r="E116" s="779" t="s">
        <v>20</v>
      </c>
      <c r="F116" s="779" t="s">
        <v>1014</v>
      </c>
      <c r="G116" s="779" t="s">
        <v>2077</v>
      </c>
      <c r="H116" s="813" t="s">
        <v>915</v>
      </c>
      <c r="I116" s="779">
        <v>1</v>
      </c>
      <c r="J116" s="814" t="s">
        <v>1471</v>
      </c>
      <c r="K116" s="779"/>
      <c r="L116" s="835"/>
      <c r="M116" s="835">
        <v>55</v>
      </c>
      <c r="N116" s="831">
        <f t="shared" si="2"/>
        <v>55</v>
      </c>
      <c r="O116" s="832"/>
    </row>
    <row r="117" spans="1:15">
      <c r="A117" s="833" t="s">
        <v>37</v>
      </c>
      <c r="B117" s="834" t="s">
        <v>37</v>
      </c>
      <c r="C117" s="522" t="s">
        <v>426</v>
      </c>
      <c r="D117" s="779">
        <v>2014</v>
      </c>
      <c r="E117" s="779" t="s">
        <v>20</v>
      </c>
      <c r="F117" s="779" t="s">
        <v>1014</v>
      </c>
      <c r="G117" s="779" t="s">
        <v>2077</v>
      </c>
      <c r="H117" s="813" t="s">
        <v>1794</v>
      </c>
      <c r="I117" s="830" t="s">
        <v>400</v>
      </c>
      <c r="J117" s="814" t="s">
        <v>1471</v>
      </c>
      <c r="K117" s="779"/>
      <c r="L117" s="835">
        <v>1</v>
      </c>
      <c r="M117" s="835"/>
      <c r="N117" s="831">
        <f t="shared" si="2"/>
        <v>1</v>
      </c>
      <c r="O117" s="832"/>
    </row>
    <row r="118" spans="1:15">
      <c r="A118" s="833" t="s">
        <v>37</v>
      </c>
      <c r="B118" s="827" t="s">
        <v>37</v>
      </c>
      <c r="C118" s="779" t="s">
        <v>426</v>
      </c>
      <c r="D118" s="779">
        <v>2014</v>
      </c>
      <c r="E118" s="779" t="s">
        <v>20</v>
      </c>
      <c r="F118" s="779" t="s">
        <v>1014</v>
      </c>
      <c r="G118" s="779" t="s">
        <v>2077</v>
      </c>
      <c r="H118" s="813" t="s">
        <v>916</v>
      </c>
      <c r="I118" s="779">
        <v>1</v>
      </c>
      <c r="J118" s="814" t="s">
        <v>1471</v>
      </c>
      <c r="K118" s="779"/>
      <c r="L118" s="835"/>
      <c r="M118" s="835">
        <v>40</v>
      </c>
      <c r="N118" s="831">
        <f t="shared" si="2"/>
        <v>40</v>
      </c>
      <c r="O118" s="832"/>
    </row>
    <row r="119" spans="1:15">
      <c r="A119" s="833" t="s">
        <v>37</v>
      </c>
      <c r="B119" s="834" t="s">
        <v>37</v>
      </c>
      <c r="C119" s="522" t="s">
        <v>426</v>
      </c>
      <c r="D119" s="779">
        <v>2014</v>
      </c>
      <c r="E119" s="779" t="s">
        <v>20</v>
      </c>
      <c r="F119" s="779" t="s">
        <v>1014</v>
      </c>
      <c r="G119" s="779" t="s">
        <v>2077</v>
      </c>
      <c r="H119" s="828" t="s">
        <v>798</v>
      </c>
      <c r="I119" s="830" t="s">
        <v>400</v>
      </c>
      <c r="J119" s="829" t="s">
        <v>1471</v>
      </c>
      <c r="K119" s="830"/>
      <c r="L119" s="831">
        <v>166</v>
      </c>
      <c r="M119" s="831"/>
      <c r="N119" s="831">
        <f t="shared" si="2"/>
        <v>166</v>
      </c>
      <c r="O119" s="832"/>
    </row>
    <row r="120" spans="1:15">
      <c r="A120" s="833" t="s">
        <v>37</v>
      </c>
      <c r="B120" s="834" t="s">
        <v>37</v>
      </c>
      <c r="C120" s="522" t="s">
        <v>426</v>
      </c>
      <c r="D120" s="779">
        <v>2014</v>
      </c>
      <c r="E120" s="779" t="s">
        <v>20</v>
      </c>
      <c r="F120" s="779" t="s">
        <v>1014</v>
      </c>
      <c r="G120" s="779" t="s">
        <v>2077</v>
      </c>
      <c r="H120" s="828" t="s">
        <v>579</v>
      </c>
      <c r="I120" s="779">
        <v>1</v>
      </c>
      <c r="J120" s="829" t="s">
        <v>1471</v>
      </c>
      <c r="K120" s="830"/>
      <c r="L120" s="831"/>
      <c r="M120" s="831">
        <v>7</v>
      </c>
      <c r="N120" s="831">
        <f t="shared" si="2"/>
        <v>7</v>
      </c>
      <c r="O120" s="832"/>
    </row>
    <row r="121" spans="1:15">
      <c r="A121" s="833" t="s">
        <v>37</v>
      </c>
      <c r="B121" s="827" t="s">
        <v>37</v>
      </c>
      <c r="C121" s="779" t="s">
        <v>426</v>
      </c>
      <c r="D121" s="779">
        <v>2014</v>
      </c>
      <c r="E121" s="779" t="s">
        <v>20</v>
      </c>
      <c r="F121" s="779" t="s">
        <v>1014</v>
      </c>
      <c r="G121" s="779" t="s">
        <v>2077</v>
      </c>
      <c r="H121" s="828" t="s">
        <v>868</v>
      </c>
      <c r="I121" s="779">
        <v>2</v>
      </c>
      <c r="J121" s="829" t="s">
        <v>1471</v>
      </c>
      <c r="K121" s="830"/>
      <c r="L121" s="831">
        <v>103</v>
      </c>
      <c r="M121" s="835">
        <v>1250</v>
      </c>
      <c r="N121" s="831">
        <f t="shared" si="2"/>
        <v>1353</v>
      </c>
      <c r="O121" s="832"/>
    </row>
    <row r="122" spans="1:15">
      <c r="A122" s="833" t="s">
        <v>37</v>
      </c>
      <c r="B122" s="834" t="s">
        <v>37</v>
      </c>
      <c r="C122" s="522" t="s">
        <v>426</v>
      </c>
      <c r="D122" s="779">
        <v>2014</v>
      </c>
      <c r="E122" s="779" t="s">
        <v>20</v>
      </c>
      <c r="F122" s="779" t="s">
        <v>1014</v>
      </c>
      <c r="G122" s="779" t="s">
        <v>2077</v>
      </c>
      <c r="H122" s="813" t="s">
        <v>1783</v>
      </c>
      <c r="I122" s="830" t="s">
        <v>400</v>
      </c>
      <c r="J122" s="814" t="s">
        <v>1471</v>
      </c>
      <c r="K122" s="779"/>
      <c r="L122" s="835"/>
      <c r="M122" s="831">
        <v>81</v>
      </c>
      <c r="N122" s="831">
        <f t="shared" si="2"/>
        <v>81</v>
      </c>
      <c r="O122" s="832"/>
    </row>
    <row r="123" spans="1:15">
      <c r="A123" s="833" t="s">
        <v>37</v>
      </c>
      <c r="B123" s="834" t="s">
        <v>37</v>
      </c>
      <c r="C123" s="522" t="s">
        <v>426</v>
      </c>
      <c r="D123" s="779">
        <v>2014</v>
      </c>
      <c r="E123" s="779" t="s">
        <v>20</v>
      </c>
      <c r="F123" s="779" t="s">
        <v>1014</v>
      </c>
      <c r="G123" s="779" t="s">
        <v>2077</v>
      </c>
      <c r="H123" s="828" t="s">
        <v>78</v>
      </c>
      <c r="I123" s="779">
        <v>1</v>
      </c>
      <c r="J123" s="829" t="s">
        <v>1471</v>
      </c>
      <c r="K123" s="830"/>
      <c r="L123" s="831">
        <v>265</v>
      </c>
      <c r="M123" s="835">
        <v>101</v>
      </c>
      <c r="N123" s="831">
        <f t="shared" si="2"/>
        <v>366</v>
      </c>
      <c r="O123" s="832"/>
    </row>
    <row r="124" spans="1:15">
      <c r="A124" s="833" t="s">
        <v>37</v>
      </c>
      <c r="B124" s="827" t="s">
        <v>37</v>
      </c>
      <c r="C124" s="779" t="s">
        <v>426</v>
      </c>
      <c r="D124" s="779">
        <v>2014</v>
      </c>
      <c r="E124" s="779" t="s">
        <v>20</v>
      </c>
      <c r="F124" s="779" t="s">
        <v>1014</v>
      </c>
      <c r="G124" s="779" t="s">
        <v>2077</v>
      </c>
      <c r="H124" s="813" t="s">
        <v>800</v>
      </c>
      <c r="I124" s="779">
        <v>1</v>
      </c>
      <c r="J124" s="814" t="s">
        <v>1471</v>
      </c>
      <c r="K124" s="779"/>
      <c r="L124" s="835"/>
      <c r="M124" s="831">
        <v>24</v>
      </c>
      <c r="N124" s="831">
        <f t="shared" si="2"/>
        <v>24</v>
      </c>
      <c r="O124" s="832"/>
    </row>
    <row r="125" spans="1:15">
      <c r="A125" s="833" t="s">
        <v>37</v>
      </c>
      <c r="B125" s="834" t="s">
        <v>37</v>
      </c>
      <c r="C125" s="522" t="s">
        <v>426</v>
      </c>
      <c r="D125" s="779">
        <v>2014</v>
      </c>
      <c r="E125" s="779" t="s">
        <v>20</v>
      </c>
      <c r="F125" s="779" t="s">
        <v>1014</v>
      </c>
      <c r="G125" s="779" t="s">
        <v>2077</v>
      </c>
      <c r="H125" s="813" t="s">
        <v>594</v>
      </c>
      <c r="I125" s="779">
        <v>2</v>
      </c>
      <c r="J125" s="814" t="s">
        <v>1471</v>
      </c>
      <c r="K125" s="779"/>
      <c r="L125" s="835">
        <v>2626</v>
      </c>
      <c r="M125" s="835">
        <v>312</v>
      </c>
      <c r="N125" s="831">
        <f t="shared" si="2"/>
        <v>2938</v>
      </c>
      <c r="O125" s="832"/>
    </row>
    <row r="126" spans="1:15">
      <c r="A126" s="833" t="s">
        <v>37</v>
      </c>
      <c r="B126" s="834" t="s">
        <v>37</v>
      </c>
      <c r="C126" s="522" t="s">
        <v>426</v>
      </c>
      <c r="D126" s="779">
        <v>2014</v>
      </c>
      <c r="E126" s="779" t="s">
        <v>20</v>
      </c>
      <c r="F126" s="779" t="s">
        <v>1014</v>
      </c>
      <c r="G126" s="779" t="s">
        <v>2077</v>
      </c>
      <c r="H126" s="813" t="s">
        <v>801</v>
      </c>
      <c r="I126" s="779">
        <v>2</v>
      </c>
      <c r="J126" s="814" t="s">
        <v>1471</v>
      </c>
      <c r="K126" s="779"/>
      <c r="L126" s="835">
        <v>407</v>
      </c>
      <c r="M126" s="835">
        <v>128</v>
      </c>
      <c r="N126" s="831">
        <f t="shared" si="2"/>
        <v>535</v>
      </c>
      <c r="O126" s="832"/>
    </row>
    <row r="127" spans="1:15">
      <c r="A127" s="833" t="s">
        <v>37</v>
      </c>
      <c r="B127" s="827" t="s">
        <v>37</v>
      </c>
      <c r="C127" s="779" t="s">
        <v>426</v>
      </c>
      <c r="D127" s="779">
        <v>2014</v>
      </c>
      <c r="E127" s="779" t="s">
        <v>20</v>
      </c>
      <c r="F127" s="779" t="s">
        <v>1014</v>
      </c>
      <c r="G127" s="779" t="s">
        <v>2077</v>
      </c>
      <c r="H127" s="813" t="s">
        <v>596</v>
      </c>
      <c r="I127" s="830" t="s">
        <v>400</v>
      </c>
      <c r="J127" s="814" t="s">
        <v>1471</v>
      </c>
      <c r="K127" s="779"/>
      <c r="L127" s="835"/>
      <c r="M127" s="835">
        <v>485</v>
      </c>
      <c r="N127" s="831">
        <f t="shared" si="2"/>
        <v>485</v>
      </c>
      <c r="O127" s="832"/>
    </row>
    <row r="128" spans="1:15">
      <c r="A128" s="833" t="s">
        <v>37</v>
      </c>
      <c r="B128" s="834" t="s">
        <v>37</v>
      </c>
      <c r="C128" s="522" t="s">
        <v>426</v>
      </c>
      <c r="D128" s="779">
        <v>2014</v>
      </c>
      <c r="E128" s="779" t="s">
        <v>20</v>
      </c>
      <c r="F128" s="779" t="s">
        <v>1014</v>
      </c>
      <c r="G128" s="779" t="s">
        <v>2077</v>
      </c>
      <c r="H128" s="813" t="s">
        <v>1795</v>
      </c>
      <c r="I128" s="830" t="s">
        <v>400</v>
      </c>
      <c r="J128" s="814" t="s">
        <v>1471</v>
      </c>
      <c r="K128" s="779"/>
      <c r="L128" s="835"/>
      <c r="M128" s="835">
        <v>418</v>
      </c>
      <c r="N128" s="831">
        <f t="shared" si="2"/>
        <v>418</v>
      </c>
      <c r="O128" s="832"/>
    </row>
    <row r="129" spans="1:15">
      <c r="A129" s="833" t="s">
        <v>37</v>
      </c>
      <c r="B129" s="834" t="s">
        <v>37</v>
      </c>
      <c r="C129" s="522" t="s">
        <v>426</v>
      </c>
      <c r="D129" s="779">
        <v>2014</v>
      </c>
      <c r="E129" s="779" t="s">
        <v>20</v>
      </c>
      <c r="F129" s="779" t="s">
        <v>1014</v>
      </c>
      <c r="G129" s="779" t="s">
        <v>2077</v>
      </c>
      <c r="H129" s="813" t="s">
        <v>803</v>
      </c>
      <c r="I129" s="830" t="s">
        <v>400</v>
      </c>
      <c r="J129" s="814" t="s">
        <v>1471</v>
      </c>
      <c r="K129" s="779"/>
      <c r="L129" s="835">
        <v>161</v>
      </c>
      <c r="M129" s="835"/>
      <c r="N129" s="831">
        <f t="shared" si="2"/>
        <v>161</v>
      </c>
      <c r="O129" s="832"/>
    </row>
    <row r="130" spans="1:15">
      <c r="A130" s="833" t="s">
        <v>37</v>
      </c>
      <c r="B130" s="827" t="s">
        <v>37</v>
      </c>
      <c r="C130" s="779" t="s">
        <v>426</v>
      </c>
      <c r="D130" s="779">
        <v>2014</v>
      </c>
      <c r="E130" s="779" t="s">
        <v>20</v>
      </c>
      <c r="F130" s="779" t="s">
        <v>1014</v>
      </c>
      <c r="G130" s="779" t="s">
        <v>2077</v>
      </c>
      <c r="H130" s="828" t="s">
        <v>1784</v>
      </c>
      <c r="I130" s="830" t="s">
        <v>400</v>
      </c>
      <c r="J130" s="829" t="s">
        <v>1471</v>
      </c>
      <c r="K130" s="830"/>
      <c r="L130" s="831">
        <v>251</v>
      </c>
      <c r="M130" s="835"/>
      <c r="N130" s="831">
        <f t="shared" si="2"/>
        <v>251</v>
      </c>
      <c r="O130" s="832"/>
    </row>
    <row r="131" spans="1:15">
      <c r="A131" s="833" t="s">
        <v>37</v>
      </c>
      <c r="B131" s="834" t="s">
        <v>37</v>
      </c>
      <c r="C131" s="522" t="s">
        <v>426</v>
      </c>
      <c r="D131" s="779">
        <v>2014</v>
      </c>
      <c r="E131" s="779" t="s">
        <v>20</v>
      </c>
      <c r="F131" s="779" t="s">
        <v>1014</v>
      </c>
      <c r="G131" s="779" t="s">
        <v>2077</v>
      </c>
      <c r="H131" s="813" t="s">
        <v>831</v>
      </c>
      <c r="I131" s="779">
        <v>1</v>
      </c>
      <c r="J131" s="814" t="s">
        <v>1471</v>
      </c>
      <c r="K131" s="779"/>
      <c r="L131" s="835">
        <v>2298</v>
      </c>
      <c r="M131" s="831">
        <v>640</v>
      </c>
      <c r="N131" s="831">
        <f t="shared" si="2"/>
        <v>2938</v>
      </c>
      <c r="O131" s="832"/>
    </row>
    <row r="132" spans="1:15">
      <c r="A132" s="833" t="s">
        <v>37</v>
      </c>
      <c r="B132" s="834" t="s">
        <v>37</v>
      </c>
      <c r="C132" s="522" t="s">
        <v>426</v>
      </c>
      <c r="D132" s="779">
        <v>2014</v>
      </c>
      <c r="E132" s="779" t="s">
        <v>20</v>
      </c>
      <c r="F132" s="779" t="s">
        <v>1014</v>
      </c>
      <c r="G132" s="779" t="s">
        <v>2077</v>
      </c>
      <c r="H132" s="813" t="s">
        <v>603</v>
      </c>
      <c r="I132" s="779">
        <v>1</v>
      </c>
      <c r="J132" s="814" t="s">
        <v>1471</v>
      </c>
      <c r="K132" s="779"/>
      <c r="L132" s="835">
        <v>8744</v>
      </c>
      <c r="M132" s="835">
        <v>3505</v>
      </c>
      <c r="N132" s="831">
        <f t="shared" si="2"/>
        <v>12249</v>
      </c>
      <c r="O132" s="832"/>
    </row>
    <row r="133" spans="1:15">
      <c r="A133" s="833" t="s">
        <v>37</v>
      </c>
      <c r="B133" s="827" t="s">
        <v>37</v>
      </c>
      <c r="C133" s="779" t="s">
        <v>426</v>
      </c>
      <c r="D133" s="779">
        <v>2014</v>
      </c>
      <c r="E133" s="779" t="s">
        <v>20</v>
      </c>
      <c r="F133" s="779" t="s">
        <v>1014</v>
      </c>
      <c r="G133" s="779" t="s">
        <v>2077</v>
      </c>
      <c r="H133" s="828" t="s">
        <v>804</v>
      </c>
      <c r="I133" s="779">
        <v>1</v>
      </c>
      <c r="J133" s="829" t="s">
        <v>1471</v>
      </c>
      <c r="K133" s="830"/>
      <c r="L133" s="831">
        <v>41</v>
      </c>
      <c r="M133" s="831"/>
      <c r="N133" s="831">
        <f t="shared" si="2"/>
        <v>41</v>
      </c>
      <c r="O133" s="832"/>
    </row>
    <row r="134" spans="1:15">
      <c r="A134" s="833" t="s">
        <v>37</v>
      </c>
      <c r="B134" s="834" t="s">
        <v>37</v>
      </c>
      <c r="C134" s="522" t="s">
        <v>426</v>
      </c>
      <c r="D134" s="779">
        <v>2014</v>
      </c>
      <c r="E134" s="779" t="s">
        <v>20</v>
      </c>
      <c r="F134" s="779" t="s">
        <v>1014</v>
      </c>
      <c r="G134" s="779" t="s">
        <v>2077</v>
      </c>
      <c r="H134" s="828" t="s">
        <v>1796</v>
      </c>
      <c r="I134" s="779">
        <v>1</v>
      </c>
      <c r="J134" s="829" t="s">
        <v>1471</v>
      </c>
      <c r="K134" s="830"/>
      <c r="L134" s="831">
        <v>217</v>
      </c>
      <c r="M134" s="835">
        <v>81</v>
      </c>
      <c r="N134" s="831">
        <f t="shared" si="2"/>
        <v>298</v>
      </c>
      <c r="O134" s="832"/>
    </row>
    <row r="135" spans="1:15">
      <c r="A135" s="833" t="s">
        <v>37</v>
      </c>
      <c r="B135" s="834" t="s">
        <v>37</v>
      </c>
      <c r="C135" s="522" t="s">
        <v>426</v>
      </c>
      <c r="D135" s="779">
        <v>2014</v>
      </c>
      <c r="E135" s="779" t="s">
        <v>20</v>
      </c>
      <c r="F135" s="779" t="s">
        <v>1014</v>
      </c>
      <c r="G135" s="779" t="s">
        <v>2077</v>
      </c>
      <c r="H135" s="813" t="s">
        <v>805</v>
      </c>
      <c r="I135" s="779">
        <v>1</v>
      </c>
      <c r="J135" s="814" t="s">
        <v>1471</v>
      </c>
      <c r="K135" s="779"/>
      <c r="L135" s="835">
        <v>564</v>
      </c>
      <c r="M135" s="831">
        <v>357</v>
      </c>
      <c r="N135" s="831">
        <f t="shared" si="2"/>
        <v>921</v>
      </c>
      <c r="O135" s="832"/>
    </row>
    <row r="136" spans="1:15">
      <c r="A136" s="833" t="s">
        <v>37</v>
      </c>
      <c r="B136" s="827" t="s">
        <v>37</v>
      </c>
      <c r="C136" s="779" t="s">
        <v>426</v>
      </c>
      <c r="D136" s="779">
        <v>2014</v>
      </c>
      <c r="E136" s="779" t="s">
        <v>20</v>
      </c>
      <c r="F136" s="779" t="s">
        <v>1014</v>
      </c>
      <c r="G136" s="779" t="s">
        <v>2077</v>
      </c>
      <c r="H136" s="828" t="s">
        <v>806</v>
      </c>
      <c r="I136" s="779">
        <v>2</v>
      </c>
      <c r="J136" s="829" t="s">
        <v>1471</v>
      </c>
      <c r="K136" s="830"/>
      <c r="L136" s="831">
        <v>72</v>
      </c>
      <c r="M136" s="831"/>
      <c r="N136" s="831">
        <f t="shared" si="2"/>
        <v>72</v>
      </c>
      <c r="O136" s="832"/>
    </row>
    <row r="137" spans="1:15">
      <c r="A137" s="833" t="s">
        <v>37</v>
      </c>
      <c r="B137" s="834" t="s">
        <v>37</v>
      </c>
      <c r="C137" s="522" t="s">
        <v>426</v>
      </c>
      <c r="D137" s="779">
        <v>2014</v>
      </c>
      <c r="E137" s="779" t="s">
        <v>20</v>
      </c>
      <c r="F137" s="779" t="s">
        <v>1014</v>
      </c>
      <c r="G137" s="779" t="s">
        <v>2077</v>
      </c>
      <c r="H137" s="813" t="s">
        <v>605</v>
      </c>
      <c r="I137" s="779">
        <v>1</v>
      </c>
      <c r="J137" s="814" t="s">
        <v>1471</v>
      </c>
      <c r="K137" s="779"/>
      <c r="L137" s="835">
        <v>4415</v>
      </c>
      <c r="M137" s="835">
        <v>1246</v>
      </c>
      <c r="N137" s="831">
        <f t="shared" si="2"/>
        <v>5661</v>
      </c>
      <c r="O137" s="832"/>
    </row>
    <row r="138" spans="1:15">
      <c r="A138" s="833" t="s">
        <v>37</v>
      </c>
      <c r="B138" s="834" t="s">
        <v>37</v>
      </c>
      <c r="C138" s="522" t="s">
        <v>426</v>
      </c>
      <c r="D138" s="779">
        <v>2014</v>
      </c>
      <c r="E138" s="779" t="s">
        <v>20</v>
      </c>
      <c r="F138" s="779" t="s">
        <v>1014</v>
      </c>
      <c r="G138" s="779" t="s">
        <v>2077</v>
      </c>
      <c r="H138" s="828" t="s">
        <v>607</v>
      </c>
      <c r="I138" s="779">
        <v>1</v>
      </c>
      <c r="J138" s="829" t="s">
        <v>1471</v>
      </c>
      <c r="K138" s="830"/>
      <c r="L138" s="831">
        <v>2030</v>
      </c>
      <c r="M138" s="835">
        <v>151</v>
      </c>
      <c r="N138" s="831">
        <f t="shared" si="2"/>
        <v>2181</v>
      </c>
      <c r="O138" s="832"/>
    </row>
    <row r="139" spans="1:15">
      <c r="A139" s="833" t="s">
        <v>37</v>
      </c>
      <c r="B139" s="827" t="s">
        <v>37</v>
      </c>
      <c r="C139" s="779" t="s">
        <v>426</v>
      </c>
      <c r="D139" s="779">
        <v>2014</v>
      </c>
      <c r="E139" s="779" t="s">
        <v>20</v>
      </c>
      <c r="F139" s="779" t="s">
        <v>1014</v>
      </c>
      <c r="G139" s="779" t="s">
        <v>2077</v>
      </c>
      <c r="H139" s="813" t="s">
        <v>1785</v>
      </c>
      <c r="I139" s="830" t="s">
        <v>400</v>
      </c>
      <c r="J139" s="814" t="s">
        <v>1471</v>
      </c>
      <c r="K139" s="779"/>
      <c r="L139" s="835"/>
      <c r="M139" s="831">
        <v>62</v>
      </c>
      <c r="N139" s="831">
        <f t="shared" si="2"/>
        <v>62</v>
      </c>
      <c r="O139" s="832"/>
    </row>
    <row r="140" spans="1:15">
      <c r="A140" s="833" t="s">
        <v>37</v>
      </c>
      <c r="B140" s="834" t="s">
        <v>37</v>
      </c>
      <c r="C140" s="522" t="s">
        <v>426</v>
      </c>
      <c r="D140" s="779">
        <v>2014</v>
      </c>
      <c r="E140" s="779" t="s">
        <v>20</v>
      </c>
      <c r="F140" s="779" t="s">
        <v>1014</v>
      </c>
      <c r="G140" s="779" t="s">
        <v>2077</v>
      </c>
      <c r="H140" s="828" t="s">
        <v>621</v>
      </c>
      <c r="I140" s="779">
        <v>1</v>
      </c>
      <c r="J140" s="829" t="s">
        <v>1471</v>
      </c>
      <c r="K140" s="779"/>
      <c r="L140" s="835">
        <v>266</v>
      </c>
      <c r="M140" s="835">
        <v>828</v>
      </c>
      <c r="N140" s="831">
        <f t="shared" si="2"/>
        <v>1094</v>
      </c>
      <c r="O140" s="832"/>
    </row>
    <row r="141" spans="1:15">
      <c r="A141" s="833" t="s">
        <v>37</v>
      </c>
      <c r="B141" s="834" t="s">
        <v>37</v>
      </c>
      <c r="C141" s="522" t="s">
        <v>426</v>
      </c>
      <c r="D141" s="779">
        <v>2014</v>
      </c>
      <c r="E141" s="779" t="s">
        <v>20</v>
      </c>
      <c r="F141" s="779" t="s">
        <v>1014</v>
      </c>
      <c r="G141" s="779" t="s">
        <v>2077</v>
      </c>
      <c r="H141" s="828" t="s">
        <v>1232</v>
      </c>
      <c r="I141" s="830" t="s">
        <v>400</v>
      </c>
      <c r="J141" s="829" t="s">
        <v>1471</v>
      </c>
      <c r="K141" s="830"/>
      <c r="L141" s="831">
        <v>78</v>
      </c>
      <c r="M141" s="835">
        <v>147</v>
      </c>
      <c r="N141" s="831">
        <f t="shared" si="2"/>
        <v>225</v>
      </c>
      <c r="O141" s="832"/>
    </row>
    <row r="142" spans="1:15">
      <c r="A142" s="833" t="s">
        <v>37</v>
      </c>
      <c r="B142" s="827" t="s">
        <v>37</v>
      </c>
      <c r="C142" s="779" t="s">
        <v>426</v>
      </c>
      <c r="D142" s="779">
        <v>2014</v>
      </c>
      <c r="E142" s="779" t="s">
        <v>20</v>
      </c>
      <c r="F142" s="779" t="s">
        <v>1014</v>
      </c>
      <c r="G142" s="779" t="s">
        <v>2077</v>
      </c>
      <c r="H142" s="813" t="s">
        <v>82</v>
      </c>
      <c r="I142" s="779">
        <v>1</v>
      </c>
      <c r="J142" s="814" t="s">
        <v>1471</v>
      </c>
      <c r="K142" s="779"/>
      <c r="L142" s="835">
        <v>5490</v>
      </c>
      <c r="M142" s="831">
        <v>1355</v>
      </c>
      <c r="N142" s="831">
        <f t="shared" si="2"/>
        <v>6845</v>
      </c>
      <c r="O142" s="832"/>
    </row>
    <row r="143" spans="1:15">
      <c r="A143" s="833" t="s">
        <v>37</v>
      </c>
      <c r="B143" s="834" t="s">
        <v>37</v>
      </c>
      <c r="C143" s="522" t="s">
        <v>426</v>
      </c>
      <c r="D143" s="779">
        <v>2014</v>
      </c>
      <c r="E143" s="779" t="s">
        <v>20</v>
      </c>
      <c r="F143" s="779" t="s">
        <v>1014</v>
      </c>
      <c r="G143" s="779" t="s">
        <v>2077</v>
      </c>
      <c r="H143" s="813" t="s">
        <v>1786</v>
      </c>
      <c r="I143" s="779">
        <v>2</v>
      </c>
      <c r="J143" s="814" t="s">
        <v>1471</v>
      </c>
      <c r="K143" s="779"/>
      <c r="L143" s="835"/>
      <c r="M143" s="835">
        <v>179</v>
      </c>
      <c r="N143" s="831">
        <f t="shared" si="2"/>
        <v>179</v>
      </c>
      <c r="O143" s="832"/>
    </row>
    <row r="144" spans="1:15">
      <c r="A144" s="833" t="s">
        <v>37</v>
      </c>
      <c r="B144" s="834" t="s">
        <v>37</v>
      </c>
      <c r="C144" s="522" t="s">
        <v>426</v>
      </c>
      <c r="D144" s="779">
        <v>2014</v>
      </c>
      <c r="E144" s="779" t="s">
        <v>20</v>
      </c>
      <c r="F144" s="779" t="s">
        <v>1014</v>
      </c>
      <c r="G144" s="779" t="s">
        <v>2077</v>
      </c>
      <c r="H144" s="828" t="s">
        <v>419</v>
      </c>
      <c r="I144" s="779">
        <v>1</v>
      </c>
      <c r="J144" s="829" t="s">
        <v>1471</v>
      </c>
      <c r="K144" s="830"/>
      <c r="L144" s="831"/>
      <c r="M144" s="835">
        <v>926</v>
      </c>
      <c r="N144" s="831">
        <f t="shared" si="2"/>
        <v>926</v>
      </c>
      <c r="O144" s="832"/>
    </row>
    <row r="145" spans="1:15">
      <c r="A145" s="833" t="s">
        <v>37</v>
      </c>
      <c r="B145" s="827" t="s">
        <v>37</v>
      </c>
      <c r="C145" s="779" t="s">
        <v>426</v>
      </c>
      <c r="D145" s="779">
        <v>2014</v>
      </c>
      <c r="E145" s="779" t="s">
        <v>20</v>
      </c>
      <c r="F145" s="779" t="s">
        <v>1014</v>
      </c>
      <c r="G145" s="779" t="s">
        <v>2077</v>
      </c>
      <c r="H145" s="813" t="s">
        <v>1797</v>
      </c>
      <c r="I145" s="830" t="s">
        <v>400</v>
      </c>
      <c r="J145" s="814" t="s">
        <v>1471</v>
      </c>
      <c r="K145" s="779"/>
      <c r="L145" s="835">
        <v>181</v>
      </c>
      <c r="M145" s="831">
        <v>57</v>
      </c>
      <c r="N145" s="831">
        <f t="shared" si="2"/>
        <v>238</v>
      </c>
      <c r="O145" s="832"/>
    </row>
    <row r="146" spans="1:15">
      <c r="A146" s="833" t="s">
        <v>37</v>
      </c>
      <c r="B146" s="834" t="s">
        <v>37</v>
      </c>
      <c r="C146" s="522" t="s">
        <v>426</v>
      </c>
      <c r="D146" s="779">
        <v>2014</v>
      </c>
      <c r="E146" s="779" t="s">
        <v>20</v>
      </c>
      <c r="F146" s="779" t="s">
        <v>1014</v>
      </c>
      <c r="G146" s="779" t="s">
        <v>2077</v>
      </c>
      <c r="H146" s="828" t="s">
        <v>1256</v>
      </c>
      <c r="I146" s="779">
        <v>1</v>
      </c>
      <c r="J146" s="829" t="s">
        <v>1471</v>
      </c>
      <c r="K146" s="830"/>
      <c r="L146" s="831"/>
      <c r="M146" s="831">
        <v>15</v>
      </c>
      <c r="N146" s="831">
        <f t="shared" si="2"/>
        <v>15</v>
      </c>
      <c r="O146" s="832"/>
    </row>
    <row r="147" spans="1:15">
      <c r="A147" s="833" t="s">
        <v>37</v>
      </c>
      <c r="B147" s="834" t="s">
        <v>37</v>
      </c>
      <c r="C147" s="522" t="s">
        <v>426</v>
      </c>
      <c r="D147" s="779">
        <v>2014</v>
      </c>
      <c r="E147" s="779" t="s">
        <v>20</v>
      </c>
      <c r="F147" s="779" t="s">
        <v>1014</v>
      </c>
      <c r="G147" s="779" t="s">
        <v>2077</v>
      </c>
      <c r="H147" s="828" t="s">
        <v>641</v>
      </c>
      <c r="I147" s="779">
        <v>2</v>
      </c>
      <c r="J147" s="829" t="s">
        <v>1471</v>
      </c>
      <c r="K147" s="830"/>
      <c r="L147" s="831">
        <v>815</v>
      </c>
      <c r="M147" s="831">
        <v>3</v>
      </c>
      <c r="N147" s="831">
        <f t="shared" si="2"/>
        <v>818</v>
      </c>
      <c r="O147" s="832"/>
    </row>
    <row r="148" spans="1:15">
      <c r="A148" s="833" t="s">
        <v>37</v>
      </c>
      <c r="B148" s="827" t="s">
        <v>37</v>
      </c>
      <c r="C148" s="779" t="s">
        <v>426</v>
      </c>
      <c r="D148" s="779">
        <v>2014</v>
      </c>
      <c r="E148" s="779" t="s">
        <v>20</v>
      </c>
      <c r="F148" s="779" t="s">
        <v>1014</v>
      </c>
      <c r="G148" s="779" t="s">
        <v>2077</v>
      </c>
      <c r="H148" s="813" t="s">
        <v>768</v>
      </c>
      <c r="I148" s="779">
        <v>2</v>
      </c>
      <c r="J148" s="814" t="s">
        <v>1471</v>
      </c>
      <c r="K148" s="779"/>
      <c r="L148" s="835">
        <v>1</v>
      </c>
      <c r="M148" s="835"/>
      <c r="N148" s="831">
        <f t="shared" si="2"/>
        <v>1</v>
      </c>
      <c r="O148" s="832"/>
    </row>
    <row r="149" spans="1:15">
      <c r="A149" s="833" t="s">
        <v>37</v>
      </c>
      <c r="B149" s="834" t="s">
        <v>37</v>
      </c>
      <c r="C149" s="522" t="s">
        <v>426</v>
      </c>
      <c r="D149" s="779">
        <v>2014</v>
      </c>
      <c r="E149" s="779" t="s">
        <v>20</v>
      </c>
      <c r="F149" s="779" t="s">
        <v>1014</v>
      </c>
      <c r="G149" s="779" t="s">
        <v>2077</v>
      </c>
      <c r="H149" s="828" t="s">
        <v>79</v>
      </c>
      <c r="I149" s="779">
        <v>1</v>
      </c>
      <c r="J149" s="829" t="s">
        <v>1471</v>
      </c>
      <c r="K149" s="830"/>
      <c r="L149" s="831"/>
      <c r="M149" s="835">
        <v>202</v>
      </c>
      <c r="N149" s="831">
        <f t="shared" si="2"/>
        <v>202</v>
      </c>
      <c r="O149" s="832"/>
    </row>
    <row r="150" spans="1:15">
      <c r="A150" s="833" t="s">
        <v>37</v>
      </c>
      <c r="B150" s="834" t="s">
        <v>37</v>
      </c>
      <c r="C150" s="522" t="s">
        <v>426</v>
      </c>
      <c r="D150" s="779">
        <v>2014</v>
      </c>
      <c r="E150" s="779" t="s">
        <v>20</v>
      </c>
      <c r="F150" s="779" t="s">
        <v>1014</v>
      </c>
      <c r="G150" s="779" t="s">
        <v>2077</v>
      </c>
      <c r="H150" s="813" t="s">
        <v>807</v>
      </c>
      <c r="I150" s="779">
        <v>1</v>
      </c>
      <c r="J150" s="814" t="s">
        <v>1471</v>
      </c>
      <c r="K150" s="779"/>
      <c r="L150" s="835">
        <v>105</v>
      </c>
      <c r="M150" s="831"/>
      <c r="N150" s="831">
        <f t="shared" si="2"/>
        <v>105</v>
      </c>
      <c r="O150" s="832"/>
    </row>
    <row r="151" spans="1:15">
      <c r="A151" s="833" t="s">
        <v>37</v>
      </c>
      <c r="B151" s="827" t="s">
        <v>37</v>
      </c>
      <c r="C151" s="779" t="s">
        <v>426</v>
      </c>
      <c r="D151" s="779">
        <v>2014</v>
      </c>
      <c r="E151" s="779" t="s">
        <v>20</v>
      </c>
      <c r="F151" s="779" t="s">
        <v>1014</v>
      </c>
      <c r="G151" s="779" t="s">
        <v>2077</v>
      </c>
      <c r="H151" s="828" t="s">
        <v>648</v>
      </c>
      <c r="I151" s="779">
        <v>2</v>
      </c>
      <c r="J151" s="829" t="s">
        <v>1471</v>
      </c>
      <c r="K151" s="830"/>
      <c r="L151" s="831">
        <v>567</v>
      </c>
      <c r="M151" s="831">
        <v>237</v>
      </c>
      <c r="N151" s="831">
        <f t="shared" si="2"/>
        <v>804</v>
      </c>
      <c r="O151" s="832"/>
    </row>
    <row r="152" spans="1:15">
      <c r="A152" s="833" t="s">
        <v>37</v>
      </c>
      <c r="B152" s="834" t="s">
        <v>37</v>
      </c>
      <c r="C152" s="522" t="s">
        <v>426</v>
      </c>
      <c r="D152" s="779">
        <v>2014</v>
      </c>
      <c r="E152" s="779" t="s">
        <v>20</v>
      </c>
      <c r="F152" s="779" t="s">
        <v>1014</v>
      </c>
      <c r="G152" s="779" t="s">
        <v>2077</v>
      </c>
      <c r="H152" s="813" t="s">
        <v>1798</v>
      </c>
      <c r="I152" s="779">
        <v>2</v>
      </c>
      <c r="J152" s="814" t="s">
        <v>1471</v>
      </c>
      <c r="K152" s="779"/>
      <c r="L152" s="835">
        <v>553</v>
      </c>
      <c r="M152" s="835"/>
      <c r="N152" s="831">
        <f t="shared" si="2"/>
        <v>553</v>
      </c>
      <c r="O152" s="832"/>
    </row>
    <row r="153" spans="1:15">
      <c r="A153" s="833" t="s">
        <v>37</v>
      </c>
      <c r="B153" s="834" t="s">
        <v>37</v>
      </c>
      <c r="C153" s="522" t="s">
        <v>426</v>
      </c>
      <c r="D153" s="779">
        <v>2014</v>
      </c>
      <c r="E153" s="779" t="s">
        <v>20</v>
      </c>
      <c r="F153" s="779" t="s">
        <v>1014</v>
      </c>
      <c r="G153" s="779" t="s">
        <v>2077</v>
      </c>
      <c r="H153" s="813" t="s">
        <v>1234</v>
      </c>
      <c r="I153" s="779">
        <v>1</v>
      </c>
      <c r="J153" s="814" t="s">
        <v>1471</v>
      </c>
      <c r="K153" s="779"/>
      <c r="L153" s="835">
        <v>134</v>
      </c>
      <c r="M153" s="835">
        <v>48</v>
      </c>
      <c r="N153" s="831">
        <f t="shared" ref="N153:N216" si="3">L153+M153</f>
        <v>182</v>
      </c>
      <c r="O153" s="832"/>
    </row>
    <row r="154" spans="1:15">
      <c r="A154" s="833" t="s">
        <v>37</v>
      </c>
      <c r="B154" s="827" t="s">
        <v>37</v>
      </c>
      <c r="C154" s="779" t="s">
        <v>426</v>
      </c>
      <c r="D154" s="779">
        <v>2014</v>
      </c>
      <c r="E154" s="779" t="s">
        <v>20</v>
      </c>
      <c r="F154" s="779" t="s">
        <v>1014</v>
      </c>
      <c r="G154" s="779" t="s">
        <v>2077</v>
      </c>
      <c r="H154" s="828" t="s">
        <v>1781</v>
      </c>
      <c r="I154" s="779">
        <v>2</v>
      </c>
      <c r="J154" s="829" t="s">
        <v>1471</v>
      </c>
      <c r="K154" s="830"/>
      <c r="L154" s="831">
        <v>132</v>
      </c>
      <c r="M154" s="835">
        <v>2</v>
      </c>
      <c r="N154" s="831">
        <f t="shared" si="3"/>
        <v>134</v>
      </c>
      <c r="O154" s="832"/>
    </row>
    <row r="155" spans="1:15">
      <c r="A155" s="833" t="s">
        <v>37</v>
      </c>
      <c r="B155" s="834" t="s">
        <v>37</v>
      </c>
      <c r="C155" s="522" t="s">
        <v>426</v>
      </c>
      <c r="D155" s="779">
        <v>2014</v>
      </c>
      <c r="E155" s="779" t="s">
        <v>20</v>
      </c>
      <c r="F155" s="779" t="s">
        <v>1014</v>
      </c>
      <c r="G155" s="779" t="s">
        <v>2077</v>
      </c>
      <c r="H155" s="813" t="s">
        <v>1776</v>
      </c>
      <c r="I155" s="779">
        <v>2</v>
      </c>
      <c r="J155" s="814" t="s">
        <v>1471</v>
      </c>
      <c r="K155" s="779"/>
      <c r="L155" s="835">
        <v>96</v>
      </c>
      <c r="M155" s="831">
        <v>3</v>
      </c>
      <c r="N155" s="831">
        <f t="shared" si="3"/>
        <v>99</v>
      </c>
      <c r="O155" s="832"/>
    </row>
    <row r="156" spans="1:15">
      <c r="A156" s="833" t="s">
        <v>37</v>
      </c>
      <c r="B156" s="834" t="s">
        <v>37</v>
      </c>
      <c r="C156" s="522" t="s">
        <v>426</v>
      </c>
      <c r="D156" s="779">
        <v>2014</v>
      </c>
      <c r="E156" s="779" t="s">
        <v>20</v>
      </c>
      <c r="F156" s="779" t="s">
        <v>1014</v>
      </c>
      <c r="G156" s="779" t="s">
        <v>2077</v>
      </c>
      <c r="H156" s="828" t="s">
        <v>776</v>
      </c>
      <c r="I156" s="779">
        <v>1</v>
      </c>
      <c r="J156" s="829" t="s">
        <v>1471</v>
      </c>
      <c r="K156" s="779"/>
      <c r="L156" s="835">
        <v>3</v>
      </c>
      <c r="M156" s="835"/>
      <c r="N156" s="831">
        <f t="shared" si="3"/>
        <v>3</v>
      </c>
      <c r="O156" s="832"/>
    </row>
    <row r="157" spans="1:15">
      <c r="A157" s="833" t="s">
        <v>37</v>
      </c>
      <c r="B157" s="827" t="s">
        <v>37</v>
      </c>
      <c r="C157" s="779" t="s">
        <v>426</v>
      </c>
      <c r="D157" s="779">
        <v>2014</v>
      </c>
      <c r="E157" s="779" t="s">
        <v>20</v>
      </c>
      <c r="F157" s="779" t="s">
        <v>1014</v>
      </c>
      <c r="G157" s="779" t="s">
        <v>2077</v>
      </c>
      <c r="H157" s="828" t="s">
        <v>777</v>
      </c>
      <c r="I157" s="779">
        <v>1</v>
      </c>
      <c r="J157" s="829" t="s">
        <v>1471</v>
      </c>
      <c r="K157" s="830"/>
      <c r="L157" s="831">
        <v>110</v>
      </c>
      <c r="M157" s="835">
        <v>23</v>
      </c>
      <c r="N157" s="831">
        <f t="shared" si="3"/>
        <v>133</v>
      </c>
      <c r="O157" s="832"/>
    </row>
    <row r="158" spans="1:15">
      <c r="A158" s="833" t="s">
        <v>37</v>
      </c>
      <c r="B158" s="834" t="s">
        <v>37</v>
      </c>
      <c r="C158" s="522" t="s">
        <v>426</v>
      </c>
      <c r="D158" s="779">
        <v>2014</v>
      </c>
      <c r="E158" s="779" t="s">
        <v>20</v>
      </c>
      <c r="F158" s="779" t="s">
        <v>1014</v>
      </c>
      <c r="G158" s="779" t="s">
        <v>2077</v>
      </c>
      <c r="H158" s="813" t="s">
        <v>1132</v>
      </c>
      <c r="I158" s="779">
        <v>1</v>
      </c>
      <c r="J158" s="814" t="s">
        <v>1471</v>
      </c>
      <c r="K158" s="779"/>
      <c r="L158" s="835">
        <v>3</v>
      </c>
      <c r="M158" s="831">
        <v>3</v>
      </c>
      <c r="N158" s="831">
        <f t="shared" si="3"/>
        <v>6</v>
      </c>
      <c r="O158" s="832"/>
    </row>
    <row r="159" spans="1:15">
      <c r="A159" s="833" t="s">
        <v>37</v>
      </c>
      <c r="B159" s="834" t="s">
        <v>37</v>
      </c>
      <c r="C159" s="522" t="s">
        <v>426</v>
      </c>
      <c r="D159" s="779">
        <v>2014</v>
      </c>
      <c r="E159" s="779" t="s">
        <v>20</v>
      </c>
      <c r="F159" s="779" t="s">
        <v>1014</v>
      </c>
      <c r="G159" s="779" t="s">
        <v>2077</v>
      </c>
      <c r="H159" s="828" t="s">
        <v>1135</v>
      </c>
      <c r="I159" s="779">
        <v>1</v>
      </c>
      <c r="J159" s="829" t="s">
        <v>1471</v>
      </c>
      <c r="K159" s="779"/>
      <c r="L159" s="835">
        <v>2</v>
      </c>
      <c r="M159" s="835"/>
      <c r="N159" s="831">
        <f t="shared" si="3"/>
        <v>2</v>
      </c>
      <c r="O159" s="832"/>
    </row>
    <row r="160" spans="1:15">
      <c r="A160" s="833" t="s">
        <v>37</v>
      </c>
      <c r="B160" s="827" t="s">
        <v>37</v>
      </c>
      <c r="C160" s="779" t="s">
        <v>426</v>
      </c>
      <c r="D160" s="779">
        <v>2014</v>
      </c>
      <c r="E160" s="779" t="s">
        <v>20</v>
      </c>
      <c r="F160" s="779" t="s">
        <v>1014</v>
      </c>
      <c r="G160" s="779" t="s">
        <v>2077</v>
      </c>
      <c r="H160" s="828" t="s">
        <v>653</v>
      </c>
      <c r="I160" s="830" t="s">
        <v>400</v>
      </c>
      <c r="J160" s="829" t="s">
        <v>1471</v>
      </c>
      <c r="K160" s="830"/>
      <c r="L160" s="831"/>
      <c r="M160" s="835">
        <v>1</v>
      </c>
      <c r="N160" s="831">
        <f t="shared" si="3"/>
        <v>1</v>
      </c>
      <c r="O160" s="832"/>
    </row>
    <row r="161" spans="1:15">
      <c r="A161" s="833" t="s">
        <v>37</v>
      </c>
      <c r="B161" s="834" t="s">
        <v>37</v>
      </c>
      <c r="C161" s="522" t="s">
        <v>426</v>
      </c>
      <c r="D161" s="779">
        <v>2014</v>
      </c>
      <c r="E161" s="779" t="s">
        <v>20</v>
      </c>
      <c r="F161" s="779" t="s">
        <v>1014</v>
      </c>
      <c r="G161" s="779" t="s">
        <v>2077</v>
      </c>
      <c r="H161" s="813" t="s">
        <v>782</v>
      </c>
      <c r="I161" s="779">
        <v>1</v>
      </c>
      <c r="J161" s="814" t="s">
        <v>1471</v>
      </c>
      <c r="K161" s="779"/>
      <c r="L161" s="835"/>
      <c r="M161" s="831">
        <v>561</v>
      </c>
      <c r="N161" s="831">
        <f t="shared" si="3"/>
        <v>561</v>
      </c>
      <c r="O161" s="832"/>
    </row>
    <row r="162" spans="1:15">
      <c r="A162" s="833" t="s">
        <v>37</v>
      </c>
      <c r="B162" s="834" t="s">
        <v>37</v>
      </c>
      <c r="C162" s="522" t="s">
        <v>426</v>
      </c>
      <c r="D162" s="779">
        <v>2014</v>
      </c>
      <c r="E162" s="779" t="s">
        <v>20</v>
      </c>
      <c r="F162" s="779" t="s">
        <v>1014</v>
      </c>
      <c r="G162" s="779" t="s">
        <v>2077</v>
      </c>
      <c r="H162" s="828" t="s">
        <v>870</v>
      </c>
      <c r="I162" s="779">
        <v>2</v>
      </c>
      <c r="J162" s="829" t="s">
        <v>1471</v>
      </c>
      <c r="K162" s="830"/>
      <c r="L162" s="831">
        <v>45</v>
      </c>
      <c r="M162" s="831"/>
      <c r="N162" s="831">
        <f t="shared" si="3"/>
        <v>45</v>
      </c>
      <c r="O162" s="832"/>
    </row>
    <row r="163" spans="1:15">
      <c r="A163" s="833" t="s">
        <v>37</v>
      </c>
      <c r="B163" s="827" t="s">
        <v>37</v>
      </c>
      <c r="C163" s="779" t="s">
        <v>426</v>
      </c>
      <c r="D163" s="779">
        <v>2014</v>
      </c>
      <c r="E163" s="779" t="s">
        <v>20</v>
      </c>
      <c r="F163" s="779" t="s">
        <v>1014</v>
      </c>
      <c r="G163" s="779" t="s">
        <v>2077</v>
      </c>
      <c r="H163" s="813" t="s">
        <v>1799</v>
      </c>
      <c r="I163" s="779">
        <v>2</v>
      </c>
      <c r="J163" s="814" t="s">
        <v>1471</v>
      </c>
      <c r="K163" s="779"/>
      <c r="L163" s="835">
        <v>8</v>
      </c>
      <c r="M163" s="835"/>
      <c r="N163" s="831">
        <f t="shared" si="3"/>
        <v>8</v>
      </c>
      <c r="O163" s="832"/>
    </row>
    <row r="164" spans="1:15">
      <c r="A164" s="833" t="s">
        <v>37</v>
      </c>
      <c r="B164" s="834" t="s">
        <v>37</v>
      </c>
      <c r="C164" s="522" t="s">
        <v>426</v>
      </c>
      <c r="D164" s="779">
        <v>2014</v>
      </c>
      <c r="E164" s="779" t="s">
        <v>20</v>
      </c>
      <c r="F164" s="779" t="s">
        <v>1014</v>
      </c>
      <c r="G164" s="779" t="s">
        <v>2077</v>
      </c>
      <c r="H164" s="828" t="s">
        <v>814</v>
      </c>
      <c r="I164" s="830" t="s">
        <v>400</v>
      </c>
      <c r="J164" s="829" t="s">
        <v>1471</v>
      </c>
      <c r="K164" s="830"/>
      <c r="L164" s="831">
        <v>125</v>
      </c>
      <c r="M164" s="831">
        <v>1275</v>
      </c>
      <c r="N164" s="831">
        <f t="shared" si="3"/>
        <v>1400</v>
      </c>
      <c r="O164" s="832"/>
    </row>
    <row r="165" spans="1:15">
      <c r="A165" s="833" t="s">
        <v>37</v>
      </c>
      <c r="B165" s="834" t="s">
        <v>37</v>
      </c>
      <c r="C165" s="522" t="s">
        <v>426</v>
      </c>
      <c r="D165" s="779">
        <v>2014</v>
      </c>
      <c r="E165" s="779" t="s">
        <v>20</v>
      </c>
      <c r="F165" s="779" t="s">
        <v>1014</v>
      </c>
      <c r="G165" s="779" t="s">
        <v>2077</v>
      </c>
      <c r="H165" s="813" t="s">
        <v>784</v>
      </c>
      <c r="I165" s="779">
        <v>2</v>
      </c>
      <c r="J165" s="814" t="s">
        <v>1471</v>
      </c>
      <c r="K165" s="779"/>
      <c r="L165" s="835">
        <v>23</v>
      </c>
      <c r="M165" s="835"/>
      <c r="N165" s="831">
        <f t="shared" si="3"/>
        <v>23</v>
      </c>
      <c r="O165" s="832"/>
    </row>
    <row r="166" spans="1:15">
      <c r="A166" s="833" t="s">
        <v>37</v>
      </c>
      <c r="B166" s="827" t="s">
        <v>37</v>
      </c>
      <c r="C166" s="779" t="s">
        <v>426</v>
      </c>
      <c r="D166" s="779">
        <v>2014</v>
      </c>
      <c r="E166" s="779" t="s">
        <v>20</v>
      </c>
      <c r="F166" s="779" t="s">
        <v>1014</v>
      </c>
      <c r="G166" s="779" t="s">
        <v>2077</v>
      </c>
      <c r="H166" s="813" t="s">
        <v>787</v>
      </c>
      <c r="I166" s="779">
        <v>1</v>
      </c>
      <c r="J166" s="814" t="s">
        <v>1471</v>
      </c>
      <c r="K166" s="779"/>
      <c r="L166" s="835">
        <v>129</v>
      </c>
      <c r="M166" s="835"/>
      <c r="N166" s="831">
        <f t="shared" si="3"/>
        <v>129</v>
      </c>
      <c r="O166" s="832"/>
    </row>
    <row r="167" spans="1:15">
      <c r="A167" s="833" t="s">
        <v>37</v>
      </c>
      <c r="B167" s="834" t="s">
        <v>37</v>
      </c>
      <c r="C167" s="522" t="s">
        <v>426</v>
      </c>
      <c r="D167" s="779">
        <v>2014</v>
      </c>
      <c r="E167" s="779" t="s">
        <v>20</v>
      </c>
      <c r="F167" s="779" t="s">
        <v>1014</v>
      </c>
      <c r="G167" s="779" t="s">
        <v>2077</v>
      </c>
      <c r="H167" s="828" t="s">
        <v>667</v>
      </c>
      <c r="I167" s="779">
        <v>1</v>
      </c>
      <c r="J167" s="829" t="s">
        <v>1471</v>
      </c>
      <c r="K167" s="830"/>
      <c r="L167" s="831"/>
      <c r="M167" s="831">
        <v>3</v>
      </c>
      <c r="N167" s="831">
        <f t="shared" si="3"/>
        <v>3</v>
      </c>
      <c r="O167" s="832"/>
    </row>
    <row r="168" spans="1:15">
      <c r="A168" s="833" t="s">
        <v>37</v>
      </c>
      <c r="B168" s="834" t="s">
        <v>37</v>
      </c>
      <c r="C168" s="522" t="s">
        <v>426</v>
      </c>
      <c r="D168" s="779">
        <v>2014</v>
      </c>
      <c r="E168" s="779" t="s">
        <v>20</v>
      </c>
      <c r="F168" s="779" t="s">
        <v>1014</v>
      </c>
      <c r="G168" s="779" t="s">
        <v>2077</v>
      </c>
      <c r="H168" s="813" t="s">
        <v>818</v>
      </c>
      <c r="I168" s="830" t="s">
        <v>400</v>
      </c>
      <c r="J168" s="814" t="s">
        <v>1471</v>
      </c>
      <c r="K168" s="779"/>
      <c r="L168" s="835">
        <v>3</v>
      </c>
      <c r="M168" s="835"/>
      <c r="N168" s="831">
        <f t="shared" si="3"/>
        <v>3</v>
      </c>
      <c r="O168" s="832"/>
    </row>
    <row r="169" spans="1:15">
      <c r="A169" s="833" t="s">
        <v>37</v>
      </c>
      <c r="B169" s="827" t="s">
        <v>37</v>
      </c>
      <c r="C169" s="779" t="s">
        <v>426</v>
      </c>
      <c r="D169" s="779">
        <v>2014</v>
      </c>
      <c r="E169" s="779" t="s">
        <v>20</v>
      </c>
      <c r="F169" s="779" t="s">
        <v>1014</v>
      </c>
      <c r="G169" s="779" t="s">
        <v>2077</v>
      </c>
      <c r="H169" s="828" t="s">
        <v>1787</v>
      </c>
      <c r="I169" s="830" t="s">
        <v>400</v>
      </c>
      <c r="J169" s="829" t="s">
        <v>1471</v>
      </c>
      <c r="K169" s="830"/>
      <c r="L169" s="831">
        <v>32</v>
      </c>
      <c r="M169" s="831"/>
      <c r="N169" s="831">
        <f t="shared" si="3"/>
        <v>32</v>
      </c>
      <c r="O169" s="832"/>
    </row>
    <row r="170" spans="1:15">
      <c r="A170" s="833" t="s">
        <v>37</v>
      </c>
      <c r="B170" s="834" t="s">
        <v>37</v>
      </c>
      <c r="C170" s="522" t="s">
        <v>426</v>
      </c>
      <c r="D170" s="779">
        <v>2014</v>
      </c>
      <c r="E170" s="779" t="s">
        <v>20</v>
      </c>
      <c r="F170" s="779" t="s">
        <v>1014</v>
      </c>
      <c r="G170" s="779" t="s">
        <v>2077</v>
      </c>
      <c r="H170" s="813" t="s">
        <v>950</v>
      </c>
      <c r="I170" s="779">
        <v>1</v>
      </c>
      <c r="J170" s="814" t="s">
        <v>1471</v>
      </c>
      <c r="K170" s="779"/>
      <c r="L170" s="835"/>
      <c r="M170" s="835">
        <v>3</v>
      </c>
      <c r="N170" s="831">
        <f t="shared" si="3"/>
        <v>3</v>
      </c>
      <c r="O170" s="832"/>
    </row>
    <row r="171" spans="1:15">
      <c r="A171" s="833" t="s">
        <v>37</v>
      </c>
      <c r="B171" s="834" t="s">
        <v>37</v>
      </c>
      <c r="C171" s="522" t="s">
        <v>426</v>
      </c>
      <c r="D171" s="779">
        <v>2014</v>
      </c>
      <c r="E171" s="779" t="s">
        <v>20</v>
      </c>
      <c r="F171" s="779" t="s">
        <v>1014</v>
      </c>
      <c r="G171" s="779" t="s">
        <v>2077</v>
      </c>
      <c r="H171" s="828" t="s">
        <v>792</v>
      </c>
      <c r="I171" s="779">
        <v>1</v>
      </c>
      <c r="J171" s="829" t="s">
        <v>1471</v>
      </c>
      <c r="K171" s="779"/>
      <c r="L171" s="835"/>
      <c r="M171" s="835">
        <v>864</v>
      </c>
      <c r="N171" s="831">
        <f t="shared" si="3"/>
        <v>864</v>
      </c>
      <c r="O171" s="832"/>
    </row>
    <row r="172" spans="1:15">
      <c r="A172" s="833" t="s">
        <v>37</v>
      </c>
      <c r="B172" s="827" t="s">
        <v>37</v>
      </c>
      <c r="C172" s="779" t="s">
        <v>426</v>
      </c>
      <c r="D172" s="779">
        <v>2014</v>
      </c>
      <c r="E172" s="779" t="s">
        <v>20</v>
      </c>
      <c r="F172" s="779" t="s">
        <v>1014</v>
      </c>
      <c r="G172" s="779" t="s">
        <v>2077</v>
      </c>
      <c r="H172" s="828" t="s">
        <v>1800</v>
      </c>
      <c r="I172" s="830" t="s">
        <v>400</v>
      </c>
      <c r="J172" s="829" t="s">
        <v>1471</v>
      </c>
      <c r="K172" s="830"/>
      <c r="L172" s="831"/>
      <c r="M172" s="831">
        <v>1</v>
      </c>
      <c r="N172" s="831">
        <f t="shared" si="3"/>
        <v>1</v>
      </c>
      <c r="O172" s="832"/>
    </row>
    <row r="173" spans="1:15">
      <c r="A173" s="833" t="s">
        <v>37</v>
      </c>
      <c r="B173" s="834" t="s">
        <v>37</v>
      </c>
      <c r="C173" s="522" t="s">
        <v>426</v>
      </c>
      <c r="D173" s="779">
        <v>2014</v>
      </c>
      <c r="E173" s="779" t="s">
        <v>20</v>
      </c>
      <c r="F173" s="779" t="s">
        <v>1014</v>
      </c>
      <c r="G173" s="779" t="s">
        <v>2077</v>
      </c>
      <c r="H173" s="813" t="s">
        <v>828</v>
      </c>
      <c r="I173" s="779">
        <v>2</v>
      </c>
      <c r="J173" s="814" t="s">
        <v>1471</v>
      </c>
      <c r="K173" s="779"/>
      <c r="L173" s="835"/>
      <c r="M173" s="835">
        <v>31</v>
      </c>
      <c r="N173" s="831">
        <f t="shared" si="3"/>
        <v>31</v>
      </c>
      <c r="O173" s="832"/>
    </row>
    <row r="174" spans="1:15">
      <c r="A174" s="833" t="s">
        <v>37</v>
      </c>
      <c r="B174" s="834" t="s">
        <v>37</v>
      </c>
      <c r="C174" s="522" t="s">
        <v>426</v>
      </c>
      <c r="D174" s="779">
        <v>2014</v>
      </c>
      <c r="E174" s="779" t="s">
        <v>20</v>
      </c>
      <c r="F174" s="779" t="s">
        <v>1014</v>
      </c>
      <c r="G174" s="779" t="s">
        <v>2077</v>
      </c>
      <c r="H174" s="828" t="s">
        <v>1170</v>
      </c>
      <c r="I174" s="830" t="s">
        <v>400</v>
      </c>
      <c r="J174" s="829" t="s">
        <v>1471</v>
      </c>
      <c r="K174" s="830"/>
      <c r="L174" s="831"/>
      <c r="M174" s="831">
        <v>734</v>
      </c>
      <c r="N174" s="831">
        <f t="shared" si="3"/>
        <v>734</v>
      </c>
      <c r="O174" s="832"/>
    </row>
    <row r="175" spans="1:15">
      <c r="A175" s="833" t="s">
        <v>37</v>
      </c>
      <c r="B175" s="827" t="s">
        <v>37</v>
      </c>
      <c r="C175" s="779" t="s">
        <v>426</v>
      </c>
      <c r="D175" s="779">
        <v>2014</v>
      </c>
      <c r="E175" s="779" t="s">
        <v>20</v>
      </c>
      <c r="F175" s="779" t="s">
        <v>1014</v>
      </c>
      <c r="G175" s="779" t="s">
        <v>2077</v>
      </c>
      <c r="H175" s="828" t="s">
        <v>794</v>
      </c>
      <c r="I175" s="779">
        <v>2</v>
      </c>
      <c r="J175" s="829" t="s">
        <v>1471</v>
      </c>
      <c r="K175" s="830"/>
      <c r="L175" s="831">
        <v>1349</v>
      </c>
      <c r="M175" s="831">
        <v>11</v>
      </c>
      <c r="N175" s="831">
        <f t="shared" si="3"/>
        <v>1360</v>
      </c>
      <c r="O175" s="832"/>
    </row>
    <row r="176" spans="1:15">
      <c r="A176" s="833" t="s">
        <v>37</v>
      </c>
      <c r="B176" s="834" t="s">
        <v>37</v>
      </c>
      <c r="C176" s="522" t="s">
        <v>426</v>
      </c>
      <c r="D176" s="779">
        <v>2014</v>
      </c>
      <c r="E176" s="779" t="s">
        <v>20</v>
      </c>
      <c r="F176" s="779" t="s">
        <v>1014</v>
      </c>
      <c r="G176" s="830" t="s">
        <v>2079</v>
      </c>
      <c r="H176" s="828" t="s">
        <v>643</v>
      </c>
      <c r="I176" s="779">
        <v>2</v>
      </c>
      <c r="J176" s="829" t="s">
        <v>1453</v>
      </c>
      <c r="K176" s="830"/>
      <c r="L176" s="831">
        <v>4524</v>
      </c>
      <c r="M176" s="831"/>
      <c r="N176" s="831">
        <f t="shared" si="3"/>
        <v>4524</v>
      </c>
      <c r="O176" s="832"/>
    </row>
    <row r="177" spans="1:15">
      <c r="A177" s="833" t="s">
        <v>37</v>
      </c>
      <c r="B177" s="834" t="s">
        <v>37</v>
      </c>
      <c r="C177" s="522" t="s">
        <v>426</v>
      </c>
      <c r="D177" s="779">
        <v>2014</v>
      </c>
      <c r="E177" s="779" t="s">
        <v>20</v>
      </c>
      <c r="F177" s="779" t="s">
        <v>1014</v>
      </c>
      <c r="G177" s="830" t="s">
        <v>2079</v>
      </c>
      <c r="H177" s="813" t="s">
        <v>914</v>
      </c>
      <c r="I177" s="830" t="s">
        <v>400</v>
      </c>
      <c r="J177" s="814" t="s">
        <v>1444</v>
      </c>
      <c r="K177" s="779"/>
      <c r="L177" s="835"/>
      <c r="M177" s="835">
        <v>2</v>
      </c>
      <c r="N177" s="831">
        <f t="shared" si="3"/>
        <v>2</v>
      </c>
      <c r="O177" s="832"/>
    </row>
    <row r="178" spans="1:15">
      <c r="A178" s="833" t="s">
        <v>37</v>
      </c>
      <c r="B178" s="827" t="s">
        <v>37</v>
      </c>
      <c r="C178" s="779" t="s">
        <v>426</v>
      </c>
      <c r="D178" s="779">
        <v>2014</v>
      </c>
      <c r="E178" s="779" t="s">
        <v>20</v>
      </c>
      <c r="F178" s="779" t="s">
        <v>1014</v>
      </c>
      <c r="G178" s="830" t="s">
        <v>2079</v>
      </c>
      <c r="H178" s="813" t="s">
        <v>605</v>
      </c>
      <c r="I178" s="779">
        <v>1</v>
      </c>
      <c r="J178" s="814" t="s">
        <v>1444</v>
      </c>
      <c r="K178" s="779"/>
      <c r="L178" s="835">
        <v>378</v>
      </c>
      <c r="M178" s="835"/>
      <c r="N178" s="831">
        <f t="shared" si="3"/>
        <v>378</v>
      </c>
      <c r="O178" s="832"/>
    </row>
    <row r="179" spans="1:15">
      <c r="A179" s="833" t="s">
        <v>37</v>
      </c>
      <c r="B179" s="834" t="s">
        <v>37</v>
      </c>
      <c r="C179" s="522" t="s">
        <v>426</v>
      </c>
      <c r="D179" s="779">
        <v>2014</v>
      </c>
      <c r="E179" s="779" t="s">
        <v>20</v>
      </c>
      <c r="F179" s="779" t="s">
        <v>1014</v>
      </c>
      <c r="G179" s="830" t="s">
        <v>2079</v>
      </c>
      <c r="H179" s="828" t="s">
        <v>607</v>
      </c>
      <c r="I179" s="779">
        <v>1</v>
      </c>
      <c r="J179" s="829" t="s">
        <v>1444</v>
      </c>
      <c r="K179" s="830"/>
      <c r="L179" s="831">
        <v>3762</v>
      </c>
      <c r="M179" s="831"/>
      <c r="N179" s="831">
        <f t="shared" si="3"/>
        <v>3762</v>
      </c>
      <c r="O179" s="832"/>
    </row>
    <row r="180" spans="1:15">
      <c r="A180" s="833" t="s">
        <v>37</v>
      </c>
      <c r="B180" s="834" t="s">
        <v>37</v>
      </c>
      <c r="C180" s="522" t="s">
        <v>426</v>
      </c>
      <c r="D180" s="779">
        <v>2014</v>
      </c>
      <c r="E180" s="779" t="s">
        <v>20</v>
      </c>
      <c r="F180" s="779" t="s">
        <v>1014</v>
      </c>
      <c r="G180" s="830" t="s">
        <v>2079</v>
      </c>
      <c r="H180" s="813" t="s">
        <v>1256</v>
      </c>
      <c r="I180" s="779">
        <v>1</v>
      </c>
      <c r="J180" s="814" t="s">
        <v>1444</v>
      </c>
      <c r="K180" s="779"/>
      <c r="L180" s="835"/>
      <c r="M180" s="835">
        <v>5</v>
      </c>
      <c r="N180" s="831">
        <f t="shared" si="3"/>
        <v>5</v>
      </c>
      <c r="O180" s="832"/>
    </row>
    <row r="181" spans="1:15">
      <c r="A181" s="833" t="s">
        <v>37</v>
      </c>
      <c r="B181" s="827" t="s">
        <v>37</v>
      </c>
      <c r="C181" s="779" t="s">
        <v>426</v>
      </c>
      <c r="D181" s="779">
        <v>2014</v>
      </c>
      <c r="E181" s="779" t="s">
        <v>20</v>
      </c>
      <c r="F181" s="779" t="s">
        <v>1014</v>
      </c>
      <c r="G181" s="830" t="s">
        <v>2079</v>
      </c>
      <c r="H181" s="828" t="s">
        <v>814</v>
      </c>
      <c r="I181" s="830" t="s">
        <v>400</v>
      </c>
      <c r="J181" s="829" t="s">
        <v>1444</v>
      </c>
      <c r="K181" s="830"/>
      <c r="L181" s="831"/>
      <c r="M181" s="831">
        <v>1</v>
      </c>
      <c r="N181" s="831">
        <f t="shared" si="3"/>
        <v>1</v>
      </c>
      <c r="O181" s="832"/>
    </row>
    <row r="182" spans="1:15">
      <c r="A182" s="833" t="s">
        <v>37</v>
      </c>
      <c r="B182" s="834" t="s">
        <v>37</v>
      </c>
      <c r="C182" s="522" t="s">
        <v>426</v>
      </c>
      <c r="D182" s="779">
        <v>2014</v>
      </c>
      <c r="E182" s="779" t="s">
        <v>20</v>
      </c>
      <c r="F182" s="779" t="s">
        <v>1014</v>
      </c>
      <c r="G182" s="830" t="s">
        <v>2079</v>
      </c>
      <c r="H182" s="828" t="s">
        <v>1801</v>
      </c>
      <c r="I182" s="830" t="s">
        <v>400</v>
      </c>
      <c r="J182" s="829" t="s">
        <v>1444</v>
      </c>
      <c r="K182" s="830"/>
      <c r="L182" s="831"/>
      <c r="M182" s="831">
        <v>6</v>
      </c>
      <c r="N182" s="831">
        <f t="shared" si="3"/>
        <v>6</v>
      </c>
      <c r="O182" s="832"/>
    </row>
    <row r="183" spans="1:15">
      <c r="A183" s="833" t="s">
        <v>37</v>
      </c>
      <c r="B183" s="834" t="s">
        <v>37</v>
      </c>
      <c r="C183" s="522" t="s">
        <v>426</v>
      </c>
      <c r="D183" s="779">
        <v>2014</v>
      </c>
      <c r="E183" s="779" t="s">
        <v>20</v>
      </c>
      <c r="F183" s="779" t="s">
        <v>1014</v>
      </c>
      <c r="G183" s="830" t="s">
        <v>2079</v>
      </c>
      <c r="H183" s="813" t="s">
        <v>1802</v>
      </c>
      <c r="I183" s="830" t="s">
        <v>400</v>
      </c>
      <c r="J183" s="814" t="s">
        <v>1455</v>
      </c>
      <c r="K183" s="779"/>
      <c r="L183" s="835">
        <v>1</v>
      </c>
      <c r="M183" s="835"/>
      <c r="N183" s="831">
        <f t="shared" si="3"/>
        <v>1</v>
      </c>
      <c r="O183" s="832"/>
    </row>
    <row r="184" spans="1:15">
      <c r="A184" s="833" t="s">
        <v>37</v>
      </c>
      <c r="B184" s="827" t="s">
        <v>37</v>
      </c>
      <c r="C184" s="779" t="s">
        <v>426</v>
      </c>
      <c r="D184" s="779">
        <v>2014</v>
      </c>
      <c r="E184" s="779" t="s">
        <v>20</v>
      </c>
      <c r="F184" s="779" t="s">
        <v>1014</v>
      </c>
      <c r="G184" s="830" t="s">
        <v>2079</v>
      </c>
      <c r="H184" s="828" t="s">
        <v>821</v>
      </c>
      <c r="I184" s="830" t="s">
        <v>400</v>
      </c>
      <c r="J184" s="829" t="s">
        <v>1455</v>
      </c>
      <c r="K184" s="830"/>
      <c r="L184" s="831">
        <v>1</v>
      </c>
      <c r="M184" s="831"/>
      <c r="N184" s="831">
        <f t="shared" si="3"/>
        <v>1</v>
      </c>
      <c r="O184" s="832"/>
    </row>
    <row r="185" spans="1:15">
      <c r="A185" s="833" t="s">
        <v>37</v>
      </c>
      <c r="B185" s="834" t="s">
        <v>37</v>
      </c>
      <c r="C185" s="522" t="s">
        <v>426</v>
      </c>
      <c r="D185" s="779">
        <v>2014</v>
      </c>
      <c r="E185" s="779" t="s">
        <v>20</v>
      </c>
      <c r="F185" s="779" t="s">
        <v>1014</v>
      </c>
      <c r="G185" s="830" t="s">
        <v>2079</v>
      </c>
      <c r="H185" s="813" t="s">
        <v>873</v>
      </c>
      <c r="I185" s="830" t="s">
        <v>400</v>
      </c>
      <c r="J185" s="814" t="s">
        <v>1455</v>
      </c>
      <c r="K185" s="779"/>
      <c r="L185" s="835">
        <v>2</v>
      </c>
      <c r="M185" s="835"/>
      <c r="N185" s="831">
        <f t="shared" si="3"/>
        <v>2</v>
      </c>
      <c r="O185" s="832"/>
    </row>
    <row r="186" spans="1:15">
      <c r="A186" s="833" t="s">
        <v>37</v>
      </c>
      <c r="B186" s="834" t="s">
        <v>37</v>
      </c>
      <c r="C186" s="522" t="s">
        <v>426</v>
      </c>
      <c r="D186" s="779">
        <v>2014</v>
      </c>
      <c r="E186" s="779" t="s">
        <v>20</v>
      </c>
      <c r="F186" s="779" t="s">
        <v>1014</v>
      </c>
      <c r="G186" s="830" t="s">
        <v>2079</v>
      </c>
      <c r="H186" s="813" t="s">
        <v>822</v>
      </c>
      <c r="I186" s="830" t="s">
        <v>400</v>
      </c>
      <c r="J186" s="814" t="s">
        <v>1455</v>
      </c>
      <c r="K186" s="779"/>
      <c r="L186" s="835"/>
      <c r="M186" s="835">
        <v>3</v>
      </c>
      <c r="N186" s="831">
        <f t="shared" si="3"/>
        <v>3</v>
      </c>
      <c r="O186" s="832"/>
    </row>
    <row r="187" spans="1:15">
      <c r="A187" s="833" t="s">
        <v>37</v>
      </c>
      <c r="B187" s="827" t="s">
        <v>37</v>
      </c>
      <c r="C187" s="779" t="s">
        <v>426</v>
      </c>
      <c r="D187" s="779">
        <v>2014</v>
      </c>
      <c r="E187" s="779" t="s">
        <v>20</v>
      </c>
      <c r="F187" s="779" t="s">
        <v>1014</v>
      </c>
      <c r="G187" s="830" t="s">
        <v>2079</v>
      </c>
      <c r="H187" s="813" t="s">
        <v>1792</v>
      </c>
      <c r="I187" s="830" t="s">
        <v>400</v>
      </c>
      <c r="J187" s="814" t="s">
        <v>1455</v>
      </c>
      <c r="K187" s="779"/>
      <c r="L187" s="835"/>
      <c r="M187" s="835">
        <v>43</v>
      </c>
      <c r="N187" s="831">
        <f t="shared" si="3"/>
        <v>43</v>
      </c>
      <c r="O187" s="832"/>
    </row>
    <row r="188" spans="1:15">
      <c r="A188" s="833" t="s">
        <v>37</v>
      </c>
      <c r="B188" s="834" t="s">
        <v>37</v>
      </c>
      <c r="C188" s="522" t="s">
        <v>426</v>
      </c>
      <c r="D188" s="779">
        <v>2014</v>
      </c>
      <c r="E188" s="779" t="s">
        <v>20</v>
      </c>
      <c r="F188" s="779" t="s">
        <v>1014</v>
      </c>
      <c r="G188" s="830" t="s">
        <v>2079</v>
      </c>
      <c r="H188" s="813" t="s">
        <v>796</v>
      </c>
      <c r="I188" s="779">
        <v>2</v>
      </c>
      <c r="J188" s="814" t="s">
        <v>1455</v>
      </c>
      <c r="K188" s="779"/>
      <c r="L188" s="835">
        <v>98</v>
      </c>
      <c r="M188" s="835">
        <v>3</v>
      </c>
      <c r="N188" s="831">
        <f t="shared" si="3"/>
        <v>101</v>
      </c>
      <c r="O188" s="832"/>
    </row>
    <row r="189" spans="1:15">
      <c r="A189" s="833" t="s">
        <v>37</v>
      </c>
      <c r="B189" s="834" t="s">
        <v>37</v>
      </c>
      <c r="C189" s="522" t="s">
        <v>426</v>
      </c>
      <c r="D189" s="779">
        <v>2014</v>
      </c>
      <c r="E189" s="779" t="s">
        <v>20</v>
      </c>
      <c r="F189" s="779" t="s">
        <v>1014</v>
      </c>
      <c r="G189" s="830" t="s">
        <v>2079</v>
      </c>
      <c r="H189" s="813" t="s">
        <v>755</v>
      </c>
      <c r="I189" s="779">
        <v>2</v>
      </c>
      <c r="J189" s="814" t="s">
        <v>1455</v>
      </c>
      <c r="K189" s="779"/>
      <c r="L189" s="835">
        <v>49</v>
      </c>
      <c r="M189" s="835">
        <v>1</v>
      </c>
      <c r="N189" s="831">
        <f t="shared" si="3"/>
        <v>50</v>
      </c>
      <c r="O189" s="832"/>
    </row>
    <row r="190" spans="1:15">
      <c r="A190" s="833" t="s">
        <v>37</v>
      </c>
      <c r="B190" s="827" t="s">
        <v>37</v>
      </c>
      <c r="C190" s="779" t="s">
        <v>426</v>
      </c>
      <c r="D190" s="779">
        <v>2014</v>
      </c>
      <c r="E190" s="779" t="s">
        <v>20</v>
      </c>
      <c r="F190" s="779" t="s">
        <v>1014</v>
      </c>
      <c r="G190" s="830" t="s">
        <v>2079</v>
      </c>
      <c r="H190" s="813" t="s">
        <v>1793</v>
      </c>
      <c r="I190" s="779">
        <v>2</v>
      </c>
      <c r="J190" s="814" t="s">
        <v>1455</v>
      </c>
      <c r="K190" s="779"/>
      <c r="L190" s="835">
        <v>34</v>
      </c>
      <c r="M190" s="835"/>
      <c r="N190" s="831">
        <f t="shared" si="3"/>
        <v>34</v>
      </c>
      <c r="O190" s="832"/>
    </row>
    <row r="191" spans="1:15">
      <c r="A191" s="833" t="s">
        <v>37</v>
      </c>
      <c r="B191" s="834" t="s">
        <v>37</v>
      </c>
      <c r="C191" s="522" t="s">
        <v>426</v>
      </c>
      <c r="D191" s="779">
        <v>2014</v>
      </c>
      <c r="E191" s="779" t="s">
        <v>20</v>
      </c>
      <c r="F191" s="779" t="s">
        <v>1014</v>
      </c>
      <c r="G191" s="830" t="s">
        <v>2079</v>
      </c>
      <c r="H191" s="828" t="s">
        <v>797</v>
      </c>
      <c r="I191" s="779">
        <v>2</v>
      </c>
      <c r="J191" s="829" t="s">
        <v>1455</v>
      </c>
      <c r="K191" s="830"/>
      <c r="L191" s="831">
        <v>2</v>
      </c>
      <c r="M191" s="831"/>
      <c r="N191" s="831">
        <f t="shared" si="3"/>
        <v>2</v>
      </c>
      <c r="O191" s="832"/>
    </row>
    <row r="192" spans="1:15">
      <c r="A192" s="833" t="s">
        <v>37</v>
      </c>
      <c r="B192" s="834" t="s">
        <v>37</v>
      </c>
      <c r="C192" s="522" t="s">
        <v>426</v>
      </c>
      <c r="D192" s="779">
        <v>2014</v>
      </c>
      <c r="E192" s="779" t="s">
        <v>20</v>
      </c>
      <c r="F192" s="779" t="s">
        <v>1014</v>
      </c>
      <c r="G192" s="830" t="s">
        <v>2079</v>
      </c>
      <c r="H192" s="828" t="s">
        <v>758</v>
      </c>
      <c r="I192" s="830" t="s">
        <v>400</v>
      </c>
      <c r="J192" s="829" t="s">
        <v>1455</v>
      </c>
      <c r="K192" s="830"/>
      <c r="L192" s="831">
        <v>2</v>
      </c>
      <c r="M192" s="831"/>
      <c r="N192" s="831">
        <f t="shared" si="3"/>
        <v>2</v>
      </c>
      <c r="O192" s="832"/>
    </row>
    <row r="193" spans="1:15">
      <c r="A193" s="833" t="s">
        <v>37</v>
      </c>
      <c r="B193" s="827" t="s">
        <v>37</v>
      </c>
      <c r="C193" s="779" t="s">
        <v>426</v>
      </c>
      <c r="D193" s="779">
        <v>2014</v>
      </c>
      <c r="E193" s="779" t="s">
        <v>20</v>
      </c>
      <c r="F193" s="779" t="s">
        <v>1014</v>
      </c>
      <c r="G193" s="830" t="s">
        <v>2079</v>
      </c>
      <c r="H193" s="828" t="s">
        <v>834</v>
      </c>
      <c r="I193" s="779">
        <v>2</v>
      </c>
      <c r="J193" s="829" t="s">
        <v>1455</v>
      </c>
      <c r="K193" s="830"/>
      <c r="L193" s="831">
        <v>8</v>
      </c>
      <c r="M193" s="831"/>
      <c r="N193" s="831">
        <f t="shared" si="3"/>
        <v>8</v>
      </c>
      <c r="O193" s="832"/>
    </row>
    <row r="194" spans="1:15">
      <c r="A194" s="833" t="s">
        <v>37</v>
      </c>
      <c r="B194" s="834" t="s">
        <v>37</v>
      </c>
      <c r="C194" s="522" t="s">
        <v>426</v>
      </c>
      <c r="D194" s="779">
        <v>2014</v>
      </c>
      <c r="E194" s="779" t="s">
        <v>20</v>
      </c>
      <c r="F194" s="779" t="s">
        <v>1014</v>
      </c>
      <c r="G194" s="830" t="s">
        <v>2079</v>
      </c>
      <c r="H194" s="828" t="s">
        <v>761</v>
      </c>
      <c r="I194" s="830" t="s">
        <v>400</v>
      </c>
      <c r="J194" s="829" t="s">
        <v>1455</v>
      </c>
      <c r="K194" s="830"/>
      <c r="L194" s="831">
        <v>20</v>
      </c>
      <c r="M194" s="831"/>
      <c r="N194" s="831">
        <f t="shared" si="3"/>
        <v>20</v>
      </c>
      <c r="O194" s="832"/>
    </row>
    <row r="195" spans="1:15">
      <c r="A195" s="833" t="s">
        <v>37</v>
      </c>
      <c r="B195" s="834" t="s">
        <v>37</v>
      </c>
      <c r="C195" s="522" t="s">
        <v>426</v>
      </c>
      <c r="D195" s="779">
        <v>2014</v>
      </c>
      <c r="E195" s="779" t="s">
        <v>20</v>
      </c>
      <c r="F195" s="779" t="s">
        <v>1014</v>
      </c>
      <c r="G195" s="830" t="s">
        <v>2079</v>
      </c>
      <c r="H195" s="828" t="s">
        <v>762</v>
      </c>
      <c r="I195" s="830" t="s">
        <v>400</v>
      </c>
      <c r="J195" s="829" t="s">
        <v>1455</v>
      </c>
      <c r="K195" s="830"/>
      <c r="L195" s="831">
        <v>23</v>
      </c>
      <c r="M195" s="831"/>
      <c r="N195" s="831">
        <f t="shared" si="3"/>
        <v>23</v>
      </c>
      <c r="O195" s="832"/>
    </row>
    <row r="196" spans="1:15">
      <c r="A196" s="833" t="s">
        <v>37</v>
      </c>
      <c r="B196" s="827" t="s">
        <v>37</v>
      </c>
      <c r="C196" s="779" t="s">
        <v>426</v>
      </c>
      <c r="D196" s="779">
        <v>2014</v>
      </c>
      <c r="E196" s="779" t="s">
        <v>20</v>
      </c>
      <c r="F196" s="779" t="s">
        <v>1014</v>
      </c>
      <c r="G196" s="830" t="s">
        <v>2079</v>
      </c>
      <c r="H196" s="828" t="s">
        <v>830</v>
      </c>
      <c r="I196" s="830" t="s">
        <v>400</v>
      </c>
      <c r="J196" s="829" t="s">
        <v>1455</v>
      </c>
      <c r="K196" s="830"/>
      <c r="L196" s="831">
        <v>3</v>
      </c>
      <c r="M196" s="831"/>
      <c r="N196" s="831">
        <f t="shared" si="3"/>
        <v>3</v>
      </c>
      <c r="O196" s="832"/>
    </row>
    <row r="197" spans="1:15">
      <c r="A197" s="833" t="s">
        <v>37</v>
      </c>
      <c r="B197" s="834" t="s">
        <v>37</v>
      </c>
      <c r="C197" s="522" t="s">
        <v>426</v>
      </c>
      <c r="D197" s="779">
        <v>2014</v>
      </c>
      <c r="E197" s="779" t="s">
        <v>20</v>
      </c>
      <c r="F197" s="779" t="s">
        <v>1014</v>
      </c>
      <c r="G197" s="830" t="s">
        <v>2079</v>
      </c>
      <c r="H197" s="813" t="s">
        <v>763</v>
      </c>
      <c r="I197" s="830" t="s">
        <v>400</v>
      </c>
      <c r="J197" s="814" t="s">
        <v>1455</v>
      </c>
      <c r="K197" s="779"/>
      <c r="L197" s="835">
        <v>15</v>
      </c>
      <c r="M197" s="835"/>
      <c r="N197" s="831">
        <f t="shared" si="3"/>
        <v>15</v>
      </c>
      <c r="O197" s="832"/>
    </row>
    <row r="198" spans="1:15">
      <c r="A198" s="833" t="s">
        <v>37</v>
      </c>
      <c r="B198" s="834" t="s">
        <v>37</v>
      </c>
      <c r="C198" s="522" t="s">
        <v>426</v>
      </c>
      <c r="D198" s="779">
        <v>2014</v>
      </c>
      <c r="E198" s="779" t="s">
        <v>20</v>
      </c>
      <c r="F198" s="779" t="s">
        <v>1014</v>
      </c>
      <c r="G198" s="830" t="s">
        <v>2079</v>
      </c>
      <c r="H198" s="828" t="s">
        <v>868</v>
      </c>
      <c r="I198" s="779">
        <v>2</v>
      </c>
      <c r="J198" s="829" t="s">
        <v>1455</v>
      </c>
      <c r="K198" s="830"/>
      <c r="L198" s="831">
        <v>20</v>
      </c>
      <c r="M198" s="831"/>
      <c r="N198" s="831">
        <f t="shared" si="3"/>
        <v>20</v>
      </c>
      <c r="O198" s="832"/>
    </row>
    <row r="199" spans="1:15">
      <c r="A199" s="833" t="s">
        <v>37</v>
      </c>
      <c r="B199" s="827" t="s">
        <v>37</v>
      </c>
      <c r="C199" s="779" t="s">
        <v>426</v>
      </c>
      <c r="D199" s="779">
        <v>2014</v>
      </c>
      <c r="E199" s="779" t="s">
        <v>20</v>
      </c>
      <c r="F199" s="779" t="s">
        <v>1014</v>
      </c>
      <c r="G199" s="830" t="s">
        <v>2079</v>
      </c>
      <c r="H199" s="813" t="s">
        <v>801</v>
      </c>
      <c r="I199" s="779">
        <v>2</v>
      </c>
      <c r="J199" s="814" t="s">
        <v>1455</v>
      </c>
      <c r="K199" s="779"/>
      <c r="L199" s="835">
        <v>18</v>
      </c>
      <c r="M199" s="835"/>
      <c r="N199" s="831">
        <f t="shared" si="3"/>
        <v>18</v>
      </c>
      <c r="O199" s="832"/>
    </row>
    <row r="200" spans="1:15">
      <c r="A200" s="833" t="s">
        <v>37</v>
      </c>
      <c r="B200" s="834" t="s">
        <v>37</v>
      </c>
      <c r="C200" s="522" t="s">
        <v>426</v>
      </c>
      <c r="D200" s="779">
        <v>2014</v>
      </c>
      <c r="E200" s="779" t="s">
        <v>20</v>
      </c>
      <c r="F200" s="779" t="s">
        <v>1014</v>
      </c>
      <c r="G200" s="830" t="s">
        <v>2079</v>
      </c>
      <c r="H200" s="828" t="s">
        <v>1803</v>
      </c>
      <c r="I200" s="830" t="s">
        <v>400</v>
      </c>
      <c r="J200" s="829" t="s">
        <v>1455</v>
      </c>
      <c r="K200" s="830"/>
      <c r="L200" s="831">
        <v>210</v>
      </c>
      <c r="M200" s="831"/>
      <c r="N200" s="831">
        <f t="shared" si="3"/>
        <v>210</v>
      </c>
      <c r="O200" s="832"/>
    </row>
    <row r="201" spans="1:15">
      <c r="A201" s="833" t="s">
        <v>37</v>
      </c>
      <c r="B201" s="834" t="s">
        <v>37</v>
      </c>
      <c r="C201" s="522" t="s">
        <v>426</v>
      </c>
      <c r="D201" s="779">
        <v>2014</v>
      </c>
      <c r="E201" s="779" t="s">
        <v>20</v>
      </c>
      <c r="F201" s="779" t="s">
        <v>1014</v>
      </c>
      <c r="G201" s="830" t="s">
        <v>2079</v>
      </c>
      <c r="H201" s="828" t="s">
        <v>605</v>
      </c>
      <c r="I201" s="779">
        <v>1</v>
      </c>
      <c r="J201" s="829" t="s">
        <v>1455</v>
      </c>
      <c r="K201" s="830"/>
      <c r="L201" s="831">
        <v>171</v>
      </c>
      <c r="M201" s="831"/>
      <c r="N201" s="831">
        <f t="shared" si="3"/>
        <v>171</v>
      </c>
      <c r="O201" s="832"/>
    </row>
    <row r="202" spans="1:15">
      <c r="A202" s="833" t="s">
        <v>37</v>
      </c>
      <c r="B202" s="827" t="s">
        <v>37</v>
      </c>
      <c r="C202" s="779" t="s">
        <v>426</v>
      </c>
      <c r="D202" s="779">
        <v>2014</v>
      </c>
      <c r="E202" s="779" t="s">
        <v>20</v>
      </c>
      <c r="F202" s="779" t="s">
        <v>1014</v>
      </c>
      <c r="G202" s="830" t="s">
        <v>2079</v>
      </c>
      <c r="H202" s="828" t="s">
        <v>607</v>
      </c>
      <c r="I202" s="779">
        <v>1</v>
      </c>
      <c r="J202" s="829" t="s">
        <v>1455</v>
      </c>
      <c r="K202" s="830"/>
      <c r="L202" s="831">
        <v>121</v>
      </c>
      <c r="M202" s="831"/>
      <c r="N202" s="831">
        <f t="shared" si="3"/>
        <v>121</v>
      </c>
      <c r="O202" s="832"/>
    </row>
    <row r="203" spans="1:15">
      <c r="A203" s="833" t="s">
        <v>37</v>
      </c>
      <c r="B203" s="834" t="s">
        <v>37</v>
      </c>
      <c r="C203" s="522" t="s">
        <v>426</v>
      </c>
      <c r="D203" s="779">
        <v>2014</v>
      </c>
      <c r="E203" s="779" t="s">
        <v>20</v>
      </c>
      <c r="F203" s="779" t="s">
        <v>1014</v>
      </c>
      <c r="G203" s="830" t="s">
        <v>2079</v>
      </c>
      <c r="H203" s="813" t="s">
        <v>82</v>
      </c>
      <c r="I203" s="779">
        <v>1</v>
      </c>
      <c r="J203" s="814" t="s">
        <v>1455</v>
      </c>
      <c r="K203" s="779"/>
      <c r="L203" s="835">
        <v>7112</v>
      </c>
      <c r="M203" s="835"/>
      <c r="N203" s="831">
        <f t="shared" si="3"/>
        <v>7112</v>
      </c>
      <c r="O203" s="832"/>
    </row>
    <row r="204" spans="1:15">
      <c r="A204" s="833" t="s">
        <v>37</v>
      </c>
      <c r="B204" s="834" t="s">
        <v>37</v>
      </c>
      <c r="C204" s="522" t="s">
        <v>426</v>
      </c>
      <c r="D204" s="779">
        <v>2014</v>
      </c>
      <c r="E204" s="779" t="s">
        <v>20</v>
      </c>
      <c r="F204" s="779" t="s">
        <v>1014</v>
      </c>
      <c r="G204" s="830" t="s">
        <v>2079</v>
      </c>
      <c r="H204" s="828" t="s">
        <v>927</v>
      </c>
      <c r="I204" s="830" t="s">
        <v>400</v>
      </c>
      <c r="J204" s="829" t="s">
        <v>1455</v>
      </c>
      <c r="K204" s="830"/>
      <c r="L204" s="831">
        <v>23</v>
      </c>
      <c r="M204" s="831"/>
      <c r="N204" s="831">
        <f t="shared" si="3"/>
        <v>23</v>
      </c>
      <c r="O204" s="832"/>
    </row>
    <row r="205" spans="1:15">
      <c r="A205" s="833" t="s">
        <v>37</v>
      </c>
      <c r="B205" s="827" t="s">
        <v>37</v>
      </c>
      <c r="C205" s="779" t="s">
        <v>426</v>
      </c>
      <c r="D205" s="779">
        <v>2014</v>
      </c>
      <c r="E205" s="779" t="s">
        <v>20</v>
      </c>
      <c r="F205" s="779" t="s">
        <v>1014</v>
      </c>
      <c r="G205" s="830" t="s">
        <v>2079</v>
      </c>
      <c r="H205" s="813" t="s">
        <v>768</v>
      </c>
      <c r="I205" s="779">
        <v>2</v>
      </c>
      <c r="J205" s="814" t="s">
        <v>1455</v>
      </c>
      <c r="K205" s="779"/>
      <c r="L205" s="835">
        <v>1573</v>
      </c>
      <c r="M205" s="835"/>
      <c r="N205" s="831">
        <f t="shared" si="3"/>
        <v>1573</v>
      </c>
      <c r="O205" s="832"/>
    </row>
    <row r="206" spans="1:15">
      <c r="A206" s="833" t="s">
        <v>37</v>
      </c>
      <c r="B206" s="834" t="s">
        <v>37</v>
      </c>
      <c r="C206" s="522" t="s">
        <v>426</v>
      </c>
      <c r="D206" s="779">
        <v>2014</v>
      </c>
      <c r="E206" s="779" t="s">
        <v>20</v>
      </c>
      <c r="F206" s="779" t="s">
        <v>1014</v>
      </c>
      <c r="G206" s="830" t="s">
        <v>2079</v>
      </c>
      <c r="H206" s="828" t="s">
        <v>857</v>
      </c>
      <c r="I206" s="830" t="s">
        <v>400</v>
      </c>
      <c r="J206" s="829" t="s">
        <v>1455</v>
      </c>
      <c r="K206" s="830"/>
      <c r="L206" s="831">
        <v>11</v>
      </c>
      <c r="M206" s="831"/>
      <c r="N206" s="831">
        <f t="shared" si="3"/>
        <v>11</v>
      </c>
      <c r="O206" s="832"/>
    </row>
    <row r="207" spans="1:15">
      <c r="A207" s="833" t="s">
        <v>37</v>
      </c>
      <c r="B207" s="834" t="s">
        <v>37</v>
      </c>
      <c r="C207" s="522" t="s">
        <v>426</v>
      </c>
      <c r="D207" s="779">
        <v>2014</v>
      </c>
      <c r="E207" s="779" t="s">
        <v>20</v>
      </c>
      <c r="F207" s="779" t="s">
        <v>1014</v>
      </c>
      <c r="G207" s="830" t="s">
        <v>2079</v>
      </c>
      <c r="H207" s="813" t="s">
        <v>643</v>
      </c>
      <c r="I207" s="779">
        <v>2</v>
      </c>
      <c r="J207" s="814" t="s">
        <v>1455</v>
      </c>
      <c r="K207" s="779"/>
      <c r="L207" s="835">
        <v>17</v>
      </c>
      <c r="M207" s="835"/>
      <c r="N207" s="831">
        <f t="shared" si="3"/>
        <v>17</v>
      </c>
      <c r="O207" s="832"/>
    </row>
    <row r="208" spans="1:15">
      <c r="A208" s="833" t="s">
        <v>37</v>
      </c>
      <c r="B208" s="827" t="s">
        <v>37</v>
      </c>
      <c r="C208" s="779" t="s">
        <v>426</v>
      </c>
      <c r="D208" s="779">
        <v>2014</v>
      </c>
      <c r="E208" s="779" t="s">
        <v>20</v>
      </c>
      <c r="F208" s="779" t="s">
        <v>1014</v>
      </c>
      <c r="G208" s="830" t="s">
        <v>2079</v>
      </c>
      <c r="H208" s="813" t="s">
        <v>769</v>
      </c>
      <c r="I208" s="830" t="s">
        <v>400</v>
      </c>
      <c r="J208" s="814" t="s">
        <v>1455</v>
      </c>
      <c r="K208" s="779"/>
      <c r="L208" s="835">
        <v>976</v>
      </c>
      <c r="M208" s="835"/>
      <c r="N208" s="831">
        <f t="shared" si="3"/>
        <v>976</v>
      </c>
      <c r="O208" s="832"/>
    </row>
    <row r="209" spans="1:15">
      <c r="A209" s="833" t="s">
        <v>37</v>
      </c>
      <c r="B209" s="834" t="s">
        <v>37</v>
      </c>
      <c r="C209" s="522" t="s">
        <v>426</v>
      </c>
      <c r="D209" s="779">
        <v>2014</v>
      </c>
      <c r="E209" s="779" t="s">
        <v>20</v>
      </c>
      <c r="F209" s="779" t="s">
        <v>1014</v>
      </c>
      <c r="G209" s="830" t="s">
        <v>2079</v>
      </c>
      <c r="H209" s="828" t="s">
        <v>770</v>
      </c>
      <c r="I209" s="830" t="s">
        <v>400</v>
      </c>
      <c r="J209" s="829" t="s">
        <v>1455</v>
      </c>
      <c r="K209" s="779"/>
      <c r="L209" s="835">
        <v>171</v>
      </c>
      <c r="M209" s="835"/>
      <c r="N209" s="831">
        <f t="shared" si="3"/>
        <v>171</v>
      </c>
      <c r="O209" s="832"/>
    </row>
    <row r="210" spans="1:15">
      <c r="A210" s="833" t="s">
        <v>37</v>
      </c>
      <c r="B210" s="834" t="s">
        <v>37</v>
      </c>
      <c r="C210" s="522" t="s">
        <v>426</v>
      </c>
      <c r="D210" s="779">
        <v>2014</v>
      </c>
      <c r="E210" s="779" t="s">
        <v>20</v>
      </c>
      <c r="F210" s="779" t="s">
        <v>1014</v>
      </c>
      <c r="G210" s="830" t="s">
        <v>2079</v>
      </c>
      <c r="H210" s="813" t="s">
        <v>1804</v>
      </c>
      <c r="I210" s="830" t="s">
        <v>400</v>
      </c>
      <c r="J210" s="814" t="s">
        <v>1455</v>
      </c>
      <c r="K210" s="779"/>
      <c r="L210" s="835">
        <v>46</v>
      </c>
      <c r="M210" s="835"/>
      <c r="N210" s="831">
        <f t="shared" si="3"/>
        <v>46</v>
      </c>
      <c r="O210" s="832"/>
    </row>
    <row r="211" spans="1:15">
      <c r="A211" s="833" t="s">
        <v>37</v>
      </c>
      <c r="B211" s="827" t="s">
        <v>37</v>
      </c>
      <c r="C211" s="779" t="s">
        <v>426</v>
      </c>
      <c r="D211" s="779">
        <v>2014</v>
      </c>
      <c r="E211" s="779" t="s">
        <v>20</v>
      </c>
      <c r="F211" s="779" t="s">
        <v>1014</v>
      </c>
      <c r="G211" s="830" t="s">
        <v>2079</v>
      </c>
      <c r="H211" s="813" t="s">
        <v>1798</v>
      </c>
      <c r="I211" s="779">
        <v>2</v>
      </c>
      <c r="J211" s="814" t="s">
        <v>1455</v>
      </c>
      <c r="K211" s="779"/>
      <c r="L211" s="835">
        <v>7</v>
      </c>
      <c r="M211" s="835"/>
      <c r="N211" s="831">
        <f t="shared" si="3"/>
        <v>7</v>
      </c>
      <c r="O211" s="832"/>
    </row>
    <row r="212" spans="1:15">
      <c r="A212" s="833" t="s">
        <v>37</v>
      </c>
      <c r="B212" s="834" t="s">
        <v>37</v>
      </c>
      <c r="C212" s="522" t="s">
        <v>426</v>
      </c>
      <c r="D212" s="779">
        <v>2014</v>
      </c>
      <c r="E212" s="779" t="s">
        <v>20</v>
      </c>
      <c r="F212" s="779" t="s">
        <v>1014</v>
      </c>
      <c r="G212" s="830" t="s">
        <v>2079</v>
      </c>
      <c r="H212" s="813" t="s">
        <v>1781</v>
      </c>
      <c r="I212" s="779">
        <v>2</v>
      </c>
      <c r="J212" s="814" t="s">
        <v>1455</v>
      </c>
      <c r="K212" s="779"/>
      <c r="L212" s="835">
        <v>130</v>
      </c>
      <c r="M212" s="835"/>
      <c r="N212" s="831">
        <f t="shared" si="3"/>
        <v>130</v>
      </c>
      <c r="O212" s="832"/>
    </row>
    <row r="213" spans="1:15">
      <c r="A213" s="833" t="s">
        <v>37</v>
      </c>
      <c r="B213" s="834" t="s">
        <v>37</v>
      </c>
      <c r="C213" s="522" t="s">
        <v>426</v>
      </c>
      <c r="D213" s="779">
        <v>2014</v>
      </c>
      <c r="E213" s="779" t="s">
        <v>20</v>
      </c>
      <c r="F213" s="779" t="s">
        <v>1014</v>
      </c>
      <c r="G213" s="830" t="s">
        <v>2079</v>
      </c>
      <c r="H213" s="813" t="s">
        <v>1683</v>
      </c>
      <c r="I213" s="830" t="s">
        <v>400</v>
      </c>
      <c r="J213" s="814" t="s">
        <v>1455</v>
      </c>
      <c r="K213" s="779"/>
      <c r="L213" s="835">
        <v>1</v>
      </c>
      <c r="M213" s="835"/>
      <c r="N213" s="831">
        <f t="shared" si="3"/>
        <v>1</v>
      </c>
      <c r="O213" s="832"/>
    </row>
    <row r="214" spans="1:15">
      <c r="A214" s="833" t="s">
        <v>37</v>
      </c>
      <c r="B214" s="827" t="s">
        <v>37</v>
      </c>
      <c r="C214" s="779" t="s">
        <v>426</v>
      </c>
      <c r="D214" s="779">
        <v>2014</v>
      </c>
      <c r="E214" s="779" t="s">
        <v>20</v>
      </c>
      <c r="F214" s="779" t="s">
        <v>1014</v>
      </c>
      <c r="G214" s="830" t="s">
        <v>2079</v>
      </c>
      <c r="H214" s="813" t="s">
        <v>777</v>
      </c>
      <c r="I214" s="779">
        <v>1</v>
      </c>
      <c r="J214" s="814" t="s">
        <v>1455</v>
      </c>
      <c r="K214" s="779"/>
      <c r="L214" s="835">
        <v>2</v>
      </c>
      <c r="M214" s="835"/>
      <c r="N214" s="831">
        <f t="shared" si="3"/>
        <v>2</v>
      </c>
      <c r="O214" s="832"/>
    </row>
    <row r="215" spans="1:15">
      <c r="A215" s="833" t="s">
        <v>37</v>
      </c>
      <c r="B215" s="834" t="s">
        <v>37</v>
      </c>
      <c r="C215" s="522" t="s">
        <v>426</v>
      </c>
      <c r="D215" s="779">
        <v>2014</v>
      </c>
      <c r="E215" s="779" t="s">
        <v>20</v>
      </c>
      <c r="F215" s="779" t="s">
        <v>1014</v>
      </c>
      <c r="G215" s="830" t="s">
        <v>2079</v>
      </c>
      <c r="H215" s="828" t="s">
        <v>780</v>
      </c>
      <c r="I215" s="830" t="s">
        <v>400</v>
      </c>
      <c r="J215" s="829" t="s">
        <v>1455</v>
      </c>
      <c r="K215" s="830"/>
      <c r="L215" s="831">
        <v>41</v>
      </c>
      <c r="M215" s="831"/>
      <c r="N215" s="831">
        <f t="shared" si="3"/>
        <v>41</v>
      </c>
      <c r="O215" s="832"/>
    </row>
    <row r="216" spans="1:15">
      <c r="A216" s="833" t="s">
        <v>37</v>
      </c>
      <c r="B216" s="834" t="s">
        <v>37</v>
      </c>
      <c r="C216" s="522" t="s">
        <v>426</v>
      </c>
      <c r="D216" s="779">
        <v>2014</v>
      </c>
      <c r="E216" s="779" t="s">
        <v>20</v>
      </c>
      <c r="F216" s="779" t="s">
        <v>1014</v>
      </c>
      <c r="G216" s="830" t="s">
        <v>2079</v>
      </c>
      <c r="H216" s="828" t="s">
        <v>655</v>
      </c>
      <c r="I216" s="779">
        <v>1</v>
      </c>
      <c r="J216" s="829" t="s">
        <v>1455</v>
      </c>
      <c r="K216" s="830"/>
      <c r="L216" s="831">
        <v>55</v>
      </c>
      <c r="M216" s="831"/>
      <c r="N216" s="831">
        <f t="shared" si="3"/>
        <v>55</v>
      </c>
      <c r="O216" s="832"/>
    </row>
    <row r="217" spans="1:15">
      <c r="A217" s="833" t="s">
        <v>37</v>
      </c>
      <c r="B217" s="827" t="s">
        <v>37</v>
      </c>
      <c r="C217" s="779" t="s">
        <v>426</v>
      </c>
      <c r="D217" s="779">
        <v>2014</v>
      </c>
      <c r="E217" s="779" t="s">
        <v>20</v>
      </c>
      <c r="F217" s="779" t="s">
        <v>1014</v>
      </c>
      <c r="G217" s="830" t="s">
        <v>2079</v>
      </c>
      <c r="H217" s="828" t="s">
        <v>837</v>
      </c>
      <c r="I217" s="830" t="s">
        <v>400</v>
      </c>
      <c r="J217" s="829" t="s">
        <v>1455</v>
      </c>
      <c r="K217" s="830"/>
      <c r="L217" s="831">
        <v>3</v>
      </c>
      <c r="M217" s="831"/>
      <c r="N217" s="831">
        <f t="shared" ref="N217:N280" si="4">L217+M217</f>
        <v>3</v>
      </c>
      <c r="O217" s="832"/>
    </row>
    <row r="218" spans="1:15">
      <c r="A218" s="833" t="s">
        <v>37</v>
      </c>
      <c r="B218" s="834" t="s">
        <v>37</v>
      </c>
      <c r="C218" s="522" t="s">
        <v>426</v>
      </c>
      <c r="D218" s="779">
        <v>2014</v>
      </c>
      <c r="E218" s="779" t="s">
        <v>20</v>
      </c>
      <c r="F218" s="779" t="s">
        <v>1014</v>
      </c>
      <c r="G218" s="830" t="s">
        <v>2079</v>
      </c>
      <c r="H218" s="828" t="s">
        <v>781</v>
      </c>
      <c r="I218" s="779">
        <v>2</v>
      </c>
      <c r="J218" s="829" t="s">
        <v>1455</v>
      </c>
      <c r="K218" s="830"/>
      <c r="L218" s="831">
        <v>102</v>
      </c>
      <c r="M218" s="831"/>
      <c r="N218" s="831">
        <f t="shared" si="4"/>
        <v>102</v>
      </c>
      <c r="O218" s="832"/>
    </row>
    <row r="219" spans="1:15">
      <c r="A219" s="833" t="s">
        <v>37</v>
      </c>
      <c r="B219" s="834" t="s">
        <v>37</v>
      </c>
      <c r="C219" s="522" t="s">
        <v>426</v>
      </c>
      <c r="D219" s="779">
        <v>2014</v>
      </c>
      <c r="E219" s="779" t="s">
        <v>20</v>
      </c>
      <c r="F219" s="779" t="s">
        <v>1014</v>
      </c>
      <c r="G219" s="830" t="s">
        <v>2079</v>
      </c>
      <c r="H219" s="813" t="s">
        <v>782</v>
      </c>
      <c r="I219" s="779">
        <v>1</v>
      </c>
      <c r="J219" s="814" t="s">
        <v>1455</v>
      </c>
      <c r="K219" s="779"/>
      <c r="L219" s="835">
        <v>564</v>
      </c>
      <c r="M219" s="835">
        <v>1</v>
      </c>
      <c r="N219" s="831">
        <f t="shared" si="4"/>
        <v>565</v>
      </c>
      <c r="O219" s="832"/>
    </row>
    <row r="220" spans="1:15">
      <c r="A220" s="833" t="s">
        <v>37</v>
      </c>
      <c r="B220" s="827" t="s">
        <v>37</v>
      </c>
      <c r="C220" s="779" t="s">
        <v>426</v>
      </c>
      <c r="D220" s="779">
        <v>2014</v>
      </c>
      <c r="E220" s="779" t="s">
        <v>20</v>
      </c>
      <c r="F220" s="779" t="s">
        <v>1014</v>
      </c>
      <c r="G220" s="830" t="s">
        <v>2079</v>
      </c>
      <c r="H220" s="828" t="s">
        <v>870</v>
      </c>
      <c r="I220" s="779">
        <v>2</v>
      </c>
      <c r="J220" s="829" t="s">
        <v>1455</v>
      </c>
      <c r="K220" s="830"/>
      <c r="L220" s="831">
        <v>3</v>
      </c>
      <c r="M220" s="831"/>
      <c r="N220" s="831">
        <f t="shared" si="4"/>
        <v>3</v>
      </c>
      <c r="O220" s="832"/>
    </row>
    <row r="221" spans="1:15">
      <c r="A221" s="833" t="s">
        <v>37</v>
      </c>
      <c r="B221" s="834" t="s">
        <v>37</v>
      </c>
      <c r="C221" s="522" t="s">
        <v>426</v>
      </c>
      <c r="D221" s="779">
        <v>2014</v>
      </c>
      <c r="E221" s="779" t="s">
        <v>20</v>
      </c>
      <c r="F221" s="779" t="s">
        <v>1014</v>
      </c>
      <c r="G221" s="830" t="s">
        <v>2079</v>
      </c>
      <c r="H221" s="828" t="s">
        <v>840</v>
      </c>
      <c r="I221" s="830" t="s">
        <v>400</v>
      </c>
      <c r="J221" s="829" t="s">
        <v>1455</v>
      </c>
      <c r="K221" s="830"/>
      <c r="L221" s="831">
        <v>6</v>
      </c>
      <c r="M221" s="831"/>
      <c r="N221" s="831">
        <f t="shared" si="4"/>
        <v>6</v>
      </c>
      <c r="O221" s="832"/>
    </row>
    <row r="222" spans="1:15">
      <c r="A222" s="833" t="s">
        <v>37</v>
      </c>
      <c r="B222" s="834" t="s">
        <v>37</v>
      </c>
      <c r="C222" s="522" t="s">
        <v>426</v>
      </c>
      <c r="D222" s="779">
        <v>2014</v>
      </c>
      <c r="E222" s="779" t="s">
        <v>20</v>
      </c>
      <c r="F222" s="779" t="s">
        <v>1014</v>
      </c>
      <c r="G222" s="830" t="s">
        <v>2079</v>
      </c>
      <c r="H222" s="828" t="s">
        <v>1805</v>
      </c>
      <c r="I222" s="830" t="s">
        <v>400</v>
      </c>
      <c r="J222" s="829" t="s">
        <v>1455</v>
      </c>
      <c r="K222" s="830"/>
      <c r="L222" s="831">
        <v>28</v>
      </c>
      <c r="M222" s="831"/>
      <c r="N222" s="831">
        <f t="shared" si="4"/>
        <v>28</v>
      </c>
      <c r="O222" s="832"/>
    </row>
    <row r="223" spans="1:15">
      <c r="A223" s="833" t="s">
        <v>37</v>
      </c>
      <c r="B223" s="827" t="s">
        <v>37</v>
      </c>
      <c r="C223" s="779" t="s">
        <v>426</v>
      </c>
      <c r="D223" s="779">
        <v>2014</v>
      </c>
      <c r="E223" s="779" t="s">
        <v>20</v>
      </c>
      <c r="F223" s="779" t="s">
        <v>1014</v>
      </c>
      <c r="G223" s="830" t="s">
        <v>2079</v>
      </c>
      <c r="H223" s="828" t="s">
        <v>814</v>
      </c>
      <c r="I223" s="830" t="s">
        <v>400</v>
      </c>
      <c r="J223" s="829" t="s">
        <v>1455</v>
      </c>
      <c r="K223" s="830"/>
      <c r="L223" s="831">
        <v>88</v>
      </c>
      <c r="M223" s="831">
        <v>3</v>
      </c>
      <c r="N223" s="831">
        <f t="shared" si="4"/>
        <v>91</v>
      </c>
      <c r="O223" s="832"/>
    </row>
    <row r="224" spans="1:15">
      <c r="A224" s="833" t="s">
        <v>37</v>
      </c>
      <c r="B224" s="834" t="s">
        <v>37</v>
      </c>
      <c r="C224" s="522" t="s">
        <v>426</v>
      </c>
      <c r="D224" s="779">
        <v>2014</v>
      </c>
      <c r="E224" s="779" t="s">
        <v>20</v>
      </c>
      <c r="F224" s="779" t="s">
        <v>1014</v>
      </c>
      <c r="G224" s="830" t="s">
        <v>2079</v>
      </c>
      <c r="H224" s="828" t="s">
        <v>784</v>
      </c>
      <c r="I224" s="779">
        <v>2</v>
      </c>
      <c r="J224" s="829" t="s">
        <v>1455</v>
      </c>
      <c r="K224" s="830"/>
      <c r="L224" s="831">
        <v>28</v>
      </c>
      <c r="M224" s="831"/>
      <c r="N224" s="831">
        <f t="shared" si="4"/>
        <v>28</v>
      </c>
      <c r="O224" s="832"/>
    </row>
    <row r="225" spans="1:15">
      <c r="A225" s="833" t="s">
        <v>37</v>
      </c>
      <c r="B225" s="834" t="s">
        <v>37</v>
      </c>
      <c r="C225" s="522" t="s">
        <v>426</v>
      </c>
      <c r="D225" s="779">
        <v>2014</v>
      </c>
      <c r="E225" s="779" t="s">
        <v>20</v>
      </c>
      <c r="F225" s="779" t="s">
        <v>1014</v>
      </c>
      <c r="G225" s="830" t="s">
        <v>2079</v>
      </c>
      <c r="H225" s="828" t="s">
        <v>787</v>
      </c>
      <c r="I225" s="779">
        <v>1</v>
      </c>
      <c r="J225" s="829" t="s">
        <v>1455</v>
      </c>
      <c r="K225" s="830"/>
      <c r="L225" s="831">
        <v>26</v>
      </c>
      <c r="M225" s="831"/>
      <c r="N225" s="831">
        <f t="shared" si="4"/>
        <v>26</v>
      </c>
      <c r="O225" s="832"/>
    </row>
    <row r="226" spans="1:15">
      <c r="A226" s="833" t="s">
        <v>37</v>
      </c>
      <c r="B226" s="827" t="s">
        <v>37</v>
      </c>
      <c r="C226" s="779" t="s">
        <v>426</v>
      </c>
      <c r="D226" s="779">
        <v>2014</v>
      </c>
      <c r="E226" s="779" t="s">
        <v>20</v>
      </c>
      <c r="F226" s="779" t="s">
        <v>1014</v>
      </c>
      <c r="G226" s="830" t="s">
        <v>2079</v>
      </c>
      <c r="H226" s="828" t="s">
        <v>1806</v>
      </c>
      <c r="I226" s="779">
        <v>1</v>
      </c>
      <c r="J226" s="829" t="s">
        <v>1455</v>
      </c>
      <c r="K226" s="779"/>
      <c r="L226" s="835">
        <v>31</v>
      </c>
      <c r="M226" s="835"/>
      <c r="N226" s="831">
        <f t="shared" si="4"/>
        <v>31</v>
      </c>
      <c r="O226" s="832"/>
    </row>
    <row r="227" spans="1:15">
      <c r="A227" s="833" t="s">
        <v>37</v>
      </c>
      <c r="B227" s="834" t="s">
        <v>37</v>
      </c>
      <c r="C227" s="522" t="s">
        <v>426</v>
      </c>
      <c r="D227" s="779">
        <v>2014</v>
      </c>
      <c r="E227" s="779" t="s">
        <v>20</v>
      </c>
      <c r="F227" s="779" t="s">
        <v>1014</v>
      </c>
      <c r="G227" s="830" t="s">
        <v>2079</v>
      </c>
      <c r="H227" s="828" t="s">
        <v>789</v>
      </c>
      <c r="I227" s="830" t="s">
        <v>400</v>
      </c>
      <c r="J227" s="829" t="s">
        <v>1455</v>
      </c>
      <c r="K227" s="830"/>
      <c r="L227" s="831">
        <v>111</v>
      </c>
      <c r="M227" s="831"/>
      <c r="N227" s="831">
        <f t="shared" si="4"/>
        <v>111</v>
      </c>
      <c r="O227" s="832"/>
    </row>
    <row r="228" spans="1:15">
      <c r="A228" s="833" t="s">
        <v>37</v>
      </c>
      <c r="B228" s="834" t="s">
        <v>37</v>
      </c>
      <c r="C228" s="522" t="s">
        <v>426</v>
      </c>
      <c r="D228" s="779">
        <v>2014</v>
      </c>
      <c r="E228" s="779" t="s">
        <v>20</v>
      </c>
      <c r="F228" s="779" t="s">
        <v>1014</v>
      </c>
      <c r="G228" s="830" t="s">
        <v>2079</v>
      </c>
      <c r="H228" s="828" t="s">
        <v>792</v>
      </c>
      <c r="I228" s="779">
        <v>1</v>
      </c>
      <c r="J228" s="829" t="s">
        <v>1455</v>
      </c>
      <c r="K228" s="779"/>
      <c r="L228" s="835">
        <v>2175</v>
      </c>
      <c r="M228" s="835">
        <v>40</v>
      </c>
      <c r="N228" s="831">
        <f t="shared" si="4"/>
        <v>2215</v>
      </c>
      <c r="O228" s="832"/>
    </row>
    <row r="229" spans="1:15">
      <c r="A229" s="833" t="s">
        <v>37</v>
      </c>
      <c r="B229" s="827" t="s">
        <v>37</v>
      </c>
      <c r="C229" s="779" t="s">
        <v>426</v>
      </c>
      <c r="D229" s="779">
        <v>2014</v>
      </c>
      <c r="E229" s="779" t="s">
        <v>20</v>
      </c>
      <c r="F229" s="779" t="s">
        <v>1014</v>
      </c>
      <c r="G229" s="830" t="s">
        <v>2079</v>
      </c>
      <c r="H229" s="828" t="s">
        <v>1779</v>
      </c>
      <c r="I229" s="779">
        <v>2</v>
      </c>
      <c r="J229" s="829" t="s">
        <v>1455</v>
      </c>
      <c r="K229" s="830"/>
      <c r="L229" s="831">
        <v>29</v>
      </c>
      <c r="M229" s="831"/>
      <c r="N229" s="831">
        <f t="shared" si="4"/>
        <v>29</v>
      </c>
      <c r="O229" s="832"/>
    </row>
    <row r="230" spans="1:15">
      <c r="A230" s="833" t="s">
        <v>37</v>
      </c>
      <c r="B230" s="834" t="s">
        <v>37</v>
      </c>
      <c r="C230" s="522" t="s">
        <v>426</v>
      </c>
      <c r="D230" s="779">
        <v>2014</v>
      </c>
      <c r="E230" s="779" t="s">
        <v>20</v>
      </c>
      <c r="F230" s="779" t="s">
        <v>1014</v>
      </c>
      <c r="G230" s="830" t="s">
        <v>2079</v>
      </c>
      <c r="H230" s="828" t="s">
        <v>1184</v>
      </c>
      <c r="I230" s="779">
        <v>2</v>
      </c>
      <c r="J230" s="829" t="s">
        <v>1455</v>
      </c>
      <c r="K230" s="830"/>
      <c r="L230" s="831">
        <v>4405</v>
      </c>
      <c r="M230" s="831"/>
      <c r="N230" s="831">
        <f t="shared" si="4"/>
        <v>4405</v>
      </c>
      <c r="O230" s="832"/>
    </row>
    <row r="231" spans="1:15">
      <c r="A231" s="833" t="s">
        <v>37</v>
      </c>
      <c r="B231" s="834" t="s">
        <v>37</v>
      </c>
      <c r="C231" s="522" t="s">
        <v>426</v>
      </c>
      <c r="D231" s="779">
        <v>2014</v>
      </c>
      <c r="E231" s="779" t="s">
        <v>20</v>
      </c>
      <c r="F231" s="779" t="s">
        <v>1014</v>
      </c>
      <c r="G231" s="830" t="s">
        <v>2079</v>
      </c>
      <c r="H231" s="813" t="s">
        <v>1170</v>
      </c>
      <c r="I231" s="830" t="s">
        <v>400</v>
      </c>
      <c r="J231" s="814" t="s">
        <v>1455</v>
      </c>
      <c r="K231" s="779"/>
      <c r="L231" s="835">
        <v>76</v>
      </c>
      <c r="M231" s="835">
        <v>1</v>
      </c>
      <c r="N231" s="831">
        <f t="shared" si="4"/>
        <v>77</v>
      </c>
      <c r="O231" s="832"/>
    </row>
    <row r="232" spans="1:15">
      <c r="A232" s="833" t="s">
        <v>37</v>
      </c>
      <c r="B232" s="827" t="s">
        <v>37</v>
      </c>
      <c r="C232" s="779" t="s">
        <v>426</v>
      </c>
      <c r="D232" s="779">
        <v>2014</v>
      </c>
      <c r="E232" s="779" t="s">
        <v>20</v>
      </c>
      <c r="F232" s="779" t="s">
        <v>1014</v>
      </c>
      <c r="G232" s="830" t="s">
        <v>2079</v>
      </c>
      <c r="H232" s="828" t="s">
        <v>794</v>
      </c>
      <c r="I232" s="779">
        <v>2</v>
      </c>
      <c r="J232" s="829" t="s">
        <v>1455</v>
      </c>
      <c r="K232" s="830"/>
      <c r="L232" s="831">
        <v>40</v>
      </c>
      <c r="M232" s="831"/>
      <c r="N232" s="831">
        <f t="shared" si="4"/>
        <v>40</v>
      </c>
      <c r="O232" s="832"/>
    </row>
    <row r="233" spans="1:15">
      <c r="A233" s="833" t="s">
        <v>37</v>
      </c>
      <c r="B233" s="834" t="s">
        <v>37</v>
      </c>
      <c r="C233" s="522" t="s">
        <v>426</v>
      </c>
      <c r="D233" s="779">
        <v>2014</v>
      </c>
      <c r="E233" s="779" t="s">
        <v>20</v>
      </c>
      <c r="F233" s="779" t="s">
        <v>1014</v>
      </c>
      <c r="G233" s="830" t="s">
        <v>2079</v>
      </c>
      <c r="H233" s="828" t="s">
        <v>1807</v>
      </c>
      <c r="I233" s="830" t="s">
        <v>400</v>
      </c>
      <c r="J233" s="829" t="s">
        <v>1456</v>
      </c>
      <c r="K233" s="830"/>
      <c r="L233" s="831"/>
      <c r="M233" s="831">
        <v>1</v>
      </c>
      <c r="N233" s="831">
        <f t="shared" si="4"/>
        <v>1</v>
      </c>
      <c r="O233" s="832"/>
    </row>
    <row r="234" spans="1:15">
      <c r="A234" s="833" t="s">
        <v>37</v>
      </c>
      <c r="B234" s="834" t="s">
        <v>37</v>
      </c>
      <c r="C234" s="522" t="s">
        <v>426</v>
      </c>
      <c r="D234" s="779">
        <v>2014</v>
      </c>
      <c r="E234" s="779" t="s">
        <v>20</v>
      </c>
      <c r="F234" s="779" t="s">
        <v>1014</v>
      </c>
      <c r="G234" s="830" t="s">
        <v>2079</v>
      </c>
      <c r="H234" s="813" t="s">
        <v>1808</v>
      </c>
      <c r="I234" s="830" t="s">
        <v>400</v>
      </c>
      <c r="J234" s="814" t="s">
        <v>1456</v>
      </c>
      <c r="K234" s="779"/>
      <c r="L234" s="835"/>
      <c r="M234" s="835">
        <v>1</v>
      </c>
      <c r="N234" s="831">
        <f t="shared" si="4"/>
        <v>1</v>
      </c>
      <c r="O234" s="832"/>
    </row>
    <row r="235" spans="1:15">
      <c r="A235" s="833" t="s">
        <v>37</v>
      </c>
      <c r="B235" s="827" t="s">
        <v>37</v>
      </c>
      <c r="C235" s="779" t="s">
        <v>426</v>
      </c>
      <c r="D235" s="779">
        <v>2014</v>
      </c>
      <c r="E235" s="779" t="s">
        <v>20</v>
      </c>
      <c r="F235" s="779" t="s">
        <v>1014</v>
      </c>
      <c r="G235" s="830" t="s">
        <v>2079</v>
      </c>
      <c r="H235" s="813" t="s">
        <v>822</v>
      </c>
      <c r="I235" s="830" t="s">
        <v>400</v>
      </c>
      <c r="J235" s="814" t="s">
        <v>1456</v>
      </c>
      <c r="K235" s="779"/>
      <c r="L235" s="835"/>
      <c r="M235" s="835">
        <v>9</v>
      </c>
      <c r="N235" s="831">
        <f t="shared" si="4"/>
        <v>9</v>
      </c>
      <c r="O235" s="832"/>
    </row>
    <row r="236" spans="1:15">
      <c r="A236" s="833" t="s">
        <v>37</v>
      </c>
      <c r="B236" s="834" t="s">
        <v>37</v>
      </c>
      <c r="C236" s="522" t="s">
        <v>426</v>
      </c>
      <c r="D236" s="779">
        <v>2014</v>
      </c>
      <c r="E236" s="779" t="s">
        <v>20</v>
      </c>
      <c r="F236" s="779" t="s">
        <v>1014</v>
      </c>
      <c r="G236" s="830" t="s">
        <v>2079</v>
      </c>
      <c r="H236" s="828" t="s">
        <v>1792</v>
      </c>
      <c r="I236" s="830" t="s">
        <v>400</v>
      </c>
      <c r="J236" s="829" t="s">
        <v>1456</v>
      </c>
      <c r="K236" s="779"/>
      <c r="L236" s="835"/>
      <c r="M236" s="835">
        <v>71</v>
      </c>
      <c r="N236" s="831">
        <f t="shared" si="4"/>
        <v>71</v>
      </c>
      <c r="O236" s="832"/>
    </row>
    <row r="237" spans="1:15">
      <c r="A237" s="833" t="s">
        <v>37</v>
      </c>
      <c r="B237" s="834" t="s">
        <v>37</v>
      </c>
      <c r="C237" s="522" t="s">
        <v>426</v>
      </c>
      <c r="D237" s="779">
        <v>2014</v>
      </c>
      <c r="E237" s="779" t="s">
        <v>20</v>
      </c>
      <c r="F237" s="779" t="s">
        <v>1014</v>
      </c>
      <c r="G237" s="830" t="s">
        <v>2079</v>
      </c>
      <c r="H237" s="828" t="s">
        <v>796</v>
      </c>
      <c r="I237" s="779">
        <v>2</v>
      </c>
      <c r="J237" s="829" t="s">
        <v>1456</v>
      </c>
      <c r="K237" s="830"/>
      <c r="L237" s="831"/>
      <c r="M237" s="831">
        <v>17</v>
      </c>
      <c r="N237" s="831">
        <f t="shared" si="4"/>
        <v>17</v>
      </c>
      <c r="O237" s="832"/>
    </row>
    <row r="238" spans="1:15">
      <c r="A238" s="833" t="s">
        <v>37</v>
      </c>
      <c r="B238" s="827" t="s">
        <v>37</v>
      </c>
      <c r="C238" s="779" t="s">
        <v>426</v>
      </c>
      <c r="D238" s="779">
        <v>2014</v>
      </c>
      <c r="E238" s="779" t="s">
        <v>20</v>
      </c>
      <c r="F238" s="779" t="s">
        <v>1014</v>
      </c>
      <c r="G238" s="830" t="s">
        <v>2079</v>
      </c>
      <c r="H238" s="813" t="s">
        <v>868</v>
      </c>
      <c r="I238" s="779">
        <v>2</v>
      </c>
      <c r="J238" s="814" t="s">
        <v>1456</v>
      </c>
      <c r="K238" s="779"/>
      <c r="L238" s="835"/>
      <c r="M238" s="835">
        <v>15</v>
      </c>
      <c r="N238" s="831">
        <f t="shared" si="4"/>
        <v>15</v>
      </c>
      <c r="O238" s="832"/>
    </row>
    <row r="239" spans="1:15">
      <c r="A239" s="833" t="s">
        <v>37</v>
      </c>
      <c r="B239" s="834" t="s">
        <v>37</v>
      </c>
      <c r="C239" s="522" t="s">
        <v>426</v>
      </c>
      <c r="D239" s="779">
        <v>2014</v>
      </c>
      <c r="E239" s="779" t="s">
        <v>20</v>
      </c>
      <c r="F239" s="779" t="s">
        <v>1014</v>
      </c>
      <c r="G239" s="830" t="s">
        <v>2079</v>
      </c>
      <c r="H239" s="828" t="s">
        <v>801</v>
      </c>
      <c r="I239" s="779">
        <v>2</v>
      </c>
      <c r="J239" s="829" t="s">
        <v>1456</v>
      </c>
      <c r="K239" s="830"/>
      <c r="L239" s="831"/>
      <c r="M239" s="831">
        <v>17</v>
      </c>
      <c r="N239" s="831">
        <f t="shared" si="4"/>
        <v>17</v>
      </c>
      <c r="O239" s="832"/>
    </row>
    <row r="240" spans="1:15">
      <c r="A240" s="833" t="s">
        <v>37</v>
      </c>
      <c r="B240" s="834" t="s">
        <v>37</v>
      </c>
      <c r="C240" s="522" t="s">
        <v>426</v>
      </c>
      <c r="D240" s="779">
        <v>2014</v>
      </c>
      <c r="E240" s="779" t="s">
        <v>20</v>
      </c>
      <c r="F240" s="779" t="s">
        <v>1014</v>
      </c>
      <c r="G240" s="830" t="s">
        <v>2079</v>
      </c>
      <c r="H240" s="813" t="s">
        <v>1795</v>
      </c>
      <c r="I240" s="830" t="s">
        <v>400</v>
      </c>
      <c r="J240" s="814" t="s">
        <v>1456</v>
      </c>
      <c r="K240" s="779"/>
      <c r="L240" s="835"/>
      <c r="M240" s="835">
        <v>5</v>
      </c>
      <c r="N240" s="831">
        <f t="shared" si="4"/>
        <v>5</v>
      </c>
      <c r="O240" s="832"/>
    </row>
    <row r="241" spans="1:15">
      <c r="A241" s="833" t="s">
        <v>37</v>
      </c>
      <c r="B241" s="827" t="s">
        <v>37</v>
      </c>
      <c r="C241" s="779" t="s">
        <v>426</v>
      </c>
      <c r="D241" s="779">
        <v>2014</v>
      </c>
      <c r="E241" s="779" t="s">
        <v>20</v>
      </c>
      <c r="F241" s="779" t="s">
        <v>1014</v>
      </c>
      <c r="G241" s="830" t="s">
        <v>2079</v>
      </c>
      <c r="H241" s="828" t="s">
        <v>1803</v>
      </c>
      <c r="I241" s="830" t="s">
        <v>400</v>
      </c>
      <c r="J241" s="829" t="s">
        <v>1456</v>
      </c>
      <c r="K241" s="830"/>
      <c r="L241" s="831"/>
      <c r="M241" s="831">
        <v>1</v>
      </c>
      <c r="N241" s="831">
        <f t="shared" si="4"/>
        <v>1</v>
      </c>
      <c r="O241" s="832"/>
    </row>
    <row r="242" spans="1:15">
      <c r="A242" s="833" t="s">
        <v>37</v>
      </c>
      <c r="B242" s="834" t="s">
        <v>37</v>
      </c>
      <c r="C242" s="522" t="s">
        <v>426</v>
      </c>
      <c r="D242" s="779">
        <v>2014</v>
      </c>
      <c r="E242" s="779" t="s">
        <v>20</v>
      </c>
      <c r="F242" s="779" t="s">
        <v>1014</v>
      </c>
      <c r="G242" s="830" t="s">
        <v>2079</v>
      </c>
      <c r="H242" s="813" t="s">
        <v>831</v>
      </c>
      <c r="I242" s="779">
        <v>1</v>
      </c>
      <c r="J242" s="814" t="s">
        <v>1456</v>
      </c>
      <c r="K242" s="779"/>
      <c r="L242" s="835"/>
      <c r="M242" s="835">
        <v>3</v>
      </c>
      <c r="N242" s="831">
        <f t="shared" si="4"/>
        <v>3</v>
      </c>
      <c r="O242" s="832"/>
    </row>
    <row r="243" spans="1:15">
      <c r="A243" s="833" t="s">
        <v>37</v>
      </c>
      <c r="B243" s="834" t="s">
        <v>37</v>
      </c>
      <c r="C243" s="522" t="s">
        <v>426</v>
      </c>
      <c r="D243" s="779">
        <v>2014</v>
      </c>
      <c r="E243" s="779" t="s">
        <v>20</v>
      </c>
      <c r="F243" s="779" t="s">
        <v>1014</v>
      </c>
      <c r="G243" s="830" t="s">
        <v>2079</v>
      </c>
      <c r="H243" s="828" t="s">
        <v>605</v>
      </c>
      <c r="I243" s="779">
        <v>1</v>
      </c>
      <c r="J243" s="829" t="s">
        <v>1456</v>
      </c>
      <c r="K243" s="830"/>
      <c r="L243" s="831">
        <v>1</v>
      </c>
      <c r="M243" s="831">
        <v>1</v>
      </c>
      <c r="N243" s="831">
        <f t="shared" si="4"/>
        <v>2</v>
      </c>
      <c r="O243" s="832"/>
    </row>
    <row r="244" spans="1:15">
      <c r="A244" s="833" t="s">
        <v>37</v>
      </c>
      <c r="B244" s="827" t="s">
        <v>37</v>
      </c>
      <c r="C244" s="779" t="s">
        <v>426</v>
      </c>
      <c r="D244" s="779">
        <v>2014</v>
      </c>
      <c r="E244" s="779" t="s">
        <v>20</v>
      </c>
      <c r="F244" s="779" t="s">
        <v>1014</v>
      </c>
      <c r="G244" s="830" t="s">
        <v>2079</v>
      </c>
      <c r="H244" s="813" t="s">
        <v>1785</v>
      </c>
      <c r="I244" s="830" t="s">
        <v>400</v>
      </c>
      <c r="J244" s="814" t="s">
        <v>1456</v>
      </c>
      <c r="K244" s="779"/>
      <c r="L244" s="835"/>
      <c r="M244" s="835">
        <v>1</v>
      </c>
      <c r="N244" s="831">
        <f t="shared" si="4"/>
        <v>1</v>
      </c>
      <c r="O244" s="832"/>
    </row>
    <row r="245" spans="1:15">
      <c r="A245" s="833" t="s">
        <v>37</v>
      </c>
      <c r="B245" s="834" t="s">
        <v>37</v>
      </c>
      <c r="C245" s="522" t="s">
        <v>426</v>
      </c>
      <c r="D245" s="779">
        <v>2014</v>
      </c>
      <c r="E245" s="779" t="s">
        <v>20</v>
      </c>
      <c r="F245" s="779" t="s">
        <v>1014</v>
      </c>
      <c r="G245" s="830" t="s">
        <v>2079</v>
      </c>
      <c r="H245" s="828" t="s">
        <v>82</v>
      </c>
      <c r="I245" s="779">
        <v>1</v>
      </c>
      <c r="J245" s="829" t="s">
        <v>1456</v>
      </c>
      <c r="K245" s="830"/>
      <c r="L245" s="831">
        <v>7414</v>
      </c>
      <c r="M245" s="831">
        <v>26</v>
      </c>
      <c r="N245" s="831">
        <f t="shared" si="4"/>
        <v>7440</v>
      </c>
      <c r="O245" s="832"/>
    </row>
    <row r="246" spans="1:15">
      <c r="A246" s="833" t="s">
        <v>37</v>
      </c>
      <c r="B246" s="834" t="s">
        <v>37</v>
      </c>
      <c r="C246" s="522" t="s">
        <v>426</v>
      </c>
      <c r="D246" s="779">
        <v>2014</v>
      </c>
      <c r="E246" s="779" t="s">
        <v>20</v>
      </c>
      <c r="F246" s="779" t="s">
        <v>1014</v>
      </c>
      <c r="G246" s="830" t="s">
        <v>2079</v>
      </c>
      <c r="H246" s="813" t="s">
        <v>419</v>
      </c>
      <c r="I246" s="779">
        <v>1</v>
      </c>
      <c r="J246" s="814" t="s">
        <v>1456</v>
      </c>
      <c r="K246" s="779"/>
      <c r="L246" s="835"/>
      <c r="M246" s="835">
        <v>62</v>
      </c>
      <c r="N246" s="831">
        <f t="shared" si="4"/>
        <v>62</v>
      </c>
      <c r="O246" s="832"/>
    </row>
    <row r="247" spans="1:15">
      <c r="A247" s="833" t="s">
        <v>37</v>
      </c>
      <c r="B247" s="827" t="s">
        <v>37</v>
      </c>
      <c r="C247" s="779" t="s">
        <v>426</v>
      </c>
      <c r="D247" s="779">
        <v>2014</v>
      </c>
      <c r="E247" s="779" t="s">
        <v>20</v>
      </c>
      <c r="F247" s="779" t="s">
        <v>1014</v>
      </c>
      <c r="G247" s="830" t="s">
        <v>2079</v>
      </c>
      <c r="H247" s="828" t="s">
        <v>769</v>
      </c>
      <c r="I247" s="830" t="s">
        <v>400</v>
      </c>
      <c r="J247" s="829" t="s">
        <v>1456</v>
      </c>
      <c r="K247" s="830"/>
      <c r="L247" s="831">
        <v>25</v>
      </c>
      <c r="M247" s="831"/>
      <c r="N247" s="831">
        <f t="shared" si="4"/>
        <v>25</v>
      </c>
      <c r="O247" s="832"/>
    </row>
    <row r="248" spans="1:15">
      <c r="A248" s="833" t="s">
        <v>37</v>
      </c>
      <c r="B248" s="834" t="s">
        <v>37</v>
      </c>
      <c r="C248" s="522" t="s">
        <v>426</v>
      </c>
      <c r="D248" s="779">
        <v>2014</v>
      </c>
      <c r="E248" s="779" t="s">
        <v>20</v>
      </c>
      <c r="F248" s="779" t="s">
        <v>1014</v>
      </c>
      <c r="G248" s="830" t="s">
        <v>2079</v>
      </c>
      <c r="H248" s="828" t="s">
        <v>807</v>
      </c>
      <c r="I248" s="779">
        <v>1</v>
      </c>
      <c r="J248" s="829" t="s">
        <v>1456</v>
      </c>
      <c r="K248" s="830"/>
      <c r="L248" s="831"/>
      <c r="M248" s="831">
        <v>23</v>
      </c>
      <c r="N248" s="831">
        <f t="shared" si="4"/>
        <v>23</v>
      </c>
      <c r="O248" s="832"/>
    </row>
    <row r="249" spans="1:15">
      <c r="A249" s="833" t="s">
        <v>37</v>
      </c>
      <c r="B249" s="834" t="s">
        <v>37</v>
      </c>
      <c r="C249" s="522" t="s">
        <v>426</v>
      </c>
      <c r="D249" s="779">
        <v>2014</v>
      </c>
      <c r="E249" s="779" t="s">
        <v>20</v>
      </c>
      <c r="F249" s="779" t="s">
        <v>1014</v>
      </c>
      <c r="G249" s="830" t="s">
        <v>2079</v>
      </c>
      <c r="H249" s="813" t="s">
        <v>1809</v>
      </c>
      <c r="I249" s="830" t="s">
        <v>400</v>
      </c>
      <c r="J249" s="814" t="s">
        <v>1456</v>
      </c>
      <c r="K249" s="779"/>
      <c r="L249" s="835"/>
      <c r="M249" s="835">
        <v>2</v>
      </c>
      <c r="N249" s="831">
        <f t="shared" si="4"/>
        <v>2</v>
      </c>
      <c r="O249" s="832"/>
    </row>
    <row r="250" spans="1:15">
      <c r="A250" s="833" t="s">
        <v>37</v>
      </c>
      <c r="B250" s="827" t="s">
        <v>37</v>
      </c>
      <c r="C250" s="779" t="s">
        <v>426</v>
      </c>
      <c r="D250" s="779">
        <v>2014</v>
      </c>
      <c r="E250" s="779" t="s">
        <v>20</v>
      </c>
      <c r="F250" s="779" t="s">
        <v>1014</v>
      </c>
      <c r="G250" s="830" t="s">
        <v>2079</v>
      </c>
      <c r="H250" s="828" t="s">
        <v>648</v>
      </c>
      <c r="I250" s="779">
        <v>2</v>
      </c>
      <c r="J250" s="829" t="s">
        <v>1456</v>
      </c>
      <c r="K250" s="830"/>
      <c r="L250" s="831"/>
      <c r="M250" s="831">
        <v>2</v>
      </c>
      <c r="N250" s="831">
        <f t="shared" si="4"/>
        <v>2</v>
      </c>
      <c r="O250" s="832"/>
    </row>
    <row r="251" spans="1:15">
      <c r="A251" s="833" t="s">
        <v>37</v>
      </c>
      <c r="B251" s="834" t="s">
        <v>37</v>
      </c>
      <c r="C251" s="522" t="s">
        <v>426</v>
      </c>
      <c r="D251" s="779">
        <v>2014</v>
      </c>
      <c r="E251" s="779" t="s">
        <v>20</v>
      </c>
      <c r="F251" s="779" t="s">
        <v>1014</v>
      </c>
      <c r="G251" s="830" t="s">
        <v>2079</v>
      </c>
      <c r="H251" s="828" t="s">
        <v>1781</v>
      </c>
      <c r="I251" s="779">
        <v>2</v>
      </c>
      <c r="J251" s="829" t="s">
        <v>1456</v>
      </c>
      <c r="K251" s="830"/>
      <c r="L251" s="831">
        <v>7</v>
      </c>
      <c r="M251" s="831">
        <v>2</v>
      </c>
      <c r="N251" s="831">
        <f t="shared" si="4"/>
        <v>9</v>
      </c>
      <c r="O251" s="832"/>
    </row>
    <row r="252" spans="1:15">
      <c r="A252" s="833" t="s">
        <v>37</v>
      </c>
      <c r="B252" s="834" t="s">
        <v>37</v>
      </c>
      <c r="C252" s="522" t="s">
        <v>426</v>
      </c>
      <c r="D252" s="779">
        <v>2014</v>
      </c>
      <c r="E252" s="779" t="s">
        <v>20</v>
      </c>
      <c r="F252" s="779" t="s">
        <v>1014</v>
      </c>
      <c r="G252" s="830" t="s">
        <v>2079</v>
      </c>
      <c r="H252" s="828" t="s">
        <v>655</v>
      </c>
      <c r="I252" s="779">
        <v>1</v>
      </c>
      <c r="J252" s="829" t="s">
        <v>1456</v>
      </c>
      <c r="K252" s="830"/>
      <c r="L252" s="831"/>
      <c r="M252" s="831">
        <v>1</v>
      </c>
      <c r="N252" s="831">
        <f t="shared" si="4"/>
        <v>1</v>
      </c>
      <c r="O252" s="832"/>
    </row>
    <row r="253" spans="1:15">
      <c r="A253" s="833" t="s">
        <v>37</v>
      </c>
      <c r="B253" s="827" t="s">
        <v>37</v>
      </c>
      <c r="C253" s="779" t="s">
        <v>426</v>
      </c>
      <c r="D253" s="779">
        <v>2014</v>
      </c>
      <c r="E253" s="779" t="s">
        <v>20</v>
      </c>
      <c r="F253" s="779" t="s">
        <v>1014</v>
      </c>
      <c r="G253" s="830" t="s">
        <v>2079</v>
      </c>
      <c r="H253" s="828" t="s">
        <v>782</v>
      </c>
      <c r="I253" s="779">
        <v>1</v>
      </c>
      <c r="J253" s="829" t="s">
        <v>1456</v>
      </c>
      <c r="K253" s="830"/>
      <c r="L253" s="831"/>
      <c r="M253" s="831">
        <v>302</v>
      </c>
      <c r="N253" s="831">
        <f t="shared" si="4"/>
        <v>302</v>
      </c>
      <c r="O253" s="832"/>
    </row>
    <row r="254" spans="1:15">
      <c r="A254" s="833" t="s">
        <v>37</v>
      </c>
      <c r="B254" s="834" t="s">
        <v>37</v>
      </c>
      <c r="C254" s="522" t="s">
        <v>426</v>
      </c>
      <c r="D254" s="779">
        <v>2014</v>
      </c>
      <c r="E254" s="779" t="s">
        <v>20</v>
      </c>
      <c r="F254" s="779" t="s">
        <v>1014</v>
      </c>
      <c r="G254" s="830" t="s">
        <v>2079</v>
      </c>
      <c r="H254" s="828" t="s">
        <v>814</v>
      </c>
      <c r="I254" s="830" t="s">
        <v>400</v>
      </c>
      <c r="J254" s="829" t="s">
        <v>1456</v>
      </c>
      <c r="K254" s="830"/>
      <c r="L254" s="831"/>
      <c r="M254" s="831">
        <v>4</v>
      </c>
      <c r="N254" s="831">
        <f t="shared" si="4"/>
        <v>4</v>
      </c>
      <c r="O254" s="832"/>
    </row>
    <row r="255" spans="1:15">
      <c r="A255" s="833" t="s">
        <v>37</v>
      </c>
      <c r="B255" s="834" t="s">
        <v>37</v>
      </c>
      <c r="C255" s="522" t="s">
        <v>426</v>
      </c>
      <c r="D255" s="779">
        <v>2014</v>
      </c>
      <c r="E255" s="779" t="s">
        <v>20</v>
      </c>
      <c r="F255" s="779" t="s">
        <v>1014</v>
      </c>
      <c r="G255" s="830" t="s">
        <v>2079</v>
      </c>
      <c r="H255" s="828" t="s">
        <v>789</v>
      </c>
      <c r="I255" s="830" t="s">
        <v>400</v>
      </c>
      <c r="J255" s="829" t="s">
        <v>1456</v>
      </c>
      <c r="K255" s="830"/>
      <c r="L255" s="831"/>
      <c r="M255" s="831">
        <v>1</v>
      </c>
      <c r="N255" s="831">
        <f t="shared" si="4"/>
        <v>1</v>
      </c>
      <c r="O255" s="832"/>
    </row>
    <row r="256" spans="1:15">
      <c r="A256" s="833" t="s">
        <v>37</v>
      </c>
      <c r="B256" s="827" t="s">
        <v>37</v>
      </c>
      <c r="C256" s="779" t="s">
        <v>426</v>
      </c>
      <c r="D256" s="779">
        <v>2014</v>
      </c>
      <c r="E256" s="779" t="s">
        <v>20</v>
      </c>
      <c r="F256" s="779" t="s">
        <v>1014</v>
      </c>
      <c r="G256" s="830" t="s">
        <v>2079</v>
      </c>
      <c r="H256" s="813" t="s">
        <v>790</v>
      </c>
      <c r="I256" s="830" t="s">
        <v>400</v>
      </c>
      <c r="J256" s="814" t="s">
        <v>1456</v>
      </c>
      <c r="K256" s="779"/>
      <c r="L256" s="835"/>
      <c r="M256" s="835">
        <v>18</v>
      </c>
      <c r="N256" s="831">
        <f t="shared" si="4"/>
        <v>18</v>
      </c>
      <c r="O256" s="832"/>
    </row>
    <row r="257" spans="1:15">
      <c r="A257" s="833" t="s">
        <v>37</v>
      </c>
      <c r="B257" s="834" t="s">
        <v>37</v>
      </c>
      <c r="C257" s="522" t="s">
        <v>426</v>
      </c>
      <c r="D257" s="779">
        <v>2014</v>
      </c>
      <c r="E257" s="779" t="s">
        <v>20</v>
      </c>
      <c r="F257" s="779" t="s">
        <v>1014</v>
      </c>
      <c r="G257" s="830" t="s">
        <v>2079</v>
      </c>
      <c r="H257" s="828" t="s">
        <v>819</v>
      </c>
      <c r="I257" s="779">
        <v>2</v>
      </c>
      <c r="J257" s="829" t="s">
        <v>1456</v>
      </c>
      <c r="K257" s="830"/>
      <c r="L257" s="831"/>
      <c r="M257" s="831">
        <v>1</v>
      </c>
      <c r="N257" s="831">
        <f t="shared" si="4"/>
        <v>1</v>
      </c>
      <c r="O257" s="832"/>
    </row>
    <row r="258" spans="1:15">
      <c r="A258" s="833" t="s">
        <v>37</v>
      </c>
      <c r="B258" s="834" t="s">
        <v>37</v>
      </c>
      <c r="C258" s="522" t="s">
        <v>426</v>
      </c>
      <c r="D258" s="779">
        <v>2014</v>
      </c>
      <c r="E258" s="779" t="s">
        <v>20</v>
      </c>
      <c r="F258" s="779" t="s">
        <v>1014</v>
      </c>
      <c r="G258" s="830" t="s">
        <v>2079</v>
      </c>
      <c r="H258" s="828" t="s">
        <v>792</v>
      </c>
      <c r="I258" s="779">
        <v>1</v>
      </c>
      <c r="J258" s="829" t="s">
        <v>1456</v>
      </c>
      <c r="K258" s="830"/>
      <c r="L258" s="831">
        <v>422</v>
      </c>
      <c r="M258" s="831">
        <v>269</v>
      </c>
      <c r="N258" s="831">
        <f t="shared" si="4"/>
        <v>691</v>
      </c>
      <c r="O258" s="832"/>
    </row>
    <row r="259" spans="1:15">
      <c r="A259" s="833" t="s">
        <v>37</v>
      </c>
      <c r="B259" s="827" t="s">
        <v>37</v>
      </c>
      <c r="C259" s="779" t="s">
        <v>426</v>
      </c>
      <c r="D259" s="779">
        <v>2014</v>
      </c>
      <c r="E259" s="779" t="s">
        <v>20</v>
      </c>
      <c r="F259" s="779" t="s">
        <v>1014</v>
      </c>
      <c r="G259" s="830" t="s">
        <v>2079</v>
      </c>
      <c r="H259" s="828" t="s">
        <v>1184</v>
      </c>
      <c r="I259" s="779">
        <v>2</v>
      </c>
      <c r="J259" s="829" t="s">
        <v>1456</v>
      </c>
      <c r="K259" s="779"/>
      <c r="L259" s="835">
        <v>7</v>
      </c>
      <c r="M259" s="835"/>
      <c r="N259" s="831">
        <f t="shared" si="4"/>
        <v>7</v>
      </c>
      <c r="O259" s="832"/>
    </row>
    <row r="260" spans="1:15">
      <c r="A260" s="833" t="s">
        <v>37</v>
      </c>
      <c r="B260" s="834" t="s">
        <v>37</v>
      </c>
      <c r="C260" s="522" t="s">
        <v>426</v>
      </c>
      <c r="D260" s="779">
        <v>2014</v>
      </c>
      <c r="E260" s="779" t="s">
        <v>20</v>
      </c>
      <c r="F260" s="779" t="s">
        <v>1014</v>
      </c>
      <c r="G260" s="830" t="s">
        <v>2079</v>
      </c>
      <c r="H260" s="828" t="s">
        <v>1170</v>
      </c>
      <c r="I260" s="830" t="s">
        <v>400</v>
      </c>
      <c r="J260" s="829" t="s">
        <v>1456</v>
      </c>
      <c r="K260" s="830"/>
      <c r="L260" s="831"/>
      <c r="M260" s="831">
        <v>6</v>
      </c>
      <c r="N260" s="831">
        <f t="shared" si="4"/>
        <v>6</v>
      </c>
      <c r="O260" s="832"/>
    </row>
    <row r="261" spans="1:15">
      <c r="A261" s="833" t="s">
        <v>37</v>
      </c>
      <c r="B261" s="827" t="s">
        <v>37</v>
      </c>
      <c r="C261" s="779" t="s">
        <v>426</v>
      </c>
      <c r="D261" s="779">
        <v>2014</v>
      </c>
      <c r="E261" s="779" t="s">
        <v>20</v>
      </c>
      <c r="F261" s="779" t="s">
        <v>1014</v>
      </c>
      <c r="G261" s="830" t="s">
        <v>2079</v>
      </c>
      <c r="H261" s="828" t="s">
        <v>807</v>
      </c>
      <c r="I261" s="779">
        <v>1</v>
      </c>
      <c r="J261" s="829" t="s">
        <v>1461</v>
      </c>
      <c r="K261" s="830"/>
      <c r="L261" s="831">
        <v>5948</v>
      </c>
      <c r="M261" s="831"/>
      <c r="N261" s="831">
        <f t="shared" si="4"/>
        <v>5948</v>
      </c>
      <c r="O261" s="832"/>
    </row>
    <row r="262" spans="1:15">
      <c r="A262" s="833" t="s">
        <v>37</v>
      </c>
      <c r="B262" s="834" t="s">
        <v>37</v>
      </c>
      <c r="C262" s="522" t="s">
        <v>426</v>
      </c>
      <c r="D262" s="779">
        <v>2014</v>
      </c>
      <c r="E262" s="779" t="s">
        <v>20</v>
      </c>
      <c r="F262" s="779" t="s">
        <v>1014</v>
      </c>
      <c r="G262" s="830" t="s">
        <v>2079</v>
      </c>
      <c r="H262" s="828" t="s">
        <v>782</v>
      </c>
      <c r="I262" s="779">
        <v>1</v>
      </c>
      <c r="J262" s="829" t="s">
        <v>1446</v>
      </c>
      <c r="K262" s="830"/>
      <c r="L262" s="831">
        <v>12541</v>
      </c>
      <c r="M262" s="831"/>
      <c r="N262" s="831">
        <f t="shared" si="4"/>
        <v>12541</v>
      </c>
      <c r="O262" s="832"/>
    </row>
    <row r="263" spans="1:15">
      <c r="A263" s="833" t="s">
        <v>37</v>
      </c>
      <c r="B263" s="834" t="s">
        <v>37</v>
      </c>
      <c r="C263" s="522" t="s">
        <v>426</v>
      </c>
      <c r="D263" s="779">
        <v>2014</v>
      </c>
      <c r="E263" s="779" t="s">
        <v>20</v>
      </c>
      <c r="F263" s="779" t="s">
        <v>1014</v>
      </c>
      <c r="G263" s="830" t="s">
        <v>2079</v>
      </c>
      <c r="H263" s="813" t="s">
        <v>873</v>
      </c>
      <c r="I263" s="830" t="s">
        <v>400</v>
      </c>
      <c r="J263" s="814" t="s">
        <v>721</v>
      </c>
      <c r="K263" s="779"/>
      <c r="L263" s="835">
        <v>2</v>
      </c>
      <c r="M263" s="835"/>
      <c r="N263" s="831">
        <f t="shared" si="4"/>
        <v>2</v>
      </c>
      <c r="O263" s="832"/>
    </row>
    <row r="264" spans="1:15">
      <c r="A264" s="833" t="s">
        <v>37</v>
      </c>
      <c r="B264" s="827" t="s">
        <v>37</v>
      </c>
      <c r="C264" s="779" t="s">
        <v>426</v>
      </c>
      <c r="D264" s="779">
        <v>2014</v>
      </c>
      <c r="E264" s="779" t="s">
        <v>20</v>
      </c>
      <c r="F264" s="779" t="s">
        <v>1014</v>
      </c>
      <c r="G264" s="830" t="s">
        <v>2079</v>
      </c>
      <c r="H264" s="813" t="s">
        <v>1777</v>
      </c>
      <c r="I264" s="779">
        <v>1</v>
      </c>
      <c r="J264" s="814" t="s">
        <v>721</v>
      </c>
      <c r="K264" s="779"/>
      <c r="L264" s="835">
        <v>25</v>
      </c>
      <c r="M264" s="835"/>
      <c r="N264" s="831">
        <f t="shared" si="4"/>
        <v>25</v>
      </c>
      <c r="O264" s="832"/>
    </row>
    <row r="265" spans="1:15">
      <c r="A265" s="833" t="s">
        <v>37</v>
      </c>
      <c r="B265" s="834" t="s">
        <v>37</v>
      </c>
      <c r="C265" s="522" t="s">
        <v>426</v>
      </c>
      <c r="D265" s="779">
        <v>2014</v>
      </c>
      <c r="E265" s="779" t="s">
        <v>20</v>
      </c>
      <c r="F265" s="779" t="s">
        <v>1014</v>
      </c>
      <c r="G265" s="830" t="s">
        <v>2079</v>
      </c>
      <c r="H265" s="813" t="s">
        <v>796</v>
      </c>
      <c r="I265" s="779">
        <v>2</v>
      </c>
      <c r="J265" s="814" t="s">
        <v>721</v>
      </c>
      <c r="K265" s="779"/>
      <c r="L265" s="835">
        <v>3</v>
      </c>
      <c r="M265" s="835"/>
      <c r="N265" s="831">
        <f t="shared" si="4"/>
        <v>3</v>
      </c>
      <c r="O265" s="832"/>
    </row>
    <row r="266" spans="1:15">
      <c r="A266" s="833" t="s">
        <v>37</v>
      </c>
      <c r="B266" s="834" t="s">
        <v>37</v>
      </c>
      <c r="C266" s="522" t="s">
        <v>426</v>
      </c>
      <c r="D266" s="779">
        <v>2014</v>
      </c>
      <c r="E266" s="779" t="s">
        <v>20</v>
      </c>
      <c r="F266" s="779" t="s">
        <v>1014</v>
      </c>
      <c r="G266" s="830" t="s">
        <v>2079</v>
      </c>
      <c r="H266" s="828" t="s">
        <v>755</v>
      </c>
      <c r="I266" s="779">
        <v>2</v>
      </c>
      <c r="J266" s="829" t="s">
        <v>721</v>
      </c>
      <c r="K266" s="830"/>
      <c r="L266" s="831">
        <v>15</v>
      </c>
      <c r="M266" s="831"/>
      <c r="N266" s="831">
        <f t="shared" si="4"/>
        <v>15</v>
      </c>
      <c r="O266" s="832"/>
    </row>
    <row r="267" spans="1:15">
      <c r="A267" s="833" t="s">
        <v>37</v>
      </c>
      <c r="B267" s="827" t="s">
        <v>37</v>
      </c>
      <c r="C267" s="779" t="s">
        <v>426</v>
      </c>
      <c r="D267" s="779">
        <v>2014</v>
      </c>
      <c r="E267" s="779" t="s">
        <v>20</v>
      </c>
      <c r="F267" s="779" t="s">
        <v>1014</v>
      </c>
      <c r="G267" s="830" t="s">
        <v>2079</v>
      </c>
      <c r="H267" s="828" t="s">
        <v>797</v>
      </c>
      <c r="I267" s="779">
        <v>2</v>
      </c>
      <c r="J267" s="829" t="s">
        <v>721</v>
      </c>
      <c r="K267" s="830"/>
      <c r="L267" s="831">
        <v>122</v>
      </c>
      <c r="M267" s="831"/>
      <c r="N267" s="831">
        <f t="shared" si="4"/>
        <v>122</v>
      </c>
      <c r="O267" s="832"/>
    </row>
    <row r="268" spans="1:15">
      <c r="A268" s="833" t="s">
        <v>37</v>
      </c>
      <c r="B268" s="834" t="s">
        <v>37</v>
      </c>
      <c r="C268" s="522" t="s">
        <v>426</v>
      </c>
      <c r="D268" s="779">
        <v>2014</v>
      </c>
      <c r="E268" s="779" t="s">
        <v>20</v>
      </c>
      <c r="F268" s="779" t="s">
        <v>1014</v>
      </c>
      <c r="G268" s="830" t="s">
        <v>2079</v>
      </c>
      <c r="H268" s="828" t="s">
        <v>834</v>
      </c>
      <c r="I268" s="779">
        <v>2</v>
      </c>
      <c r="J268" s="829" t="s">
        <v>721</v>
      </c>
      <c r="K268" s="830"/>
      <c r="L268" s="831">
        <v>261</v>
      </c>
      <c r="M268" s="831"/>
      <c r="N268" s="831">
        <f t="shared" si="4"/>
        <v>261</v>
      </c>
      <c r="O268" s="832"/>
    </row>
    <row r="269" spans="1:15">
      <c r="A269" s="833" t="s">
        <v>37</v>
      </c>
      <c r="B269" s="834" t="s">
        <v>37</v>
      </c>
      <c r="C269" s="522" t="s">
        <v>426</v>
      </c>
      <c r="D269" s="779">
        <v>2014</v>
      </c>
      <c r="E269" s="779" t="s">
        <v>20</v>
      </c>
      <c r="F269" s="779" t="s">
        <v>1014</v>
      </c>
      <c r="G269" s="830" t="s">
        <v>2079</v>
      </c>
      <c r="H269" s="828" t="s">
        <v>762</v>
      </c>
      <c r="I269" s="830" t="s">
        <v>400</v>
      </c>
      <c r="J269" s="829" t="s">
        <v>721</v>
      </c>
      <c r="K269" s="779"/>
      <c r="L269" s="835">
        <v>386</v>
      </c>
      <c r="M269" s="835"/>
      <c r="N269" s="831">
        <f t="shared" si="4"/>
        <v>386</v>
      </c>
      <c r="O269" s="832"/>
    </row>
    <row r="270" spans="1:15">
      <c r="A270" s="833" t="s">
        <v>37</v>
      </c>
      <c r="B270" s="827" t="s">
        <v>37</v>
      </c>
      <c r="C270" s="779" t="s">
        <v>426</v>
      </c>
      <c r="D270" s="779">
        <v>2014</v>
      </c>
      <c r="E270" s="779" t="s">
        <v>20</v>
      </c>
      <c r="F270" s="779" t="s">
        <v>1014</v>
      </c>
      <c r="G270" s="830" t="s">
        <v>2079</v>
      </c>
      <c r="H270" s="828" t="s">
        <v>830</v>
      </c>
      <c r="I270" s="830" t="s">
        <v>400</v>
      </c>
      <c r="J270" s="829" t="s">
        <v>721</v>
      </c>
      <c r="K270" s="779"/>
      <c r="L270" s="835">
        <v>58</v>
      </c>
      <c r="M270" s="835"/>
      <c r="N270" s="831">
        <f t="shared" si="4"/>
        <v>58</v>
      </c>
      <c r="O270" s="832"/>
    </row>
    <row r="271" spans="1:15">
      <c r="A271" s="833" t="s">
        <v>37</v>
      </c>
      <c r="B271" s="834" t="s">
        <v>37</v>
      </c>
      <c r="C271" s="522" t="s">
        <v>426</v>
      </c>
      <c r="D271" s="779">
        <v>2014</v>
      </c>
      <c r="E271" s="779" t="s">
        <v>20</v>
      </c>
      <c r="F271" s="779" t="s">
        <v>1014</v>
      </c>
      <c r="G271" s="830" t="s">
        <v>2079</v>
      </c>
      <c r="H271" s="813" t="s">
        <v>763</v>
      </c>
      <c r="I271" s="830" t="s">
        <v>400</v>
      </c>
      <c r="J271" s="814" t="s">
        <v>721</v>
      </c>
      <c r="K271" s="779"/>
      <c r="L271" s="835">
        <v>19</v>
      </c>
      <c r="M271" s="835"/>
      <c r="N271" s="831">
        <f t="shared" si="4"/>
        <v>19</v>
      </c>
      <c r="O271" s="832"/>
    </row>
    <row r="272" spans="1:15">
      <c r="A272" s="833" t="s">
        <v>37</v>
      </c>
      <c r="B272" s="834" t="s">
        <v>37</v>
      </c>
      <c r="C272" s="522" t="s">
        <v>426</v>
      </c>
      <c r="D272" s="779">
        <v>2014</v>
      </c>
      <c r="E272" s="779" t="s">
        <v>20</v>
      </c>
      <c r="F272" s="779" t="s">
        <v>1014</v>
      </c>
      <c r="G272" s="830" t="s">
        <v>2079</v>
      </c>
      <c r="H272" s="813" t="s">
        <v>1778</v>
      </c>
      <c r="I272" s="830" t="s">
        <v>400</v>
      </c>
      <c r="J272" s="814" t="s">
        <v>721</v>
      </c>
      <c r="K272" s="779"/>
      <c r="L272" s="835">
        <v>4</v>
      </c>
      <c r="M272" s="835"/>
      <c r="N272" s="831">
        <f t="shared" si="4"/>
        <v>4</v>
      </c>
      <c r="O272" s="832"/>
    </row>
    <row r="273" spans="1:15">
      <c r="A273" s="833" t="s">
        <v>37</v>
      </c>
      <c r="B273" s="827" t="s">
        <v>37</v>
      </c>
      <c r="C273" s="779" t="s">
        <v>426</v>
      </c>
      <c r="D273" s="779">
        <v>2014</v>
      </c>
      <c r="E273" s="779" t="s">
        <v>20</v>
      </c>
      <c r="F273" s="779" t="s">
        <v>1014</v>
      </c>
      <c r="G273" s="830" t="s">
        <v>2079</v>
      </c>
      <c r="H273" s="813" t="s">
        <v>801</v>
      </c>
      <c r="I273" s="779">
        <v>2</v>
      </c>
      <c r="J273" s="814" t="s">
        <v>721</v>
      </c>
      <c r="K273" s="779"/>
      <c r="L273" s="835">
        <v>196</v>
      </c>
      <c r="M273" s="835"/>
      <c r="N273" s="831">
        <f t="shared" si="4"/>
        <v>196</v>
      </c>
      <c r="O273" s="832"/>
    </row>
    <row r="274" spans="1:15">
      <c r="A274" s="833" t="s">
        <v>37</v>
      </c>
      <c r="B274" s="834" t="s">
        <v>37</v>
      </c>
      <c r="C274" s="522" t="s">
        <v>426</v>
      </c>
      <c r="D274" s="779">
        <v>2014</v>
      </c>
      <c r="E274" s="779" t="s">
        <v>20</v>
      </c>
      <c r="F274" s="779" t="s">
        <v>1014</v>
      </c>
      <c r="G274" s="830" t="s">
        <v>2079</v>
      </c>
      <c r="H274" s="813" t="s">
        <v>1810</v>
      </c>
      <c r="I274" s="830" t="s">
        <v>400</v>
      </c>
      <c r="J274" s="814" t="s">
        <v>721</v>
      </c>
      <c r="K274" s="779"/>
      <c r="L274" s="835">
        <v>6</v>
      </c>
      <c r="M274" s="835"/>
      <c r="N274" s="831">
        <f t="shared" si="4"/>
        <v>6</v>
      </c>
      <c r="O274" s="832"/>
    </row>
    <row r="275" spans="1:15">
      <c r="A275" s="833" t="s">
        <v>37</v>
      </c>
      <c r="B275" s="834" t="s">
        <v>37</v>
      </c>
      <c r="C275" s="522" t="s">
        <v>426</v>
      </c>
      <c r="D275" s="779">
        <v>2014</v>
      </c>
      <c r="E275" s="779" t="s">
        <v>20</v>
      </c>
      <c r="F275" s="779" t="s">
        <v>1014</v>
      </c>
      <c r="G275" s="830" t="s">
        <v>2079</v>
      </c>
      <c r="H275" s="813" t="s">
        <v>82</v>
      </c>
      <c r="I275" s="779">
        <v>1</v>
      </c>
      <c r="J275" s="814" t="s">
        <v>721</v>
      </c>
      <c r="K275" s="779"/>
      <c r="L275" s="835">
        <v>6174</v>
      </c>
      <c r="M275" s="835"/>
      <c r="N275" s="831">
        <f t="shared" si="4"/>
        <v>6174</v>
      </c>
      <c r="O275" s="832"/>
    </row>
    <row r="276" spans="1:15">
      <c r="A276" s="833" t="s">
        <v>37</v>
      </c>
      <c r="B276" s="827" t="s">
        <v>37</v>
      </c>
      <c r="C276" s="779" t="s">
        <v>426</v>
      </c>
      <c r="D276" s="779">
        <v>2014</v>
      </c>
      <c r="E276" s="779" t="s">
        <v>20</v>
      </c>
      <c r="F276" s="779" t="s">
        <v>1014</v>
      </c>
      <c r="G276" s="830" t="s">
        <v>2079</v>
      </c>
      <c r="H276" s="828" t="s">
        <v>419</v>
      </c>
      <c r="I276" s="779">
        <v>1</v>
      </c>
      <c r="J276" s="829" t="s">
        <v>721</v>
      </c>
      <c r="K276" s="779"/>
      <c r="L276" s="835">
        <v>243</v>
      </c>
      <c r="M276" s="835"/>
      <c r="N276" s="831">
        <f t="shared" si="4"/>
        <v>243</v>
      </c>
      <c r="O276" s="832"/>
    </row>
    <row r="277" spans="1:15">
      <c r="A277" s="833" t="s">
        <v>37</v>
      </c>
      <c r="B277" s="834" t="s">
        <v>37</v>
      </c>
      <c r="C277" s="522" t="s">
        <v>426</v>
      </c>
      <c r="D277" s="779">
        <v>2014</v>
      </c>
      <c r="E277" s="779" t="s">
        <v>20</v>
      </c>
      <c r="F277" s="779" t="s">
        <v>1014</v>
      </c>
      <c r="G277" s="830" t="s">
        <v>2079</v>
      </c>
      <c r="H277" s="813" t="s">
        <v>1256</v>
      </c>
      <c r="I277" s="779">
        <v>1</v>
      </c>
      <c r="J277" s="814" t="s">
        <v>721</v>
      </c>
      <c r="K277" s="779"/>
      <c r="L277" s="835">
        <v>9</v>
      </c>
      <c r="M277" s="835"/>
      <c r="N277" s="831">
        <f t="shared" si="4"/>
        <v>9</v>
      </c>
      <c r="O277" s="832"/>
    </row>
    <row r="278" spans="1:15">
      <c r="A278" s="833" t="s">
        <v>37</v>
      </c>
      <c r="B278" s="834" t="s">
        <v>37</v>
      </c>
      <c r="C278" s="522" t="s">
        <v>426</v>
      </c>
      <c r="D278" s="779">
        <v>2014</v>
      </c>
      <c r="E278" s="779" t="s">
        <v>20</v>
      </c>
      <c r="F278" s="779" t="s">
        <v>1014</v>
      </c>
      <c r="G278" s="830" t="s">
        <v>2079</v>
      </c>
      <c r="H278" s="828" t="s">
        <v>1811</v>
      </c>
      <c r="I278" s="830" t="s">
        <v>400</v>
      </c>
      <c r="J278" s="829" t="s">
        <v>721</v>
      </c>
      <c r="K278" s="779"/>
      <c r="L278" s="835">
        <v>1</v>
      </c>
      <c r="M278" s="835"/>
      <c r="N278" s="831">
        <f t="shared" si="4"/>
        <v>1</v>
      </c>
      <c r="O278" s="832"/>
    </row>
    <row r="279" spans="1:15">
      <c r="A279" s="833" t="s">
        <v>37</v>
      </c>
      <c r="B279" s="827" t="s">
        <v>37</v>
      </c>
      <c r="C279" s="779" t="s">
        <v>426</v>
      </c>
      <c r="D279" s="779">
        <v>2014</v>
      </c>
      <c r="E279" s="779" t="s">
        <v>20</v>
      </c>
      <c r="F279" s="779" t="s">
        <v>1014</v>
      </c>
      <c r="G279" s="830" t="s">
        <v>2079</v>
      </c>
      <c r="H279" s="813" t="s">
        <v>857</v>
      </c>
      <c r="I279" s="830" t="s">
        <v>400</v>
      </c>
      <c r="J279" s="814" t="s">
        <v>721</v>
      </c>
      <c r="K279" s="779"/>
      <c r="L279" s="835">
        <v>17</v>
      </c>
      <c r="M279" s="835"/>
      <c r="N279" s="831">
        <f t="shared" si="4"/>
        <v>17</v>
      </c>
      <c r="O279" s="832"/>
    </row>
    <row r="280" spans="1:15">
      <c r="A280" s="833" t="s">
        <v>37</v>
      </c>
      <c r="B280" s="834" t="s">
        <v>37</v>
      </c>
      <c r="C280" s="522" t="s">
        <v>426</v>
      </c>
      <c r="D280" s="779">
        <v>2014</v>
      </c>
      <c r="E280" s="779" t="s">
        <v>20</v>
      </c>
      <c r="F280" s="779" t="s">
        <v>1014</v>
      </c>
      <c r="G280" s="830" t="s">
        <v>2079</v>
      </c>
      <c r="H280" s="828" t="s">
        <v>769</v>
      </c>
      <c r="I280" s="830" t="s">
        <v>400</v>
      </c>
      <c r="J280" s="829" t="s">
        <v>721</v>
      </c>
      <c r="K280" s="779"/>
      <c r="L280" s="835">
        <v>90</v>
      </c>
      <c r="M280" s="835"/>
      <c r="N280" s="831">
        <f t="shared" si="4"/>
        <v>90</v>
      </c>
      <c r="O280" s="832"/>
    </row>
    <row r="281" spans="1:15">
      <c r="A281" s="833" t="s">
        <v>37</v>
      </c>
      <c r="B281" s="834" t="s">
        <v>37</v>
      </c>
      <c r="C281" s="522" t="s">
        <v>426</v>
      </c>
      <c r="D281" s="779">
        <v>2014</v>
      </c>
      <c r="E281" s="779" t="s">
        <v>20</v>
      </c>
      <c r="F281" s="779" t="s">
        <v>1014</v>
      </c>
      <c r="G281" s="830" t="s">
        <v>2079</v>
      </c>
      <c r="H281" s="813" t="s">
        <v>807</v>
      </c>
      <c r="I281" s="779">
        <v>1</v>
      </c>
      <c r="J281" s="814" t="s">
        <v>721</v>
      </c>
      <c r="K281" s="779"/>
      <c r="L281" s="835">
        <v>96</v>
      </c>
      <c r="M281" s="835"/>
      <c r="N281" s="831">
        <f t="shared" ref="N281:N344" si="5">L281+M281</f>
        <v>96</v>
      </c>
      <c r="O281" s="832"/>
    </row>
    <row r="282" spans="1:15">
      <c r="A282" s="833" t="s">
        <v>37</v>
      </c>
      <c r="B282" s="827" t="s">
        <v>37</v>
      </c>
      <c r="C282" s="779" t="s">
        <v>426</v>
      </c>
      <c r="D282" s="779">
        <v>2014</v>
      </c>
      <c r="E282" s="779" t="s">
        <v>20</v>
      </c>
      <c r="F282" s="779" t="s">
        <v>1014</v>
      </c>
      <c r="G282" s="830" t="s">
        <v>2079</v>
      </c>
      <c r="H282" s="828" t="s">
        <v>770</v>
      </c>
      <c r="I282" s="830" t="s">
        <v>400</v>
      </c>
      <c r="J282" s="829" t="s">
        <v>721</v>
      </c>
      <c r="K282" s="830"/>
      <c r="L282" s="831">
        <v>13</v>
      </c>
      <c r="M282" s="831"/>
      <c r="N282" s="831">
        <f t="shared" si="5"/>
        <v>13</v>
      </c>
      <c r="O282" s="832"/>
    </row>
    <row r="283" spans="1:15">
      <c r="A283" s="833" t="s">
        <v>37</v>
      </c>
      <c r="B283" s="834" t="s">
        <v>37</v>
      </c>
      <c r="C283" s="522" t="s">
        <v>426</v>
      </c>
      <c r="D283" s="779">
        <v>2014</v>
      </c>
      <c r="E283" s="779" t="s">
        <v>20</v>
      </c>
      <c r="F283" s="779" t="s">
        <v>1014</v>
      </c>
      <c r="G283" s="830" t="s">
        <v>2079</v>
      </c>
      <c r="H283" s="828" t="s">
        <v>772</v>
      </c>
      <c r="I283" s="830" t="s">
        <v>400</v>
      </c>
      <c r="J283" s="829" t="s">
        <v>721</v>
      </c>
      <c r="K283" s="830"/>
      <c r="L283" s="831">
        <v>12</v>
      </c>
      <c r="M283" s="831"/>
      <c r="N283" s="831">
        <f t="shared" si="5"/>
        <v>12</v>
      </c>
      <c r="O283" s="832"/>
    </row>
    <row r="284" spans="1:15">
      <c r="A284" s="833" t="s">
        <v>37</v>
      </c>
      <c r="B284" s="834" t="s">
        <v>37</v>
      </c>
      <c r="C284" s="522" t="s">
        <v>426</v>
      </c>
      <c r="D284" s="779">
        <v>2014</v>
      </c>
      <c r="E284" s="779" t="s">
        <v>20</v>
      </c>
      <c r="F284" s="779" t="s">
        <v>1014</v>
      </c>
      <c r="G284" s="830" t="s">
        <v>2079</v>
      </c>
      <c r="H284" s="813" t="s">
        <v>648</v>
      </c>
      <c r="I284" s="779">
        <v>2</v>
      </c>
      <c r="J284" s="814" t="s">
        <v>721</v>
      </c>
      <c r="K284" s="779"/>
      <c r="L284" s="835">
        <v>98</v>
      </c>
      <c r="M284" s="835"/>
      <c r="N284" s="831">
        <f t="shared" si="5"/>
        <v>98</v>
      </c>
      <c r="O284" s="832"/>
    </row>
    <row r="285" spans="1:15">
      <c r="A285" s="833" t="s">
        <v>37</v>
      </c>
      <c r="B285" s="827" t="s">
        <v>37</v>
      </c>
      <c r="C285" s="779" t="s">
        <v>426</v>
      </c>
      <c r="D285" s="779">
        <v>2014</v>
      </c>
      <c r="E285" s="779" t="s">
        <v>20</v>
      </c>
      <c r="F285" s="779" t="s">
        <v>1014</v>
      </c>
      <c r="G285" s="830" t="s">
        <v>2079</v>
      </c>
      <c r="H285" s="813" t="s">
        <v>1781</v>
      </c>
      <c r="I285" s="779">
        <v>2</v>
      </c>
      <c r="J285" s="814" t="s">
        <v>721</v>
      </c>
      <c r="K285" s="779"/>
      <c r="L285" s="835">
        <v>127</v>
      </c>
      <c r="M285" s="835"/>
      <c r="N285" s="831">
        <f t="shared" si="5"/>
        <v>127</v>
      </c>
      <c r="O285" s="832"/>
    </row>
    <row r="286" spans="1:15">
      <c r="A286" s="833" t="s">
        <v>37</v>
      </c>
      <c r="B286" s="834" t="s">
        <v>37</v>
      </c>
      <c r="C286" s="522" t="s">
        <v>426</v>
      </c>
      <c r="D286" s="779">
        <v>2014</v>
      </c>
      <c r="E286" s="779" t="s">
        <v>20</v>
      </c>
      <c r="F286" s="779" t="s">
        <v>1014</v>
      </c>
      <c r="G286" s="830" t="s">
        <v>2079</v>
      </c>
      <c r="H286" s="828" t="s">
        <v>1683</v>
      </c>
      <c r="I286" s="830" t="s">
        <v>400</v>
      </c>
      <c r="J286" s="829" t="s">
        <v>721</v>
      </c>
      <c r="K286" s="779"/>
      <c r="L286" s="835">
        <v>2</v>
      </c>
      <c r="M286" s="835"/>
      <c r="N286" s="831">
        <f t="shared" si="5"/>
        <v>2</v>
      </c>
      <c r="O286" s="832"/>
    </row>
    <row r="287" spans="1:15">
      <c r="A287" s="833" t="s">
        <v>37</v>
      </c>
      <c r="B287" s="834" t="s">
        <v>37</v>
      </c>
      <c r="C287" s="522" t="s">
        <v>426</v>
      </c>
      <c r="D287" s="779">
        <v>2014</v>
      </c>
      <c r="E287" s="779" t="s">
        <v>20</v>
      </c>
      <c r="F287" s="779" t="s">
        <v>1014</v>
      </c>
      <c r="G287" s="830" t="s">
        <v>2079</v>
      </c>
      <c r="H287" s="828" t="s">
        <v>780</v>
      </c>
      <c r="I287" s="830" t="s">
        <v>400</v>
      </c>
      <c r="J287" s="829" t="s">
        <v>721</v>
      </c>
      <c r="K287" s="830"/>
      <c r="L287" s="831">
        <v>6</v>
      </c>
      <c r="M287" s="831"/>
      <c r="N287" s="831">
        <f t="shared" si="5"/>
        <v>6</v>
      </c>
      <c r="O287" s="832"/>
    </row>
    <row r="288" spans="1:15">
      <c r="A288" s="833" t="s">
        <v>37</v>
      </c>
      <c r="B288" s="827" t="s">
        <v>37</v>
      </c>
      <c r="C288" s="779" t="s">
        <v>426</v>
      </c>
      <c r="D288" s="779">
        <v>2014</v>
      </c>
      <c r="E288" s="779" t="s">
        <v>20</v>
      </c>
      <c r="F288" s="779" t="s">
        <v>1014</v>
      </c>
      <c r="G288" s="830" t="s">
        <v>2079</v>
      </c>
      <c r="H288" s="813" t="s">
        <v>781</v>
      </c>
      <c r="I288" s="779">
        <v>2</v>
      </c>
      <c r="J288" s="814" t="s">
        <v>721</v>
      </c>
      <c r="K288" s="779"/>
      <c r="L288" s="835">
        <v>12</v>
      </c>
      <c r="M288" s="835"/>
      <c r="N288" s="831">
        <f t="shared" si="5"/>
        <v>12</v>
      </c>
      <c r="O288" s="832"/>
    </row>
    <row r="289" spans="1:15">
      <c r="A289" s="833" t="s">
        <v>37</v>
      </c>
      <c r="B289" s="834" t="s">
        <v>37</v>
      </c>
      <c r="C289" s="522" t="s">
        <v>426</v>
      </c>
      <c r="D289" s="779">
        <v>2014</v>
      </c>
      <c r="E289" s="779" t="s">
        <v>20</v>
      </c>
      <c r="F289" s="779" t="s">
        <v>1014</v>
      </c>
      <c r="G289" s="830" t="s">
        <v>2079</v>
      </c>
      <c r="H289" s="813" t="s">
        <v>782</v>
      </c>
      <c r="I289" s="779">
        <v>1</v>
      </c>
      <c r="J289" s="814" t="s">
        <v>721</v>
      </c>
      <c r="K289" s="779"/>
      <c r="L289" s="835">
        <v>21</v>
      </c>
      <c r="M289" s="835"/>
      <c r="N289" s="831">
        <f t="shared" si="5"/>
        <v>21</v>
      </c>
      <c r="O289" s="832"/>
    </row>
    <row r="290" spans="1:15">
      <c r="A290" s="833" t="s">
        <v>37</v>
      </c>
      <c r="B290" s="834" t="s">
        <v>37</v>
      </c>
      <c r="C290" s="522" t="s">
        <v>426</v>
      </c>
      <c r="D290" s="779">
        <v>2014</v>
      </c>
      <c r="E290" s="779" t="s">
        <v>20</v>
      </c>
      <c r="F290" s="779" t="s">
        <v>1014</v>
      </c>
      <c r="G290" s="830" t="s">
        <v>2079</v>
      </c>
      <c r="H290" s="828" t="s">
        <v>840</v>
      </c>
      <c r="I290" s="830" t="s">
        <v>400</v>
      </c>
      <c r="J290" s="829" t="s">
        <v>721</v>
      </c>
      <c r="K290" s="830"/>
      <c r="L290" s="831">
        <v>52</v>
      </c>
      <c r="M290" s="831"/>
      <c r="N290" s="831">
        <f t="shared" si="5"/>
        <v>52</v>
      </c>
      <c r="O290" s="832"/>
    </row>
    <row r="291" spans="1:15">
      <c r="A291" s="833" t="s">
        <v>37</v>
      </c>
      <c r="B291" s="827" t="s">
        <v>37</v>
      </c>
      <c r="C291" s="779" t="s">
        <v>426</v>
      </c>
      <c r="D291" s="779">
        <v>2014</v>
      </c>
      <c r="E291" s="779" t="s">
        <v>20</v>
      </c>
      <c r="F291" s="779" t="s">
        <v>1014</v>
      </c>
      <c r="G291" s="830" t="s">
        <v>2079</v>
      </c>
      <c r="H291" s="828" t="s">
        <v>1805</v>
      </c>
      <c r="I291" s="830" t="s">
        <v>400</v>
      </c>
      <c r="J291" s="829" t="s">
        <v>721</v>
      </c>
      <c r="K291" s="830"/>
      <c r="L291" s="831">
        <v>5</v>
      </c>
      <c r="M291" s="831"/>
      <c r="N291" s="831">
        <f t="shared" si="5"/>
        <v>5</v>
      </c>
      <c r="O291" s="832"/>
    </row>
    <row r="292" spans="1:15">
      <c r="A292" s="833" t="s">
        <v>37</v>
      </c>
      <c r="B292" s="834" t="s">
        <v>37</v>
      </c>
      <c r="C292" s="522" t="s">
        <v>426</v>
      </c>
      <c r="D292" s="779">
        <v>2014</v>
      </c>
      <c r="E292" s="779" t="s">
        <v>20</v>
      </c>
      <c r="F292" s="779" t="s">
        <v>1014</v>
      </c>
      <c r="G292" s="830" t="s">
        <v>2079</v>
      </c>
      <c r="H292" s="813" t="s">
        <v>814</v>
      </c>
      <c r="I292" s="830" t="s">
        <v>400</v>
      </c>
      <c r="J292" s="814" t="s">
        <v>721</v>
      </c>
      <c r="K292" s="779"/>
      <c r="L292" s="835">
        <v>77</v>
      </c>
      <c r="M292" s="835"/>
      <c r="N292" s="831">
        <f t="shared" si="5"/>
        <v>77</v>
      </c>
      <c r="O292" s="832"/>
    </row>
    <row r="293" spans="1:15">
      <c r="A293" s="833" t="s">
        <v>37</v>
      </c>
      <c r="B293" s="834" t="s">
        <v>37</v>
      </c>
      <c r="C293" s="522" t="s">
        <v>426</v>
      </c>
      <c r="D293" s="779">
        <v>2014</v>
      </c>
      <c r="E293" s="779" t="s">
        <v>20</v>
      </c>
      <c r="F293" s="779" t="s">
        <v>1014</v>
      </c>
      <c r="G293" s="830" t="s">
        <v>2079</v>
      </c>
      <c r="H293" s="813" t="s">
        <v>786</v>
      </c>
      <c r="I293" s="830" t="s">
        <v>400</v>
      </c>
      <c r="J293" s="814" t="s">
        <v>721</v>
      </c>
      <c r="K293" s="779"/>
      <c r="L293" s="835">
        <v>15</v>
      </c>
      <c r="M293" s="835"/>
      <c r="N293" s="831">
        <f t="shared" si="5"/>
        <v>15</v>
      </c>
      <c r="O293" s="832"/>
    </row>
    <row r="294" spans="1:15">
      <c r="A294" s="833" t="s">
        <v>37</v>
      </c>
      <c r="B294" s="827" t="s">
        <v>37</v>
      </c>
      <c r="C294" s="779" t="s">
        <v>426</v>
      </c>
      <c r="D294" s="779">
        <v>2014</v>
      </c>
      <c r="E294" s="779" t="s">
        <v>20</v>
      </c>
      <c r="F294" s="779" t="s">
        <v>1014</v>
      </c>
      <c r="G294" s="830" t="s">
        <v>2079</v>
      </c>
      <c r="H294" s="813" t="s">
        <v>842</v>
      </c>
      <c r="I294" s="779">
        <v>2</v>
      </c>
      <c r="J294" s="814" t="s">
        <v>721</v>
      </c>
      <c r="K294" s="779"/>
      <c r="L294" s="835">
        <v>95</v>
      </c>
      <c r="M294" s="835"/>
      <c r="N294" s="831">
        <f t="shared" si="5"/>
        <v>95</v>
      </c>
      <c r="O294" s="832"/>
    </row>
    <row r="295" spans="1:15">
      <c r="A295" s="833" t="s">
        <v>37</v>
      </c>
      <c r="B295" s="834" t="s">
        <v>37</v>
      </c>
      <c r="C295" s="522" t="s">
        <v>426</v>
      </c>
      <c r="D295" s="779">
        <v>2014</v>
      </c>
      <c r="E295" s="779" t="s">
        <v>20</v>
      </c>
      <c r="F295" s="779" t="s">
        <v>1014</v>
      </c>
      <c r="G295" s="830" t="s">
        <v>2079</v>
      </c>
      <c r="H295" s="813" t="s">
        <v>789</v>
      </c>
      <c r="I295" s="830" t="s">
        <v>400</v>
      </c>
      <c r="J295" s="814" t="s">
        <v>721</v>
      </c>
      <c r="K295" s="779"/>
      <c r="L295" s="835">
        <v>105</v>
      </c>
      <c r="M295" s="835"/>
      <c r="N295" s="831">
        <f t="shared" si="5"/>
        <v>105</v>
      </c>
      <c r="O295" s="832"/>
    </row>
    <row r="296" spans="1:15">
      <c r="A296" s="833" t="s">
        <v>37</v>
      </c>
      <c r="B296" s="834" t="s">
        <v>37</v>
      </c>
      <c r="C296" s="522" t="s">
        <v>426</v>
      </c>
      <c r="D296" s="779">
        <v>2014</v>
      </c>
      <c r="E296" s="779" t="s">
        <v>20</v>
      </c>
      <c r="F296" s="779" t="s">
        <v>1014</v>
      </c>
      <c r="G296" s="830" t="s">
        <v>2079</v>
      </c>
      <c r="H296" s="828" t="s">
        <v>792</v>
      </c>
      <c r="I296" s="779">
        <v>1</v>
      </c>
      <c r="J296" s="829" t="s">
        <v>721</v>
      </c>
      <c r="K296" s="830"/>
      <c r="L296" s="831">
        <v>21</v>
      </c>
      <c r="M296" s="831"/>
      <c r="N296" s="831">
        <f t="shared" si="5"/>
        <v>21</v>
      </c>
      <c r="O296" s="832"/>
    </row>
    <row r="297" spans="1:15">
      <c r="A297" s="833" t="s">
        <v>37</v>
      </c>
      <c r="B297" s="827" t="s">
        <v>37</v>
      </c>
      <c r="C297" s="779" t="s">
        <v>426</v>
      </c>
      <c r="D297" s="779">
        <v>2014</v>
      </c>
      <c r="E297" s="779" t="s">
        <v>20</v>
      </c>
      <c r="F297" s="779" t="s">
        <v>1014</v>
      </c>
      <c r="G297" s="830" t="s">
        <v>2079</v>
      </c>
      <c r="H297" s="813" t="s">
        <v>1184</v>
      </c>
      <c r="I297" s="779">
        <v>2</v>
      </c>
      <c r="J297" s="814" t="s">
        <v>721</v>
      </c>
      <c r="K297" s="779"/>
      <c r="L297" s="835">
        <v>249</v>
      </c>
      <c r="M297" s="835"/>
      <c r="N297" s="831">
        <f t="shared" si="5"/>
        <v>249</v>
      </c>
      <c r="O297" s="832"/>
    </row>
    <row r="298" spans="1:15">
      <c r="A298" s="833" t="s">
        <v>37</v>
      </c>
      <c r="B298" s="834" t="s">
        <v>37</v>
      </c>
      <c r="C298" s="522" t="s">
        <v>426</v>
      </c>
      <c r="D298" s="779">
        <v>2014</v>
      </c>
      <c r="E298" s="779" t="s">
        <v>20</v>
      </c>
      <c r="F298" s="779" t="s">
        <v>1014</v>
      </c>
      <c r="G298" s="830" t="s">
        <v>2079</v>
      </c>
      <c r="H298" s="828" t="s">
        <v>794</v>
      </c>
      <c r="I298" s="779">
        <v>2</v>
      </c>
      <c r="J298" s="829" t="s">
        <v>721</v>
      </c>
      <c r="K298" s="830"/>
      <c r="L298" s="831">
        <v>6</v>
      </c>
      <c r="M298" s="831"/>
      <c r="N298" s="831">
        <f t="shared" si="5"/>
        <v>6</v>
      </c>
      <c r="O298" s="832"/>
    </row>
    <row r="299" spans="1:15">
      <c r="A299" s="833" t="s">
        <v>37</v>
      </c>
      <c r="B299" s="834" t="s">
        <v>37</v>
      </c>
      <c r="C299" s="522" t="s">
        <v>426</v>
      </c>
      <c r="D299" s="779">
        <v>2014</v>
      </c>
      <c r="E299" s="779" t="s">
        <v>20</v>
      </c>
      <c r="F299" s="779" t="s">
        <v>1014</v>
      </c>
      <c r="G299" s="830" t="s">
        <v>2079</v>
      </c>
      <c r="H299" s="828" t="s">
        <v>1077</v>
      </c>
      <c r="I299" s="779">
        <v>2</v>
      </c>
      <c r="J299" s="829" t="s">
        <v>1462</v>
      </c>
      <c r="K299" s="830"/>
      <c r="L299" s="831">
        <v>2271</v>
      </c>
      <c r="M299" s="831"/>
      <c r="N299" s="831">
        <f t="shared" si="5"/>
        <v>2271</v>
      </c>
      <c r="O299" s="832"/>
    </row>
    <row r="300" spans="1:15">
      <c r="A300" s="833" t="s">
        <v>37</v>
      </c>
      <c r="B300" s="827" t="s">
        <v>37</v>
      </c>
      <c r="C300" s="779" t="s">
        <v>426</v>
      </c>
      <c r="D300" s="779">
        <v>2014</v>
      </c>
      <c r="E300" s="779" t="s">
        <v>20</v>
      </c>
      <c r="F300" s="779" t="s">
        <v>1014</v>
      </c>
      <c r="G300" s="830" t="s">
        <v>2079</v>
      </c>
      <c r="H300" s="813" t="s">
        <v>1812</v>
      </c>
      <c r="I300" s="830" t="s">
        <v>400</v>
      </c>
      <c r="J300" s="814" t="s">
        <v>1463</v>
      </c>
      <c r="K300" s="779"/>
      <c r="L300" s="835">
        <v>55</v>
      </c>
      <c r="M300" s="835"/>
      <c r="N300" s="831">
        <f t="shared" si="5"/>
        <v>55</v>
      </c>
      <c r="O300" s="832"/>
    </row>
    <row r="301" spans="1:15">
      <c r="A301" s="833" t="s">
        <v>37</v>
      </c>
      <c r="B301" s="834" t="s">
        <v>37</v>
      </c>
      <c r="C301" s="522" t="s">
        <v>426</v>
      </c>
      <c r="D301" s="779">
        <v>2014</v>
      </c>
      <c r="E301" s="779" t="s">
        <v>20</v>
      </c>
      <c r="F301" s="779" t="s">
        <v>1014</v>
      </c>
      <c r="G301" s="830" t="s">
        <v>2079</v>
      </c>
      <c r="H301" s="828" t="s">
        <v>1802</v>
      </c>
      <c r="I301" s="830" t="s">
        <v>400</v>
      </c>
      <c r="J301" s="829" t="s">
        <v>1463</v>
      </c>
      <c r="K301" s="830"/>
      <c r="L301" s="831">
        <v>8</v>
      </c>
      <c r="M301" s="831"/>
      <c r="N301" s="831">
        <f t="shared" si="5"/>
        <v>8</v>
      </c>
      <c r="O301" s="832"/>
    </row>
    <row r="302" spans="1:15">
      <c r="A302" s="833" t="s">
        <v>37</v>
      </c>
      <c r="B302" s="834" t="s">
        <v>37</v>
      </c>
      <c r="C302" s="522" t="s">
        <v>426</v>
      </c>
      <c r="D302" s="779">
        <v>2014</v>
      </c>
      <c r="E302" s="779" t="s">
        <v>20</v>
      </c>
      <c r="F302" s="779" t="s">
        <v>1014</v>
      </c>
      <c r="G302" s="830" t="s">
        <v>2079</v>
      </c>
      <c r="H302" s="813" t="s">
        <v>1033</v>
      </c>
      <c r="I302" s="830" t="s">
        <v>400</v>
      </c>
      <c r="J302" s="814" t="s">
        <v>1463</v>
      </c>
      <c r="K302" s="779"/>
      <c r="L302" s="835"/>
      <c r="M302" s="835">
        <v>4</v>
      </c>
      <c r="N302" s="831">
        <f t="shared" si="5"/>
        <v>4</v>
      </c>
      <c r="O302" s="832"/>
    </row>
    <row r="303" spans="1:15">
      <c r="A303" s="833" t="s">
        <v>37</v>
      </c>
      <c r="B303" s="827" t="s">
        <v>37</v>
      </c>
      <c r="C303" s="779" t="s">
        <v>426</v>
      </c>
      <c r="D303" s="779">
        <v>2014</v>
      </c>
      <c r="E303" s="779" t="s">
        <v>20</v>
      </c>
      <c r="F303" s="779" t="s">
        <v>1014</v>
      </c>
      <c r="G303" s="830" t="s">
        <v>2079</v>
      </c>
      <c r="H303" s="813" t="s">
        <v>866</v>
      </c>
      <c r="I303" s="779">
        <v>2</v>
      </c>
      <c r="J303" s="814" t="s">
        <v>1463</v>
      </c>
      <c r="K303" s="779"/>
      <c r="L303" s="835">
        <v>1816</v>
      </c>
      <c r="M303" s="835"/>
      <c r="N303" s="831">
        <f t="shared" si="5"/>
        <v>1816</v>
      </c>
      <c r="O303" s="832"/>
    </row>
    <row r="304" spans="1:15">
      <c r="A304" s="833" t="s">
        <v>37</v>
      </c>
      <c r="B304" s="834" t="s">
        <v>37</v>
      </c>
      <c r="C304" s="522" t="s">
        <v>426</v>
      </c>
      <c r="D304" s="779">
        <v>2014</v>
      </c>
      <c r="E304" s="779" t="s">
        <v>20</v>
      </c>
      <c r="F304" s="779" t="s">
        <v>1014</v>
      </c>
      <c r="G304" s="830" t="s">
        <v>2079</v>
      </c>
      <c r="H304" s="813" t="s">
        <v>1034</v>
      </c>
      <c r="I304" s="779">
        <v>2</v>
      </c>
      <c r="J304" s="814" t="s">
        <v>1463</v>
      </c>
      <c r="K304" s="779"/>
      <c r="L304" s="835"/>
      <c r="M304" s="835">
        <v>167</v>
      </c>
      <c r="N304" s="831">
        <f t="shared" si="5"/>
        <v>167</v>
      </c>
      <c r="O304" s="832"/>
    </row>
    <row r="305" spans="1:15">
      <c r="A305" s="833" t="s">
        <v>37</v>
      </c>
      <c r="B305" s="834" t="s">
        <v>37</v>
      </c>
      <c r="C305" s="522" t="s">
        <v>426</v>
      </c>
      <c r="D305" s="779">
        <v>2014</v>
      </c>
      <c r="E305" s="779" t="s">
        <v>20</v>
      </c>
      <c r="F305" s="779" t="s">
        <v>1014</v>
      </c>
      <c r="G305" s="830" t="s">
        <v>2079</v>
      </c>
      <c r="H305" s="828" t="s">
        <v>1789</v>
      </c>
      <c r="I305" s="830" t="s">
        <v>400</v>
      </c>
      <c r="J305" s="829" t="s">
        <v>1463</v>
      </c>
      <c r="K305" s="779"/>
      <c r="L305" s="835"/>
      <c r="M305" s="835">
        <v>48</v>
      </c>
      <c r="N305" s="831">
        <f t="shared" si="5"/>
        <v>48</v>
      </c>
      <c r="O305" s="832"/>
    </row>
    <row r="306" spans="1:15">
      <c r="A306" s="833" t="s">
        <v>37</v>
      </c>
      <c r="B306" s="827" t="s">
        <v>37</v>
      </c>
      <c r="C306" s="779" t="s">
        <v>426</v>
      </c>
      <c r="D306" s="779">
        <v>2014</v>
      </c>
      <c r="E306" s="779" t="s">
        <v>20</v>
      </c>
      <c r="F306" s="779" t="s">
        <v>1014</v>
      </c>
      <c r="G306" s="830" t="s">
        <v>2079</v>
      </c>
      <c r="H306" s="813" t="s">
        <v>1813</v>
      </c>
      <c r="I306" s="830" t="s">
        <v>400</v>
      </c>
      <c r="J306" s="814" t="s">
        <v>1463</v>
      </c>
      <c r="K306" s="779"/>
      <c r="L306" s="835">
        <v>67</v>
      </c>
      <c r="M306" s="835"/>
      <c r="N306" s="831">
        <f t="shared" si="5"/>
        <v>67</v>
      </c>
      <c r="O306" s="832"/>
    </row>
    <row r="307" spans="1:15">
      <c r="A307" s="833" t="s">
        <v>37</v>
      </c>
      <c r="B307" s="834" t="s">
        <v>37</v>
      </c>
      <c r="C307" s="522" t="s">
        <v>426</v>
      </c>
      <c r="D307" s="779">
        <v>2014</v>
      </c>
      <c r="E307" s="779" t="s">
        <v>20</v>
      </c>
      <c r="F307" s="779" t="s">
        <v>1014</v>
      </c>
      <c r="G307" s="830" t="s">
        <v>2079</v>
      </c>
      <c r="H307" s="813" t="s">
        <v>1777</v>
      </c>
      <c r="I307" s="779">
        <v>1</v>
      </c>
      <c r="J307" s="814" t="s">
        <v>1463</v>
      </c>
      <c r="K307" s="779"/>
      <c r="L307" s="835">
        <v>37</v>
      </c>
      <c r="M307" s="835"/>
      <c r="N307" s="831">
        <f t="shared" si="5"/>
        <v>37</v>
      </c>
      <c r="O307" s="832"/>
    </row>
    <row r="308" spans="1:15">
      <c r="A308" s="833" t="s">
        <v>37</v>
      </c>
      <c r="B308" s="834" t="s">
        <v>37</v>
      </c>
      <c r="C308" s="522" t="s">
        <v>426</v>
      </c>
      <c r="D308" s="779">
        <v>2014</v>
      </c>
      <c r="E308" s="779" t="s">
        <v>20</v>
      </c>
      <c r="F308" s="779" t="s">
        <v>1014</v>
      </c>
      <c r="G308" s="830" t="s">
        <v>2079</v>
      </c>
      <c r="H308" s="828" t="s">
        <v>1037</v>
      </c>
      <c r="I308" s="779">
        <v>1</v>
      </c>
      <c r="J308" s="829" t="s">
        <v>1463</v>
      </c>
      <c r="K308" s="830"/>
      <c r="L308" s="831"/>
      <c r="M308" s="831">
        <v>2</v>
      </c>
      <c r="N308" s="831">
        <f t="shared" si="5"/>
        <v>2</v>
      </c>
      <c r="O308" s="832"/>
    </row>
    <row r="309" spans="1:15">
      <c r="A309" s="833" t="s">
        <v>37</v>
      </c>
      <c r="B309" s="827" t="s">
        <v>37</v>
      </c>
      <c r="C309" s="779" t="s">
        <v>426</v>
      </c>
      <c r="D309" s="779">
        <v>2014</v>
      </c>
      <c r="E309" s="779" t="s">
        <v>20</v>
      </c>
      <c r="F309" s="779" t="s">
        <v>1014</v>
      </c>
      <c r="G309" s="830" t="s">
        <v>2079</v>
      </c>
      <c r="H309" s="828" t="s">
        <v>848</v>
      </c>
      <c r="I309" s="830" t="s">
        <v>400</v>
      </c>
      <c r="J309" s="829" t="s">
        <v>1463</v>
      </c>
      <c r="K309" s="830"/>
      <c r="L309" s="831"/>
      <c r="M309" s="831">
        <v>1</v>
      </c>
      <c r="N309" s="831">
        <f t="shared" si="5"/>
        <v>1</v>
      </c>
      <c r="O309" s="832"/>
    </row>
    <row r="310" spans="1:15">
      <c r="A310" s="833" t="s">
        <v>37</v>
      </c>
      <c r="B310" s="834" t="s">
        <v>37</v>
      </c>
      <c r="C310" s="522" t="s">
        <v>426</v>
      </c>
      <c r="D310" s="779">
        <v>2014</v>
      </c>
      <c r="E310" s="779" t="s">
        <v>20</v>
      </c>
      <c r="F310" s="779" t="s">
        <v>1014</v>
      </c>
      <c r="G310" s="830" t="s">
        <v>2079</v>
      </c>
      <c r="H310" s="828" t="s">
        <v>822</v>
      </c>
      <c r="I310" s="830" t="s">
        <v>400</v>
      </c>
      <c r="J310" s="829" t="s">
        <v>1463</v>
      </c>
      <c r="K310" s="830"/>
      <c r="L310" s="831">
        <v>311</v>
      </c>
      <c r="M310" s="831"/>
      <c r="N310" s="831">
        <f t="shared" si="5"/>
        <v>311</v>
      </c>
      <c r="O310" s="832"/>
    </row>
    <row r="311" spans="1:15">
      <c r="A311" s="833" t="s">
        <v>37</v>
      </c>
      <c r="B311" s="834" t="s">
        <v>37</v>
      </c>
      <c r="C311" s="522" t="s">
        <v>426</v>
      </c>
      <c r="D311" s="779">
        <v>2014</v>
      </c>
      <c r="E311" s="779" t="s">
        <v>20</v>
      </c>
      <c r="F311" s="779" t="s">
        <v>1014</v>
      </c>
      <c r="G311" s="830" t="s">
        <v>2079</v>
      </c>
      <c r="H311" s="813" t="s">
        <v>1670</v>
      </c>
      <c r="I311" s="779">
        <v>2</v>
      </c>
      <c r="J311" s="814" t="s">
        <v>1463</v>
      </c>
      <c r="K311" s="779"/>
      <c r="L311" s="835">
        <v>1</v>
      </c>
      <c r="M311" s="835"/>
      <c r="N311" s="831">
        <f t="shared" si="5"/>
        <v>1</v>
      </c>
      <c r="O311" s="832"/>
    </row>
    <row r="312" spans="1:15">
      <c r="A312" s="833" t="s">
        <v>37</v>
      </c>
      <c r="B312" s="827" t="s">
        <v>37</v>
      </c>
      <c r="C312" s="779" t="s">
        <v>426</v>
      </c>
      <c r="D312" s="779">
        <v>2014</v>
      </c>
      <c r="E312" s="779" t="s">
        <v>20</v>
      </c>
      <c r="F312" s="779" t="s">
        <v>1014</v>
      </c>
      <c r="G312" s="830" t="s">
        <v>2079</v>
      </c>
      <c r="H312" s="813" t="s">
        <v>1790</v>
      </c>
      <c r="I312" s="830" t="s">
        <v>400</v>
      </c>
      <c r="J312" s="814" t="s">
        <v>1463</v>
      </c>
      <c r="K312" s="779"/>
      <c r="L312" s="835"/>
      <c r="M312" s="835">
        <v>46</v>
      </c>
      <c r="N312" s="831">
        <f t="shared" si="5"/>
        <v>46</v>
      </c>
      <c r="O312" s="832"/>
    </row>
    <row r="313" spans="1:15">
      <c r="A313" s="833" t="s">
        <v>37</v>
      </c>
      <c r="B313" s="834" t="s">
        <v>37</v>
      </c>
      <c r="C313" s="522" t="s">
        <v>426</v>
      </c>
      <c r="D313" s="779">
        <v>2014</v>
      </c>
      <c r="E313" s="779" t="s">
        <v>20</v>
      </c>
      <c r="F313" s="779" t="s">
        <v>1014</v>
      </c>
      <c r="G313" s="830" t="s">
        <v>2079</v>
      </c>
      <c r="H313" s="828" t="s">
        <v>1792</v>
      </c>
      <c r="I313" s="830" t="s">
        <v>400</v>
      </c>
      <c r="J313" s="829" t="s">
        <v>1463</v>
      </c>
      <c r="K313" s="779"/>
      <c r="L313" s="835"/>
      <c r="M313" s="835">
        <v>594</v>
      </c>
      <c r="N313" s="831">
        <f t="shared" si="5"/>
        <v>594</v>
      </c>
      <c r="O313" s="832"/>
    </row>
    <row r="314" spans="1:15">
      <c r="A314" s="833" t="s">
        <v>37</v>
      </c>
      <c r="B314" s="834" t="s">
        <v>37</v>
      </c>
      <c r="C314" s="522" t="s">
        <v>426</v>
      </c>
      <c r="D314" s="779">
        <v>2014</v>
      </c>
      <c r="E314" s="779" t="s">
        <v>20</v>
      </c>
      <c r="F314" s="779" t="s">
        <v>1014</v>
      </c>
      <c r="G314" s="830" t="s">
        <v>2079</v>
      </c>
      <c r="H314" s="813" t="s">
        <v>867</v>
      </c>
      <c r="I314" s="830" t="s">
        <v>400</v>
      </c>
      <c r="J314" s="814" t="s">
        <v>1463</v>
      </c>
      <c r="K314" s="779"/>
      <c r="L314" s="835">
        <v>143</v>
      </c>
      <c r="M314" s="835">
        <v>25</v>
      </c>
      <c r="N314" s="831">
        <f t="shared" si="5"/>
        <v>168</v>
      </c>
      <c r="O314" s="832"/>
    </row>
    <row r="315" spans="1:15">
      <c r="A315" s="833" t="s">
        <v>37</v>
      </c>
      <c r="B315" s="827" t="s">
        <v>37</v>
      </c>
      <c r="C315" s="779" t="s">
        <v>426</v>
      </c>
      <c r="D315" s="779">
        <v>2014</v>
      </c>
      <c r="E315" s="779" t="s">
        <v>20</v>
      </c>
      <c r="F315" s="779" t="s">
        <v>1014</v>
      </c>
      <c r="G315" s="830" t="s">
        <v>2079</v>
      </c>
      <c r="H315" s="828" t="s">
        <v>796</v>
      </c>
      <c r="I315" s="779">
        <v>2</v>
      </c>
      <c r="J315" s="829" t="s">
        <v>1463</v>
      </c>
      <c r="K315" s="830"/>
      <c r="L315" s="831">
        <v>1096</v>
      </c>
      <c r="M315" s="831">
        <v>442</v>
      </c>
      <c r="N315" s="831">
        <f t="shared" si="5"/>
        <v>1538</v>
      </c>
      <c r="O315" s="832"/>
    </row>
    <row r="316" spans="1:15">
      <c r="A316" s="833" t="s">
        <v>37</v>
      </c>
      <c r="B316" s="834" t="s">
        <v>37</v>
      </c>
      <c r="C316" s="522" t="s">
        <v>426</v>
      </c>
      <c r="D316" s="779">
        <v>2014</v>
      </c>
      <c r="E316" s="779" t="s">
        <v>20</v>
      </c>
      <c r="F316" s="779" t="s">
        <v>1014</v>
      </c>
      <c r="G316" s="830" t="s">
        <v>2079</v>
      </c>
      <c r="H316" s="828" t="s">
        <v>755</v>
      </c>
      <c r="I316" s="779">
        <v>2</v>
      </c>
      <c r="J316" s="829" t="s">
        <v>1463</v>
      </c>
      <c r="K316" s="830"/>
      <c r="L316" s="831">
        <v>3212</v>
      </c>
      <c r="M316" s="831">
        <v>1</v>
      </c>
      <c r="N316" s="831">
        <f t="shared" si="5"/>
        <v>3213</v>
      </c>
      <c r="O316" s="832"/>
    </row>
    <row r="317" spans="1:15">
      <c r="A317" s="833" t="s">
        <v>37</v>
      </c>
      <c r="B317" s="834" t="s">
        <v>37</v>
      </c>
      <c r="C317" s="522" t="s">
        <v>426</v>
      </c>
      <c r="D317" s="779">
        <v>2014</v>
      </c>
      <c r="E317" s="779" t="s">
        <v>20</v>
      </c>
      <c r="F317" s="779" t="s">
        <v>1014</v>
      </c>
      <c r="G317" s="830" t="s">
        <v>2079</v>
      </c>
      <c r="H317" s="828" t="s">
        <v>1793</v>
      </c>
      <c r="I317" s="779">
        <v>2</v>
      </c>
      <c r="J317" s="829" t="s">
        <v>1463</v>
      </c>
      <c r="K317" s="830"/>
      <c r="L317" s="831">
        <v>193</v>
      </c>
      <c r="M317" s="831">
        <v>5</v>
      </c>
      <c r="N317" s="831">
        <f t="shared" si="5"/>
        <v>198</v>
      </c>
      <c r="O317" s="832"/>
    </row>
    <row r="318" spans="1:15">
      <c r="A318" s="833" t="s">
        <v>37</v>
      </c>
      <c r="B318" s="827" t="s">
        <v>37</v>
      </c>
      <c r="C318" s="779" t="s">
        <v>426</v>
      </c>
      <c r="D318" s="779">
        <v>2014</v>
      </c>
      <c r="E318" s="779" t="s">
        <v>20</v>
      </c>
      <c r="F318" s="779" t="s">
        <v>1014</v>
      </c>
      <c r="G318" s="830" t="s">
        <v>2079</v>
      </c>
      <c r="H318" s="813" t="s">
        <v>756</v>
      </c>
      <c r="I318" s="830" t="s">
        <v>400</v>
      </c>
      <c r="J318" s="814" t="s">
        <v>1463</v>
      </c>
      <c r="K318" s="779"/>
      <c r="L318" s="835">
        <v>498</v>
      </c>
      <c r="M318" s="835"/>
      <c r="N318" s="831">
        <f t="shared" si="5"/>
        <v>498</v>
      </c>
      <c r="O318" s="832"/>
    </row>
    <row r="319" spans="1:15">
      <c r="A319" s="833" t="s">
        <v>37</v>
      </c>
      <c r="B319" s="834" t="s">
        <v>37</v>
      </c>
      <c r="C319" s="522" t="s">
        <v>426</v>
      </c>
      <c r="D319" s="779">
        <v>2014</v>
      </c>
      <c r="E319" s="779" t="s">
        <v>20</v>
      </c>
      <c r="F319" s="779" t="s">
        <v>1014</v>
      </c>
      <c r="G319" s="830" t="s">
        <v>2079</v>
      </c>
      <c r="H319" s="828" t="s">
        <v>1782</v>
      </c>
      <c r="I319" s="830" t="s">
        <v>400</v>
      </c>
      <c r="J319" s="829" t="s">
        <v>1463</v>
      </c>
      <c r="K319" s="830"/>
      <c r="L319" s="831"/>
      <c r="M319" s="831">
        <v>63</v>
      </c>
      <c r="N319" s="831">
        <f t="shared" si="5"/>
        <v>63</v>
      </c>
      <c r="O319" s="832"/>
    </row>
    <row r="320" spans="1:15">
      <c r="A320" s="833" t="s">
        <v>37</v>
      </c>
      <c r="B320" s="834" t="s">
        <v>37</v>
      </c>
      <c r="C320" s="522" t="s">
        <v>426</v>
      </c>
      <c r="D320" s="779">
        <v>2014</v>
      </c>
      <c r="E320" s="779" t="s">
        <v>20</v>
      </c>
      <c r="F320" s="779" t="s">
        <v>1014</v>
      </c>
      <c r="G320" s="830" t="s">
        <v>2079</v>
      </c>
      <c r="H320" s="828" t="s">
        <v>797</v>
      </c>
      <c r="I320" s="779">
        <v>2</v>
      </c>
      <c r="J320" s="829" t="s">
        <v>1463</v>
      </c>
      <c r="K320" s="830"/>
      <c r="L320" s="831">
        <v>986</v>
      </c>
      <c r="M320" s="831">
        <v>11</v>
      </c>
      <c r="N320" s="831">
        <f t="shared" si="5"/>
        <v>997</v>
      </c>
      <c r="O320" s="832"/>
    </row>
    <row r="321" spans="1:15">
      <c r="A321" s="833" t="s">
        <v>37</v>
      </c>
      <c r="B321" s="827" t="s">
        <v>37</v>
      </c>
      <c r="C321" s="779" t="s">
        <v>426</v>
      </c>
      <c r="D321" s="779">
        <v>2014</v>
      </c>
      <c r="E321" s="779" t="s">
        <v>20</v>
      </c>
      <c r="F321" s="779" t="s">
        <v>1014</v>
      </c>
      <c r="G321" s="830" t="s">
        <v>2079</v>
      </c>
      <c r="H321" s="828" t="s">
        <v>914</v>
      </c>
      <c r="I321" s="830" t="s">
        <v>400</v>
      </c>
      <c r="J321" s="829" t="s">
        <v>1463</v>
      </c>
      <c r="K321" s="830"/>
      <c r="L321" s="831"/>
      <c r="M321" s="831">
        <v>59</v>
      </c>
      <c r="N321" s="831">
        <f t="shared" si="5"/>
        <v>59</v>
      </c>
      <c r="O321" s="832"/>
    </row>
    <row r="322" spans="1:15">
      <c r="A322" s="833" t="s">
        <v>37</v>
      </c>
      <c r="B322" s="834" t="s">
        <v>37</v>
      </c>
      <c r="C322" s="522" t="s">
        <v>426</v>
      </c>
      <c r="D322" s="779">
        <v>2014</v>
      </c>
      <c r="E322" s="779" t="s">
        <v>20</v>
      </c>
      <c r="F322" s="779" t="s">
        <v>1014</v>
      </c>
      <c r="G322" s="830" t="s">
        <v>2079</v>
      </c>
      <c r="H322" s="828" t="s">
        <v>1055</v>
      </c>
      <c r="I322" s="779">
        <v>1</v>
      </c>
      <c r="J322" s="829" t="s">
        <v>1463</v>
      </c>
      <c r="K322" s="779"/>
      <c r="L322" s="835"/>
      <c r="M322" s="835">
        <v>3</v>
      </c>
      <c r="N322" s="831">
        <f t="shared" si="5"/>
        <v>3</v>
      </c>
      <c r="O322" s="832"/>
    </row>
    <row r="323" spans="1:15">
      <c r="A323" s="833" t="s">
        <v>37</v>
      </c>
      <c r="B323" s="834" t="s">
        <v>37</v>
      </c>
      <c r="C323" s="522" t="s">
        <v>426</v>
      </c>
      <c r="D323" s="779">
        <v>2014</v>
      </c>
      <c r="E323" s="779" t="s">
        <v>20</v>
      </c>
      <c r="F323" s="779" t="s">
        <v>1014</v>
      </c>
      <c r="G323" s="830" t="s">
        <v>2079</v>
      </c>
      <c r="H323" s="813" t="s">
        <v>758</v>
      </c>
      <c r="I323" s="830" t="s">
        <v>400</v>
      </c>
      <c r="J323" s="814" t="s">
        <v>1463</v>
      </c>
      <c r="K323" s="779"/>
      <c r="L323" s="835">
        <v>2</v>
      </c>
      <c r="M323" s="835"/>
      <c r="N323" s="831">
        <f t="shared" si="5"/>
        <v>2</v>
      </c>
      <c r="O323" s="832"/>
    </row>
    <row r="324" spans="1:15">
      <c r="A324" s="833" t="s">
        <v>37</v>
      </c>
      <c r="B324" s="827" t="s">
        <v>37</v>
      </c>
      <c r="C324" s="779" t="s">
        <v>426</v>
      </c>
      <c r="D324" s="779">
        <v>2014</v>
      </c>
      <c r="E324" s="779" t="s">
        <v>20</v>
      </c>
      <c r="F324" s="779" t="s">
        <v>1014</v>
      </c>
      <c r="G324" s="830" t="s">
        <v>2079</v>
      </c>
      <c r="H324" s="813" t="s">
        <v>834</v>
      </c>
      <c r="I324" s="779">
        <v>2</v>
      </c>
      <c r="J324" s="814" t="s">
        <v>1463</v>
      </c>
      <c r="K324" s="779"/>
      <c r="L324" s="835">
        <v>1</v>
      </c>
      <c r="M324" s="835"/>
      <c r="N324" s="831">
        <f t="shared" si="5"/>
        <v>1</v>
      </c>
      <c r="O324" s="832"/>
    </row>
    <row r="325" spans="1:15">
      <c r="A325" s="833" t="s">
        <v>37</v>
      </c>
      <c r="B325" s="834" t="s">
        <v>37</v>
      </c>
      <c r="C325" s="522" t="s">
        <v>426</v>
      </c>
      <c r="D325" s="779">
        <v>2014</v>
      </c>
      <c r="E325" s="779" t="s">
        <v>20</v>
      </c>
      <c r="F325" s="779" t="s">
        <v>1014</v>
      </c>
      <c r="G325" s="830" t="s">
        <v>2079</v>
      </c>
      <c r="H325" s="828" t="s">
        <v>1163</v>
      </c>
      <c r="I325" s="779">
        <v>2</v>
      </c>
      <c r="J325" s="829" t="s">
        <v>1463</v>
      </c>
      <c r="K325" s="830"/>
      <c r="L325" s="831">
        <v>14</v>
      </c>
      <c r="M325" s="831"/>
      <c r="N325" s="831">
        <f t="shared" si="5"/>
        <v>14</v>
      </c>
      <c r="O325" s="832"/>
    </row>
    <row r="326" spans="1:15">
      <c r="A326" s="833" t="s">
        <v>37</v>
      </c>
      <c r="B326" s="834" t="s">
        <v>37</v>
      </c>
      <c r="C326" s="522" t="s">
        <v>426</v>
      </c>
      <c r="D326" s="779">
        <v>2014</v>
      </c>
      <c r="E326" s="779" t="s">
        <v>20</v>
      </c>
      <c r="F326" s="779" t="s">
        <v>1014</v>
      </c>
      <c r="G326" s="830" t="s">
        <v>2079</v>
      </c>
      <c r="H326" s="813" t="s">
        <v>762</v>
      </c>
      <c r="I326" s="830" t="s">
        <v>400</v>
      </c>
      <c r="J326" s="814" t="s">
        <v>1463</v>
      </c>
      <c r="K326" s="779"/>
      <c r="L326" s="835">
        <v>98</v>
      </c>
      <c r="M326" s="835"/>
      <c r="N326" s="831">
        <f t="shared" si="5"/>
        <v>98</v>
      </c>
      <c r="O326" s="832"/>
    </row>
    <row r="327" spans="1:15">
      <c r="A327" s="833" t="s">
        <v>37</v>
      </c>
      <c r="B327" s="827" t="s">
        <v>37</v>
      </c>
      <c r="C327" s="779" t="s">
        <v>426</v>
      </c>
      <c r="D327" s="779">
        <v>2014</v>
      </c>
      <c r="E327" s="779" t="s">
        <v>20</v>
      </c>
      <c r="F327" s="779" t="s">
        <v>1014</v>
      </c>
      <c r="G327" s="830" t="s">
        <v>2079</v>
      </c>
      <c r="H327" s="828" t="s">
        <v>830</v>
      </c>
      <c r="I327" s="830" t="s">
        <v>400</v>
      </c>
      <c r="J327" s="829" t="s">
        <v>1463</v>
      </c>
      <c r="K327" s="830"/>
      <c r="L327" s="831">
        <v>14</v>
      </c>
      <c r="M327" s="831"/>
      <c r="N327" s="831">
        <f t="shared" si="5"/>
        <v>14</v>
      </c>
      <c r="O327" s="832"/>
    </row>
    <row r="328" spans="1:15">
      <c r="A328" s="833" t="s">
        <v>37</v>
      </c>
      <c r="B328" s="834" t="s">
        <v>37</v>
      </c>
      <c r="C328" s="522" t="s">
        <v>426</v>
      </c>
      <c r="D328" s="779">
        <v>2014</v>
      </c>
      <c r="E328" s="779" t="s">
        <v>20</v>
      </c>
      <c r="F328" s="779" t="s">
        <v>1014</v>
      </c>
      <c r="G328" s="830" t="s">
        <v>2079</v>
      </c>
      <c r="H328" s="828" t="s">
        <v>916</v>
      </c>
      <c r="I328" s="779">
        <v>1</v>
      </c>
      <c r="J328" s="829" t="s">
        <v>1463</v>
      </c>
      <c r="K328" s="830"/>
      <c r="L328" s="831">
        <v>82</v>
      </c>
      <c r="M328" s="831">
        <v>1</v>
      </c>
      <c r="N328" s="831">
        <f t="shared" si="5"/>
        <v>83</v>
      </c>
      <c r="O328" s="832"/>
    </row>
    <row r="329" spans="1:15">
      <c r="A329" s="833" t="s">
        <v>37</v>
      </c>
      <c r="B329" s="834" t="s">
        <v>37</v>
      </c>
      <c r="C329" s="522" t="s">
        <v>426</v>
      </c>
      <c r="D329" s="779">
        <v>2014</v>
      </c>
      <c r="E329" s="779" t="s">
        <v>20</v>
      </c>
      <c r="F329" s="779" t="s">
        <v>1014</v>
      </c>
      <c r="G329" s="830" t="s">
        <v>2079</v>
      </c>
      <c r="H329" s="828" t="s">
        <v>798</v>
      </c>
      <c r="I329" s="830" t="s">
        <v>400</v>
      </c>
      <c r="J329" s="829" t="s">
        <v>1463</v>
      </c>
      <c r="K329" s="830"/>
      <c r="L329" s="831">
        <v>4519</v>
      </c>
      <c r="M329" s="831"/>
      <c r="N329" s="831">
        <f t="shared" si="5"/>
        <v>4519</v>
      </c>
      <c r="O329" s="832"/>
    </row>
    <row r="330" spans="1:15">
      <c r="A330" s="833" t="s">
        <v>37</v>
      </c>
      <c r="B330" s="827" t="s">
        <v>37</v>
      </c>
      <c r="C330" s="779" t="s">
        <v>426</v>
      </c>
      <c r="D330" s="779">
        <v>2014</v>
      </c>
      <c r="E330" s="779" t="s">
        <v>20</v>
      </c>
      <c r="F330" s="779" t="s">
        <v>1014</v>
      </c>
      <c r="G330" s="830" t="s">
        <v>2079</v>
      </c>
      <c r="H330" s="813" t="s">
        <v>1814</v>
      </c>
      <c r="I330" s="830" t="s">
        <v>400</v>
      </c>
      <c r="J330" s="814" t="s">
        <v>1463</v>
      </c>
      <c r="K330" s="779"/>
      <c r="L330" s="835"/>
      <c r="M330" s="835">
        <v>6</v>
      </c>
      <c r="N330" s="831">
        <f t="shared" si="5"/>
        <v>6</v>
      </c>
      <c r="O330" s="832"/>
    </row>
    <row r="331" spans="1:15">
      <c r="A331" s="833" t="s">
        <v>37</v>
      </c>
      <c r="B331" s="834" t="s">
        <v>37</v>
      </c>
      <c r="C331" s="522" t="s">
        <v>426</v>
      </c>
      <c r="D331" s="779">
        <v>2014</v>
      </c>
      <c r="E331" s="779" t="s">
        <v>20</v>
      </c>
      <c r="F331" s="779" t="s">
        <v>1014</v>
      </c>
      <c r="G331" s="830" t="s">
        <v>2079</v>
      </c>
      <c r="H331" s="828" t="s">
        <v>1778</v>
      </c>
      <c r="I331" s="830" t="s">
        <v>400</v>
      </c>
      <c r="J331" s="829" t="s">
        <v>1463</v>
      </c>
      <c r="K331" s="830"/>
      <c r="L331" s="831">
        <v>2</v>
      </c>
      <c r="M331" s="831"/>
      <c r="N331" s="831">
        <f t="shared" si="5"/>
        <v>2</v>
      </c>
      <c r="O331" s="832"/>
    </row>
    <row r="332" spans="1:15">
      <c r="A332" s="833" t="s">
        <v>37</v>
      </c>
      <c r="B332" s="834" t="s">
        <v>37</v>
      </c>
      <c r="C332" s="522" t="s">
        <v>426</v>
      </c>
      <c r="D332" s="779">
        <v>2014</v>
      </c>
      <c r="E332" s="779" t="s">
        <v>20</v>
      </c>
      <c r="F332" s="779" t="s">
        <v>1014</v>
      </c>
      <c r="G332" s="830" t="s">
        <v>2079</v>
      </c>
      <c r="H332" s="813" t="s">
        <v>579</v>
      </c>
      <c r="I332" s="779">
        <v>1</v>
      </c>
      <c r="J332" s="814" t="s">
        <v>1463</v>
      </c>
      <c r="K332" s="779"/>
      <c r="L332" s="835"/>
      <c r="M332" s="835">
        <v>50</v>
      </c>
      <c r="N332" s="831">
        <f t="shared" si="5"/>
        <v>50</v>
      </c>
      <c r="O332" s="832"/>
    </row>
    <row r="333" spans="1:15">
      <c r="A333" s="833" t="s">
        <v>37</v>
      </c>
      <c r="B333" s="827" t="s">
        <v>37</v>
      </c>
      <c r="C333" s="779" t="s">
        <v>426</v>
      </c>
      <c r="D333" s="779">
        <v>2014</v>
      </c>
      <c r="E333" s="779" t="s">
        <v>20</v>
      </c>
      <c r="F333" s="779" t="s">
        <v>1014</v>
      </c>
      <c r="G333" s="830" t="s">
        <v>2079</v>
      </c>
      <c r="H333" s="828" t="s">
        <v>868</v>
      </c>
      <c r="I333" s="779">
        <v>2</v>
      </c>
      <c r="J333" s="829" t="s">
        <v>1463</v>
      </c>
      <c r="K333" s="779"/>
      <c r="L333" s="835">
        <v>2277</v>
      </c>
      <c r="M333" s="835">
        <v>625</v>
      </c>
      <c r="N333" s="831">
        <f t="shared" si="5"/>
        <v>2902</v>
      </c>
      <c r="O333" s="832"/>
    </row>
    <row r="334" spans="1:15">
      <c r="A334" s="833" t="s">
        <v>37</v>
      </c>
      <c r="B334" s="834" t="s">
        <v>37</v>
      </c>
      <c r="C334" s="522" t="s">
        <v>426</v>
      </c>
      <c r="D334" s="779">
        <v>2014</v>
      </c>
      <c r="E334" s="779" t="s">
        <v>20</v>
      </c>
      <c r="F334" s="779" t="s">
        <v>1014</v>
      </c>
      <c r="G334" s="830" t="s">
        <v>2079</v>
      </c>
      <c r="H334" s="813" t="s">
        <v>1783</v>
      </c>
      <c r="I334" s="830" t="s">
        <v>400</v>
      </c>
      <c r="J334" s="814" t="s">
        <v>1463</v>
      </c>
      <c r="K334" s="779"/>
      <c r="L334" s="835"/>
      <c r="M334" s="835">
        <v>548</v>
      </c>
      <c r="N334" s="831">
        <f t="shared" si="5"/>
        <v>548</v>
      </c>
      <c r="O334" s="832"/>
    </row>
    <row r="335" spans="1:15">
      <c r="A335" s="833" t="s">
        <v>37</v>
      </c>
      <c r="B335" s="834" t="s">
        <v>37</v>
      </c>
      <c r="C335" s="522" t="s">
        <v>426</v>
      </c>
      <c r="D335" s="779">
        <v>2014</v>
      </c>
      <c r="E335" s="779" t="s">
        <v>20</v>
      </c>
      <c r="F335" s="779" t="s">
        <v>1014</v>
      </c>
      <c r="G335" s="830" t="s">
        <v>2079</v>
      </c>
      <c r="H335" s="828" t="s">
        <v>1815</v>
      </c>
      <c r="I335" s="830" t="s">
        <v>400</v>
      </c>
      <c r="J335" s="829" t="s">
        <v>1463</v>
      </c>
      <c r="K335" s="830"/>
      <c r="L335" s="831">
        <v>37</v>
      </c>
      <c r="M335" s="831"/>
      <c r="N335" s="831">
        <f t="shared" si="5"/>
        <v>37</v>
      </c>
      <c r="O335" s="832"/>
    </row>
    <row r="336" spans="1:15">
      <c r="A336" s="833" t="s">
        <v>37</v>
      </c>
      <c r="B336" s="827" t="s">
        <v>37</v>
      </c>
      <c r="C336" s="779" t="s">
        <v>426</v>
      </c>
      <c r="D336" s="779">
        <v>2014</v>
      </c>
      <c r="E336" s="779" t="s">
        <v>20</v>
      </c>
      <c r="F336" s="779" t="s">
        <v>1014</v>
      </c>
      <c r="G336" s="830" t="s">
        <v>2079</v>
      </c>
      <c r="H336" s="813" t="s">
        <v>799</v>
      </c>
      <c r="I336" s="830" t="s">
        <v>400</v>
      </c>
      <c r="J336" s="814" t="s">
        <v>1463</v>
      </c>
      <c r="K336" s="779"/>
      <c r="L336" s="835">
        <v>3</v>
      </c>
      <c r="M336" s="835"/>
      <c r="N336" s="831">
        <f t="shared" si="5"/>
        <v>3</v>
      </c>
      <c r="O336" s="832"/>
    </row>
    <row r="337" spans="1:15">
      <c r="A337" s="833" t="s">
        <v>37</v>
      </c>
      <c r="B337" s="834" t="s">
        <v>37</v>
      </c>
      <c r="C337" s="522" t="s">
        <v>426</v>
      </c>
      <c r="D337" s="779">
        <v>2014</v>
      </c>
      <c r="E337" s="779" t="s">
        <v>20</v>
      </c>
      <c r="F337" s="779" t="s">
        <v>1014</v>
      </c>
      <c r="G337" s="830" t="s">
        <v>2079</v>
      </c>
      <c r="H337" s="828" t="s">
        <v>800</v>
      </c>
      <c r="I337" s="779">
        <v>1</v>
      </c>
      <c r="J337" s="829" t="s">
        <v>1463</v>
      </c>
      <c r="K337" s="830"/>
      <c r="L337" s="831">
        <v>26</v>
      </c>
      <c r="M337" s="831">
        <v>358</v>
      </c>
      <c r="N337" s="831">
        <f t="shared" si="5"/>
        <v>384</v>
      </c>
      <c r="O337" s="832"/>
    </row>
    <row r="338" spans="1:15">
      <c r="A338" s="833" t="s">
        <v>37</v>
      </c>
      <c r="B338" s="834" t="s">
        <v>37</v>
      </c>
      <c r="C338" s="522" t="s">
        <v>426</v>
      </c>
      <c r="D338" s="779">
        <v>2014</v>
      </c>
      <c r="E338" s="779" t="s">
        <v>20</v>
      </c>
      <c r="F338" s="779" t="s">
        <v>1014</v>
      </c>
      <c r="G338" s="830" t="s">
        <v>2079</v>
      </c>
      <c r="H338" s="813" t="s">
        <v>801</v>
      </c>
      <c r="I338" s="779">
        <v>2</v>
      </c>
      <c r="J338" s="814" t="s">
        <v>1463</v>
      </c>
      <c r="K338" s="779"/>
      <c r="L338" s="835">
        <v>4555</v>
      </c>
      <c r="M338" s="835">
        <v>250</v>
      </c>
      <c r="N338" s="831">
        <f t="shared" si="5"/>
        <v>4805</v>
      </c>
      <c r="O338" s="832"/>
    </row>
    <row r="339" spans="1:15">
      <c r="A339" s="833" t="s">
        <v>37</v>
      </c>
      <c r="B339" s="827" t="s">
        <v>37</v>
      </c>
      <c r="C339" s="779" t="s">
        <v>426</v>
      </c>
      <c r="D339" s="779">
        <v>2014</v>
      </c>
      <c r="E339" s="779" t="s">
        <v>20</v>
      </c>
      <c r="F339" s="779" t="s">
        <v>1014</v>
      </c>
      <c r="G339" s="830" t="s">
        <v>2079</v>
      </c>
      <c r="H339" s="828" t="s">
        <v>922</v>
      </c>
      <c r="I339" s="830" t="s">
        <v>400</v>
      </c>
      <c r="J339" s="829" t="s">
        <v>1463</v>
      </c>
      <c r="K339" s="830"/>
      <c r="L339" s="831">
        <v>1</v>
      </c>
      <c r="M339" s="831"/>
      <c r="N339" s="831">
        <f t="shared" si="5"/>
        <v>1</v>
      </c>
      <c r="O339" s="832"/>
    </row>
    <row r="340" spans="1:15">
      <c r="A340" s="833" t="s">
        <v>37</v>
      </c>
      <c r="B340" s="834" t="s">
        <v>37</v>
      </c>
      <c r="C340" s="522" t="s">
        <v>426</v>
      </c>
      <c r="D340" s="779">
        <v>2014</v>
      </c>
      <c r="E340" s="779" t="s">
        <v>20</v>
      </c>
      <c r="F340" s="779" t="s">
        <v>1014</v>
      </c>
      <c r="G340" s="830" t="s">
        <v>2079</v>
      </c>
      <c r="H340" s="813" t="s">
        <v>1075</v>
      </c>
      <c r="I340" s="779">
        <v>1</v>
      </c>
      <c r="J340" s="814" t="s">
        <v>1463</v>
      </c>
      <c r="K340" s="779"/>
      <c r="L340" s="835"/>
      <c r="M340" s="835">
        <v>115</v>
      </c>
      <c r="N340" s="831">
        <f t="shared" si="5"/>
        <v>115</v>
      </c>
      <c r="O340" s="832"/>
    </row>
    <row r="341" spans="1:15">
      <c r="A341" s="833" t="s">
        <v>37</v>
      </c>
      <c r="B341" s="834" t="s">
        <v>37</v>
      </c>
      <c r="C341" s="522" t="s">
        <v>426</v>
      </c>
      <c r="D341" s="779">
        <v>2014</v>
      </c>
      <c r="E341" s="779" t="s">
        <v>20</v>
      </c>
      <c r="F341" s="779" t="s">
        <v>1014</v>
      </c>
      <c r="G341" s="830" t="s">
        <v>2079</v>
      </c>
      <c r="H341" s="813" t="s">
        <v>1795</v>
      </c>
      <c r="I341" s="830" t="s">
        <v>400</v>
      </c>
      <c r="J341" s="814" t="s">
        <v>1463</v>
      </c>
      <c r="K341" s="779"/>
      <c r="L341" s="835">
        <v>247</v>
      </c>
      <c r="M341" s="835">
        <v>6</v>
      </c>
      <c r="N341" s="831">
        <f t="shared" si="5"/>
        <v>253</v>
      </c>
      <c r="O341" s="832"/>
    </row>
    <row r="342" spans="1:15">
      <c r="A342" s="833" t="s">
        <v>37</v>
      </c>
      <c r="B342" s="827" t="s">
        <v>37</v>
      </c>
      <c r="C342" s="779" t="s">
        <v>426</v>
      </c>
      <c r="D342" s="779">
        <v>2014</v>
      </c>
      <c r="E342" s="779" t="s">
        <v>20</v>
      </c>
      <c r="F342" s="779" t="s">
        <v>1014</v>
      </c>
      <c r="G342" s="830" t="s">
        <v>2079</v>
      </c>
      <c r="H342" s="813" t="s">
        <v>803</v>
      </c>
      <c r="I342" s="830" t="s">
        <v>400</v>
      </c>
      <c r="J342" s="814" t="s">
        <v>1463</v>
      </c>
      <c r="K342" s="779"/>
      <c r="L342" s="835">
        <v>2036</v>
      </c>
      <c r="M342" s="835"/>
      <c r="N342" s="831">
        <f t="shared" si="5"/>
        <v>2036</v>
      </c>
      <c r="O342" s="832"/>
    </row>
    <row r="343" spans="1:15">
      <c r="A343" s="833" t="s">
        <v>37</v>
      </c>
      <c r="B343" s="834" t="s">
        <v>37</v>
      </c>
      <c r="C343" s="522" t="s">
        <v>426</v>
      </c>
      <c r="D343" s="779">
        <v>2014</v>
      </c>
      <c r="E343" s="779" t="s">
        <v>20</v>
      </c>
      <c r="F343" s="779" t="s">
        <v>1014</v>
      </c>
      <c r="G343" s="830" t="s">
        <v>2079</v>
      </c>
      <c r="H343" s="813" t="s">
        <v>1803</v>
      </c>
      <c r="I343" s="830" t="s">
        <v>400</v>
      </c>
      <c r="J343" s="814" t="s">
        <v>1463</v>
      </c>
      <c r="K343" s="779"/>
      <c r="L343" s="835">
        <v>4</v>
      </c>
      <c r="M343" s="835"/>
      <c r="N343" s="831">
        <f t="shared" si="5"/>
        <v>4</v>
      </c>
      <c r="O343" s="832"/>
    </row>
    <row r="344" spans="1:15">
      <c r="A344" s="833" t="s">
        <v>37</v>
      </c>
      <c r="B344" s="834" t="s">
        <v>37</v>
      </c>
      <c r="C344" s="522" t="s">
        <v>426</v>
      </c>
      <c r="D344" s="779">
        <v>2014</v>
      </c>
      <c r="E344" s="779" t="s">
        <v>20</v>
      </c>
      <c r="F344" s="779" t="s">
        <v>1014</v>
      </c>
      <c r="G344" s="830" t="s">
        <v>2079</v>
      </c>
      <c r="H344" s="813" t="s">
        <v>1810</v>
      </c>
      <c r="I344" s="830" t="s">
        <v>400</v>
      </c>
      <c r="J344" s="814" t="s">
        <v>1463</v>
      </c>
      <c r="K344" s="779"/>
      <c r="L344" s="835">
        <v>46</v>
      </c>
      <c r="M344" s="835"/>
      <c r="N344" s="831">
        <f t="shared" si="5"/>
        <v>46</v>
      </c>
      <c r="O344" s="832"/>
    </row>
    <row r="345" spans="1:15">
      <c r="A345" s="833" t="s">
        <v>37</v>
      </c>
      <c r="B345" s="827" t="s">
        <v>37</v>
      </c>
      <c r="C345" s="779" t="s">
        <v>426</v>
      </c>
      <c r="D345" s="779">
        <v>2014</v>
      </c>
      <c r="E345" s="779" t="s">
        <v>20</v>
      </c>
      <c r="F345" s="779" t="s">
        <v>1014</v>
      </c>
      <c r="G345" s="830" t="s">
        <v>2079</v>
      </c>
      <c r="H345" s="828" t="s">
        <v>1816</v>
      </c>
      <c r="I345" s="830" t="s">
        <v>400</v>
      </c>
      <c r="J345" s="829" t="s">
        <v>1463</v>
      </c>
      <c r="K345" s="830"/>
      <c r="L345" s="831"/>
      <c r="M345" s="831">
        <v>7</v>
      </c>
      <c r="N345" s="831">
        <f t="shared" ref="N345:N408" si="6">L345+M345</f>
        <v>7</v>
      </c>
      <c r="O345" s="832"/>
    </row>
    <row r="346" spans="1:15">
      <c r="A346" s="833" t="s">
        <v>37</v>
      </c>
      <c r="B346" s="834" t="s">
        <v>37</v>
      </c>
      <c r="C346" s="522" t="s">
        <v>426</v>
      </c>
      <c r="D346" s="779">
        <v>2014</v>
      </c>
      <c r="E346" s="779" t="s">
        <v>20</v>
      </c>
      <c r="F346" s="779" t="s">
        <v>1014</v>
      </c>
      <c r="G346" s="830" t="s">
        <v>2079</v>
      </c>
      <c r="H346" s="813" t="s">
        <v>1077</v>
      </c>
      <c r="I346" s="779">
        <v>2</v>
      </c>
      <c r="J346" s="814" t="s">
        <v>1463</v>
      </c>
      <c r="K346" s="779"/>
      <c r="L346" s="835">
        <v>22</v>
      </c>
      <c r="M346" s="835"/>
      <c r="N346" s="831">
        <f t="shared" si="6"/>
        <v>22</v>
      </c>
      <c r="O346" s="832"/>
    </row>
    <row r="347" spans="1:15">
      <c r="A347" s="833" t="s">
        <v>37</v>
      </c>
      <c r="B347" s="834" t="s">
        <v>37</v>
      </c>
      <c r="C347" s="522" t="s">
        <v>426</v>
      </c>
      <c r="D347" s="779">
        <v>2014</v>
      </c>
      <c r="E347" s="779" t="s">
        <v>20</v>
      </c>
      <c r="F347" s="779" t="s">
        <v>1014</v>
      </c>
      <c r="G347" s="830" t="s">
        <v>2079</v>
      </c>
      <c r="H347" s="813" t="s">
        <v>831</v>
      </c>
      <c r="I347" s="779">
        <v>1</v>
      </c>
      <c r="J347" s="814" t="s">
        <v>1463</v>
      </c>
      <c r="K347" s="779"/>
      <c r="L347" s="835">
        <v>23439</v>
      </c>
      <c r="M347" s="835">
        <v>1454</v>
      </c>
      <c r="N347" s="831">
        <f t="shared" si="6"/>
        <v>24893</v>
      </c>
      <c r="O347" s="832"/>
    </row>
    <row r="348" spans="1:15">
      <c r="A348" s="833" t="s">
        <v>37</v>
      </c>
      <c r="B348" s="827" t="s">
        <v>37</v>
      </c>
      <c r="C348" s="779" t="s">
        <v>426</v>
      </c>
      <c r="D348" s="779">
        <v>2014</v>
      </c>
      <c r="E348" s="779" t="s">
        <v>20</v>
      </c>
      <c r="F348" s="779" t="s">
        <v>1014</v>
      </c>
      <c r="G348" s="830" t="s">
        <v>2079</v>
      </c>
      <c r="H348" s="828" t="s">
        <v>601</v>
      </c>
      <c r="I348" s="779">
        <v>1</v>
      </c>
      <c r="J348" s="829" t="s">
        <v>1463</v>
      </c>
      <c r="K348" s="830"/>
      <c r="L348" s="831">
        <v>167</v>
      </c>
      <c r="M348" s="831"/>
      <c r="N348" s="831">
        <f t="shared" si="6"/>
        <v>167</v>
      </c>
      <c r="O348" s="832"/>
    </row>
    <row r="349" spans="1:15">
      <c r="A349" s="833" t="s">
        <v>37</v>
      </c>
      <c r="B349" s="834" t="s">
        <v>37</v>
      </c>
      <c r="C349" s="522" t="s">
        <v>426</v>
      </c>
      <c r="D349" s="779">
        <v>2014</v>
      </c>
      <c r="E349" s="779" t="s">
        <v>20</v>
      </c>
      <c r="F349" s="779" t="s">
        <v>1014</v>
      </c>
      <c r="G349" s="830" t="s">
        <v>2079</v>
      </c>
      <c r="H349" s="828" t="s">
        <v>603</v>
      </c>
      <c r="I349" s="779">
        <v>1</v>
      </c>
      <c r="J349" s="829" t="s">
        <v>1463</v>
      </c>
      <c r="K349" s="830"/>
      <c r="L349" s="831">
        <v>5487</v>
      </c>
      <c r="M349" s="831">
        <v>48</v>
      </c>
      <c r="N349" s="831">
        <f t="shared" si="6"/>
        <v>5535</v>
      </c>
      <c r="O349" s="832"/>
    </row>
    <row r="350" spans="1:15">
      <c r="A350" s="833" t="s">
        <v>37</v>
      </c>
      <c r="B350" s="834" t="s">
        <v>37</v>
      </c>
      <c r="C350" s="522" t="s">
        <v>426</v>
      </c>
      <c r="D350" s="779">
        <v>2014</v>
      </c>
      <c r="E350" s="779" t="s">
        <v>20</v>
      </c>
      <c r="F350" s="779" t="s">
        <v>1014</v>
      </c>
      <c r="G350" s="830" t="s">
        <v>2079</v>
      </c>
      <c r="H350" s="828" t="s">
        <v>1817</v>
      </c>
      <c r="I350" s="830" t="s">
        <v>400</v>
      </c>
      <c r="J350" s="829" t="s">
        <v>1463</v>
      </c>
      <c r="K350" s="830"/>
      <c r="L350" s="831"/>
      <c r="M350" s="831">
        <v>31</v>
      </c>
      <c r="N350" s="831">
        <f t="shared" si="6"/>
        <v>31</v>
      </c>
      <c r="O350" s="832"/>
    </row>
    <row r="351" spans="1:15">
      <c r="A351" s="833" t="s">
        <v>37</v>
      </c>
      <c r="B351" s="827" t="s">
        <v>37</v>
      </c>
      <c r="C351" s="779" t="s">
        <v>426</v>
      </c>
      <c r="D351" s="779">
        <v>2014</v>
      </c>
      <c r="E351" s="779" t="s">
        <v>20</v>
      </c>
      <c r="F351" s="779" t="s">
        <v>1014</v>
      </c>
      <c r="G351" s="830" t="s">
        <v>2079</v>
      </c>
      <c r="H351" s="828" t="s">
        <v>804</v>
      </c>
      <c r="I351" s="779">
        <v>1</v>
      </c>
      <c r="J351" s="829" t="s">
        <v>1463</v>
      </c>
      <c r="K351" s="830"/>
      <c r="L351" s="831">
        <v>5</v>
      </c>
      <c r="M351" s="831"/>
      <c r="N351" s="831">
        <f t="shared" si="6"/>
        <v>5</v>
      </c>
      <c r="O351" s="832"/>
    </row>
    <row r="352" spans="1:15">
      <c r="A352" s="833" t="s">
        <v>37</v>
      </c>
      <c r="B352" s="834" t="s">
        <v>37</v>
      </c>
      <c r="C352" s="522" t="s">
        <v>426</v>
      </c>
      <c r="D352" s="779">
        <v>2014</v>
      </c>
      <c r="E352" s="779" t="s">
        <v>20</v>
      </c>
      <c r="F352" s="779" t="s">
        <v>1014</v>
      </c>
      <c r="G352" s="830" t="s">
        <v>2079</v>
      </c>
      <c r="H352" s="828" t="s">
        <v>805</v>
      </c>
      <c r="I352" s="779">
        <v>1</v>
      </c>
      <c r="J352" s="829" t="s">
        <v>1463</v>
      </c>
      <c r="K352" s="830"/>
      <c r="L352" s="831">
        <v>158</v>
      </c>
      <c r="M352" s="831">
        <v>9</v>
      </c>
      <c r="N352" s="831">
        <f t="shared" si="6"/>
        <v>167</v>
      </c>
      <c r="O352" s="832"/>
    </row>
    <row r="353" spans="1:15">
      <c r="A353" s="833" t="s">
        <v>37</v>
      </c>
      <c r="B353" s="834" t="s">
        <v>37</v>
      </c>
      <c r="C353" s="522" t="s">
        <v>426</v>
      </c>
      <c r="D353" s="779">
        <v>2014</v>
      </c>
      <c r="E353" s="779" t="s">
        <v>20</v>
      </c>
      <c r="F353" s="779" t="s">
        <v>1014</v>
      </c>
      <c r="G353" s="830" t="s">
        <v>2079</v>
      </c>
      <c r="H353" s="828" t="s">
        <v>1818</v>
      </c>
      <c r="I353" s="830" t="s">
        <v>400</v>
      </c>
      <c r="J353" s="829" t="s">
        <v>1463</v>
      </c>
      <c r="K353" s="779"/>
      <c r="L353" s="835">
        <v>126</v>
      </c>
      <c r="M353" s="835"/>
      <c r="N353" s="831">
        <f t="shared" si="6"/>
        <v>126</v>
      </c>
      <c r="O353" s="832"/>
    </row>
    <row r="354" spans="1:15">
      <c r="A354" s="833" t="s">
        <v>37</v>
      </c>
      <c r="B354" s="827" t="s">
        <v>37</v>
      </c>
      <c r="C354" s="779" t="s">
        <v>426</v>
      </c>
      <c r="D354" s="779">
        <v>2014</v>
      </c>
      <c r="E354" s="779" t="s">
        <v>20</v>
      </c>
      <c r="F354" s="779" t="s">
        <v>1014</v>
      </c>
      <c r="G354" s="830" t="s">
        <v>2079</v>
      </c>
      <c r="H354" s="813" t="s">
        <v>1819</v>
      </c>
      <c r="I354" s="779">
        <v>2</v>
      </c>
      <c r="J354" s="814" t="s">
        <v>1463</v>
      </c>
      <c r="K354" s="779"/>
      <c r="L354" s="835">
        <v>191</v>
      </c>
      <c r="M354" s="835"/>
      <c r="N354" s="831">
        <f t="shared" si="6"/>
        <v>191</v>
      </c>
      <c r="O354" s="832"/>
    </row>
    <row r="355" spans="1:15">
      <c r="A355" s="833" t="s">
        <v>37</v>
      </c>
      <c r="B355" s="834" t="s">
        <v>37</v>
      </c>
      <c r="C355" s="522" t="s">
        <v>426</v>
      </c>
      <c r="D355" s="779">
        <v>2014</v>
      </c>
      <c r="E355" s="779" t="s">
        <v>20</v>
      </c>
      <c r="F355" s="779" t="s">
        <v>1014</v>
      </c>
      <c r="G355" s="830" t="s">
        <v>2079</v>
      </c>
      <c r="H355" s="828" t="s">
        <v>806</v>
      </c>
      <c r="I355" s="779">
        <v>2</v>
      </c>
      <c r="J355" s="829" t="s">
        <v>1463</v>
      </c>
      <c r="K355" s="830"/>
      <c r="L355" s="831">
        <v>185</v>
      </c>
      <c r="M355" s="831"/>
      <c r="N355" s="831">
        <f t="shared" si="6"/>
        <v>185</v>
      </c>
      <c r="O355" s="832"/>
    </row>
    <row r="356" spans="1:15">
      <c r="A356" s="833" t="s">
        <v>37</v>
      </c>
      <c r="B356" s="834" t="s">
        <v>37</v>
      </c>
      <c r="C356" s="522" t="s">
        <v>426</v>
      </c>
      <c r="D356" s="779">
        <v>2014</v>
      </c>
      <c r="E356" s="779" t="s">
        <v>20</v>
      </c>
      <c r="F356" s="779" t="s">
        <v>1014</v>
      </c>
      <c r="G356" s="830" t="s">
        <v>2079</v>
      </c>
      <c r="H356" s="828" t="s">
        <v>605</v>
      </c>
      <c r="I356" s="779">
        <v>1</v>
      </c>
      <c r="J356" s="829" t="s">
        <v>1463</v>
      </c>
      <c r="K356" s="779"/>
      <c r="L356" s="835">
        <v>3785</v>
      </c>
      <c r="M356" s="835">
        <v>21</v>
      </c>
      <c r="N356" s="831">
        <f t="shared" si="6"/>
        <v>3806</v>
      </c>
      <c r="O356" s="832"/>
    </row>
    <row r="357" spans="1:15">
      <c r="A357" s="833" t="s">
        <v>37</v>
      </c>
      <c r="B357" s="827" t="s">
        <v>37</v>
      </c>
      <c r="C357" s="779" t="s">
        <v>426</v>
      </c>
      <c r="D357" s="779">
        <v>2014</v>
      </c>
      <c r="E357" s="779" t="s">
        <v>20</v>
      </c>
      <c r="F357" s="779" t="s">
        <v>1014</v>
      </c>
      <c r="G357" s="830" t="s">
        <v>2079</v>
      </c>
      <c r="H357" s="828" t="s">
        <v>607</v>
      </c>
      <c r="I357" s="779">
        <v>1</v>
      </c>
      <c r="J357" s="829" t="s">
        <v>1463</v>
      </c>
      <c r="K357" s="830"/>
      <c r="L357" s="831">
        <v>3052</v>
      </c>
      <c r="M357" s="831">
        <v>27</v>
      </c>
      <c r="N357" s="831">
        <f t="shared" si="6"/>
        <v>3079</v>
      </c>
      <c r="O357" s="832"/>
    </row>
    <row r="358" spans="1:15">
      <c r="A358" s="833" t="s">
        <v>37</v>
      </c>
      <c r="B358" s="834" t="s">
        <v>37</v>
      </c>
      <c r="C358" s="522" t="s">
        <v>426</v>
      </c>
      <c r="D358" s="779">
        <v>2014</v>
      </c>
      <c r="E358" s="779" t="s">
        <v>20</v>
      </c>
      <c r="F358" s="779" t="s">
        <v>1014</v>
      </c>
      <c r="G358" s="830" t="s">
        <v>2079</v>
      </c>
      <c r="H358" s="828" t="s">
        <v>1820</v>
      </c>
      <c r="I358" s="830" t="s">
        <v>400</v>
      </c>
      <c r="J358" s="829" t="s">
        <v>1463</v>
      </c>
      <c r="K358" s="830"/>
      <c r="L358" s="831"/>
      <c r="M358" s="831">
        <v>2</v>
      </c>
      <c r="N358" s="831">
        <f t="shared" si="6"/>
        <v>2</v>
      </c>
      <c r="O358" s="832"/>
    </row>
    <row r="359" spans="1:15">
      <c r="A359" s="833" t="s">
        <v>37</v>
      </c>
      <c r="B359" s="834" t="s">
        <v>37</v>
      </c>
      <c r="C359" s="522" t="s">
        <v>426</v>
      </c>
      <c r="D359" s="779">
        <v>2014</v>
      </c>
      <c r="E359" s="779" t="s">
        <v>20</v>
      </c>
      <c r="F359" s="779" t="s">
        <v>1014</v>
      </c>
      <c r="G359" s="830" t="s">
        <v>2079</v>
      </c>
      <c r="H359" s="828" t="s">
        <v>1785</v>
      </c>
      <c r="I359" s="830" t="s">
        <v>400</v>
      </c>
      <c r="J359" s="829" t="s">
        <v>1463</v>
      </c>
      <c r="K359" s="830"/>
      <c r="L359" s="831"/>
      <c r="M359" s="831">
        <v>402</v>
      </c>
      <c r="N359" s="831">
        <f t="shared" si="6"/>
        <v>402</v>
      </c>
      <c r="O359" s="832"/>
    </row>
    <row r="360" spans="1:15">
      <c r="A360" s="833" t="s">
        <v>37</v>
      </c>
      <c r="B360" s="827" t="s">
        <v>37</v>
      </c>
      <c r="C360" s="779" t="s">
        <v>426</v>
      </c>
      <c r="D360" s="779">
        <v>2014</v>
      </c>
      <c r="E360" s="779" t="s">
        <v>20</v>
      </c>
      <c r="F360" s="779" t="s">
        <v>1014</v>
      </c>
      <c r="G360" s="830" t="s">
        <v>2079</v>
      </c>
      <c r="H360" s="828" t="s">
        <v>621</v>
      </c>
      <c r="I360" s="779">
        <v>1</v>
      </c>
      <c r="J360" s="829" t="s">
        <v>1463</v>
      </c>
      <c r="K360" s="830"/>
      <c r="L360" s="831">
        <v>1</v>
      </c>
      <c r="M360" s="831"/>
      <c r="N360" s="831">
        <f t="shared" si="6"/>
        <v>1</v>
      </c>
      <c r="O360" s="832"/>
    </row>
    <row r="361" spans="1:15">
      <c r="A361" s="833" t="s">
        <v>37</v>
      </c>
      <c r="B361" s="834" t="s">
        <v>37</v>
      </c>
      <c r="C361" s="522" t="s">
        <v>426</v>
      </c>
      <c r="D361" s="779">
        <v>2014</v>
      </c>
      <c r="E361" s="779" t="s">
        <v>20</v>
      </c>
      <c r="F361" s="779" t="s">
        <v>1014</v>
      </c>
      <c r="G361" s="830" t="s">
        <v>2079</v>
      </c>
      <c r="H361" s="828" t="s">
        <v>82</v>
      </c>
      <c r="I361" s="779">
        <v>1</v>
      </c>
      <c r="J361" s="829" t="s">
        <v>1463</v>
      </c>
      <c r="K361" s="830"/>
      <c r="L361" s="831">
        <v>17889</v>
      </c>
      <c r="M361" s="831">
        <v>830</v>
      </c>
      <c r="N361" s="831">
        <f t="shared" si="6"/>
        <v>18719</v>
      </c>
      <c r="O361" s="832"/>
    </row>
    <row r="362" spans="1:15">
      <c r="A362" s="833" t="s">
        <v>37</v>
      </c>
      <c r="B362" s="834" t="s">
        <v>37</v>
      </c>
      <c r="C362" s="522" t="s">
        <v>426</v>
      </c>
      <c r="D362" s="779">
        <v>2014</v>
      </c>
      <c r="E362" s="779" t="s">
        <v>20</v>
      </c>
      <c r="F362" s="779" t="s">
        <v>1014</v>
      </c>
      <c r="G362" s="830" t="s">
        <v>2079</v>
      </c>
      <c r="H362" s="828" t="s">
        <v>1821</v>
      </c>
      <c r="I362" s="830" t="s">
        <v>400</v>
      </c>
      <c r="J362" s="829" t="s">
        <v>1463</v>
      </c>
      <c r="K362" s="830"/>
      <c r="L362" s="831">
        <v>90</v>
      </c>
      <c r="M362" s="831"/>
      <c r="N362" s="831">
        <f t="shared" si="6"/>
        <v>90</v>
      </c>
      <c r="O362" s="832"/>
    </row>
    <row r="363" spans="1:15">
      <c r="A363" s="833" t="s">
        <v>37</v>
      </c>
      <c r="B363" s="827" t="s">
        <v>37</v>
      </c>
      <c r="C363" s="779" t="s">
        <v>426</v>
      </c>
      <c r="D363" s="779">
        <v>2014</v>
      </c>
      <c r="E363" s="779" t="s">
        <v>20</v>
      </c>
      <c r="F363" s="779" t="s">
        <v>1014</v>
      </c>
      <c r="G363" s="830" t="s">
        <v>2079</v>
      </c>
      <c r="H363" s="828" t="s">
        <v>1786</v>
      </c>
      <c r="I363" s="779">
        <v>2</v>
      </c>
      <c r="J363" s="829" t="s">
        <v>1463</v>
      </c>
      <c r="K363" s="830"/>
      <c r="L363" s="831">
        <v>1549</v>
      </c>
      <c r="M363" s="831">
        <v>13</v>
      </c>
      <c r="N363" s="831">
        <f t="shared" si="6"/>
        <v>1562</v>
      </c>
      <c r="O363" s="832"/>
    </row>
    <row r="364" spans="1:15">
      <c r="A364" s="833" t="s">
        <v>37</v>
      </c>
      <c r="B364" s="834" t="s">
        <v>37</v>
      </c>
      <c r="C364" s="522" t="s">
        <v>426</v>
      </c>
      <c r="D364" s="779">
        <v>2014</v>
      </c>
      <c r="E364" s="779" t="s">
        <v>20</v>
      </c>
      <c r="F364" s="779" t="s">
        <v>1014</v>
      </c>
      <c r="G364" s="830" t="s">
        <v>2079</v>
      </c>
      <c r="H364" s="813" t="s">
        <v>419</v>
      </c>
      <c r="I364" s="779">
        <v>1</v>
      </c>
      <c r="J364" s="814" t="s">
        <v>1463</v>
      </c>
      <c r="K364" s="779"/>
      <c r="L364" s="835">
        <v>5320</v>
      </c>
      <c r="M364" s="835">
        <v>1592</v>
      </c>
      <c r="N364" s="831">
        <f t="shared" si="6"/>
        <v>6912</v>
      </c>
      <c r="O364" s="832"/>
    </row>
    <row r="365" spans="1:15">
      <c r="A365" s="833" t="s">
        <v>37</v>
      </c>
      <c r="B365" s="834" t="s">
        <v>37</v>
      </c>
      <c r="C365" s="522" t="s">
        <v>426</v>
      </c>
      <c r="D365" s="779">
        <v>2014</v>
      </c>
      <c r="E365" s="779" t="s">
        <v>20</v>
      </c>
      <c r="F365" s="779" t="s">
        <v>1014</v>
      </c>
      <c r="G365" s="830" t="s">
        <v>2079</v>
      </c>
      <c r="H365" s="828" t="s">
        <v>1256</v>
      </c>
      <c r="I365" s="779">
        <v>1</v>
      </c>
      <c r="J365" s="829" t="s">
        <v>1463</v>
      </c>
      <c r="K365" s="830"/>
      <c r="L365" s="831">
        <v>270</v>
      </c>
      <c r="M365" s="831">
        <v>42</v>
      </c>
      <c r="N365" s="831">
        <f t="shared" si="6"/>
        <v>312</v>
      </c>
      <c r="O365" s="832"/>
    </row>
    <row r="366" spans="1:15">
      <c r="A366" s="833" t="s">
        <v>37</v>
      </c>
      <c r="B366" s="827" t="s">
        <v>37</v>
      </c>
      <c r="C366" s="779" t="s">
        <v>426</v>
      </c>
      <c r="D366" s="779">
        <v>2014</v>
      </c>
      <c r="E366" s="779" t="s">
        <v>20</v>
      </c>
      <c r="F366" s="779" t="s">
        <v>1014</v>
      </c>
      <c r="G366" s="830" t="s">
        <v>2079</v>
      </c>
      <c r="H366" s="828" t="s">
        <v>641</v>
      </c>
      <c r="I366" s="779">
        <v>2</v>
      </c>
      <c r="J366" s="829" t="s">
        <v>1463</v>
      </c>
      <c r="K366" s="830"/>
      <c r="L366" s="831">
        <v>65</v>
      </c>
      <c r="M366" s="831">
        <v>1</v>
      </c>
      <c r="N366" s="831">
        <f t="shared" si="6"/>
        <v>66</v>
      </c>
      <c r="O366" s="832"/>
    </row>
    <row r="367" spans="1:15">
      <c r="A367" s="833" t="s">
        <v>37</v>
      </c>
      <c r="B367" s="834" t="s">
        <v>37</v>
      </c>
      <c r="C367" s="522" t="s">
        <v>426</v>
      </c>
      <c r="D367" s="779">
        <v>2014</v>
      </c>
      <c r="E367" s="779" t="s">
        <v>20</v>
      </c>
      <c r="F367" s="779" t="s">
        <v>1014</v>
      </c>
      <c r="G367" s="830" t="s">
        <v>2079</v>
      </c>
      <c r="H367" s="828" t="s">
        <v>767</v>
      </c>
      <c r="I367" s="779">
        <v>2</v>
      </c>
      <c r="J367" s="829" t="s">
        <v>1463</v>
      </c>
      <c r="K367" s="830"/>
      <c r="L367" s="831">
        <v>17</v>
      </c>
      <c r="M367" s="831"/>
      <c r="N367" s="831">
        <f t="shared" si="6"/>
        <v>17</v>
      </c>
      <c r="O367" s="832"/>
    </row>
    <row r="368" spans="1:15">
      <c r="A368" s="833" t="s">
        <v>37</v>
      </c>
      <c r="B368" s="834" t="s">
        <v>37</v>
      </c>
      <c r="C368" s="522" t="s">
        <v>426</v>
      </c>
      <c r="D368" s="779">
        <v>2014</v>
      </c>
      <c r="E368" s="779" t="s">
        <v>20</v>
      </c>
      <c r="F368" s="779" t="s">
        <v>1014</v>
      </c>
      <c r="G368" s="830" t="s">
        <v>2079</v>
      </c>
      <c r="H368" s="828" t="s">
        <v>768</v>
      </c>
      <c r="I368" s="779">
        <v>2</v>
      </c>
      <c r="J368" s="829" t="s">
        <v>1463</v>
      </c>
      <c r="K368" s="830"/>
      <c r="L368" s="831">
        <v>2015</v>
      </c>
      <c r="M368" s="831">
        <v>1</v>
      </c>
      <c r="N368" s="831">
        <f t="shared" si="6"/>
        <v>2016</v>
      </c>
      <c r="O368" s="832"/>
    </row>
    <row r="369" spans="1:15">
      <c r="A369" s="833" t="s">
        <v>37</v>
      </c>
      <c r="B369" s="827" t="s">
        <v>37</v>
      </c>
      <c r="C369" s="779" t="s">
        <v>426</v>
      </c>
      <c r="D369" s="779">
        <v>2014</v>
      </c>
      <c r="E369" s="779" t="s">
        <v>20</v>
      </c>
      <c r="F369" s="779" t="s">
        <v>1014</v>
      </c>
      <c r="G369" s="830" t="s">
        <v>2079</v>
      </c>
      <c r="H369" s="813" t="s">
        <v>79</v>
      </c>
      <c r="I369" s="779">
        <v>1</v>
      </c>
      <c r="J369" s="814" t="s">
        <v>1463</v>
      </c>
      <c r="K369" s="779"/>
      <c r="L369" s="835">
        <v>3666</v>
      </c>
      <c r="M369" s="835">
        <v>1</v>
      </c>
      <c r="N369" s="831">
        <f t="shared" si="6"/>
        <v>3667</v>
      </c>
      <c r="O369" s="832"/>
    </row>
    <row r="370" spans="1:15">
      <c r="A370" s="833" t="s">
        <v>37</v>
      </c>
      <c r="B370" s="834" t="s">
        <v>37</v>
      </c>
      <c r="C370" s="522" t="s">
        <v>426</v>
      </c>
      <c r="D370" s="779">
        <v>2014</v>
      </c>
      <c r="E370" s="779" t="s">
        <v>20</v>
      </c>
      <c r="F370" s="779" t="s">
        <v>1014</v>
      </c>
      <c r="G370" s="830" t="s">
        <v>2079</v>
      </c>
      <c r="H370" s="828" t="s">
        <v>643</v>
      </c>
      <c r="I370" s="779">
        <v>2</v>
      </c>
      <c r="J370" s="829" t="s">
        <v>1463</v>
      </c>
      <c r="K370" s="779"/>
      <c r="L370" s="835">
        <v>297</v>
      </c>
      <c r="M370" s="835"/>
      <c r="N370" s="831">
        <f t="shared" si="6"/>
        <v>297</v>
      </c>
      <c r="O370" s="832"/>
    </row>
    <row r="371" spans="1:15">
      <c r="A371" s="833" t="s">
        <v>37</v>
      </c>
      <c r="B371" s="834" t="s">
        <v>37</v>
      </c>
      <c r="C371" s="522" t="s">
        <v>426</v>
      </c>
      <c r="D371" s="779">
        <v>2014</v>
      </c>
      <c r="E371" s="779" t="s">
        <v>20</v>
      </c>
      <c r="F371" s="779" t="s">
        <v>1014</v>
      </c>
      <c r="G371" s="830" t="s">
        <v>2079</v>
      </c>
      <c r="H371" s="828" t="s">
        <v>1822</v>
      </c>
      <c r="I371" s="830" t="s">
        <v>400</v>
      </c>
      <c r="J371" s="829" t="s">
        <v>1463</v>
      </c>
      <c r="K371" s="830"/>
      <c r="L371" s="831">
        <v>191</v>
      </c>
      <c r="M371" s="831"/>
      <c r="N371" s="831">
        <f t="shared" si="6"/>
        <v>191</v>
      </c>
      <c r="O371" s="832"/>
    </row>
    <row r="372" spans="1:15">
      <c r="A372" s="833" t="s">
        <v>37</v>
      </c>
      <c r="B372" s="827" t="s">
        <v>37</v>
      </c>
      <c r="C372" s="779" t="s">
        <v>426</v>
      </c>
      <c r="D372" s="779">
        <v>2014</v>
      </c>
      <c r="E372" s="779" t="s">
        <v>20</v>
      </c>
      <c r="F372" s="779" t="s">
        <v>1014</v>
      </c>
      <c r="G372" s="830" t="s">
        <v>2079</v>
      </c>
      <c r="H372" s="813" t="s">
        <v>769</v>
      </c>
      <c r="I372" s="830" t="s">
        <v>400</v>
      </c>
      <c r="J372" s="814" t="s">
        <v>1463</v>
      </c>
      <c r="K372" s="779"/>
      <c r="L372" s="835">
        <v>1581</v>
      </c>
      <c r="M372" s="835">
        <v>1</v>
      </c>
      <c r="N372" s="831">
        <f t="shared" si="6"/>
        <v>1582</v>
      </c>
      <c r="O372" s="832"/>
    </row>
    <row r="373" spans="1:15">
      <c r="A373" s="833" t="s">
        <v>37</v>
      </c>
      <c r="B373" s="834" t="s">
        <v>37</v>
      </c>
      <c r="C373" s="522" t="s">
        <v>426</v>
      </c>
      <c r="D373" s="779">
        <v>2014</v>
      </c>
      <c r="E373" s="779" t="s">
        <v>20</v>
      </c>
      <c r="F373" s="779" t="s">
        <v>1014</v>
      </c>
      <c r="G373" s="830" t="s">
        <v>2079</v>
      </c>
      <c r="H373" s="813" t="s">
        <v>807</v>
      </c>
      <c r="I373" s="779">
        <v>1</v>
      </c>
      <c r="J373" s="814" t="s">
        <v>1463</v>
      </c>
      <c r="K373" s="779"/>
      <c r="L373" s="835">
        <v>191</v>
      </c>
      <c r="M373" s="835"/>
      <c r="N373" s="831">
        <f t="shared" si="6"/>
        <v>191</v>
      </c>
      <c r="O373" s="832"/>
    </row>
    <row r="374" spans="1:15">
      <c r="A374" s="833" t="s">
        <v>37</v>
      </c>
      <c r="B374" s="834" t="s">
        <v>37</v>
      </c>
      <c r="C374" s="522" t="s">
        <v>426</v>
      </c>
      <c r="D374" s="779">
        <v>2014</v>
      </c>
      <c r="E374" s="779" t="s">
        <v>20</v>
      </c>
      <c r="F374" s="779" t="s">
        <v>1014</v>
      </c>
      <c r="G374" s="830" t="s">
        <v>2079</v>
      </c>
      <c r="H374" s="813" t="s">
        <v>770</v>
      </c>
      <c r="I374" s="830" t="s">
        <v>400</v>
      </c>
      <c r="J374" s="814" t="s">
        <v>1463</v>
      </c>
      <c r="K374" s="779"/>
      <c r="L374" s="835">
        <v>215</v>
      </c>
      <c r="M374" s="835"/>
      <c r="N374" s="831">
        <f t="shared" si="6"/>
        <v>215</v>
      </c>
      <c r="O374" s="832"/>
    </row>
    <row r="375" spans="1:15">
      <c r="A375" s="833" t="s">
        <v>37</v>
      </c>
      <c r="B375" s="827" t="s">
        <v>37</v>
      </c>
      <c r="C375" s="779" t="s">
        <v>426</v>
      </c>
      <c r="D375" s="779">
        <v>2014</v>
      </c>
      <c r="E375" s="779" t="s">
        <v>20</v>
      </c>
      <c r="F375" s="779" t="s">
        <v>1014</v>
      </c>
      <c r="G375" s="830" t="s">
        <v>2079</v>
      </c>
      <c r="H375" s="813" t="s">
        <v>772</v>
      </c>
      <c r="I375" s="830" t="s">
        <v>400</v>
      </c>
      <c r="J375" s="814" t="s">
        <v>1463</v>
      </c>
      <c r="K375" s="779"/>
      <c r="L375" s="835">
        <v>42</v>
      </c>
      <c r="M375" s="835"/>
      <c r="N375" s="831">
        <f t="shared" si="6"/>
        <v>42</v>
      </c>
      <c r="O375" s="832"/>
    </row>
    <row r="376" spans="1:15">
      <c r="A376" s="833" t="s">
        <v>37</v>
      </c>
      <c r="B376" s="834" t="s">
        <v>37</v>
      </c>
      <c r="C376" s="522" t="s">
        <v>426</v>
      </c>
      <c r="D376" s="779">
        <v>2014</v>
      </c>
      <c r="E376" s="779" t="s">
        <v>20</v>
      </c>
      <c r="F376" s="779" t="s">
        <v>1014</v>
      </c>
      <c r="G376" s="830" t="s">
        <v>2079</v>
      </c>
      <c r="H376" s="828" t="s">
        <v>648</v>
      </c>
      <c r="I376" s="779">
        <v>2</v>
      </c>
      <c r="J376" s="829" t="s">
        <v>1463</v>
      </c>
      <c r="K376" s="830"/>
      <c r="L376" s="831">
        <v>3243</v>
      </c>
      <c r="M376" s="831">
        <v>163</v>
      </c>
      <c r="N376" s="831">
        <f t="shared" si="6"/>
        <v>3406</v>
      </c>
      <c r="O376" s="832"/>
    </row>
    <row r="377" spans="1:15">
      <c r="A377" s="833" t="s">
        <v>37</v>
      </c>
      <c r="B377" s="834" t="s">
        <v>37</v>
      </c>
      <c r="C377" s="522" t="s">
        <v>426</v>
      </c>
      <c r="D377" s="779">
        <v>2014</v>
      </c>
      <c r="E377" s="779" t="s">
        <v>20</v>
      </c>
      <c r="F377" s="779" t="s">
        <v>1014</v>
      </c>
      <c r="G377" s="830" t="s">
        <v>2079</v>
      </c>
      <c r="H377" s="813" t="s">
        <v>773</v>
      </c>
      <c r="I377" s="830" t="s">
        <v>400</v>
      </c>
      <c r="J377" s="814" t="s">
        <v>1463</v>
      </c>
      <c r="K377" s="779"/>
      <c r="L377" s="835">
        <v>26</v>
      </c>
      <c r="M377" s="835"/>
      <c r="N377" s="831">
        <f t="shared" si="6"/>
        <v>26</v>
      </c>
      <c r="O377" s="832"/>
    </row>
    <row r="378" spans="1:15">
      <c r="A378" s="833" t="s">
        <v>37</v>
      </c>
      <c r="B378" s="827" t="s">
        <v>37</v>
      </c>
      <c r="C378" s="779" t="s">
        <v>426</v>
      </c>
      <c r="D378" s="779">
        <v>2014</v>
      </c>
      <c r="E378" s="779" t="s">
        <v>20</v>
      </c>
      <c r="F378" s="779" t="s">
        <v>1014</v>
      </c>
      <c r="G378" s="830" t="s">
        <v>2079</v>
      </c>
      <c r="H378" s="828" t="s">
        <v>1823</v>
      </c>
      <c r="I378" s="830" t="s">
        <v>400</v>
      </c>
      <c r="J378" s="829" t="s">
        <v>1463</v>
      </c>
      <c r="K378" s="830"/>
      <c r="L378" s="831">
        <v>240</v>
      </c>
      <c r="M378" s="831"/>
      <c r="N378" s="831">
        <f t="shared" si="6"/>
        <v>240</v>
      </c>
      <c r="O378" s="832"/>
    </row>
    <row r="379" spans="1:15">
      <c r="A379" s="833" t="s">
        <v>37</v>
      </c>
      <c r="B379" s="834" t="s">
        <v>37</v>
      </c>
      <c r="C379" s="522" t="s">
        <v>426</v>
      </c>
      <c r="D379" s="779">
        <v>2014</v>
      </c>
      <c r="E379" s="779" t="s">
        <v>20</v>
      </c>
      <c r="F379" s="779" t="s">
        <v>1014</v>
      </c>
      <c r="G379" s="830" t="s">
        <v>2079</v>
      </c>
      <c r="H379" s="828" t="s">
        <v>1781</v>
      </c>
      <c r="I379" s="779">
        <v>2</v>
      </c>
      <c r="J379" s="829" t="s">
        <v>1463</v>
      </c>
      <c r="K379" s="830"/>
      <c r="L379" s="831">
        <v>49</v>
      </c>
      <c r="M379" s="831"/>
      <c r="N379" s="831">
        <f t="shared" si="6"/>
        <v>49</v>
      </c>
      <c r="O379" s="832"/>
    </row>
    <row r="380" spans="1:15">
      <c r="A380" s="833" t="s">
        <v>37</v>
      </c>
      <c r="B380" s="834" t="s">
        <v>37</v>
      </c>
      <c r="C380" s="522" t="s">
        <v>426</v>
      </c>
      <c r="D380" s="779">
        <v>2014</v>
      </c>
      <c r="E380" s="779" t="s">
        <v>20</v>
      </c>
      <c r="F380" s="779" t="s">
        <v>1014</v>
      </c>
      <c r="G380" s="830" t="s">
        <v>2079</v>
      </c>
      <c r="H380" s="828" t="s">
        <v>1683</v>
      </c>
      <c r="I380" s="830" t="s">
        <v>400</v>
      </c>
      <c r="J380" s="829" t="s">
        <v>1463</v>
      </c>
      <c r="K380" s="830"/>
      <c r="L380" s="831">
        <v>9</v>
      </c>
      <c r="M380" s="831"/>
      <c r="N380" s="831">
        <f t="shared" si="6"/>
        <v>9</v>
      </c>
      <c r="O380" s="832"/>
    </row>
    <row r="381" spans="1:15">
      <c r="A381" s="833" t="s">
        <v>37</v>
      </c>
      <c r="B381" s="827" t="s">
        <v>37</v>
      </c>
      <c r="C381" s="779" t="s">
        <v>426</v>
      </c>
      <c r="D381" s="779">
        <v>2014</v>
      </c>
      <c r="E381" s="779" t="s">
        <v>20</v>
      </c>
      <c r="F381" s="779" t="s">
        <v>1014</v>
      </c>
      <c r="G381" s="830" t="s">
        <v>2079</v>
      </c>
      <c r="H381" s="813" t="s">
        <v>776</v>
      </c>
      <c r="I381" s="779">
        <v>1</v>
      </c>
      <c r="J381" s="814" t="s">
        <v>1463</v>
      </c>
      <c r="K381" s="779"/>
      <c r="L381" s="835">
        <v>30</v>
      </c>
      <c r="M381" s="835">
        <v>1</v>
      </c>
      <c r="N381" s="831">
        <f t="shared" si="6"/>
        <v>31</v>
      </c>
      <c r="O381" s="832"/>
    </row>
    <row r="382" spans="1:15">
      <c r="A382" s="833" t="s">
        <v>37</v>
      </c>
      <c r="B382" s="834" t="s">
        <v>37</v>
      </c>
      <c r="C382" s="522" t="s">
        <v>426</v>
      </c>
      <c r="D382" s="779">
        <v>2014</v>
      </c>
      <c r="E382" s="779" t="s">
        <v>20</v>
      </c>
      <c r="F382" s="779" t="s">
        <v>1014</v>
      </c>
      <c r="G382" s="830" t="s">
        <v>2079</v>
      </c>
      <c r="H382" s="828" t="s">
        <v>777</v>
      </c>
      <c r="I382" s="779">
        <v>1</v>
      </c>
      <c r="J382" s="829" t="s">
        <v>1463</v>
      </c>
      <c r="K382" s="830"/>
      <c r="L382" s="831">
        <v>776</v>
      </c>
      <c r="M382" s="831">
        <v>30</v>
      </c>
      <c r="N382" s="831">
        <f t="shared" si="6"/>
        <v>806</v>
      </c>
      <c r="O382" s="832"/>
    </row>
    <row r="383" spans="1:15">
      <c r="A383" s="833" t="s">
        <v>37</v>
      </c>
      <c r="B383" s="834" t="s">
        <v>37</v>
      </c>
      <c r="C383" s="522" t="s">
        <v>426</v>
      </c>
      <c r="D383" s="779">
        <v>2014</v>
      </c>
      <c r="E383" s="779" t="s">
        <v>20</v>
      </c>
      <c r="F383" s="779" t="s">
        <v>1014</v>
      </c>
      <c r="G383" s="830" t="s">
        <v>2079</v>
      </c>
      <c r="H383" s="813" t="s">
        <v>812</v>
      </c>
      <c r="I383" s="779">
        <v>1</v>
      </c>
      <c r="J383" s="814" t="s">
        <v>1463</v>
      </c>
      <c r="K383" s="779"/>
      <c r="L383" s="835">
        <v>36</v>
      </c>
      <c r="M383" s="835"/>
      <c r="N383" s="831">
        <f t="shared" si="6"/>
        <v>36</v>
      </c>
      <c r="O383" s="832"/>
    </row>
    <row r="384" spans="1:15">
      <c r="A384" s="833" t="s">
        <v>37</v>
      </c>
      <c r="B384" s="827" t="s">
        <v>37</v>
      </c>
      <c r="C384" s="779" t="s">
        <v>426</v>
      </c>
      <c r="D384" s="779">
        <v>2014</v>
      </c>
      <c r="E384" s="779" t="s">
        <v>20</v>
      </c>
      <c r="F384" s="779" t="s">
        <v>1014</v>
      </c>
      <c r="G384" s="830" t="s">
        <v>2079</v>
      </c>
      <c r="H384" s="828" t="s">
        <v>1132</v>
      </c>
      <c r="I384" s="779">
        <v>1</v>
      </c>
      <c r="J384" s="829" t="s">
        <v>1463</v>
      </c>
      <c r="K384" s="830"/>
      <c r="L384" s="831">
        <v>115</v>
      </c>
      <c r="M384" s="831">
        <v>1</v>
      </c>
      <c r="N384" s="831">
        <f t="shared" si="6"/>
        <v>116</v>
      </c>
      <c r="O384" s="832"/>
    </row>
    <row r="385" spans="1:15">
      <c r="A385" s="833" t="s">
        <v>37</v>
      </c>
      <c r="B385" s="834" t="s">
        <v>37</v>
      </c>
      <c r="C385" s="522" t="s">
        <v>426</v>
      </c>
      <c r="D385" s="779">
        <v>2014</v>
      </c>
      <c r="E385" s="779" t="s">
        <v>20</v>
      </c>
      <c r="F385" s="779" t="s">
        <v>1014</v>
      </c>
      <c r="G385" s="830" t="s">
        <v>2079</v>
      </c>
      <c r="H385" s="828" t="s">
        <v>1135</v>
      </c>
      <c r="I385" s="779">
        <v>1</v>
      </c>
      <c r="J385" s="829" t="s">
        <v>1463</v>
      </c>
      <c r="K385" s="779"/>
      <c r="L385" s="835">
        <v>16</v>
      </c>
      <c r="M385" s="835"/>
      <c r="N385" s="831">
        <f t="shared" si="6"/>
        <v>16</v>
      </c>
      <c r="O385" s="832"/>
    </row>
    <row r="386" spans="1:15">
      <c r="A386" s="833" t="s">
        <v>37</v>
      </c>
      <c r="B386" s="834" t="s">
        <v>37</v>
      </c>
      <c r="C386" s="522" t="s">
        <v>426</v>
      </c>
      <c r="D386" s="779">
        <v>2014</v>
      </c>
      <c r="E386" s="779" t="s">
        <v>20</v>
      </c>
      <c r="F386" s="779" t="s">
        <v>1014</v>
      </c>
      <c r="G386" s="830" t="s">
        <v>2079</v>
      </c>
      <c r="H386" s="813" t="s">
        <v>780</v>
      </c>
      <c r="I386" s="830" t="s">
        <v>400</v>
      </c>
      <c r="J386" s="814" t="s">
        <v>1463</v>
      </c>
      <c r="K386" s="779"/>
      <c r="L386" s="835">
        <v>12</v>
      </c>
      <c r="M386" s="835"/>
      <c r="N386" s="831">
        <f t="shared" si="6"/>
        <v>12</v>
      </c>
      <c r="O386" s="832"/>
    </row>
    <row r="387" spans="1:15">
      <c r="A387" s="833" t="s">
        <v>37</v>
      </c>
      <c r="B387" s="827" t="s">
        <v>37</v>
      </c>
      <c r="C387" s="779" t="s">
        <v>426</v>
      </c>
      <c r="D387" s="779">
        <v>2014</v>
      </c>
      <c r="E387" s="779" t="s">
        <v>20</v>
      </c>
      <c r="F387" s="779" t="s">
        <v>1014</v>
      </c>
      <c r="G387" s="830" t="s">
        <v>2079</v>
      </c>
      <c r="H387" s="828" t="s">
        <v>781</v>
      </c>
      <c r="I387" s="779">
        <v>2</v>
      </c>
      <c r="J387" s="829" t="s">
        <v>1463</v>
      </c>
      <c r="K387" s="830"/>
      <c r="L387" s="831">
        <v>102</v>
      </c>
      <c r="M387" s="831">
        <v>1</v>
      </c>
      <c r="N387" s="831">
        <f t="shared" si="6"/>
        <v>103</v>
      </c>
      <c r="O387" s="832"/>
    </row>
    <row r="388" spans="1:15">
      <c r="A388" s="833" t="s">
        <v>37</v>
      </c>
      <c r="B388" s="834" t="s">
        <v>37</v>
      </c>
      <c r="C388" s="522" t="s">
        <v>426</v>
      </c>
      <c r="D388" s="779">
        <v>2014</v>
      </c>
      <c r="E388" s="779" t="s">
        <v>20</v>
      </c>
      <c r="F388" s="779" t="s">
        <v>1014</v>
      </c>
      <c r="G388" s="830" t="s">
        <v>2079</v>
      </c>
      <c r="H388" s="813" t="s">
        <v>782</v>
      </c>
      <c r="I388" s="779">
        <v>1</v>
      </c>
      <c r="J388" s="814" t="s">
        <v>1463</v>
      </c>
      <c r="K388" s="779"/>
      <c r="L388" s="835">
        <v>1021</v>
      </c>
      <c r="M388" s="835">
        <v>1266</v>
      </c>
      <c r="N388" s="831">
        <f t="shared" si="6"/>
        <v>2287</v>
      </c>
      <c r="O388" s="832"/>
    </row>
    <row r="389" spans="1:15">
      <c r="A389" s="833" t="s">
        <v>37</v>
      </c>
      <c r="B389" s="834" t="s">
        <v>37</v>
      </c>
      <c r="C389" s="522" t="s">
        <v>426</v>
      </c>
      <c r="D389" s="779">
        <v>2014</v>
      </c>
      <c r="E389" s="779" t="s">
        <v>20</v>
      </c>
      <c r="F389" s="779" t="s">
        <v>1014</v>
      </c>
      <c r="G389" s="830" t="s">
        <v>2079</v>
      </c>
      <c r="H389" s="828" t="s">
        <v>870</v>
      </c>
      <c r="I389" s="779">
        <v>2</v>
      </c>
      <c r="J389" s="829" t="s">
        <v>1463</v>
      </c>
      <c r="K389" s="830"/>
      <c r="L389" s="831">
        <v>53</v>
      </c>
      <c r="M389" s="831"/>
      <c r="N389" s="831">
        <f t="shared" si="6"/>
        <v>53</v>
      </c>
      <c r="O389" s="832"/>
    </row>
    <row r="390" spans="1:15">
      <c r="A390" s="833" t="s">
        <v>37</v>
      </c>
      <c r="B390" s="827" t="s">
        <v>37</v>
      </c>
      <c r="C390" s="779" t="s">
        <v>426</v>
      </c>
      <c r="D390" s="779">
        <v>2014</v>
      </c>
      <c r="E390" s="779" t="s">
        <v>20</v>
      </c>
      <c r="F390" s="779" t="s">
        <v>1014</v>
      </c>
      <c r="G390" s="830" t="s">
        <v>2079</v>
      </c>
      <c r="H390" s="828" t="s">
        <v>1799</v>
      </c>
      <c r="I390" s="779">
        <v>2</v>
      </c>
      <c r="J390" s="829" t="s">
        <v>1463</v>
      </c>
      <c r="K390" s="830"/>
      <c r="L390" s="831">
        <v>15</v>
      </c>
      <c r="M390" s="831"/>
      <c r="N390" s="831">
        <f t="shared" si="6"/>
        <v>15</v>
      </c>
      <c r="O390" s="832"/>
    </row>
    <row r="391" spans="1:15">
      <c r="A391" s="833" t="s">
        <v>37</v>
      </c>
      <c r="B391" s="834" t="s">
        <v>37</v>
      </c>
      <c r="C391" s="522" t="s">
        <v>426</v>
      </c>
      <c r="D391" s="779">
        <v>2014</v>
      </c>
      <c r="E391" s="779" t="s">
        <v>20</v>
      </c>
      <c r="F391" s="779" t="s">
        <v>1014</v>
      </c>
      <c r="G391" s="830" t="s">
        <v>2079</v>
      </c>
      <c r="H391" s="828" t="s">
        <v>840</v>
      </c>
      <c r="I391" s="830" t="s">
        <v>400</v>
      </c>
      <c r="J391" s="829" t="s">
        <v>1463</v>
      </c>
      <c r="K391" s="830"/>
      <c r="L391" s="831">
        <v>20</v>
      </c>
      <c r="M391" s="831"/>
      <c r="N391" s="831">
        <f t="shared" si="6"/>
        <v>20</v>
      </c>
      <c r="O391" s="832"/>
    </row>
    <row r="392" spans="1:15">
      <c r="A392" s="833" t="s">
        <v>37</v>
      </c>
      <c r="B392" s="834" t="s">
        <v>37</v>
      </c>
      <c r="C392" s="522" t="s">
        <v>426</v>
      </c>
      <c r="D392" s="779">
        <v>2014</v>
      </c>
      <c r="E392" s="779" t="s">
        <v>20</v>
      </c>
      <c r="F392" s="779" t="s">
        <v>1014</v>
      </c>
      <c r="G392" s="830" t="s">
        <v>2079</v>
      </c>
      <c r="H392" s="828" t="s">
        <v>783</v>
      </c>
      <c r="I392" s="830" t="s">
        <v>400</v>
      </c>
      <c r="J392" s="829" t="s">
        <v>1463</v>
      </c>
      <c r="K392" s="830"/>
      <c r="L392" s="831">
        <v>41</v>
      </c>
      <c r="M392" s="831"/>
      <c r="N392" s="831">
        <f t="shared" si="6"/>
        <v>41</v>
      </c>
      <c r="O392" s="832"/>
    </row>
    <row r="393" spans="1:15">
      <c r="A393" s="833" t="s">
        <v>37</v>
      </c>
      <c r="B393" s="827" t="s">
        <v>37</v>
      </c>
      <c r="C393" s="779" t="s">
        <v>426</v>
      </c>
      <c r="D393" s="779">
        <v>2014</v>
      </c>
      <c r="E393" s="779" t="s">
        <v>20</v>
      </c>
      <c r="F393" s="779" t="s">
        <v>1014</v>
      </c>
      <c r="G393" s="830" t="s">
        <v>2079</v>
      </c>
      <c r="H393" s="813" t="s">
        <v>1805</v>
      </c>
      <c r="I393" s="830" t="s">
        <v>400</v>
      </c>
      <c r="J393" s="814" t="s">
        <v>1463</v>
      </c>
      <c r="K393" s="779"/>
      <c r="L393" s="835">
        <v>274</v>
      </c>
      <c r="M393" s="835"/>
      <c r="N393" s="831">
        <f t="shared" si="6"/>
        <v>274</v>
      </c>
      <c r="O393" s="832"/>
    </row>
    <row r="394" spans="1:15">
      <c r="A394" s="833" t="s">
        <v>37</v>
      </c>
      <c r="B394" s="834" t="s">
        <v>37</v>
      </c>
      <c r="C394" s="522" t="s">
        <v>426</v>
      </c>
      <c r="D394" s="779">
        <v>2014</v>
      </c>
      <c r="E394" s="779" t="s">
        <v>20</v>
      </c>
      <c r="F394" s="779" t="s">
        <v>1014</v>
      </c>
      <c r="G394" s="830" t="s">
        <v>2079</v>
      </c>
      <c r="H394" s="813" t="s">
        <v>814</v>
      </c>
      <c r="I394" s="830" t="s">
        <v>400</v>
      </c>
      <c r="J394" s="814" t="s">
        <v>1463</v>
      </c>
      <c r="K394" s="779"/>
      <c r="L394" s="835">
        <v>2324</v>
      </c>
      <c r="M394" s="835">
        <v>707</v>
      </c>
      <c r="N394" s="831">
        <f t="shared" si="6"/>
        <v>3031</v>
      </c>
      <c r="O394" s="832"/>
    </row>
    <row r="395" spans="1:15">
      <c r="A395" s="833" t="s">
        <v>37</v>
      </c>
      <c r="B395" s="834" t="s">
        <v>37</v>
      </c>
      <c r="C395" s="522" t="s">
        <v>426</v>
      </c>
      <c r="D395" s="779">
        <v>2014</v>
      </c>
      <c r="E395" s="779" t="s">
        <v>20</v>
      </c>
      <c r="F395" s="779" t="s">
        <v>1014</v>
      </c>
      <c r="G395" s="830" t="s">
        <v>2079</v>
      </c>
      <c r="H395" s="828" t="s">
        <v>940</v>
      </c>
      <c r="I395" s="830" t="s">
        <v>400</v>
      </c>
      <c r="J395" s="829" t="s">
        <v>1463</v>
      </c>
      <c r="K395" s="830"/>
      <c r="L395" s="831"/>
      <c r="M395" s="831">
        <v>2</v>
      </c>
      <c r="N395" s="831">
        <f t="shared" si="6"/>
        <v>2</v>
      </c>
      <c r="O395" s="832"/>
    </row>
    <row r="396" spans="1:15">
      <c r="A396" s="833" t="s">
        <v>37</v>
      </c>
      <c r="B396" s="827" t="s">
        <v>37</v>
      </c>
      <c r="C396" s="779" t="s">
        <v>426</v>
      </c>
      <c r="D396" s="779">
        <v>2014</v>
      </c>
      <c r="E396" s="779" t="s">
        <v>20</v>
      </c>
      <c r="F396" s="779" t="s">
        <v>1014</v>
      </c>
      <c r="G396" s="830" t="s">
        <v>2079</v>
      </c>
      <c r="H396" s="813" t="s">
        <v>815</v>
      </c>
      <c r="I396" s="830" t="s">
        <v>400</v>
      </c>
      <c r="J396" s="814" t="s">
        <v>1463</v>
      </c>
      <c r="K396" s="779"/>
      <c r="L396" s="835">
        <v>252</v>
      </c>
      <c r="M396" s="835"/>
      <c r="N396" s="831">
        <f t="shared" si="6"/>
        <v>252</v>
      </c>
      <c r="O396" s="832"/>
    </row>
    <row r="397" spans="1:15">
      <c r="A397" s="833" t="s">
        <v>37</v>
      </c>
      <c r="B397" s="834" t="s">
        <v>37</v>
      </c>
      <c r="C397" s="522" t="s">
        <v>426</v>
      </c>
      <c r="D397" s="779">
        <v>2014</v>
      </c>
      <c r="E397" s="779" t="s">
        <v>20</v>
      </c>
      <c r="F397" s="779" t="s">
        <v>1014</v>
      </c>
      <c r="G397" s="830" t="s">
        <v>2079</v>
      </c>
      <c r="H397" s="828" t="s">
        <v>784</v>
      </c>
      <c r="I397" s="779">
        <v>2</v>
      </c>
      <c r="J397" s="829" t="s">
        <v>1463</v>
      </c>
      <c r="K397" s="830"/>
      <c r="L397" s="831">
        <v>142</v>
      </c>
      <c r="M397" s="831"/>
      <c r="N397" s="831">
        <f t="shared" si="6"/>
        <v>142</v>
      </c>
      <c r="O397" s="832"/>
    </row>
    <row r="398" spans="1:15">
      <c r="A398" s="833" t="s">
        <v>37</v>
      </c>
      <c r="B398" s="834" t="s">
        <v>37</v>
      </c>
      <c r="C398" s="522" t="s">
        <v>426</v>
      </c>
      <c r="D398" s="779">
        <v>2014</v>
      </c>
      <c r="E398" s="779" t="s">
        <v>20</v>
      </c>
      <c r="F398" s="779" t="s">
        <v>1014</v>
      </c>
      <c r="G398" s="830" t="s">
        <v>2079</v>
      </c>
      <c r="H398" s="828" t="s">
        <v>785</v>
      </c>
      <c r="I398" s="830" t="s">
        <v>400</v>
      </c>
      <c r="J398" s="829" t="s">
        <v>1463</v>
      </c>
      <c r="K398" s="830"/>
      <c r="L398" s="831">
        <v>367</v>
      </c>
      <c r="M398" s="831"/>
      <c r="N398" s="831">
        <f t="shared" si="6"/>
        <v>367</v>
      </c>
      <c r="O398" s="832"/>
    </row>
    <row r="399" spans="1:15">
      <c r="A399" s="833" t="s">
        <v>37</v>
      </c>
      <c r="B399" s="827" t="s">
        <v>37</v>
      </c>
      <c r="C399" s="779" t="s">
        <v>426</v>
      </c>
      <c r="D399" s="779">
        <v>2014</v>
      </c>
      <c r="E399" s="779" t="s">
        <v>20</v>
      </c>
      <c r="F399" s="779" t="s">
        <v>1014</v>
      </c>
      <c r="G399" s="830" t="s">
        <v>2079</v>
      </c>
      <c r="H399" s="828" t="s">
        <v>1824</v>
      </c>
      <c r="I399" s="830" t="s">
        <v>400</v>
      </c>
      <c r="J399" s="829" t="s">
        <v>1463</v>
      </c>
      <c r="K399" s="830"/>
      <c r="L399" s="831">
        <v>158</v>
      </c>
      <c r="M399" s="831"/>
      <c r="N399" s="831">
        <f t="shared" si="6"/>
        <v>158</v>
      </c>
      <c r="O399" s="832"/>
    </row>
    <row r="400" spans="1:15">
      <c r="A400" s="833" t="s">
        <v>37</v>
      </c>
      <c r="B400" s="834" t="s">
        <v>37</v>
      </c>
      <c r="C400" s="522" t="s">
        <v>426</v>
      </c>
      <c r="D400" s="779">
        <v>2014</v>
      </c>
      <c r="E400" s="779" t="s">
        <v>20</v>
      </c>
      <c r="F400" s="779" t="s">
        <v>1014</v>
      </c>
      <c r="G400" s="830" t="s">
        <v>2079</v>
      </c>
      <c r="H400" s="813" t="s">
        <v>786</v>
      </c>
      <c r="I400" s="830" t="s">
        <v>400</v>
      </c>
      <c r="J400" s="814" t="s">
        <v>1463</v>
      </c>
      <c r="K400" s="779"/>
      <c r="L400" s="835">
        <v>48</v>
      </c>
      <c r="M400" s="835"/>
      <c r="N400" s="831">
        <f t="shared" si="6"/>
        <v>48</v>
      </c>
      <c r="O400" s="832"/>
    </row>
    <row r="401" spans="1:15">
      <c r="A401" s="833" t="s">
        <v>37</v>
      </c>
      <c r="B401" s="834" t="s">
        <v>37</v>
      </c>
      <c r="C401" s="522" t="s">
        <v>426</v>
      </c>
      <c r="D401" s="779">
        <v>2014</v>
      </c>
      <c r="E401" s="779" t="s">
        <v>20</v>
      </c>
      <c r="F401" s="779" t="s">
        <v>1014</v>
      </c>
      <c r="G401" s="830" t="s">
        <v>2079</v>
      </c>
      <c r="H401" s="828" t="s">
        <v>1368</v>
      </c>
      <c r="I401" s="779">
        <v>2</v>
      </c>
      <c r="J401" s="829" t="s">
        <v>1463</v>
      </c>
      <c r="K401" s="830"/>
      <c r="L401" s="831">
        <v>1</v>
      </c>
      <c r="M401" s="831"/>
      <c r="N401" s="831">
        <f t="shared" si="6"/>
        <v>1</v>
      </c>
      <c r="O401" s="832"/>
    </row>
    <row r="402" spans="1:15">
      <c r="A402" s="833" t="s">
        <v>37</v>
      </c>
      <c r="B402" s="827" t="s">
        <v>37</v>
      </c>
      <c r="C402" s="779" t="s">
        <v>426</v>
      </c>
      <c r="D402" s="779">
        <v>2014</v>
      </c>
      <c r="E402" s="779" t="s">
        <v>20</v>
      </c>
      <c r="F402" s="779" t="s">
        <v>1014</v>
      </c>
      <c r="G402" s="830" t="s">
        <v>2079</v>
      </c>
      <c r="H402" s="813" t="s">
        <v>787</v>
      </c>
      <c r="I402" s="779">
        <v>1</v>
      </c>
      <c r="J402" s="814" t="s">
        <v>1463</v>
      </c>
      <c r="K402" s="779"/>
      <c r="L402" s="835">
        <v>2365</v>
      </c>
      <c r="M402" s="835">
        <v>2</v>
      </c>
      <c r="N402" s="831">
        <f t="shared" si="6"/>
        <v>2367</v>
      </c>
      <c r="O402" s="832"/>
    </row>
    <row r="403" spans="1:15">
      <c r="A403" s="833" t="s">
        <v>37</v>
      </c>
      <c r="B403" s="834" t="s">
        <v>37</v>
      </c>
      <c r="C403" s="522" t="s">
        <v>426</v>
      </c>
      <c r="D403" s="779">
        <v>2014</v>
      </c>
      <c r="E403" s="779" t="s">
        <v>20</v>
      </c>
      <c r="F403" s="779" t="s">
        <v>1014</v>
      </c>
      <c r="G403" s="830" t="s">
        <v>2079</v>
      </c>
      <c r="H403" s="828" t="s">
        <v>842</v>
      </c>
      <c r="I403" s="779">
        <v>2</v>
      </c>
      <c r="J403" s="829" t="s">
        <v>1463</v>
      </c>
      <c r="K403" s="830"/>
      <c r="L403" s="831">
        <v>13</v>
      </c>
      <c r="M403" s="831"/>
      <c r="N403" s="831">
        <f t="shared" si="6"/>
        <v>13</v>
      </c>
      <c r="O403" s="832"/>
    </row>
    <row r="404" spans="1:15">
      <c r="A404" s="833" t="s">
        <v>37</v>
      </c>
      <c r="B404" s="834" t="s">
        <v>37</v>
      </c>
      <c r="C404" s="522" t="s">
        <v>426</v>
      </c>
      <c r="D404" s="779">
        <v>2014</v>
      </c>
      <c r="E404" s="779" t="s">
        <v>20</v>
      </c>
      <c r="F404" s="779" t="s">
        <v>1014</v>
      </c>
      <c r="G404" s="830" t="s">
        <v>2079</v>
      </c>
      <c r="H404" s="828" t="s">
        <v>789</v>
      </c>
      <c r="I404" s="830" t="s">
        <v>400</v>
      </c>
      <c r="J404" s="829" t="s">
        <v>1463</v>
      </c>
      <c r="K404" s="830"/>
      <c r="L404" s="831">
        <v>229</v>
      </c>
      <c r="M404" s="831"/>
      <c r="N404" s="831">
        <f t="shared" si="6"/>
        <v>229</v>
      </c>
      <c r="O404" s="832"/>
    </row>
    <row r="405" spans="1:15">
      <c r="A405" s="833" t="s">
        <v>37</v>
      </c>
      <c r="B405" s="827" t="s">
        <v>37</v>
      </c>
      <c r="C405" s="779" t="s">
        <v>426</v>
      </c>
      <c r="D405" s="779">
        <v>2014</v>
      </c>
      <c r="E405" s="779" t="s">
        <v>20</v>
      </c>
      <c r="F405" s="779" t="s">
        <v>1014</v>
      </c>
      <c r="G405" s="830" t="s">
        <v>2079</v>
      </c>
      <c r="H405" s="828" t="s">
        <v>817</v>
      </c>
      <c r="I405" s="830" t="s">
        <v>400</v>
      </c>
      <c r="J405" s="829" t="s">
        <v>1463</v>
      </c>
      <c r="K405" s="779"/>
      <c r="L405" s="835">
        <v>99</v>
      </c>
      <c r="M405" s="835"/>
      <c r="N405" s="831">
        <f t="shared" si="6"/>
        <v>99</v>
      </c>
      <c r="O405" s="832"/>
    </row>
    <row r="406" spans="1:15">
      <c r="A406" s="833" t="s">
        <v>37</v>
      </c>
      <c r="B406" s="834" t="s">
        <v>37</v>
      </c>
      <c r="C406" s="522" t="s">
        <v>426</v>
      </c>
      <c r="D406" s="779">
        <v>2014</v>
      </c>
      <c r="E406" s="779" t="s">
        <v>20</v>
      </c>
      <c r="F406" s="779" t="s">
        <v>1014</v>
      </c>
      <c r="G406" s="830" t="s">
        <v>2079</v>
      </c>
      <c r="H406" s="813" t="s">
        <v>818</v>
      </c>
      <c r="I406" s="830" t="s">
        <v>400</v>
      </c>
      <c r="J406" s="814" t="s">
        <v>1463</v>
      </c>
      <c r="K406" s="779"/>
      <c r="L406" s="835">
        <v>2859</v>
      </c>
      <c r="M406" s="835"/>
      <c r="N406" s="831">
        <f t="shared" si="6"/>
        <v>2859</v>
      </c>
      <c r="O406" s="832"/>
    </row>
    <row r="407" spans="1:15">
      <c r="A407" s="833" t="s">
        <v>37</v>
      </c>
      <c r="B407" s="834" t="s">
        <v>37</v>
      </c>
      <c r="C407" s="522" t="s">
        <v>426</v>
      </c>
      <c r="D407" s="779">
        <v>2014</v>
      </c>
      <c r="E407" s="779" t="s">
        <v>20</v>
      </c>
      <c r="F407" s="779" t="s">
        <v>1014</v>
      </c>
      <c r="G407" s="830" t="s">
        <v>2079</v>
      </c>
      <c r="H407" s="828" t="s">
        <v>1787</v>
      </c>
      <c r="I407" s="830" t="s">
        <v>400</v>
      </c>
      <c r="J407" s="829" t="s">
        <v>1463</v>
      </c>
      <c r="K407" s="830"/>
      <c r="L407" s="831">
        <v>11</v>
      </c>
      <c r="M407" s="831"/>
      <c r="N407" s="831">
        <f t="shared" si="6"/>
        <v>11</v>
      </c>
      <c r="O407" s="832"/>
    </row>
    <row r="408" spans="1:15">
      <c r="A408" s="833" t="s">
        <v>37</v>
      </c>
      <c r="B408" s="827" t="s">
        <v>37</v>
      </c>
      <c r="C408" s="779" t="s">
        <v>426</v>
      </c>
      <c r="D408" s="779">
        <v>2014</v>
      </c>
      <c r="E408" s="779" t="s">
        <v>20</v>
      </c>
      <c r="F408" s="779" t="s">
        <v>1014</v>
      </c>
      <c r="G408" s="830" t="s">
        <v>2079</v>
      </c>
      <c r="H408" s="813" t="s">
        <v>790</v>
      </c>
      <c r="I408" s="830" t="s">
        <v>400</v>
      </c>
      <c r="J408" s="814" t="s">
        <v>1463</v>
      </c>
      <c r="K408" s="779"/>
      <c r="L408" s="835">
        <v>33</v>
      </c>
      <c r="M408" s="835"/>
      <c r="N408" s="831">
        <f t="shared" si="6"/>
        <v>33</v>
      </c>
      <c r="O408" s="832"/>
    </row>
    <row r="409" spans="1:15">
      <c r="A409" s="833" t="s">
        <v>37</v>
      </c>
      <c r="B409" s="834" t="s">
        <v>37</v>
      </c>
      <c r="C409" s="522" t="s">
        <v>426</v>
      </c>
      <c r="D409" s="779">
        <v>2014</v>
      </c>
      <c r="E409" s="779" t="s">
        <v>20</v>
      </c>
      <c r="F409" s="779" t="s">
        <v>1014</v>
      </c>
      <c r="G409" s="830" t="s">
        <v>2079</v>
      </c>
      <c r="H409" s="828" t="s">
        <v>791</v>
      </c>
      <c r="I409" s="779">
        <v>2</v>
      </c>
      <c r="J409" s="829" t="s">
        <v>1463</v>
      </c>
      <c r="K409" s="830"/>
      <c r="L409" s="831"/>
      <c r="M409" s="831">
        <v>1</v>
      </c>
      <c r="N409" s="831">
        <f t="shared" ref="N409:N472" si="7">L409+M409</f>
        <v>1</v>
      </c>
      <c r="O409" s="832"/>
    </row>
    <row r="410" spans="1:15">
      <c r="A410" s="833" t="s">
        <v>37</v>
      </c>
      <c r="B410" s="834" t="s">
        <v>37</v>
      </c>
      <c r="C410" s="522" t="s">
        <v>426</v>
      </c>
      <c r="D410" s="779">
        <v>2014</v>
      </c>
      <c r="E410" s="779" t="s">
        <v>20</v>
      </c>
      <c r="F410" s="779" t="s">
        <v>1014</v>
      </c>
      <c r="G410" s="830" t="s">
        <v>2079</v>
      </c>
      <c r="H410" s="828" t="s">
        <v>819</v>
      </c>
      <c r="I410" s="779">
        <v>2</v>
      </c>
      <c r="J410" s="829" t="s">
        <v>1463</v>
      </c>
      <c r="K410" s="830"/>
      <c r="L410" s="831"/>
      <c r="M410" s="831">
        <v>12</v>
      </c>
      <c r="N410" s="831">
        <f t="shared" si="7"/>
        <v>12</v>
      </c>
      <c r="O410" s="832"/>
    </row>
    <row r="411" spans="1:15">
      <c r="A411" s="833" t="s">
        <v>37</v>
      </c>
      <c r="B411" s="827" t="s">
        <v>37</v>
      </c>
      <c r="C411" s="779" t="s">
        <v>426</v>
      </c>
      <c r="D411" s="779">
        <v>2014</v>
      </c>
      <c r="E411" s="779" t="s">
        <v>20</v>
      </c>
      <c r="F411" s="779" t="s">
        <v>1014</v>
      </c>
      <c r="G411" s="830" t="s">
        <v>2079</v>
      </c>
      <c r="H411" s="828" t="s">
        <v>792</v>
      </c>
      <c r="I411" s="779">
        <v>1</v>
      </c>
      <c r="J411" s="829" t="s">
        <v>1463</v>
      </c>
      <c r="K411" s="830"/>
      <c r="L411" s="831">
        <v>5001</v>
      </c>
      <c r="M411" s="831">
        <v>225</v>
      </c>
      <c r="N411" s="831">
        <f t="shared" si="7"/>
        <v>5226</v>
      </c>
      <c r="O411" s="832"/>
    </row>
    <row r="412" spans="1:15">
      <c r="A412" s="833" t="s">
        <v>37</v>
      </c>
      <c r="B412" s="834" t="s">
        <v>37</v>
      </c>
      <c r="C412" s="522" t="s">
        <v>426</v>
      </c>
      <c r="D412" s="779">
        <v>2014</v>
      </c>
      <c r="E412" s="779" t="s">
        <v>20</v>
      </c>
      <c r="F412" s="779" t="s">
        <v>1014</v>
      </c>
      <c r="G412" s="830" t="s">
        <v>2079</v>
      </c>
      <c r="H412" s="813" t="s">
        <v>1800</v>
      </c>
      <c r="I412" s="830" t="s">
        <v>400</v>
      </c>
      <c r="J412" s="814" t="s">
        <v>1463</v>
      </c>
      <c r="K412" s="779"/>
      <c r="L412" s="835"/>
      <c r="M412" s="835">
        <v>45</v>
      </c>
      <c r="N412" s="831">
        <f t="shared" si="7"/>
        <v>45</v>
      </c>
      <c r="O412" s="832"/>
    </row>
    <row r="413" spans="1:15">
      <c r="A413" s="833" t="s">
        <v>37</v>
      </c>
      <c r="B413" s="834" t="s">
        <v>37</v>
      </c>
      <c r="C413" s="522" t="s">
        <v>426</v>
      </c>
      <c r="D413" s="779">
        <v>2014</v>
      </c>
      <c r="E413" s="779" t="s">
        <v>20</v>
      </c>
      <c r="F413" s="779" t="s">
        <v>1014</v>
      </c>
      <c r="G413" s="830" t="s">
        <v>2079</v>
      </c>
      <c r="H413" s="813" t="s">
        <v>1825</v>
      </c>
      <c r="I413" s="830" t="s">
        <v>400</v>
      </c>
      <c r="J413" s="814" t="s">
        <v>1463</v>
      </c>
      <c r="K413" s="779"/>
      <c r="L413" s="835">
        <v>6</v>
      </c>
      <c r="M413" s="835"/>
      <c r="N413" s="831">
        <f t="shared" si="7"/>
        <v>6</v>
      </c>
      <c r="O413" s="832"/>
    </row>
    <row r="414" spans="1:15">
      <c r="A414" s="833" t="s">
        <v>37</v>
      </c>
      <c r="B414" s="827" t="s">
        <v>37</v>
      </c>
      <c r="C414" s="779" t="s">
        <v>426</v>
      </c>
      <c r="D414" s="779">
        <v>2014</v>
      </c>
      <c r="E414" s="779" t="s">
        <v>20</v>
      </c>
      <c r="F414" s="779" t="s">
        <v>1014</v>
      </c>
      <c r="G414" s="830" t="s">
        <v>2079</v>
      </c>
      <c r="H414" s="828" t="s">
        <v>828</v>
      </c>
      <c r="I414" s="779">
        <v>2</v>
      </c>
      <c r="J414" s="829" t="s">
        <v>1463</v>
      </c>
      <c r="K414" s="830"/>
      <c r="L414" s="831">
        <v>1263</v>
      </c>
      <c r="M414" s="831">
        <v>58</v>
      </c>
      <c r="N414" s="831">
        <f t="shared" si="7"/>
        <v>1321</v>
      </c>
      <c r="O414" s="832"/>
    </row>
    <row r="415" spans="1:15">
      <c r="A415" s="833" t="s">
        <v>37</v>
      </c>
      <c r="B415" s="834" t="s">
        <v>37</v>
      </c>
      <c r="C415" s="522" t="s">
        <v>426</v>
      </c>
      <c r="D415" s="779">
        <v>2014</v>
      </c>
      <c r="E415" s="779" t="s">
        <v>20</v>
      </c>
      <c r="F415" s="779" t="s">
        <v>1014</v>
      </c>
      <c r="G415" s="830" t="s">
        <v>2079</v>
      </c>
      <c r="H415" s="813" t="s">
        <v>1779</v>
      </c>
      <c r="I415" s="779">
        <v>2</v>
      </c>
      <c r="J415" s="814" t="s">
        <v>1463</v>
      </c>
      <c r="K415" s="779"/>
      <c r="L415" s="835">
        <v>580</v>
      </c>
      <c r="M415" s="835"/>
      <c r="N415" s="831">
        <f t="shared" si="7"/>
        <v>580</v>
      </c>
      <c r="O415" s="832"/>
    </row>
    <row r="416" spans="1:15">
      <c r="A416" s="833" t="s">
        <v>37</v>
      </c>
      <c r="B416" s="834" t="s">
        <v>37</v>
      </c>
      <c r="C416" s="522" t="s">
        <v>426</v>
      </c>
      <c r="D416" s="779">
        <v>2014</v>
      </c>
      <c r="E416" s="779" t="s">
        <v>20</v>
      </c>
      <c r="F416" s="779" t="s">
        <v>1014</v>
      </c>
      <c r="G416" s="830" t="s">
        <v>2079</v>
      </c>
      <c r="H416" s="828" t="s">
        <v>1184</v>
      </c>
      <c r="I416" s="779">
        <v>2</v>
      </c>
      <c r="J416" s="829" t="s">
        <v>1463</v>
      </c>
      <c r="K416" s="830"/>
      <c r="L416" s="831">
        <v>5018</v>
      </c>
      <c r="M416" s="831"/>
      <c r="N416" s="831">
        <f t="shared" si="7"/>
        <v>5018</v>
      </c>
      <c r="O416" s="832"/>
    </row>
    <row r="417" spans="1:15">
      <c r="A417" s="833" t="s">
        <v>37</v>
      </c>
      <c r="B417" s="827" t="s">
        <v>37</v>
      </c>
      <c r="C417" s="779" t="s">
        <v>426</v>
      </c>
      <c r="D417" s="779">
        <v>2014</v>
      </c>
      <c r="E417" s="779" t="s">
        <v>20</v>
      </c>
      <c r="F417" s="779" t="s">
        <v>1014</v>
      </c>
      <c r="G417" s="830" t="s">
        <v>2079</v>
      </c>
      <c r="H417" s="828" t="s">
        <v>833</v>
      </c>
      <c r="I417" s="779">
        <v>2</v>
      </c>
      <c r="J417" s="829" t="s">
        <v>1463</v>
      </c>
      <c r="K417" s="830"/>
      <c r="L417" s="831">
        <v>502</v>
      </c>
      <c r="M417" s="831"/>
      <c r="N417" s="831">
        <f t="shared" si="7"/>
        <v>502</v>
      </c>
      <c r="O417" s="832"/>
    </row>
    <row r="418" spans="1:15">
      <c r="A418" s="833" t="s">
        <v>37</v>
      </c>
      <c r="B418" s="834" t="s">
        <v>37</v>
      </c>
      <c r="C418" s="522" t="s">
        <v>426</v>
      </c>
      <c r="D418" s="779">
        <v>2014</v>
      </c>
      <c r="E418" s="779" t="s">
        <v>20</v>
      </c>
      <c r="F418" s="779" t="s">
        <v>1014</v>
      </c>
      <c r="G418" s="830" t="s">
        <v>2079</v>
      </c>
      <c r="H418" s="813" t="s">
        <v>1170</v>
      </c>
      <c r="I418" s="830" t="s">
        <v>400</v>
      </c>
      <c r="J418" s="814" t="s">
        <v>1463</v>
      </c>
      <c r="K418" s="779"/>
      <c r="L418" s="835">
        <v>65</v>
      </c>
      <c r="M418" s="835">
        <v>28</v>
      </c>
      <c r="N418" s="831">
        <f t="shared" si="7"/>
        <v>93</v>
      </c>
      <c r="O418" s="832"/>
    </row>
    <row r="419" spans="1:15">
      <c r="A419" s="833" t="s">
        <v>37</v>
      </c>
      <c r="B419" s="834" t="s">
        <v>37</v>
      </c>
      <c r="C419" s="522" t="s">
        <v>426</v>
      </c>
      <c r="D419" s="779">
        <v>2014</v>
      </c>
      <c r="E419" s="779" t="s">
        <v>20</v>
      </c>
      <c r="F419" s="779" t="s">
        <v>1014</v>
      </c>
      <c r="G419" s="830" t="s">
        <v>2079</v>
      </c>
      <c r="H419" s="828" t="s">
        <v>679</v>
      </c>
      <c r="I419" s="830" t="s">
        <v>400</v>
      </c>
      <c r="J419" s="829" t="s">
        <v>1463</v>
      </c>
      <c r="K419" s="830"/>
      <c r="L419" s="831">
        <v>5</v>
      </c>
      <c r="M419" s="831"/>
      <c r="N419" s="831">
        <f t="shared" si="7"/>
        <v>5</v>
      </c>
      <c r="O419" s="832"/>
    </row>
    <row r="420" spans="1:15">
      <c r="A420" s="833" t="s">
        <v>37</v>
      </c>
      <c r="B420" s="827" t="s">
        <v>37</v>
      </c>
      <c r="C420" s="779" t="s">
        <v>426</v>
      </c>
      <c r="D420" s="779">
        <v>2014</v>
      </c>
      <c r="E420" s="779" t="s">
        <v>20</v>
      </c>
      <c r="F420" s="779" t="s">
        <v>1014</v>
      </c>
      <c r="G420" s="830" t="s">
        <v>2079</v>
      </c>
      <c r="H420" s="828" t="s">
        <v>1373</v>
      </c>
      <c r="I420" s="830" t="s">
        <v>400</v>
      </c>
      <c r="J420" s="829" t="s">
        <v>1463</v>
      </c>
      <c r="K420" s="830"/>
      <c r="L420" s="831">
        <v>6</v>
      </c>
      <c r="M420" s="831"/>
      <c r="N420" s="831">
        <f t="shared" si="7"/>
        <v>6</v>
      </c>
      <c r="O420" s="832"/>
    </row>
    <row r="421" spans="1:15">
      <c r="A421" s="833" t="s">
        <v>37</v>
      </c>
      <c r="B421" s="834" t="s">
        <v>37</v>
      </c>
      <c r="C421" s="522" t="s">
        <v>426</v>
      </c>
      <c r="D421" s="779">
        <v>2014</v>
      </c>
      <c r="E421" s="779" t="s">
        <v>20</v>
      </c>
      <c r="F421" s="779" t="s">
        <v>1014</v>
      </c>
      <c r="G421" s="830" t="s">
        <v>2079</v>
      </c>
      <c r="H421" s="828" t="s">
        <v>794</v>
      </c>
      <c r="I421" s="779">
        <v>2</v>
      </c>
      <c r="J421" s="829" t="s">
        <v>1463</v>
      </c>
      <c r="K421" s="830"/>
      <c r="L421" s="831">
        <v>1918</v>
      </c>
      <c r="M421" s="831">
        <v>20</v>
      </c>
      <c r="N421" s="831">
        <f t="shared" si="7"/>
        <v>1938</v>
      </c>
      <c r="O421" s="832"/>
    </row>
    <row r="422" spans="1:15">
      <c r="A422" s="833" t="s">
        <v>37</v>
      </c>
      <c r="B422" s="834" t="s">
        <v>37</v>
      </c>
      <c r="C422" s="522" t="s">
        <v>426</v>
      </c>
      <c r="D422" s="779">
        <v>2014</v>
      </c>
      <c r="E422" s="779" t="s">
        <v>20</v>
      </c>
      <c r="F422" s="779" t="s">
        <v>1014</v>
      </c>
      <c r="G422" s="830" t="s">
        <v>2079</v>
      </c>
      <c r="H422" s="813" t="s">
        <v>1812</v>
      </c>
      <c r="I422" s="830" t="s">
        <v>400</v>
      </c>
      <c r="J422" s="814" t="s">
        <v>1464</v>
      </c>
      <c r="K422" s="779"/>
      <c r="L422" s="835">
        <v>206</v>
      </c>
      <c r="M422" s="835"/>
      <c r="N422" s="831">
        <f t="shared" si="7"/>
        <v>206</v>
      </c>
      <c r="O422" s="832"/>
    </row>
    <row r="423" spans="1:15">
      <c r="A423" s="833" t="s">
        <v>37</v>
      </c>
      <c r="B423" s="827" t="s">
        <v>37</v>
      </c>
      <c r="C423" s="779" t="s">
        <v>426</v>
      </c>
      <c r="D423" s="779">
        <v>2014</v>
      </c>
      <c r="E423" s="779" t="s">
        <v>20</v>
      </c>
      <c r="F423" s="779" t="s">
        <v>1014</v>
      </c>
      <c r="G423" s="830" t="s">
        <v>2079</v>
      </c>
      <c r="H423" s="828" t="s">
        <v>1807</v>
      </c>
      <c r="I423" s="830" t="s">
        <v>400</v>
      </c>
      <c r="J423" s="829" t="s">
        <v>1464</v>
      </c>
      <c r="K423" s="779"/>
      <c r="L423" s="835"/>
      <c r="M423" s="835">
        <v>2</v>
      </c>
      <c r="N423" s="831">
        <f t="shared" si="7"/>
        <v>2</v>
      </c>
      <c r="O423" s="832"/>
    </row>
    <row r="424" spans="1:15">
      <c r="A424" s="833" t="s">
        <v>37</v>
      </c>
      <c r="B424" s="834" t="s">
        <v>37</v>
      </c>
      <c r="C424" s="522" t="s">
        <v>426</v>
      </c>
      <c r="D424" s="779">
        <v>2014</v>
      </c>
      <c r="E424" s="779" t="s">
        <v>20</v>
      </c>
      <c r="F424" s="779" t="s">
        <v>1014</v>
      </c>
      <c r="G424" s="830" t="s">
        <v>2079</v>
      </c>
      <c r="H424" s="828" t="s">
        <v>1802</v>
      </c>
      <c r="I424" s="830" t="s">
        <v>400</v>
      </c>
      <c r="J424" s="829" t="s">
        <v>1464</v>
      </c>
      <c r="K424" s="830"/>
      <c r="L424" s="831"/>
      <c r="M424" s="831">
        <v>18</v>
      </c>
      <c r="N424" s="831">
        <f t="shared" si="7"/>
        <v>18</v>
      </c>
      <c r="O424" s="832"/>
    </row>
    <row r="425" spans="1:15">
      <c r="A425" s="833" t="s">
        <v>37</v>
      </c>
      <c r="B425" s="834" t="s">
        <v>37</v>
      </c>
      <c r="C425" s="522" t="s">
        <v>426</v>
      </c>
      <c r="D425" s="779">
        <v>2014</v>
      </c>
      <c r="E425" s="779" t="s">
        <v>20</v>
      </c>
      <c r="F425" s="779" t="s">
        <v>1014</v>
      </c>
      <c r="G425" s="830" t="s">
        <v>2079</v>
      </c>
      <c r="H425" s="828" t="s">
        <v>1826</v>
      </c>
      <c r="I425" s="830" t="s">
        <v>400</v>
      </c>
      <c r="J425" s="829" t="s">
        <v>1464</v>
      </c>
      <c r="K425" s="779"/>
      <c r="L425" s="835">
        <v>303</v>
      </c>
      <c r="M425" s="835"/>
      <c r="N425" s="831">
        <f t="shared" si="7"/>
        <v>303</v>
      </c>
      <c r="O425" s="832"/>
    </row>
    <row r="426" spans="1:15">
      <c r="A426" s="833" t="s">
        <v>37</v>
      </c>
      <c r="B426" s="827" t="s">
        <v>37</v>
      </c>
      <c r="C426" s="779" t="s">
        <v>426</v>
      </c>
      <c r="D426" s="779">
        <v>2014</v>
      </c>
      <c r="E426" s="779" t="s">
        <v>20</v>
      </c>
      <c r="F426" s="779" t="s">
        <v>1014</v>
      </c>
      <c r="G426" s="830" t="s">
        <v>2079</v>
      </c>
      <c r="H426" s="813" t="s">
        <v>1788</v>
      </c>
      <c r="I426" s="830" t="s">
        <v>400</v>
      </c>
      <c r="J426" s="814" t="s">
        <v>1464</v>
      </c>
      <c r="K426" s="779"/>
      <c r="L426" s="835"/>
      <c r="M426" s="835">
        <v>14</v>
      </c>
      <c r="N426" s="831">
        <f t="shared" si="7"/>
        <v>14</v>
      </c>
      <c r="O426" s="832"/>
    </row>
    <row r="427" spans="1:15">
      <c r="A427" s="833" t="s">
        <v>37</v>
      </c>
      <c r="B427" s="834" t="s">
        <v>37</v>
      </c>
      <c r="C427" s="522" t="s">
        <v>426</v>
      </c>
      <c r="D427" s="779">
        <v>2014</v>
      </c>
      <c r="E427" s="779" t="s">
        <v>20</v>
      </c>
      <c r="F427" s="779" t="s">
        <v>1014</v>
      </c>
      <c r="G427" s="830" t="s">
        <v>2079</v>
      </c>
      <c r="H427" s="828" t="s">
        <v>822</v>
      </c>
      <c r="I427" s="830" t="s">
        <v>400</v>
      </c>
      <c r="J427" s="829" t="s">
        <v>1464</v>
      </c>
      <c r="K427" s="830"/>
      <c r="L427" s="831">
        <v>3</v>
      </c>
      <c r="M427" s="831">
        <v>16</v>
      </c>
      <c r="N427" s="831">
        <f t="shared" si="7"/>
        <v>19</v>
      </c>
      <c r="O427" s="832"/>
    </row>
    <row r="428" spans="1:15">
      <c r="A428" s="833" t="s">
        <v>37</v>
      </c>
      <c r="B428" s="834" t="s">
        <v>37</v>
      </c>
      <c r="C428" s="522" t="s">
        <v>426</v>
      </c>
      <c r="D428" s="779">
        <v>2014</v>
      </c>
      <c r="E428" s="779" t="s">
        <v>20</v>
      </c>
      <c r="F428" s="779" t="s">
        <v>1014</v>
      </c>
      <c r="G428" s="830" t="s">
        <v>2079</v>
      </c>
      <c r="H428" s="828" t="s">
        <v>1827</v>
      </c>
      <c r="I428" s="830" t="s">
        <v>400</v>
      </c>
      <c r="J428" s="829" t="s">
        <v>1464</v>
      </c>
      <c r="K428" s="830"/>
      <c r="L428" s="831"/>
      <c r="M428" s="831">
        <v>3</v>
      </c>
      <c r="N428" s="831">
        <f t="shared" si="7"/>
        <v>3</v>
      </c>
      <c r="O428" s="832"/>
    </row>
    <row r="429" spans="1:15">
      <c r="A429" s="833" t="s">
        <v>37</v>
      </c>
      <c r="B429" s="827" t="s">
        <v>37</v>
      </c>
      <c r="C429" s="779" t="s">
        <v>426</v>
      </c>
      <c r="D429" s="779">
        <v>2014</v>
      </c>
      <c r="E429" s="779" t="s">
        <v>20</v>
      </c>
      <c r="F429" s="779" t="s">
        <v>1014</v>
      </c>
      <c r="G429" s="830" t="s">
        <v>2079</v>
      </c>
      <c r="H429" s="828" t="s">
        <v>1792</v>
      </c>
      <c r="I429" s="830" t="s">
        <v>400</v>
      </c>
      <c r="J429" s="829" t="s">
        <v>1464</v>
      </c>
      <c r="K429" s="830"/>
      <c r="L429" s="831"/>
      <c r="M429" s="831">
        <v>69</v>
      </c>
      <c r="N429" s="831">
        <f t="shared" si="7"/>
        <v>69</v>
      </c>
      <c r="O429" s="832"/>
    </row>
    <row r="430" spans="1:15">
      <c r="A430" s="833" t="s">
        <v>37</v>
      </c>
      <c r="B430" s="834" t="s">
        <v>37</v>
      </c>
      <c r="C430" s="522" t="s">
        <v>426</v>
      </c>
      <c r="D430" s="779">
        <v>2014</v>
      </c>
      <c r="E430" s="779" t="s">
        <v>20</v>
      </c>
      <c r="F430" s="779" t="s">
        <v>1014</v>
      </c>
      <c r="G430" s="830" t="s">
        <v>2079</v>
      </c>
      <c r="H430" s="828" t="s">
        <v>874</v>
      </c>
      <c r="I430" s="830" t="s">
        <v>400</v>
      </c>
      <c r="J430" s="829" t="s">
        <v>1464</v>
      </c>
      <c r="K430" s="830"/>
      <c r="L430" s="831">
        <v>17</v>
      </c>
      <c r="M430" s="831"/>
      <c r="N430" s="831">
        <f t="shared" si="7"/>
        <v>17</v>
      </c>
      <c r="O430" s="832"/>
    </row>
    <row r="431" spans="1:15">
      <c r="A431" s="833" t="s">
        <v>37</v>
      </c>
      <c r="B431" s="834" t="s">
        <v>37</v>
      </c>
      <c r="C431" s="522" t="s">
        <v>426</v>
      </c>
      <c r="D431" s="779">
        <v>2014</v>
      </c>
      <c r="E431" s="779" t="s">
        <v>20</v>
      </c>
      <c r="F431" s="779" t="s">
        <v>1014</v>
      </c>
      <c r="G431" s="830" t="s">
        <v>2079</v>
      </c>
      <c r="H431" s="828" t="s">
        <v>867</v>
      </c>
      <c r="I431" s="830" t="s">
        <v>400</v>
      </c>
      <c r="J431" s="829" t="s">
        <v>1464</v>
      </c>
      <c r="K431" s="779"/>
      <c r="L431" s="835">
        <v>470</v>
      </c>
      <c r="M431" s="835">
        <v>46</v>
      </c>
      <c r="N431" s="831">
        <f t="shared" si="7"/>
        <v>516</v>
      </c>
      <c r="O431" s="832"/>
    </row>
    <row r="432" spans="1:15">
      <c r="A432" s="833" t="s">
        <v>37</v>
      </c>
      <c r="B432" s="827" t="s">
        <v>37</v>
      </c>
      <c r="C432" s="779" t="s">
        <v>426</v>
      </c>
      <c r="D432" s="779">
        <v>2014</v>
      </c>
      <c r="E432" s="779" t="s">
        <v>20</v>
      </c>
      <c r="F432" s="779" t="s">
        <v>1014</v>
      </c>
      <c r="G432" s="830" t="s">
        <v>2079</v>
      </c>
      <c r="H432" s="828" t="s">
        <v>755</v>
      </c>
      <c r="I432" s="779">
        <v>2</v>
      </c>
      <c r="J432" s="829" t="s">
        <v>1464</v>
      </c>
      <c r="K432" s="830"/>
      <c r="L432" s="831">
        <v>270</v>
      </c>
      <c r="M432" s="831">
        <v>17</v>
      </c>
      <c r="N432" s="831">
        <f t="shared" si="7"/>
        <v>287</v>
      </c>
      <c r="O432" s="832"/>
    </row>
    <row r="433" spans="1:15">
      <c r="A433" s="833" t="s">
        <v>37</v>
      </c>
      <c r="B433" s="834" t="s">
        <v>37</v>
      </c>
      <c r="C433" s="522" t="s">
        <v>426</v>
      </c>
      <c r="D433" s="779">
        <v>2014</v>
      </c>
      <c r="E433" s="779" t="s">
        <v>20</v>
      </c>
      <c r="F433" s="779" t="s">
        <v>1014</v>
      </c>
      <c r="G433" s="830" t="s">
        <v>2079</v>
      </c>
      <c r="H433" s="828" t="s">
        <v>1793</v>
      </c>
      <c r="I433" s="779">
        <v>2</v>
      </c>
      <c r="J433" s="829" t="s">
        <v>1464</v>
      </c>
      <c r="K433" s="830"/>
      <c r="L433" s="831">
        <v>87</v>
      </c>
      <c r="M433" s="831"/>
      <c r="N433" s="831">
        <f t="shared" si="7"/>
        <v>87</v>
      </c>
      <c r="O433" s="832"/>
    </row>
    <row r="434" spans="1:15">
      <c r="A434" s="833" t="s">
        <v>37</v>
      </c>
      <c r="B434" s="834" t="s">
        <v>37</v>
      </c>
      <c r="C434" s="522" t="s">
        <v>426</v>
      </c>
      <c r="D434" s="779">
        <v>2014</v>
      </c>
      <c r="E434" s="779" t="s">
        <v>20</v>
      </c>
      <c r="F434" s="779" t="s">
        <v>1014</v>
      </c>
      <c r="G434" s="830" t="s">
        <v>2079</v>
      </c>
      <c r="H434" s="828" t="s">
        <v>566</v>
      </c>
      <c r="I434" s="830" t="s">
        <v>400</v>
      </c>
      <c r="J434" s="829" t="s">
        <v>1464</v>
      </c>
      <c r="K434" s="830"/>
      <c r="L434" s="831">
        <v>57</v>
      </c>
      <c r="M434" s="831">
        <v>10</v>
      </c>
      <c r="N434" s="831">
        <f t="shared" si="7"/>
        <v>67</v>
      </c>
      <c r="O434" s="832"/>
    </row>
    <row r="435" spans="1:15">
      <c r="A435" s="833" t="s">
        <v>37</v>
      </c>
      <c r="B435" s="827" t="s">
        <v>37</v>
      </c>
      <c r="C435" s="779" t="s">
        <v>426</v>
      </c>
      <c r="D435" s="779">
        <v>2014</v>
      </c>
      <c r="E435" s="779" t="s">
        <v>20</v>
      </c>
      <c r="F435" s="779" t="s">
        <v>1014</v>
      </c>
      <c r="G435" s="830" t="s">
        <v>2079</v>
      </c>
      <c r="H435" s="828" t="s">
        <v>1828</v>
      </c>
      <c r="I435" s="830" t="s">
        <v>400</v>
      </c>
      <c r="J435" s="829" t="s">
        <v>1464</v>
      </c>
      <c r="K435" s="830"/>
      <c r="L435" s="831">
        <v>8</v>
      </c>
      <c r="M435" s="831">
        <v>4</v>
      </c>
      <c r="N435" s="831">
        <f t="shared" si="7"/>
        <v>12</v>
      </c>
      <c r="O435" s="832"/>
    </row>
    <row r="436" spans="1:15">
      <c r="A436" s="833" t="s">
        <v>37</v>
      </c>
      <c r="B436" s="834" t="s">
        <v>37</v>
      </c>
      <c r="C436" s="522" t="s">
        <v>426</v>
      </c>
      <c r="D436" s="779">
        <v>2014</v>
      </c>
      <c r="E436" s="779" t="s">
        <v>20</v>
      </c>
      <c r="F436" s="779" t="s">
        <v>1014</v>
      </c>
      <c r="G436" s="830" t="s">
        <v>2079</v>
      </c>
      <c r="H436" s="828" t="s">
        <v>756</v>
      </c>
      <c r="I436" s="830" t="s">
        <v>400</v>
      </c>
      <c r="J436" s="829" t="s">
        <v>1464</v>
      </c>
      <c r="K436" s="830"/>
      <c r="L436" s="831">
        <v>3082</v>
      </c>
      <c r="M436" s="831">
        <v>214</v>
      </c>
      <c r="N436" s="831">
        <f t="shared" si="7"/>
        <v>3296</v>
      </c>
      <c r="O436" s="832"/>
    </row>
    <row r="437" spans="1:15">
      <c r="A437" s="833" t="s">
        <v>37</v>
      </c>
      <c r="B437" s="834" t="s">
        <v>37</v>
      </c>
      <c r="C437" s="522" t="s">
        <v>426</v>
      </c>
      <c r="D437" s="779">
        <v>2014</v>
      </c>
      <c r="E437" s="779" t="s">
        <v>20</v>
      </c>
      <c r="F437" s="779" t="s">
        <v>1014</v>
      </c>
      <c r="G437" s="830" t="s">
        <v>2079</v>
      </c>
      <c r="H437" s="828" t="s">
        <v>797</v>
      </c>
      <c r="I437" s="779">
        <v>2</v>
      </c>
      <c r="J437" s="829" t="s">
        <v>1464</v>
      </c>
      <c r="K437" s="830"/>
      <c r="L437" s="831">
        <v>92</v>
      </c>
      <c r="M437" s="831">
        <v>215</v>
      </c>
      <c r="N437" s="831">
        <f t="shared" si="7"/>
        <v>307</v>
      </c>
      <c r="O437" s="832"/>
    </row>
    <row r="438" spans="1:15">
      <c r="A438" s="833" t="s">
        <v>37</v>
      </c>
      <c r="B438" s="827" t="s">
        <v>37</v>
      </c>
      <c r="C438" s="779" t="s">
        <v>426</v>
      </c>
      <c r="D438" s="779">
        <v>2014</v>
      </c>
      <c r="E438" s="779" t="s">
        <v>20</v>
      </c>
      <c r="F438" s="779" t="s">
        <v>1014</v>
      </c>
      <c r="G438" s="830" t="s">
        <v>2079</v>
      </c>
      <c r="H438" s="828" t="s">
        <v>757</v>
      </c>
      <c r="I438" s="830" t="s">
        <v>400</v>
      </c>
      <c r="J438" s="829" t="s">
        <v>1464</v>
      </c>
      <c r="K438" s="830"/>
      <c r="L438" s="831">
        <v>23</v>
      </c>
      <c r="M438" s="831"/>
      <c r="N438" s="831">
        <f t="shared" si="7"/>
        <v>23</v>
      </c>
      <c r="O438" s="832"/>
    </row>
    <row r="439" spans="1:15">
      <c r="A439" s="833" t="s">
        <v>37</v>
      </c>
      <c r="B439" s="834" t="s">
        <v>37</v>
      </c>
      <c r="C439" s="522" t="s">
        <v>426</v>
      </c>
      <c r="D439" s="779">
        <v>2014</v>
      </c>
      <c r="E439" s="779" t="s">
        <v>20</v>
      </c>
      <c r="F439" s="779" t="s">
        <v>1014</v>
      </c>
      <c r="G439" s="830" t="s">
        <v>2079</v>
      </c>
      <c r="H439" s="828" t="s">
        <v>759</v>
      </c>
      <c r="I439" s="830" t="s">
        <v>400</v>
      </c>
      <c r="J439" s="829" t="s">
        <v>1464</v>
      </c>
      <c r="K439" s="830"/>
      <c r="L439" s="831">
        <v>31</v>
      </c>
      <c r="M439" s="831">
        <v>1</v>
      </c>
      <c r="N439" s="831">
        <f t="shared" si="7"/>
        <v>32</v>
      </c>
      <c r="O439" s="832"/>
    </row>
    <row r="440" spans="1:15">
      <c r="A440" s="833" t="s">
        <v>37</v>
      </c>
      <c r="B440" s="834" t="s">
        <v>37</v>
      </c>
      <c r="C440" s="522" t="s">
        <v>426</v>
      </c>
      <c r="D440" s="779">
        <v>2014</v>
      </c>
      <c r="E440" s="779" t="s">
        <v>20</v>
      </c>
      <c r="F440" s="779" t="s">
        <v>1014</v>
      </c>
      <c r="G440" s="830" t="s">
        <v>2079</v>
      </c>
      <c r="H440" s="828" t="s">
        <v>834</v>
      </c>
      <c r="I440" s="779">
        <v>2</v>
      </c>
      <c r="J440" s="829" t="s">
        <v>1464</v>
      </c>
      <c r="K440" s="830"/>
      <c r="L440" s="831">
        <v>90</v>
      </c>
      <c r="M440" s="831"/>
      <c r="N440" s="831">
        <f t="shared" si="7"/>
        <v>90</v>
      </c>
      <c r="O440" s="832"/>
    </row>
    <row r="441" spans="1:15">
      <c r="A441" s="833" t="s">
        <v>37</v>
      </c>
      <c r="B441" s="827" t="s">
        <v>37</v>
      </c>
      <c r="C441" s="779" t="s">
        <v>426</v>
      </c>
      <c r="D441" s="779">
        <v>2014</v>
      </c>
      <c r="E441" s="779" t="s">
        <v>20</v>
      </c>
      <c r="F441" s="779" t="s">
        <v>1014</v>
      </c>
      <c r="G441" s="830" t="s">
        <v>2079</v>
      </c>
      <c r="H441" s="828" t="s">
        <v>1829</v>
      </c>
      <c r="I441" s="830" t="s">
        <v>400</v>
      </c>
      <c r="J441" s="829" t="s">
        <v>1464</v>
      </c>
      <c r="K441" s="830"/>
      <c r="L441" s="831">
        <v>45</v>
      </c>
      <c r="M441" s="831"/>
      <c r="N441" s="831">
        <f t="shared" si="7"/>
        <v>45</v>
      </c>
      <c r="O441" s="832"/>
    </row>
    <row r="442" spans="1:15">
      <c r="A442" s="833" t="s">
        <v>37</v>
      </c>
      <c r="B442" s="834" t="s">
        <v>37</v>
      </c>
      <c r="C442" s="522" t="s">
        <v>426</v>
      </c>
      <c r="D442" s="779">
        <v>2014</v>
      </c>
      <c r="E442" s="779" t="s">
        <v>20</v>
      </c>
      <c r="F442" s="779" t="s">
        <v>1014</v>
      </c>
      <c r="G442" s="830" t="s">
        <v>2079</v>
      </c>
      <c r="H442" s="828" t="s">
        <v>1163</v>
      </c>
      <c r="I442" s="779">
        <v>2</v>
      </c>
      <c r="J442" s="829" t="s">
        <v>1464</v>
      </c>
      <c r="K442" s="830"/>
      <c r="L442" s="831">
        <v>1326</v>
      </c>
      <c r="M442" s="831">
        <v>10</v>
      </c>
      <c r="N442" s="831">
        <f t="shared" si="7"/>
        <v>1336</v>
      </c>
      <c r="O442" s="832"/>
    </row>
    <row r="443" spans="1:15">
      <c r="A443" s="833" t="s">
        <v>37</v>
      </c>
      <c r="B443" s="834" t="s">
        <v>37</v>
      </c>
      <c r="C443" s="522" t="s">
        <v>426</v>
      </c>
      <c r="D443" s="779">
        <v>2014</v>
      </c>
      <c r="E443" s="779" t="s">
        <v>20</v>
      </c>
      <c r="F443" s="779" t="s">
        <v>1014</v>
      </c>
      <c r="G443" s="830" t="s">
        <v>2079</v>
      </c>
      <c r="H443" s="828" t="s">
        <v>760</v>
      </c>
      <c r="I443" s="830" t="s">
        <v>400</v>
      </c>
      <c r="J443" s="829" t="s">
        <v>1464</v>
      </c>
      <c r="K443" s="830"/>
      <c r="L443" s="831">
        <v>32</v>
      </c>
      <c r="M443" s="831">
        <v>16</v>
      </c>
      <c r="N443" s="831">
        <f t="shared" si="7"/>
        <v>48</v>
      </c>
      <c r="O443" s="832"/>
    </row>
    <row r="444" spans="1:15">
      <c r="A444" s="833" t="s">
        <v>37</v>
      </c>
      <c r="B444" s="827" t="s">
        <v>37</v>
      </c>
      <c r="C444" s="779" t="s">
        <v>426</v>
      </c>
      <c r="D444" s="779">
        <v>2014</v>
      </c>
      <c r="E444" s="779" t="s">
        <v>20</v>
      </c>
      <c r="F444" s="779" t="s">
        <v>1014</v>
      </c>
      <c r="G444" s="830" t="s">
        <v>2079</v>
      </c>
      <c r="H444" s="828" t="s">
        <v>1830</v>
      </c>
      <c r="I444" s="830" t="s">
        <v>400</v>
      </c>
      <c r="J444" s="829" t="s">
        <v>1464</v>
      </c>
      <c r="K444" s="779"/>
      <c r="L444" s="835">
        <v>81</v>
      </c>
      <c r="M444" s="835">
        <v>17</v>
      </c>
      <c r="N444" s="831">
        <f t="shared" si="7"/>
        <v>98</v>
      </c>
      <c r="O444" s="832"/>
    </row>
    <row r="445" spans="1:15">
      <c r="A445" s="833" t="s">
        <v>37</v>
      </c>
      <c r="B445" s="834" t="s">
        <v>37</v>
      </c>
      <c r="C445" s="522" t="s">
        <v>426</v>
      </c>
      <c r="D445" s="779">
        <v>2014</v>
      </c>
      <c r="E445" s="779" t="s">
        <v>20</v>
      </c>
      <c r="F445" s="779" t="s">
        <v>1014</v>
      </c>
      <c r="G445" s="830" t="s">
        <v>2079</v>
      </c>
      <c r="H445" s="813" t="s">
        <v>829</v>
      </c>
      <c r="I445" s="830" t="s">
        <v>400</v>
      </c>
      <c r="J445" s="814" t="s">
        <v>1464</v>
      </c>
      <c r="K445" s="779"/>
      <c r="L445" s="835">
        <v>37</v>
      </c>
      <c r="M445" s="835">
        <v>2</v>
      </c>
      <c r="N445" s="831">
        <f t="shared" si="7"/>
        <v>39</v>
      </c>
      <c r="O445" s="832"/>
    </row>
    <row r="446" spans="1:15">
      <c r="A446" s="833" t="s">
        <v>37</v>
      </c>
      <c r="B446" s="834" t="s">
        <v>37</v>
      </c>
      <c r="C446" s="522" t="s">
        <v>426</v>
      </c>
      <c r="D446" s="779">
        <v>2014</v>
      </c>
      <c r="E446" s="779" t="s">
        <v>20</v>
      </c>
      <c r="F446" s="779" t="s">
        <v>1014</v>
      </c>
      <c r="G446" s="830" t="s">
        <v>2079</v>
      </c>
      <c r="H446" s="828" t="s">
        <v>762</v>
      </c>
      <c r="I446" s="830" t="s">
        <v>400</v>
      </c>
      <c r="J446" s="829" t="s">
        <v>1464</v>
      </c>
      <c r="K446" s="830"/>
      <c r="L446" s="831">
        <v>99</v>
      </c>
      <c r="M446" s="831">
        <v>2</v>
      </c>
      <c r="N446" s="831">
        <f t="shared" si="7"/>
        <v>101</v>
      </c>
      <c r="O446" s="832"/>
    </row>
    <row r="447" spans="1:15">
      <c r="A447" s="833" t="s">
        <v>37</v>
      </c>
      <c r="B447" s="827" t="s">
        <v>37</v>
      </c>
      <c r="C447" s="779" t="s">
        <v>426</v>
      </c>
      <c r="D447" s="779">
        <v>2014</v>
      </c>
      <c r="E447" s="779" t="s">
        <v>20</v>
      </c>
      <c r="F447" s="779" t="s">
        <v>1014</v>
      </c>
      <c r="G447" s="830" t="s">
        <v>2079</v>
      </c>
      <c r="H447" s="828" t="s">
        <v>763</v>
      </c>
      <c r="I447" s="830" t="s">
        <v>400</v>
      </c>
      <c r="J447" s="829" t="s">
        <v>1464</v>
      </c>
      <c r="K447" s="830"/>
      <c r="L447" s="831">
        <v>120</v>
      </c>
      <c r="M447" s="831">
        <v>9</v>
      </c>
      <c r="N447" s="831">
        <f t="shared" si="7"/>
        <v>129</v>
      </c>
      <c r="O447" s="832"/>
    </row>
    <row r="448" spans="1:15">
      <c r="A448" s="833" t="s">
        <v>37</v>
      </c>
      <c r="B448" s="834" t="s">
        <v>37</v>
      </c>
      <c r="C448" s="522" t="s">
        <v>426</v>
      </c>
      <c r="D448" s="779">
        <v>2014</v>
      </c>
      <c r="E448" s="779" t="s">
        <v>20</v>
      </c>
      <c r="F448" s="779" t="s">
        <v>1014</v>
      </c>
      <c r="G448" s="830" t="s">
        <v>2079</v>
      </c>
      <c r="H448" s="828" t="s">
        <v>798</v>
      </c>
      <c r="I448" s="830" t="s">
        <v>400</v>
      </c>
      <c r="J448" s="829" t="s">
        <v>1464</v>
      </c>
      <c r="K448" s="830"/>
      <c r="L448" s="831">
        <v>760</v>
      </c>
      <c r="M448" s="831">
        <v>3</v>
      </c>
      <c r="N448" s="831">
        <f t="shared" si="7"/>
        <v>763</v>
      </c>
      <c r="O448" s="832"/>
    </row>
    <row r="449" spans="1:15">
      <c r="A449" s="833" t="s">
        <v>37</v>
      </c>
      <c r="B449" s="834" t="s">
        <v>37</v>
      </c>
      <c r="C449" s="522" t="s">
        <v>426</v>
      </c>
      <c r="D449" s="779">
        <v>2014</v>
      </c>
      <c r="E449" s="779" t="s">
        <v>20</v>
      </c>
      <c r="F449" s="779" t="s">
        <v>1014</v>
      </c>
      <c r="G449" s="830" t="s">
        <v>2079</v>
      </c>
      <c r="H449" s="828" t="s">
        <v>764</v>
      </c>
      <c r="I449" s="830" t="s">
        <v>400</v>
      </c>
      <c r="J449" s="829" t="s">
        <v>1464</v>
      </c>
      <c r="K449" s="830"/>
      <c r="L449" s="831">
        <v>1279</v>
      </c>
      <c r="M449" s="831">
        <v>10</v>
      </c>
      <c r="N449" s="831">
        <f t="shared" si="7"/>
        <v>1289</v>
      </c>
      <c r="O449" s="832"/>
    </row>
    <row r="450" spans="1:15">
      <c r="A450" s="833" t="s">
        <v>37</v>
      </c>
      <c r="B450" s="827" t="s">
        <v>37</v>
      </c>
      <c r="C450" s="779" t="s">
        <v>426</v>
      </c>
      <c r="D450" s="779">
        <v>2014</v>
      </c>
      <c r="E450" s="779" t="s">
        <v>20</v>
      </c>
      <c r="F450" s="779" t="s">
        <v>1014</v>
      </c>
      <c r="G450" s="830" t="s">
        <v>2079</v>
      </c>
      <c r="H450" s="813" t="s">
        <v>1831</v>
      </c>
      <c r="I450" s="830" t="s">
        <v>400</v>
      </c>
      <c r="J450" s="814" t="s">
        <v>1464</v>
      </c>
      <c r="K450" s="779"/>
      <c r="L450" s="835">
        <v>15</v>
      </c>
      <c r="M450" s="835"/>
      <c r="N450" s="831">
        <f t="shared" si="7"/>
        <v>15</v>
      </c>
      <c r="O450" s="832"/>
    </row>
    <row r="451" spans="1:15">
      <c r="A451" s="833" t="s">
        <v>37</v>
      </c>
      <c r="B451" s="834" t="s">
        <v>37</v>
      </c>
      <c r="C451" s="522" t="s">
        <v>426</v>
      </c>
      <c r="D451" s="779">
        <v>2014</v>
      </c>
      <c r="E451" s="779" t="s">
        <v>20</v>
      </c>
      <c r="F451" s="779" t="s">
        <v>1014</v>
      </c>
      <c r="G451" s="830" t="s">
        <v>2079</v>
      </c>
      <c r="H451" s="813" t="s">
        <v>823</v>
      </c>
      <c r="I451" s="779">
        <v>1</v>
      </c>
      <c r="J451" s="814" t="s">
        <v>1464</v>
      </c>
      <c r="K451" s="779"/>
      <c r="L451" s="835"/>
      <c r="M451" s="835">
        <v>568</v>
      </c>
      <c r="N451" s="831">
        <f t="shared" si="7"/>
        <v>568</v>
      </c>
      <c r="O451" s="832"/>
    </row>
    <row r="452" spans="1:15">
      <c r="A452" s="833" t="s">
        <v>37</v>
      </c>
      <c r="B452" s="834" t="s">
        <v>37</v>
      </c>
      <c r="C452" s="522" t="s">
        <v>426</v>
      </c>
      <c r="D452" s="779">
        <v>2014</v>
      </c>
      <c r="E452" s="779" t="s">
        <v>20</v>
      </c>
      <c r="F452" s="779" t="s">
        <v>1014</v>
      </c>
      <c r="G452" s="830" t="s">
        <v>2079</v>
      </c>
      <c r="H452" s="828" t="s">
        <v>579</v>
      </c>
      <c r="I452" s="779">
        <v>1</v>
      </c>
      <c r="J452" s="829" t="s">
        <v>1464</v>
      </c>
      <c r="K452" s="830"/>
      <c r="L452" s="831"/>
      <c r="M452" s="831">
        <v>11</v>
      </c>
      <c r="N452" s="831">
        <f t="shared" si="7"/>
        <v>11</v>
      </c>
      <c r="O452" s="832"/>
    </row>
    <row r="453" spans="1:15">
      <c r="A453" s="833" t="s">
        <v>37</v>
      </c>
      <c r="B453" s="827" t="s">
        <v>37</v>
      </c>
      <c r="C453" s="779" t="s">
        <v>426</v>
      </c>
      <c r="D453" s="779">
        <v>2014</v>
      </c>
      <c r="E453" s="779" t="s">
        <v>20</v>
      </c>
      <c r="F453" s="779" t="s">
        <v>1014</v>
      </c>
      <c r="G453" s="830" t="s">
        <v>2079</v>
      </c>
      <c r="H453" s="813" t="s">
        <v>800</v>
      </c>
      <c r="I453" s="779">
        <v>1</v>
      </c>
      <c r="J453" s="814" t="s">
        <v>1464</v>
      </c>
      <c r="K453" s="779"/>
      <c r="L453" s="835">
        <v>25</v>
      </c>
      <c r="M453" s="835">
        <v>27</v>
      </c>
      <c r="N453" s="831">
        <f t="shared" si="7"/>
        <v>52</v>
      </c>
      <c r="O453" s="832"/>
    </row>
    <row r="454" spans="1:15">
      <c r="A454" s="833" t="s">
        <v>37</v>
      </c>
      <c r="B454" s="834" t="s">
        <v>37</v>
      </c>
      <c r="C454" s="522" t="s">
        <v>426</v>
      </c>
      <c r="D454" s="779">
        <v>2014</v>
      </c>
      <c r="E454" s="779" t="s">
        <v>20</v>
      </c>
      <c r="F454" s="779" t="s">
        <v>1014</v>
      </c>
      <c r="G454" s="830" t="s">
        <v>2079</v>
      </c>
      <c r="H454" s="828" t="s">
        <v>1832</v>
      </c>
      <c r="I454" s="830" t="s">
        <v>400</v>
      </c>
      <c r="J454" s="829" t="s">
        <v>1464</v>
      </c>
      <c r="K454" s="830"/>
      <c r="L454" s="831"/>
      <c r="M454" s="831">
        <v>1</v>
      </c>
      <c r="N454" s="831">
        <f t="shared" si="7"/>
        <v>1</v>
      </c>
      <c r="O454" s="832"/>
    </row>
    <row r="455" spans="1:15">
      <c r="A455" s="833" t="s">
        <v>37</v>
      </c>
      <c r="B455" s="834" t="s">
        <v>37</v>
      </c>
      <c r="C455" s="522" t="s">
        <v>426</v>
      </c>
      <c r="D455" s="779">
        <v>2014</v>
      </c>
      <c r="E455" s="779" t="s">
        <v>20</v>
      </c>
      <c r="F455" s="779" t="s">
        <v>1014</v>
      </c>
      <c r="G455" s="830" t="s">
        <v>2079</v>
      </c>
      <c r="H455" s="828" t="s">
        <v>1833</v>
      </c>
      <c r="I455" s="830" t="s">
        <v>400</v>
      </c>
      <c r="J455" s="829" t="s">
        <v>1464</v>
      </c>
      <c r="K455" s="830"/>
      <c r="L455" s="831">
        <v>12</v>
      </c>
      <c r="M455" s="831"/>
      <c r="N455" s="831">
        <f t="shared" si="7"/>
        <v>12</v>
      </c>
      <c r="O455" s="832"/>
    </row>
    <row r="456" spans="1:15">
      <c r="A456" s="833" t="s">
        <v>37</v>
      </c>
      <c r="B456" s="827" t="s">
        <v>37</v>
      </c>
      <c r="C456" s="779" t="s">
        <v>426</v>
      </c>
      <c r="D456" s="779">
        <v>2014</v>
      </c>
      <c r="E456" s="779" t="s">
        <v>20</v>
      </c>
      <c r="F456" s="779" t="s">
        <v>1014</v>
      </c>
      <c r="G456" s="830" t="s">
        <v>2079</v>
      </c>
      <c r="H456" s="813" t="s">
        <v>801</v>
      </c>
      <c r="I456" s="779">
        <v>2</v>
      </c>
      <c r="J456" s="814" t="s">
        <v>1464</v>
      </c>
      <c r="K456" s="779"/>
      <c r="L456" s="835">
        <v>197</v>
      </c>
      <c r="M456" s="835">
        <v>9</v>
      </c>
      <c r="N456" s="831">
        <f t="shared" si="7"/>
        <v>206</v>
      </c>
      <c r="O456" s="832"/>
    </row>
    <row r="457" spans="1:15">
      <c r="A457" s="833" t="s">
        <v>37</v>
      </c>
      <c r="B457" s="834" t="s">
        <v>37</v>
      </c>
      <c r="C457" s="522" t="s">
        <v>426</v>
      </c>
      <c r="D457" s="779">
        <v>2014</v>
      </c>
      <c r="E457" s="779" t="s">
        <v>20</v>
      </c>
      <c r="F457" s="779" t="s">
        <v>1014</v>
      </c>
      <c r="G457" s="830" t="s">
        <v>2079</v>
      </c>
      <c r="H457" s="828" t="s">
        <v>803</v>
      </c>
      <c r="I457" s="830" t="s">
        <v>400</v>
      </c>
      <c r="J457" s="829" t="s">
        <v>1464</v>
      </c>
      <c r="K457" s="830"/>
      <c r="L457" s="831">
        <v>100</v>
      </c>
      <c r="M457" s="831">
        <v>1</v>
      </c>
      <c r="N457" s="831">
        <f t="shared" si="7"/>
        <v>101</v>
      </c>
      <c r="O457" s="832"/>
    </row>
    <row r="458" spans="1:15">
      <c r="A458" s="833" t="s">
        <v>37</v>
      </c>
      <c r="B458" s="834" t="s">
        <v>37</v>
      </c>
      <c r="C458" s="522" t="s">
        <v>426</v>
      </c>
      <c r="D458" s="779">
        <v>2014</v>
      </c>
      <c r="E458" s="779" t="s">
        <v>20</v>
      </c>
      <c r="F458" s="779" t="s">
        <v>1014</v>
      </c>
      <c r="G458" s="830" t="s">
        <v>2079</v>
      </c>
      <c r="H458" s="813" t="s">
        <v>1077</v>
      </c>
      <c r="I458" s="779">
        <v>2</v>
      </c>
      <c r="J458" s="814" t="s">
        <v>1464</v>
      </c>
      <c r="K458" s="779"/>
      <c r="L458" s="835"/>
      <c r="M458" s="835">
        <v>24</v>
      </c>
      <c r="N458" s="831">
        <f t="shared" si="7"/>
        <v>24</v>
      </c>
      <c r="O458" s="832"/>
    </row>
    <row r="459" spans="1:15">
      <c r="A459" s="833" t="s">
        <v>37</v>
      </c>
      <c r="B459" s="827" t="s">
        <v>37</v>
      </c>
      <c r="C459" s="779" t="s">
        <v>426</v>
      </c>
      <c r="D459" s="779">
        <v>2014</v>
      </c>
      <c r="E459" s="779" t="s">
        <v>20</v>
      </c>
      <c r="F459" s="779" t="s">
        <v>1014</v>
      </c>
      <c r="G459" s="830" t="s">
        <v>2079</v>
      </c>
      <c r="H459" s="828" t="s">
        <v>1817</v>
      </c>
      <c r="I459" s="830" t="s">
        <v>400</v>
      </c>
      <c r="J459" s="829" t="s">
        <v>1464</v>
      </c>
      <c r="K459" s="830"/>
      <c r="L459" s="831">
        <v>20</v>
      </c>
      <c r="M459" s="831">
        <v>2</v>
      </c>
      <c r="N459" s="831">
        <f t="shared" si="7"/>
        <v>22</v>
      </c>
      <c r="O459" s="832"/>
    </row>
    <row r="460" spans="1:15">
      <c r="A460" s="833" t="s">
        <v>37</v>
      </c>
      <c r="B460" s="834" t="s">
        <v>37</v>
      </c>
      <c r="C460" s="522" t="s">
        <v>426</v>
      </c>
      <c r="D460" s="779">
        <v>2014</v>
      </c>
      <c r="E460" s="779" t="s">
        <v>20</v>
      </c>
      <c r="F460" s="779" t="s">
        <v>1014</v>
      </c>
      <c r="G460" s="830" t="s">
        <v>2079</v>
      </c>
      <c r="H460" s="813" t="s">
        <v>854</v>
      </c>
      <c r="I460" s="830" t="s">
        <v>400</v>
      </c>
      <c r="J460" s="814" t="s">
        <v>1464</v>
      </c>
      <c r="K460" s="779"/>
      <c r="L460" s="835">
        <v>33</v>
      </c>
      <c r="M460" s="835">
        <v>4</v>
      </c>
      <c r="N460" s="831">
        <f t="shared" si="7"/>
        <v>37</v>
      </c>
      <c r="O460" s="832"/>
    </row>
    <row r="461" spans="1:15">
      <c r="A461" s="833" t="s">
        <v>37</v>
      </c>
      <c r="B461" s="834" t="s">
        <v>37</v>
      </c>
      <c r="C461" s="522" t="s">
        <v>426</v>
      </c>
      <c r="D461" s="779">
        <v>2014</v>
      </c>
      <c r="E461" s="779" t="s">
        <v>20</v>
      </c>
      <c r="F461" s="779" t="s">
        <v>1014</v>
      </c>
      <c r="G461" s="830" t="s">
        <v>2079</v>
      </c>
      <c r="H461" s="828" t="s">
        <v>766</v>
      </c>
      <c r="I461" s="830" t="s">
        <v>400</v>
      </c>
      <c r="J461" s="829" t="s">
        <v>1464</v>
      </c>
      <c r="K461" s="830"/>
      <c r="L461" s="831">
        <v>117</v>
      </c>
      <c r="M461" s="831"/>
      <c r="N461" s="831">
        <f t="shared" si="7"/>
        <v>117</v>
      </c>
      <c r="O461" s="832"/>
    </row>
    <row r="462" spans="1:15">
      <c r="A462" s="833" t="s">
        <v>37</v>
      </c>
      <c r="B462" s="827" t="s">
        <v>37</v>
      </c>
      <c r="C462" s="779" t="s">
        <v>426</v>
      </c>
      <c r="D462" s="779">
        <v>2014</v>
      </c>
      <c r="E462" s="779" t="s">
        <v>20</v>
      </c>
      <c r="F462" s="779" t="s">
        <v>1014</v>
      </c>
      <c r="G462" s="830" t="s">
        <v>2079</v>
      </c>
      <c r="H462" s="828" t="s">
        <v>1818</v>
      </c>
      <c r="I462" s="830" t="s">
        <v>400</v>
      </c>
      <c r="J462" s="829" t="s">
        <v>1464</v>
      </c>
      <c r="K462" s="830"/>
      <c r="L462" s="831">
        <v>23</v>
      </c>
      <c r="M462" s="831"/>
      <c r="N462" s="831">
        <f t="shared" si="7"/>
        <v>23</v>
      </c>
      <c r="O462" s="832"/>
    </row>
    <row r="463" spans="1:15">
      <c r="A463" s="833" t="s">
        <v>37</v>
      </c>
      <c r="B463" s="834" t="s">
        <v>37</v>
      </c>
      <c r="C463" s="522" t="s">
        <v>426</v>
      </c>
      <c r="D463" s="779">
        <v>2014</v>
      </c>
      <c r="E463" s="779" t="s">
        <v>20</v>
      </c>
      <c r="F463" s="779" t="s">
        <v>1014</v>
      </c>
      <c r="G463" s="830" t="s">
        <v>2079</v>
      </c>
      <c r="H463" s="813" t="s">
        <v>1819</v>
      </c>
      <c r="I463" s="779">
        <v>2</v>
      </c>
      <c r="J463" s="814" t="s">
        <v>1464</v>
      </c>
      <c r="K463" s="779"/>
      <c r="L463" s="835">
        <v>27</v>
      </c>
      <c r="M463" s="835"/>
      <c r="N463" s="831">
        <f t="shared" si="7"/>
        <v>27</v>
      </c>
      <c r="O463" s="832"/>
    </row>
    <row r="464" spans="1:15">
      <c r="A464" s="833" t="s">
        <v>37</v>
      </c>
      <c r="B464" s="834" t="s">
        <v>37</v>
      </c>
      <c r="C464" s="522" t="s">
        <v>426</v>
      </c>
      <c r="D464" s="779">
        <v>2014</v>
      </c>
      <c r="E464" s="779" t="s">
        <v>20</v>
      </c>
      <c r="F464" s="779" t="s">
        <v>1014</v>
      </c>
      <c r="G464" s="830" t="s">
        <v>2079</v>
      </c>
      <c r="H464" s="828" t="s">
        <v>806</v>
      </c>
      <c r="I464" s="779">
        <v>2</v>
      </c>
      <c r="J464" s="829" t="s">
        <v>1464</v>
      </c>
      <c r="K464" s="830"/>
      <c r="L464" s="831">
        <v>560</v>
      </c>
      <c r="M464" s="831"/>
      <c r="N464" s="831">
        <f t="shared" si="7"/>
        <v>560</v>
      </c>
      <c r="O464" s="832"/>
    </row>
    <row r="465" spans="1:15">
      <c r="A465" s="833" t="s">
        <v>37</v>
      </c>
      <c r="B465" s="827" t="s">
        <v>37</v>
      </c>
      <c r="C465" s="779" t="s">
        <v>426</v>
      </c>
      <c r="D465" s="779">
        <v>2014</v>
      </c>
      <c r="E465" s="779" t="s">
        <v>20</v>
      </c>
      <c r="F465" s="779" t="s">
        <v>1014</v>
      </c>
      <c r="G465" s="830" t="s">
        <v>2079</v>
      </c>
      <c r="H465" s="828" t="s">
        <v>605</v>
      </c>
      <c r="I465" s="779">
        <v>1</v>
      </c>
      <c r="J465" s="829" t="s">
        <v>1464</v>
      </c>
      <c r="K465" s="830"/>
      <c r="L465" s="831">
        <v>67</v>
      </c>
      <c r="M465" s="831">
        <v>1</v>
      </c>
      <c r="N465" s="831">
        <f t="shared" si="7"/>
        <v>68</v>
      </c>
      <c r="O465" s="832"/>
    </row>
    <row r="466" spans="1:15">
      <c r="A466" s="833" t="s">
        <v>37</v>
      </c>
      <c r="B466" s="834" t="s">
        <v>37</v>
      </c>
      <c r="C466" s="522" t="s">
        <v>426</v>
      </c>
      <c r="D466" s="779">
        <v>2014</v>
      </c>
      <c r="E466" s="779" t="s">
        <v>20</v>
      </c>
      <c r="F466" s="779" t="s">
        <v>1014</v>
      </c>
      <c r="G466" s="830" t="s">
        <v>2079</v>
      </c>
      <c r="H466" s="828" t="s">
        <v>607</v>
      </c>
      <c r="I466" s="779">
        <v>1</v>
      </c>
      <c r="J466" s="829" t="s">
        <v>1464</v>
      </c>
      <c r="K466" s="830"/>
      <c r="L466" s="831">
        <v>25</v>
      </c>
      <c r="M466" s="831"/>
      <c r="N466" s="831">
        <f t="shared" si="7"/>
        <v>25</v>
      </c>
      <c r="O466" s="832"/>
    </row>
    <row r="467" spans="1:15">
      <c r="A467" s="833" t="s">
        <v>37</v>
      </c>
      <c r="B467" s="834" t="s">
        <v>37</v>
      </c>
      <c r="C467" s="522" t="s">
        <v>426</v>
      </c>
      <c r="D467" s="779">
        <v>2014</v>
      </c>
      <c r="E467" s="779" t="s">
        <v>20</v>
      </c>
      <c r="F467" s="779" t="s">
        <v>1014</v>
      </c>
      <c r="G467" s="830" t="s">
        <v>2079</v>
      </c>
      <c r="H467" s="828" t="s">
        <v>869</v>
      </c>
      <c r="I467" s="779">
        <v>1</v>
      </c>
      <c r="J467" s="829" t="s">
        <v>1464</v>
      </c>
      <c r="K467" s="830"/>
      <c r="L467" s="831">
        <v>4</v>
      </c>
      <c r="M467" s="831"/>
      <c r="N467" s="831">
        <f t="shared" si="7"/>
        <v>4</v>
      </c>
      <c r="O467" s="832"/>
    </row>
    <row r="468" spans="1:15">
      <c r="A468" s="833" t="s">
        <v>37</v>
      </c>
      <c r="B468" s="827" t="s">
        <v>37</v>
      </c>
      <c r="C468" s="779" t="s">
        <v>426</v>
      </c>
      <c r="D468" s="779">
        <v>2014</v>
      </c>
      <c r="E468" s="779" t="s">
        <v>20</v>
      </c>
      <c r="F468" s="779" t="s">
        <v>1014</v>
      </c>
      <c r="G468" s="830" t="s">
        <v>2079</v>
      </c>
      <c r="H468" s="828" t="s">
        <v>1820</v>
      </c>
      <c r="I468" s="830" t="s">
        <v>400</v>
      </c>
      <c r="J468" s="829" t="s">
        <v>1464</v>
      </c>
      <c r="K468" s="830"/>
      <c r="L468" s="831"/>
      <c r="M468" s="831">
        <v>2</v>
      </c>
      <c r="N468" s="831">
        <f t="shared" si="7"/>
        <v>2</v>
      </c>
      <c r="O468" s="832"/>
    </row>
    <row r="469" spans="1:15">
      <c r="A469" s="833" t="s">
        <v>37</v>
      </c>
      <c r="B469" s="834" t="s">
        <v>37</v>
      </c>
      <c r="C469" s="522" t="s">
        <v>426</v>
      </c>
      <c r="D469" s="779">
        <v>2014</v>
      </c>
      <c r="E469" s="779" t="s">
        <v>20</v>
      </c>
      <c r="F469" s="779" t="s">
        <v>1014</v>
      </c>
      <c r="G469" s="830" t="s">
        <v>2079</v>
      </c>
      <c r="H469" s="828" t="s">
        <v>1834</v>
      </c>
      <c r="I469" s="830" t="s">
        <v>400</v>
      </c>
      <c r="J469" s="829" t="s">
        <v>1464</v>
      </c>
      <c r="K469" s="830"/>
      <c r="L469" s="831">
        <v>1852</v>
      </c>
      <c r="M469" s="831"/>
      <c r="N469" s="831">
        <f t="shared" si="7"/>
        <v>1852</v>
      </c>
      <c r="O469" s="832"/>
    </row>
    <row r="470" spans="1:15">
      <c r="A470" s="833" t="s">
        <v>37</v>
      </c>
      <c r="B470" s="834" t="s">
        <v>37</v>
      </c>
      <c r="C470" s="522" t="s">
        <v>426</v>
      </c>
      <c r="D470" s="779">
        <v>2014</v>
      </c>
      <c r="E470" s="779" t="s">
        <v>20</v>
      </c>
      <c r="F470" s="779" t="s">
        <v>1014</v>
      </c>
      <c r="G470" s="830" t="s">
        <v>2079</v>
      </c>
      <c r="H470" s="828" t="s">
        <v>82</v>
      </c>
      <c r="I470" s="779">
        <v>1</v>
      </c>
      <c r="J470" s="829" t="s">
        <v>1464</v>
      </c>
      <c r="K470" s="830"/>
      <c r="L470" s="831">
        <v>6147</v>
      </c>
      <c r="M470" s="831">
        <v>182</v>
      </c>
      <c r="N470" s="831">
        <f t="shared" si="7"/>
        <v>6329</v>
      </c>
      <c r="O470" s="832"/>
    </row>
    <row r="471" spans="1:15">
      <c r="A471" s="833" t="s">
        <v>37</v>
      </c>
      <c r="B471" s="827" t="s">
        <v>37</v>
      </c>
      <c r="C471" s="779" t="s">
        <v>426</v>
      </c>
      <c r="D471" s="779">
        <v>2014</v>
      </c>
      <c r="E471" s="779" t="s">
        <v>20</v>
      </c>
      <c r="F471" s="779" t="s">
        <v>1014</v>
      </c>
      <c r="G471" s="830" t="s">
        <v>2079</v>
      </c>
      <c r="H471" s="813" t="s">
        <v>1821</v>
      </c>
      <c r="I471" s="830" t="s">
        <v>400</v>
      </c>
      <c r="J471" s="814" t="s">
        <v>1464</v>
      </c>
      <c r="K471" s="779"/>
      <c r="L471" s="835">
        <v>380</v>
      </c>
      <c r="M471" s="835">
        <v>7</v>
      </c>
      <c r="N471" s="831">
        <f t="shared" si="7"/>
        <v>387</v>
      </c>
      <c r="O471" s="832"/>
    </row>
    <row r="472" spans="1:15">
      <c r="A472" s="833" t="s">
        <v>37</v>
      </c>
      <c r="B472" s="834" t="s">
        <v>37</v>
      </c>
      <c r="C472" s="522" t="s">
        <v>426</v>
      </c>
      <c r="D472" s="779">
        <v>2014</v>
      </c>
      <c r="E472" s="779" t="s">
        <v>20</v>
      </c>
      <c r="F472" s="779" t="s">
        <v>1014</v>
      </c>
      <c r="G472" s="830" t="s">
        <v>2079</v>
      </c>
      <c r="H472" s="828" t="s">
        <v>1835</v>
      </c>
      <c r="I472" s="830" t="s">
        <v>400</v>
      </c>
      <c r="J472" s="829" t="s">
        <v>1464</v>
      </c>
      <c r="K472" s="830"/>
      <c r="L472" s="831"/>
      <c r="M472" s="831">
        <v>43</v>
      </c>
      <c r="N472" s="831">
        <f t="shared" si="7"/>
        <v>43</v>
      </c>
      <c r="O472" s="832"/>
    </row>
    <row r="473" spans="1:15">
      <c r="A473" s="833" t="s">
        <v>37</v>
      </c>
      <c r="B473" s="834" t="s">
        <v>37</v>
      </c>
      <c r="C473" s="522" t="s">
        <v>426</v>
      </c>
      <c r="D473" s="779">
        <v>2014</v>
      </c>
      <c r="E473" s="779" t="s">
        <v>20</v>
      </c>
      <c r="F473" s="779" t="s">
        <v>1014</v>
      </c>
      <c r="G473" s="830" t="s">
        <v>2079</v>
      </c>
      <c r="H473" s="813" t="s">
        <v>1786</v>
      </c>
      <c r="I473" s="779">
        <v>2</v>
      </c>
      <c r="J473" s="814" t="s">
        <v>1464</v>
      </c>
      <c r="K473" s="779"/>
      <c r="L473" s="835"/>
      <c r="M473" s="835">
        <v>6</v>
      </c>
      <c r="N473" s="831">
        <f t="shared" ref="N473:N536" si="8">L473+M473</f>
        <v>6</v>
      </c>
      <c r="O473" s="832"/>
    </row>
    <row r="474" spans="1:15">
      <c r="A474" s="833" t="s">
        <v>37</v>
      </c>
      <c r="B474" s="827" t="s">
        <v>37</v>
      </c>
      <c r="C474" s="779" t="s">
        <v>426</v>
      </c>
      <c r="D474" s="779">
        <v>2014</v>
      </c>
      <c r="E474" s="779" t="s">
        <v>20</v>
      </c>
      <c r="F474" s="779" t="s">
        <v>1014</v>
      </c>
      <c r="G474" s="830" t="s">
        <v>2079</v>
      </c>
      <c r="H474" s="828" t="s">
        <v>419</v>
      </c>
      <c r="I474" s="779">
        <v>1</v>
      </c>
      <c r="J474" s="829" t="s">
        <v>1464</v>
      </c>
      <c r="K474" s="830"/>
      <c r="L474" s="831">
        <v>261</v>
      </c>
      <c r="M474" s="831">
        <v>200</v>
      </c>
      <c r="N474" s="831">
        <f t="shared" si="8"/>
        <v>461</v>
      </c>
      <c r="O474" s="832"/>
    </row>
    <row r="475" spans="1:15">
      <c r="A475" s="833" t="s">
        <v>37</v>
      </c>
      <c r="B475" s="834" t="s">
        <v>37</v>
      </c>
      <c r="C475" s="522" t="s">
        <v>426</v>
      </c>
      <c r="D475" s="779">
        <v>2014</v>
      </c>
      <c r="E475" s="779" t="s">
        <v>20</v>
      </c>
      <c r="F475" s="779" t="s">
        <v>1014</v>
      </c>
      <c r="G475" s="830" t="s">
        <v>2079</v>
      </c>
      <c r="H475" s="828" t="s">
        <v>1733</v>
      </c>
      <c r="I475" s="830" t="s">
        <v>400</v>
      </c>
      <c r="J475" s="829" t="s">
        <v>1464</v>
      </c>
      <c r="K475" s="830"/>
      <c r="L475" s="831">
        <v>2</v>
      </c>
      <c r="M475" s="831"/>
      <c r="N475" s="831">
        <f t="shared" si="8"/>
        <v>2</v>
      </c>
      <c r="O475" s="832"/>
    </row>
    <row r="476" spans="1:15">
      <c r="A476" s="833" t="s">
        <v>37</v>
      </c>
      <c r="B476" s="834" t="s">
        <v>37</v>
      </c>
      <c r="C476" s="522" t="s">
        <v>426</v>
      </c>
      <c r="D476" s="779">
        <v>2014</v>
      </c>
      <c r="E476" s="779" t="s">
        <v>20</v>
      </c>
      <c r="F476" s="779" t="s">
        <v>1014</v>
      </c>
      <c r="G476" s="830" t="s">
        <v>2079</v>
      </c>
      <c r="H476" s="813" t="s">
        <v>855</v>
      </c>
      <c r="I476" s="830" t="s">
        <v>400</v>
      </c>
      <c r="J476" s="814" t="s">
        <v>1464</v>
      </c>
      <c r="K476" s="779"/>
      <c r="L476" s="835">
        <v>14</v>
      </c>
      <c r="M476" s="835"/>
      <c r="N476" s="831">
        <f t="shared" si="8"/>
        <v>14</v>
      </c>
      <c r="O476" s="832"/>
    </row>
    <row r="477" spans="1:15">
      <c r="A477" s="833" t="s">
        <v>37</v>
      </c>
      <c r="B477" s="827" t="s">
        <v>37</v>
      </c>
      <c r="C477" s="779" t="s">
        <v>426</v>
      </c>
      <c r="D477" s="779">
        <v>2014</v>
      </c>
      <c r="E477" s="779" t="s">
        <v>20</v>
      </c>
      <c r="F477" s="779" t="s">
        <v>1014</v>
      </c>
      <c r="G477" s="830" t="s">
        <v>2079</v>
      </c>
      <c r="H477" s="828" t="s">
        <v>767</v>
      </c>
      <c r="I477" s="779">
        <v>2</v>
      </c>
      <c r="J477" s="829" t="s">
        <v>1464</v>
      </c>
      <c r="K477" s="830"/>
      <c r="L477" s="831">
        <v>89</v>
      </c>
      <c r="M477" s="831">
        <v>1</v>
      </c>
      <c r="N477" s="831">
        <f t="shared" si="8"/>
        <v>90</v>
      </c>
      <c r="O477" s="832"/>
    </row>
    <row r="478" spans="1:15">
      <c r="A478" s="833" t="s">
        <v>37</v>
      </c>
      <c r="B478" s="834" t="s">
        <v>37</v>
      </c>
      <c r="C478" s="522" t="s">
        <v>426</v>
      </c>
      <c r="D478" s="779">
        <v>2014</v>
      </c>
      <c r="E478" s="779" t="s">
        <v>20</v>
      </c>
      <c r="F478" s="779" t="s">
        <v>1014</v>
      </c>
      <c r="G478" s="830" t="s">
        <v>2079</v>
      </c>
      <c r="H478" s="813" t="s">
        <v>768</v>
      </c>
      <c r="I478" s="779">
        <v>2</v>
      </c>
      <c r="J478" s="814" t="s">
        <v>1464</v>
      </c>
      <c r="K478" s="779"/>
      <c r="L478" s="835">
        <v>418</v>
      </c>
      <c r="M478" s="835">
        <v>2</v>
      </c>
      <c r="N478" s="831">
        <f t="shared" si="8"/>
        <v>420</v>
      </c>
      <c r="O478" s="832"/>
    </row>
    <row r="479" spans="1:15">
      <c r="A479" s="833" t="s">
        <v>37</v>
      </c>
      <c r="B479" s="834" t="s">
        <v>37</v>
      </c>
      <c r="C479" s="522" t="s">
        <v>426</v>
      </c>
      <c r="D479" s="779">
        <v>2014</v>
      </c>
      <c r="E479" s="779" t="s">
        <v>20</v>
      </c>
      <c r="F479" s="779" t="s">
        <v>1014</v>
      </c>
      <c r="G479" s="830" t="s">
        <v>2079</v>
      </c>
      <c r="H479" s="828" t="s">
        <v>1836</v>
      </c>
      <c r="I479" s="830" t="s">
        <v>400</v>
      </c>
      <c r="J479" s="829" t="s">
        <v>1464</v>
      </c>
      <c r="K479" s="830"/>
      <c r="L479" s="831">
        <v>42</v>
      </c>
      <c r="M479" s="831"/>
      <c r="N479" s="831">
        <f t="shared" si="8"/>
        <v>42</v>
      </c>
      <c r="O479" s="832"/>
    </row>
    <row r="480" spans="1:15">
      <c r="A480" s="833" t="s">
        <v>37</v>
      </c>
      <c r="B480" s="827" t="s">
        <v>37</v>
      </c>
      <c r="C480" s="779" t="s">
        <v>426</v>
      </c>
      <c r="D480" s="779">
        <v>2014</v>
      </c>
      <c r="E480" s="779" t="s">
        <v>20</v>
      </c>
      <c r="F480" s="779" t="s">
        <v>1014</v>
      </c>
      <c r="G480" s="830" t="s">
        <v>2079</v>
      </c>
      <c r="H480" s="828" t="s">
        <v>1837</v>
      </c>
      <c r="I480" s="830" t="s">
        <v>400</v>
      </c>
      <c r="J480" s="829" t="s">
        <v>1464</v>
      </c>
      <c r="K480" s="830"/>
      <c r="L480" s="831"/>
      <c r="M480" s="831">
        <v>4</v>
      </c>
      <c r="N480" s="831">
        <f t="shared" si="8"/>
        <v>4</v>
      </c>
      <c r="O480" s="832"/>
    </row>
    <row r="481" spans="1:15">
      <c r="A481" s="833" t="s">
        <v>37</v>
      </c>
      <c r="B481" s="834" t="s">
        <v>37</v>
      </c>
      <c r="C481" s="522" t="s">
        <v>426</v>
      </c>
      <c r="D481" s="779">
        <v>2014</v>
      </c>
      <c r="E481" s="779" t="s">
        <v>20</v>
      </c>
      <c r="F481" s="779" t="s">
        <v>1014</v>
      </c>
      <c r="G481" s="830" t="s">
        <v>2079</v>
      </c>
      <c r="H481" s="828" t="s">
        <v>836</v>
      </c>
      <c r="I481" s="779">
        <v>1</v>
      </c>
      <c r="J481" s="829" t="s">
        <v>1464</v>
      </c>
      <c r="K481" s="830"/>
      <c r="L481" s="831">
        <v>2</v>
      </c>
      <c r="M481" s="831"/>
      <c r="N481" s="831">
        <f t="shared" si="8"/>
        <v>2</v>
      </c>
      <c r="O481" s="832"/>
    </row>
    <row r="482" spans="1:15">
      <c r="A482" s="833" t="s">
        <v>37</v>
      </c>
      <c r="B482" s="834" t="s">
        <v>37</v>
      </c>
      <c r="C482" s="522" t="s">
        <v>426</v>
      </c>
      <c r="D482" s="779">
        <v>2014</v>
      </c>
      <c r="E482" s="779" t="s">
        <v>20</v>
      </c>
      <c r="F482" s="779" t="s">
        <v>1014</v>
      </c>
      <c r="G482" s="830" t="s">
        <v>2079</v>
      </c>
      <c r="H482" s="813" t="s">
        <v>79</v>
      </c>
      <c r="I482" s="779">
        <v>1</v>
      </c>
      <c r="J482" s="814" t="s">
        <v>1464</v>
      </c>
      <c r="K482" s="779"/>
      <c r="L482" s="835">
        <v>1535</v>
      </c>
      <c r="M482" s="835"/>
      <c r="N482" s="831">
        <f t="shared" si="8"/>
        <v>1535</v>
      </c>
      <c r="O482" s="832"/>
    </row>
    <row r="483" spans="1:15">
      <c r="A483" s="833" t="s">
        <v>37</v>
      </c>
      <c r="B483" s="827" t="s">
        <v>37</v>
      </c>
      <c r="C483" s="779" t="s">
        <v>426</v>
      </c>
      <c r="D483" s="779">
        <v>2014</v>
      </c>
      <c r="E483" s="779" t="s">
        <v>20</v>
      </c>
      <c r="F483" s="779" t="s">
        <v>1014</v>
      </c>
      <c r="G483" s="830" t="s">
        <v>2079</v>
      </c>
      <c r="H483" s="828" t="s">
        <v>643</v>
      </c>
      <c r="I483" s="779">
        <v>2</v>
      </c>
      <c r="J483" s="829" t="s">
        <v>1464</v>
      </c>
      <c r="K483" s="830"/>
      <c r="L483" s="831">
        <v>266</v>
      </c>
      <c r="M483" s="831">
        <v>2</v>
      </c>
      <c r="N483" s="831">
        <f t="shared" si="8"/>
        <v>268</v>
      </c>
      <c r="O483" s="832"/>
    </row>
    <row r="484" spans="1:15">
      <c r="A484" s="833" t="s">
        <v>37</v>
      </c>
      <c r="B484" s="834" t="s">
        <v>37</v>
      </c>
      <c r="C484" s="522" t="s">
        <v>426</v>
      </c>
      <c r="D484" s="779">
        <v>2014</v>
      </c>
      <c r="E484" s="779" t="s">
        <v>20</v>
      </c>
      <c r="F484" s="779" t="s">
        <v>1014</v>
      </c>
      <c r="G484" s="830" t="s">
        <v>2079</v>
      </c>
      <c r="H484" s="828" t="s">
        <v>769</v>
      </c>
      <c r="I484" s="830" t="s">
        <v>400</v>
      </c>
      <c r="J484" s="829" t="s">
        <v>1464</v>
      </c>
      <c r="K484" s="830"/>
      <c r="L484" s="831">
        <v>71</v>
      </c>
      <c r="M484" s="831">
        <v>5</v>
      </c>
      <c r="N484" s="831">
        <f t="shared" si="8"/>
        <v>76</v>
      </c>
      <c r="O484" s="832"/>
    </row>
    <row r="485" spans="1:15">
      <c r="A485" s="833" t="s">
        <v>37</v>
      </c>
      <c r="B485" s="834" t="s">
        <v>37</v>
      </c>
      <c r="C485" s="522" t="s">
        <v>426</v>
      </c>
      <c r="D485" s="779">
        <v>2014</v>
      </c>
      <c r="E485" s="779" t="s">
        <v>20</v>
      </c>
      <c r="F485" s="779" t="s">
        <v>1014</v>
      </c>
      <c r="G485" s="830" t="s">
        <v>2079</v>
      </c>
      <c r="H485" s="828" t="s">
        <v>1838</v>
      </c>
      <c r="I485" s="830" t="s">
        <v>400</v>
      </c>
      <c r="J485" s="829" t="s">
        <v>1464</v>
      </c>
      <c r="K485" s="830"/>
      <c r="L485" s="831">
        <v>495</v>
      </c>
      <c r="M485" s="831">
        <v>9</v>
      </c>
      <c r="N485" s="831">
        <f t="shared" si="8"/>
        <v>504</v>
      </c>
      <c r="O485" s="832"/>
    </row>
    <row r="486" spans="1:15">
      <c r="A486" s="833" t="s">
        <v>37</v>
      </c>
      <c r="B486" s="827" t="s">
        <v>37</v>
      </c>
      <c r="C486" s="779" t="s">
        <v>426</v>
      </c>
      <c r="D486" s="779">
        <v>2014</v>
      </c>
      <c r="E486" s="779" t="s">
        <v>20</v>
      </c>
      <c r="F486" s="779" t="s">
        <v>1014</v>
      </c>
      <c r="G486" s="830" t="s">
        <v>2079</v>
      </c>
      <c r="H486" s="813" t="s">
        <v>807</v>
      </c>
      <c r="I486" s="779">
        <v>1</v>
      </c>
      <c r="J486" s="814" t="s">
        <v>1464</v>
      </c>
      <c r="K486" s="779"/>
      <c r="L486" s="835">
        <v>2</v>
      </c>
      <c r="M486" s="835"/>
      <c r="N486" s="831">
        <f t="shared" si="8"/>
        <v>2</v>
      </c>
      <c r="O486" s="832"/>
    </row>
    <row r="487" spans="1:15">
      <c r="A487" s="833" t="s">
        <v>37</v>
      </c>
      <c r="B487" s="834" t="s">
        <v>37</v>
      </c>
      <c r="C487" s="522" t="s">
        <v>426</v>
      </c>
      <c r="D487" s="779">
        <v>2014</v>
      </c>
      <c r="E487" s="779" t="s">
        <v>20</v>
      </c>
      <c r="F487" s="779" t="s">
        <v>1014</v>
      </c>
      <c r="G487" s="830" t="s">
        <v>2079</v>
      </c>
      <c r="H487" s="813" t="s">
        <v>770</v>
      </c>
      <c r="I487" s="830" t="s">
        <v>400</v>
      </c>
      <c r="J487" s="814" t="s">
        <v>1464</v>
      </c>
      <c r="K487" s="779"/>
      <c r="L487" s="835">
        <v>82</v>
      </c>
      <c r="M487" s="835">
        <v>8</v>
      </c>
      <c r="N487" s="831">
        <f t="shared" si="8"/>
        <v>90</v>
      </c>
      <c r="O487" s="832"/>
    </row>
    <row r="488" spans="1:15">
      <c r="A488" s="833" t="s">
        <v>37</v>
      </c>
      <c r="B488" s="834" t="s">
        <v>37</v>
      </c>
      <c r="C488" s="522" t="s">
        <v>426</v>
      </c>
      <c r="D488" s="779">
        <v>2014</v>
      </c>
      <c r="E488" s="779" t="s">
        <v>20</v>
      </c>
      <c r="F488" s="779" t="s">
        <v>1014</v>
      </c>
      <c r="G488" s="830" t="s">
        <v>2079</v>
      </c>
      <c r="H488" s="813" t="s">
        <v>771</v>
      </c>
      <c r="I488" s="830" t="s">
        <v>400</v>
      </c>
      <c r="J488" s="814" t="s">
        <v>1464</v>
      </c>
      <c r="K488" s="779"/>
      <c r="L488" s="835">
        <v>8</v>
      </c>
      <c r="M488" s="835"/>
      <c r="N488" s="831">
        <f t="shared" si="8"/>
        <v>8</v>
      </c>
      <c r="O488" s="832"/>
    </row>
    <row r="489" spans="1:15">
      <c r="A489" s="833" t="s">
        <v>37</v>
      </c>
      <c r="B489" s="827" t="s">
        <v>37</v>
      </c>
      <c r="C489" s="779" t="s">
        <v>426</v>
      </c>
      <c r="D489" s="779">
        <v>2014</v>
      </c>
      <c r="E489" s="779" t="s">
        <v>20</v>
      </c>
      <c r="F489" s="779" t="s">
        <v>1014</v>
      </c>
      <c r="G489" s="830" t="s">
        <v>2079</v>
      </c>
      <c r="H489" s="813" t="s">
        <v>772</v>
      </c>
      <c r="I489" s="830" t="s">
        <v>400</v>
      </c>
      <c r="J489" s="814" t="s">
        <v>1464</v>
      </c>
      <c r="K489" s="779"/>
      <c r="L489" s="835">
        <v>10</v>
      </c>
      <c r="M489" s="835"/>
      <c r="N489" s="831">
        <f t="shared" si="8"/>
        <v>10</v>
      </c>
      <c r="O489" s="832"/>
    </row>
    <row r="490" spans="1:15">
      <c r="A490" s="833" t="s">
        <v>37</v>
      </c>
      <c r="B490" s="834" t="s">
        <v>37</v>
      </c>
      <c r="C490" s="522" t="s">
        <v>426</v>
      </c>
      <c r="D490" s="779">
        <v>2014</v>
      </c>
      <c r="E490" s="779" t="s">
        <v>20</v>
      </c>
      <c r="F490" s="779" t="s">
        <v>1014</v>
      </c>
      <c r="G490" s="830" t="s">
        <v>2079</v>
      </c>
      <c r="H490" s="813" t="s">
        <v>810</v>
      </c>
      <c r="I490" s="779">
        <v>2</v>
      </c>
      <c r="J490" s="814" t="s">
        <v>1464</v>
      </c>
      <c r="K490" s="779"/>
      <c r="L490" s="835">
        <v>12958</v>
      </c>
      <c r="M490" s="835">
        <v>127</v>
      </c>
      <c r="N490" s="831">
        <f t="shared" si="8"/>
        <v>13085</v>
      </c>
      <c r="O490" s="832"/>
    </row>
    <row r="491" spans="1:15">
      <c r="A491" s="833" t="s">
        <v>37</v>
      </c>
      <c r="B491" s="834" t="s">
        <v>37</v>
      </c>
      <c r="C491" s="522" t="s">
        <v>426</v>
      </c>
      <c r="D491" s="779">
        <v>2014</v>
      </c>
      <c r="E491" s="779" t="s">
        <v>20</v>
      </c>
      <c r="F491" s="779" t="s">
        <v>1014</v>
      </c>
      <c r="G491" s="830" t="s">
        <v>2079</v>
      </c>
      <c r="H491" s="813" t="s">
        <v>1839</v>
      </c>
      <c r="I491" s="830" t="s">
        <v>400</v>
      </c>
      <c r="J491" s="814" t="s">
        <v>1464</v>
      </c>
      <c r="K491" s="779"/>
      <c r="L491" s="835"/>
      <c r="M491" s="835">
        <v>1</v>
      </c>
      <c r="N491" s="831">
        <f t="shared" si="8"/>
        <v>1</v>
      </c>
      <c r="O491" s="832"/>
    </row>
    <row r="492" spans="1:15">
      <c r="A492" s="833" t="s">
        <v>37</v>
      </c>
      <c r="B492" s="827" t="s">
        <v>37</v>
      </c>
      <c r="C492" s="779" t="s">
        <v>426</v>
      </c>
      <c r="D492" s="779">
        <v>2014</v>
      </c>
      <c r="E492" s="779" t="s">
        <v>20</v>
      </c>
      <c r="F492" s="779" t="s">
        <v>1014</v>
      </c>
      <c r="G492" s="830" t="s">
        <v>2079</v>
      </c>
      <c r="H492" s="813" t="s">
        <v>648</v>
      </c>
      <c r="I492" s="779">
        <v>2</v>
      </c>
      <c r="J492" s="814" t="s">
        <v>1464</v>
      </c>
      <c r="K492" s="779"/>
      <c r="L492" s="835">
        <v>105</v>
      </c>
      <c r="M492" s="835">
        <v>17</v>
      </c>
      <c r="N492" s="831">
        <f t="shared" si="8"/>
        <v>122</v>
      </c>
      <c r="O492" s="832"/>
    </row>
    <row r="493" spans="1:15">
      <c r="A493" s="833" t="s">
        <v>37</v>
      </c>
      <c r="B493" s="834" t="s">
        <v>37</v>
      </c>
      <c r="C493" s="522" t="s">
        <v>426</v>
      </c>
      <c r="D493" s="779">
        <v>2014</v>
      </c>
      <c r="E493" s="779" t="s">
        <v>20</v>
      </c>
      <c r="F493" s="779" t="s">
        <v>1014</v>
      </c>
      <c r="G493" s="830" t="s">
        <v>2079</v>
      </c>
      <c r="H493" s="813" t="s">
        <v>1840</v>
      </c>
      <c r="I493" s="830" t="s">
        <v>400</v>
      </c>
      <c r="J493" s="814" t="s">
        <v>1464</v>
      </c>
      <c r="K493" s="779"/>
      <c r="L493" s="835">
        <v>10</v>
      </c>
      <c r="M493" s="835"/>
      <c r="N493" s="831">
        <f t="shared" si="8"/>
        <v>10</v>
      </c>
      <c r="O493" s="832"/>
    </row>
    <row r="494" spans="1:15">
      <c r="A494" s="833" t="s">
        <v>37</v>
      </c>
      <c r="B494" s="834" t="s">
        <v>37</v>
      </c>
      <c r="C494" s="522" t="s">
        <v>426</v>
      </c>
      <c r="D494" s="779">
        <v>2014</v>
      </c>
      <c r="E494" s="779" t="s">
        <v>20</v>
      </c>
      <c r="F494" s="779" t="s">
        <v>1014</v>
      </c>
      <c r="G494" s="830" t="s">
        <v>2079</v>
      </c>
      <c r="H494" s="813" t="s">
        <v>774</v>
      </c>
      <c r="I494" s="830" t="s">
        <v>400</v>
      </c>
      <c r="J494" s="814" t="s">
        <v>1464</v>
      </c>
      <c r="K494" s="779"/>
      <c r="L494" s="835">
        <v>10</v>
      </c>
      <c r="M494" s="835"/>
      <c r="N494" s="831">
        <f t="shared" si="8"/>
        <v>10</v>
      </c>
      <c r="O494" s="832"/>
    </row>
    <row r="495" spans="1:15">
      <c r="A495" s="833" t="s">
        <v>37</v>
      </c>
      <c r="B495" s="827" t="s">
        <v>37</v>
      </c>
      <c r="C495" s="779" t="s">
        <v>426</v>
      </c>
      <c r="D495" s="779">
        <v>2014</v>
      </c>
      <c r="E495" s="779" t="s">
        <v>20</v>
      </c>
      <c r="F495" s="779" t="s">
        <v>1014</v>
      </c>
      <c r="G495" s="830" t="s">
        <v>2079</v>
      </c>
      <c r="H495" s="813" t="s">
        <v>1823</v>
      </c>
      <c r="I495" s="830" t="s">
        <v>400</v>
      </c>
      <c r="J495" s="814" t="s">
        <v>1464</v>
      </c>
      <c r="K495" s="779"/>
      <c r="L495" s="835"/>
      <c r="M495" s="835">
        <v>48</v>
      </c>
      <c r="N495" s="831">
        <f t="shared" si="8"/>
        <v>48</v>
      </c>
      <c r="O495" s="832"/>
    </row>
    <row r="496" spans="1:15">
      <c r="A496" s="833" t="s">
        <v>37</v>
      </c>
      <c r="B496" s="834" t="s">
        <v>37</v>
      </c>
      <c r="C496" s="522" t="s">
        <v>426</v>
      </c>
      <c r="D496" s="779">
        <v>2014</v>
      </c>
      <c r="E496" s="779" t="s">
        <v>20</v>
      </c>
      <c r="F496" s="779" t="s">
        <v>1014</v>
      </c>
      <c r="G496" s="830" t="s">
        <v>2079</v>
      </c>
      <c r="H496" s="813" t="s">
        <v>1841</v>
      </c>
      <c r="I496" s="830" t="s">
        <v>400</v>
      </c>
      <c r="J496" s="814" t="s">
        <v>1464</v>
      </c>
      <c r="K496" s="779"/>
      <c r="L496" s="835">
        <v>21</v>
      </c>
      <c r="M496" s="835">
        <v>3</v>
      </c>
      <c r="N496" s="831">
        <f t="shared" si="8"/>
        <v>24</v>
      </c>
      <c r="O496" s="832"/>
    </row>
    <row r="497" spans="1:15">
      <c r="A497" s="833" t="s">
        <v>37</v>
      </c>
      <c r="B497" s="834" t="s">
        <v>37</v>
      </c>
      <c r="C497" s="522" t="s">
        <v>426</v>
      </c>
      <c r="D497" s="779">
        <v>2014</v>
      </c>
      <c r="E497" s="779" t="s">
        <v>20</v>
      </c>
      <c r="F497" s="779" t="s">
        <v>1014</v>
      </c>
      <c r="G497" s="830" t="s">
        <v>2079</v>
      </c>
      <c r="H497" s="828" t="s">
        <v>846</v>
      </c>
      <c r="I497" s="830" t="s">
        <v>400</v>
      </c>
      <c r="J497" s="829" t="s">
        <v>1464</v>
      </c>
      <c r="K497" s="830"/>
      <c r="L497" s="831">
        <v>13</v>
      </c>
      <c r="M497" s="831"/>
      <c r="N497" s="831">
        <f t="shared" si="8"/>
        <v>13</v>
      </c>
      <c r="O497" s="832"/>
    </row>
    <row r="498" spans="1:15">
      <c r="A498" s="833" t="s">
        <v>37</v>
      </c>
      <c r="B498" s="827" t="s">
        <v>37</v>
      </c>
      <c r="C498" s="779" t="s">
        <v>426</v>
      </c>
      <c r="D498" s="779">
        <v>2014</v>
      </c>
      <c r="E498" s="779" t="s">
        <v>20</v>
      </c>
      <c r="F498" s="779" t="s">
        <v>1014</v>
      </c>
      <c r="G498" s="830" t="s">
        <v>2079</v>
      </c>
      <c r="H498" s="813" t="s">
        <v>1842</v>
      </c>
      <c r="I498" s="830" t="s">
        <v>400</v>
      </c>
      <c r="J498" s="814" t="s">
        <v>1464</v>
      </c>
      <c r="K498" s="779"/>
      <c r="L498" s="835">
        <v>12</v>
      </c>
      <c r="M498" s="835"/>
      <c r="N498" s="831">
        <f t="shared" si="8"/>
        <v>12</v>
      </c>
      <c r="O498" s="832"/>
    </row>
    <row r="499" spans="1:15">
      <c r="A499" s="833" t="s">
        <v>37</v>
      </c>
      <c r="B499" s="834" t="s">
        <v>37</v>
      </c>
      <c r="C499" s="522" t="s">
        <v>426</v>
      </c>
      <c r="D499" s="779">
        <v>2014</v>
      </c>
      <c r="E499" s="779" t="s">
        <v>20</v>
      </c>
      <c r="F499" s="779" t="s">
        <v>1014</v>
      </c>
      <c r="G499" s="830" t="s">
        <v>2079</v>
      </c>
      <c r="H499" s="813" t="s">
        <v>775</v>
      </c>
      <c r="I499" s="779">
        <v>1</v>
      </c>
      <c r="J499" s="814" t="s">
        <v>1464</v>
      </c>
      <c r="K499" s="779"/>
      <c r="L499" s="835">
        <v>14</v>
      </c>
      <c r="M499" s="835">
        <v>1</v>
      </c>
      <c r="N499" s="831">
        <f t="shared" si="8"/>
        <v>15</v>
      </c>
      <c r="O499" s="832"/>
    </row>
    <row r="500" spans="1:15">
      <c r="A500" s="833" t="s">
        <v>37</v>
      </c>
      <c r="B500" s="834" t="s">
        <v>37</v>
      </c>
      <c r="C500" s="522" t="s">
        <v>426</v>
      </c>
      <c r="D500" s="779">
        <v>2014</v>
      </c>
      <c r="E500" s="779" t="s">
        <v>20</v>
      </c>
      <c r="F500" s="779" t="s">
        <v>1014</v>
      </c>
      <c r="G500" s="830" t="s">
        <v>2079</v>
      </c>
      <c r="H500" s="828" t="s">
        <v>777</v>
      </c>
      <c r="I500" s="779">
        <v>1</v>
      </c>
      <c r="J500" s="829" t="s">
        <v>1464</v>
      </c>
      <c r="K500" s="830"/>
      <c r="L500" s="831">
        <v>5</v>
      </c>
      <c r="M500" s="831"/>
      <c r="N500" s="831">
        <f t="shared" si="8"/>
        <v>5</v>
      </c>
      <c r="O500" s="832"/>
    </row>
    <row r="501" spans="1:15">
      <c r="A501" s="833" t="s">
        <v>37</v>
      </c>
      <c r="B501" s="827" t="s">
        <v>37</v>
      </c>
      <c r="C501" s="779" t="s">
        <v>426</v>
      </c>
      <c r="D501" s="779">
        <v>2014</v>
      </c>
      <c r="E501" s="779" t="s">
        <v>20</v>
      </c>
      <c r="F501" s="779" t="s">
        <v>1014</v>
      </c>
      <c r="G501" s="830" t="s">
        <v>2079</v>
      </c>
      <c r="H501" s="828" t="s">
        <v>1132</v>
      </c>
      <c r="I501" s="779">
        <v>1</v>
      </c>
      <c r="J501" s="829" t="s">
        <v>1464</v>
      </c>
      <c r="K501" s="830"/>
      <c r="L501" s="831">
        <v>2</v>
      </c>
      <c r="M501" s="831"/>
      <c r="N501" s="831">
        <f t="shared" si="8"/>
        <v>2</v>
      </c>
      <c r="O501" s="832"/>
    </row>
    <row r="502" spans="1:15">
      <c r="A502" s="833" t="s">
        <v>37</v>
      </c>
      <c r="B502" s="834" t="s">
        <v>37</v>
      </c>
      <c r="C502" s="522" t="s">
        <v>426</v>
      </c>
      <c r="D502" s="779">
        <v>2014</v>
      </c>
      <c r="E502" s="779" t="s">
        <v>20</v>
      </c>
      <c r="F502" s="779" t="s">
        <v>1014</v>
      </c>
      <c r="G502" s="830" t="s">
        <v>2079</v>
      </c>
      <c r="H502" s="813" t="s">
        <v>779</v>
      </c>
      <c r="I502" s="779">
        <v>1</v>
      </c>
      <c r="J502" s="814" t="s">
        <v>1464</v>
      </c>
      <c r="K502" s="779"/>
      <c r="L502" s="835">
        <v>2</v>
      </c>
      <c r="M502" s="835">
        <v>1</v>
      </c>
      <c r="N502" s="831">
        <f t="shared" si="8"/>
        <v>3</v>
      </c>
      <c r="O502" s="832"/>
    </row>
    <row r="503" spans="1:15">
      <c r="A503" s="833" t="s">
        <v>37</v>
      </c>
      <c r="B503" s="834" t="s">
        <v>37</v>
      </c>
      <c r="C503" s="522" t="s">
        <v>426</v>
      </c>
      <c r="D503" s="779">
        <v>2014</v>
      </c>
      <c r="E503" s="779" t="s">
        <v>20</v>
      </c>
      <c r="F503" s="779" t="s">
        <v>1014</v>
      </c>
      <c r="G503" s="830" t="s">
        <v>2079</v>
      </c>
      <c r="H503" s="813" t="s">
        <v>655</v>
      </c>
      <c r="I503" s="779">
        <v>1</v>
      </c>
      <c r="J503" s="814" t="s">
        <v>1464</v>
      </c>
      <c r="K503" s="779"/>
      <c r="L503" s="835"/>
      <c r="M503" s="835">
        <v>53</v>
      </c>
      <c r="N503" s="831">
        <f t="shared" si="8"/>
        <v>53</v>
      </c>
      <c r="O503" s="832"/>
    </row>
    <row r="504" spans="1:15">
      <c r="A504" s="833" t="s">
        <v>37</v>
      </c>
      <c r="B504" s="827" t="s">
        <v>37</v>
      </c>
      <c r="C504" s="779" t="s">
        <v>426</v>
      </c>
      <c r="D504" s="779">
        <v>2014</v>
      </c>
      <c r="E504" s="779" t="s">
        <v>20</v>
      </c>
      <c r="F504" s="779" t="s">
        <v>1014</v>
      </c>
      <c r="G504" s="830" t="s">
        <v>2079</v>
      </c>
      <c r="H504" s="813" t="s">
        <v>837</v>
      </c>
      <c r="I504" s="830" t="s">
        <v>400</v>
      </c>
      <c r="J504" s="814" t="s">
        <v>1464</v>
      </c>
      <c r="K504" s="779"/>
      <c r="L504" s="835">
        <v>3</v>
      </c>
      <c r="M504" s="835"/>
      <c r="N504" s="831">
        <f t="shared" si="8"/>
        <v>3</v>
      </c>
      <c r="O504" s="832"/>
    </row>
    <row r="505" spans="1:15">
      <c r="A505" s="833" t="s">
        <v>37</v>
      </c>
      <c r="B505" s="834" t="s">
        <v>37</v>
      </c>
      <c r="C505" s="522" t="s">
        <v>426</v>
      </c>
      <c r="D505" s="779">
        <v>2014</v>
      </c>
      <c r="E505" s="779" t="s">
        <v>20</v>
      </c>
      <c r="F505" s="779" t="s">
        <v>1014</v>
      </c>
      <c r="G505" s="830" t="s">
        <v>2079</v>
      </c>
      <c r="H505" s="828" t="s">
        <v>781</v>
      </c>
      <c r="I505" s="779">
        <v>2</v>
      </c>
      <c r="J505" s="829" t="s">
        <v>1464</v>
      </c>
      <c r="K505" s="830"/>
      <c r="L505" s="831">
        <v>106</v>
      </c>
      <c r="M505" s="831">
        <v>99</v>
      </c>
      <c r="N505" s="831">
        <f t="shared" si="8"/>
        <v>205</v>
      </c>
      <c r="O505" s="832"/>
    </row>
    <row r="506" spans="1:15">
      <c r="A506" s="833" t="s">
        <v>37</v>
      </c>
      <c r="B506" s="834" t="s">
        <v>37</v>
      </c>
      <c r="C506" s="522" t="s">
        <v>426</v>
      </c>
      <c r="D506" s="779">
        <v>2014</v>
      </c>
      <c r="E506" s="779" t="s">
        <v>20</v>
      </c>
      <c r="F506" s="779" t="s">
        <v>1014</v>
      </c>
      <c r="G506" s="830" t="s">
        <v>2079</v>
      </c>
      <c r="H506" s="828" t="s">
        <v>782</v>
      </c>
      <c r="I506" s="779">
        <v>1</v>
      </c>
      <c r="J506" s="829" t="s">
        <v>1464</v>
      </c>
      <c r="K506" s="779"/>
      <c r="L506" s="835">
        <v>54</v>
      </c>
      <c r="M506" s="835">
        <v>107</v>
      </c>
      <c r="N506" s="831">
        <f t="shared" si="8"/>
        <v>161</v>
      </c>
      <c r="O506" s="832"/>
    </row>
    <row r="507" spans="1:15">
      <c r="A507" s="833" t="s">
        <v>37</v>
      </c>
      <c r="B507" s="827" t="s">
        <v>37</v>
      </c>
      <c r="C507" s="779" t="s">
        <v>426</v>
      </c>
      <c r="D507" s="779">
        <v>2014</v>
      </c>
      <c r="E507" s="779" t="s">
        <v>20</v>
      </c>
      <c r="F507" s="779" t="s">
        <v>1014</v>
      </c>
      <c r="G507" s="830" t="s">
        <v>2079</v>
      </c>
      <c r="H507" s="828" t="s">
        <v>825</v>
      </c>
      <c r="I507" s="779">
        <v>1</v>
      </c>
      <c r="J507" s="829" t="s">
        <v>1464</v>
      </c>
      <c r="K507" s="830"/>
      <c r="L507" s="831">
        <v>10</v>
      </c>
      <c r="M507" s="831"/>
      <c r="N507" s="831">
        <f t="shared" si="8"/>
        <v>10</v>
      </c>
      <c r="O507" s="832"/>
    </row>
    <row r="508" spans="1:15">
      <c r="A508" s="833" t="s">
        <v>37</v>
      </c>
      <c r="B508" s="834" t="s">
        <v>37</v>
      </c>
      <c r="C508" s="522" t="s">
        <v>426</v>
      </c>
      <c r="D508" s="779">
        <v>2014</v>
      </c>
      <c r="E508" s="779" t="s">
        <v>20</v>
      </c>
      <c r="F508" s="779" t="s">
        <v>1014</v>
      </c>
      <c r="G508" s="830" t="s">
        <v>2079</v>
      </c>
      <c r="H508" s="813" t="s">
        <v>1799</v>
      </c>
      <c r="I508" s="779">
        <v>2</v>
      </c>
      <c r="J508" s="814" t="s">
        <v>1464</v>
      </c>
      <c r="K508" s="779"/>
      <c r="L508" s="835">
        <v>1</v>
      </c>
      <c r="M508" s="835"/>
      <c r="N508" s="831">
        <f t="shared" si="8"/>
        <v>1</v>
      </c>
      <c r="O508" s="832"/>
    </row>
    <row r="509" spans="1:15">
      <c r="A509" s="833" t="s">
        <v>37</v>
      </c>
      <c r="B509" s="834" t="s">
        <v>37</v>
      </c>
      <c r="C509" s="522" t="s">
        <v>426</v>
      </c>
      <c r="D509" s="779">
        <v>2014</v>
      </c>
      <c r="E509" s="779" t="s">
        <v>20</v>
      </c>
      <c r="F509" s="779" t="s">
        <v>1014</v>
      </c>
      <c r="G509" s="830" t="s">
        <v>2079</v>
      </c>
      <c r="H509" s="828" t="s">
        <v>858</v>
      </c>
      <c r="I509" s="830" t="s">
        <v>400</v>
      </c>
      <c r="J509" s="829" t="s">
        <v>1464</v>
      </c>
      <c r="K509" s="830"/>
      <c r="L509" s="831">
        <v>223</v>
      </c>
      <c r="M509" s="831">
        <v>17</v>
      </c>
      <c r="N509" s="831">
        <f t="shared" si="8"/>
        <v>240</v>
      </c>
      <c r="O509" s="832"/>
    </row>
    <row r="510" spans="1:15">
      <c r="A510" s="833" t="s">
        <v>37</v>
      </c>
      <c r="B510" s="827" t="s">
        <v>37</v>
      </c>
      <c r="C510" s="779" t="s">
        <v>426</v>
      </c>
      <c r="D510" s="779">
        <v>2014</v>
      </c>
      <c r="E510" s="779" t="s">
        <v>20</v>
      </c>
      <c r="F510" s="779" t="s">
        <v>1014</v>
      </c>
      <c r="G510" s="830" t="s">
        <v>2079</v>
      </c>
      <c r="H510" s="828" t="s">
        <v>839</v>
      </c>
      <c r="I510" s="830" t="s">
        <v>400</v>
      </c>
      <c r="J510" s="829" t="s">
        <v>1464</v>
      </c>
      <c r="K510" s="830"/>
      <c r="L510" s="831">
        <v>102</v>
      </c>
      <c r="M510" s="831"/>
      <c r="N510" s="831">
        <f t="shared" si="8"/>
        <v>102</v>
      </c>
      <c r="O510" s="832"/>
    </row>
    <row r="511" spans="1:15">
      <c r="A511" s="833" t="s">
        <v>37</v>
      </c>
      <c r="B511" s="834" t="s">
        <v>37</v>
      </c>
      <c r="C511" s="522" t="s">
        <v>426</v>
      </c>
      <c r="D511" s="779">
        <v>2014</v>
      </c>
      <c r="E511" s="779" t="s">
        <v>20</v>
      </c>
      <c r="F511" s="779" t="s">
        <v>1014</v>
      </c>
      <c r="G511" s="830" t="s">
        <v>2079</v>
      </c>
      <c r="H511" s="813" t="s">
        <v>840</v>
      </c>
      <c r="I511" s="830" t="s">
        <v>400</v>
      </c>
      <c r="J511" s="814" t="s">
        <v>1464</v>
      </c>
      <c r="K511" s="779"/>
      <c r="L511" s="835"/>
      <c r="M511" s="835">
        <v>1</v>
      </c>
      <c r="N511" s="831">
        <f t="shared" si="8"/>
        <v>1</v>
      </c>
      <c r="O511" s="832"/>
    </row>
    <row r="512" spans="1:15">
      <c r="A512" s="833" t="s">
        <v>37</v>
      </c>
      <c r="B512" s="834" t="s">
        <v>37</v>
      </c>
      <c r="C512" s="522" t="s">
        <v>426</v>
      </c>
      <c r="D512" s="779">
        <v>2014</v>
      </c>
      <c r="E512" s="779" t="s">
        <v>20</v>
      </c>
      <c r="F512" s="779" t="s">
        <v>1014</v>
      </c>
      <c r="G512" s="830" t="s">
        <v>2079</v>
      </c>
      <c r="H512" s="813" t="s">
        <v>814</v>
      </c>
      <c r="I512" s="830" t="s">
        <v>400</v>
      </c>
      <c r="J512" s="814" t="s">
        <v>1464</v>
      </c>
      <c r="K512" s="779"/>
      <c r="L512" s="835">
        <v>218</v>
      </c>
      <c r="M512" s="835">
        <v>73</v>
      </c>
      <c r="N512" s="831">
        <f t="shared" si="8"/>
        <v>291</v>
      </c>
      <c r="O512" s="832"/>
    </row>
    <row r="513" spans="1:15">
      <c r="A513" s="833" t="s">
        <v>37</v>
      </c>
      <c r="B513" s="827" t="s">
        <v>37</v>
      </c>
      <c r="C513" s="779" t="s">
        <v>426</v>
      </c>
      <c r="D513" s="779">
        <v>2014</v>
      </c>
      <c r="E513" s="779" t="s">
        <v>20</v>
      </c>
      <c r="F513" s="779" t="s">
        <v>1014</v>
      </c>
      <c r="G513" s="830" t="s">
        <v>2079</v>
      </c>
      <c r="H513" s="828" t="s">
        <v>815</v>
      </c>
      <c r="I513" s="830" t="s">
        <v>400</v>
      </c>
      <c r="J513" s="829" t="s">
        <v>1464</v>
      </c>
      <c r="K513" s="830"/>
      <c r="L513" s="831">
        <v>93</v>
      </c>
      <c r="M513" s="831">
        <v>5</v>
      </c>
      <c r="N513" s="831">
        <f t="shared" si="8"/>
        <v>98</v>
      </c>
      <c r="O513" s="832"/>
    </row>
    <row r="514" spans="1:15">
      <c r="A514" s="833" t="s">
        <v>37</v>
      </c>
      <c r="B514" s="834" t="s">
        <v>37</v>
      </c>
      <c r="C514" s="522" t="s">
        <v>426</v>
      </c>
      <c r="D514" s="779">
        <v>2014</v>
      </c>
      <c r="E514" s="779" t="s">
        <v>20</v>
      </c>
      <c r="F514" s="779" t="s">
        <v>1014</v>
      </c>
      <c r="G514" s="830" t="s">
        <v>2079</v>
      </c>
      <c r="H514" s="828" t="s">
        <v>784</v>
      </c>
      <c r="I514" s="779">
        <v>2</v>
      </c>
      <c r="J514" s="829" t="s">
        <v>1464</v>
      </c>
      <c r="K514" s="830"/>
      <c r="L514" s="831">
        <v>788</v>
      </c>
      <c r="M514" s="831"/>
      <c r="N514" s="831">
        <f t="shared" si="8"/>
        <v>788</v>
      </c>
      <c r="O514" s="832"/>
    </row>
    <row r="515" spans="1:15">
      <c r="A515" s="833" t="s">
        <v>37</v>
      </c>
      <c r="B515" s="834" t="s">
        <v>37</v>
      </c>
      <c r="C515" s="522" t="s">
        <v>426</v>
      </c>
      <c r="D515" s="779">
        <v>2014</v>
      </c>
      <c r="E515" s="779" t="s">
        <v>20</v>
      </c>
      <c r="F515" s="779" t="s">
        <v>1014</v>
      </c>
      <c r="G515" s="830" t="s">
        <v>2079</v>
      </c>
      <c r="H515" s="828" t="s">
        <v>1824</v>
      </c>
      <c r="I515" s="830" t="s">
        <v>400</v>
      </c>
      <c r="J515" s="829" t="s">
        <v>1464</v>
      </c>
      <c r="K515" s="830"/>
      <c r="L515" s="831">
        <v>254</v>
      </c>
      <c r="M515" s="831"/>
      <c r="N515" s="831">
        <f t="shared" si="8"/>
        <v>254</v>
      </c>
      <c r="O515" s="832"/>
    </row>
    <row r="516" spans="1:15">
      <c r="A516" s="833" t="s">
        <v>37</v>
      </c>
      <c r="B516" s="827" t="s">
        <v>37</v>
      </c>
      <c r="C516" s="779" t="s">
        <v>426</v>
      </c>
      <c r="D516" s="779">
        <v>2014</v>
      </c>
      <c r="E516" s="779" t="s">
        <v>20</v>
      </c>
      <c r="F516" s="779" t="s">
        <v>1014</v>
      </c>
      <c r="G516" s="830" t="s">
        <v>2079</v>
      </c>
      <c r="H516" s="828" t="s">
        <v>786</v>
      </c>
      <c r="I516" s="830" t="s">
        <v>400</v>
      </c>
      <c r="J516" s="829" t="s">
        <v>1464</v>
      </c>
      <c r="K516" s="830"/>
      <c r="L516" s="831">
        <v>1</v>
      </c>
      <c r="M516" s="831">
        <v>7</v>
      </c>
      <c r="N516" s="831">
        <f t="shared" si="8"/>
        <v>8</v>
      </c>
      <c r="O516" s="832"/>
    </row>
    <row r="517" spans="1:15">
      <c r="A517" s="833" t="s">
        <v>37</v>
      </c>
      <c r="B517" s="834" t="s">
        <v>37</v>
      </c>
      <c r="C517" s="522" t="s">
        <v>426</v>
      </c>
      <c r="D517" s="779">
        <v>2014</v>
      </c>
      <c r="E517" s="779" t="s">
        <v>20</v>
      </c>
      <c r="F517" s="779" t="s">
        <v>1014</v>
      </c>
      <c r="G517" s="830" t="s">
        <v>2079</v>
      </c>
      <c r="H517" s="828" t="s">
        <v>859</v>
      </c>
      <c r="I517" s="830" t="s">
        <v>400</v>
      </c>
      <c r="J517" s="829" t="s">
        <v>1464</v>
      </c>
      <c r="K517" s="830"/>
      <c r="L517" s="831"/>
      <c r="M517" s="831">
        <v>32</v>
      </c>
      <c r="N517" s="831">
        <f t="shared" si="8"/>
        <v>32</v>
      </c>
      <c r="O517" s="832"/>
    </row>
    <row r="518" spans="1:15">
      <c r="A518" s="833" t="s">
        <v>37</v>
      </c>
      <c r="B518" s="834" t="s">
        <v>37</v>
      </c>
      <c r="C518" s="522" t="s">
        <v>426</v>
      </c>
      <c r="D518" s="779">
        <v>2014</v>
      </c>
      <c r="E518" s="779" t="s">
        <v>20</v>
      </c>
      <c r="F518" s="779" t="s">
        <v>1014</v>
      </c>
      <c r="G518" s="830" t="s">
        <v>2079</v>
      </c>
      <c r="H518" s="813" t="s">
        <v>1368</v>
      </c>
      <c r="I518" s="779">
        <v>2</v>
      </c>
      <c r="J518" s="814" t="s">
        <v>1464</v>
      </c>
      <c r="K518" s="779"/>
      <c r="L518" s="835">
        <v>57</v>
      </c>
      <c r="M518" s="835"/>
      <c r="N518" s="831">
        <f t="shared" si="8"/>
        <v>57</v>
      </c>
      <c r="O518" s="832"/>
    </row>
    <row r="519" spans="1:15">
      <c r="A519" s="833" t="s">
        <v>37</v>
      </c>
      <c r="B519" s="827" t="s">
        <v>37</v>
      </c>
      <c r="C519" s="779" t="s">
        <v>426</v>
      </c>
      <c r="D519" s="779">
        <v>2014</v>
      </c>
      <c r="E519" s="779" t="s">
        <v>20</v>
      </c>
      <c r="F519" s="779" t="s">
        <v>1014</v>
      </c>
      <c r="G519" s="830" t="s">
        <v>2079</v>
      </c>
      <c r="H519" s="828" t="s">
        <v>787</v>
      </c>
      <c r="I519" s="779">
        <v>1</v>
      </c>
      <c r="J519" s="829" t="s">
        <v>1464</v>
      </c>
      <c r="K519" s="830"/>
      <c r="L519" s="831">
        <v>181</v>
      </c>
      <c r="M519" s="831"/>
      <c r="N519" s="831">
        <f t="shared" si="8"/>
        <v>181</v>
      </c>
      <c r="O519" s="832"/>
    </row>
    <row r="520" spans="1:15">
      <c r="A520" s="833" t="s">
        <v>37</v>
      </c>
      <c r="B520" s="834" t="s">
        <v>37</v>
      </c>
      <c r="C520" s="522" t="s">
        <v>426</v>
      </c>
      <c r="D520" s="779">
        <v>2014</v>
      </c>
      <c r="E520" s="779" t="s">
        <v>20</v>
      </c>
      <c r="F520" s="779" t="s">
        <v>1014</v>
      </c>
      <c r="G520" s="830" t="s">
        <v>2079</v>
      </c>
      <c r="H520" s="828" t="s">
        <v>788</v>
      </c>
      <c r="I520" s="779">
        <v>1</v>
      </c>
      <c r="J520" s="829" t="s">
        <v>1464</v>
      </c>
      <c r="K520" s="830"/>
      <c r="L520" s="831">
        <v>1</v>
      </c>
      <c r="M520" s="831"/>
      <c r="N520" s="831">
        <f t="shared" si="8"/>
        <v>1</v>
      </c>
      <c r="O520" s="832"/>
    </row>
    <row r="521" spans="1:15">
      <c r="A521" s="833" t="s">
        <v>37</v>
      </c>
      <c r="B521" s="834" t="s">
        <v>37</v>
      </c>
      <c r="C521" s="522" t="s">
        <v>426</v>
      </c>
      <c r="D521" s="779">
        <v>2014</v>
      </c>
      <c r="E521" s="779" t="s">
        <v>20</v>
      </c>
      <c r="F521" s="779" t="s">
        <v>1014</v>
      </c>
      <c r="G521" s="830" t="s">
        <v>2079</v>
      </c>
      <c r="H521" s="828" t="s">
        <v>842</v>
      </c>
      <c r="I521" s="779">
        <v>2</v>
      </c>
      <c r="J521" s="829" t="s">
        <v>1464</v>
      </c>
      <c r="K521" s="830"/>
      <c r="L521" s="831">
        <v>35</v>
      </c>
      <c r="M521" s="831"/>
      <c r="N521" s="831">
        <f t="shared" si="8"/>
        <v>35</v>
      </c>
      <c r="O521" s="832"/>
    </row>
    <row r="522" spans="1:15">
      <c r="A522" s="833" t="s">
        <v>37</v>
      </c>
      <c r="B522" s="827" t="s">
        <v>37</v>
      </c>
      <c r="C522" s="779" t="s">
        <v>426</v>
      </c>
      <c r="D522" s="779">
        <v>2014</v>
      </c>
      <c r="E522" s="779" t="s">
        <v>20</v>
      </c>
      <c r="F522" s="779" t="s">
        <v>1014</v>
      </c>
      <c r="G522" s="830" t="s">
        <v>2079</v>
      </c>
      <c r="H522" s="828" t="s">
        <v>1843</v>
      </c>
      <c r="I522" s="830" t="s">
        <v>400</v>
      </c>
      <c r="J522" s="829" t="s">
        <v>1464</v>
      </c>
      <c r="K522" s="830"/>
      <c r="L522" s="831"/>
      <c r="M522" s="831">
        <v>1</v>
      </c>
      <c r="N522" s="831">
        <f t="shared" si="8"/>
        <v>1</v>
      </c>
      <c r="O522" s="832"/>
    </row>
    <row r="523" spans="1:15">
      <c r="A523" s="833" t="s">
        <v>37</v>
      </c>
      <c r="B523" s="834" t="s">
        <v>37</v>
      </c>
      <c r="C523" s="522" t="s">
        <v>426</v>
      </c>
      <c r="D523" s="779">
        <v>2014</v>
      </c>
      <c r="E523" s="779" t="s">
        <v>20</v>
      </c>
      <c r="F523" s="779" t="s">
        <v>1014</v>
      </c>
      <c r="G523" s="830" t="s">
        <v>2079</v>
      </c>
      <c r="H523" s="828" t="s">
        <v>826</v>
      </c>
      <c r="I523" s="830" t="s">
        <v>400</v>
      </c>
      <c r="J523" s="829" t="s">
        <v>1464</v>
      </c>
      <c r="K523" s="830"/>
      <c r="L523" s="831">
        <v>44</v>
      </c>
      <c r="M523" s="831"/>
      <c r="N523" s="831">
        <f t="shared" si="8"/>
        <v>44</v>
      </c>
      <c r="O523" s="832"/>
    </row>
    <row r="524" spans="1:15">
      <c r="A524" s="833" t="s">
        <v>37</v>
      </c>
      <c r="B524" s="834" t="s">
        <v>37</v>
      </c>
      <c r="C524" s="522" t="s">
        <v>426</v>
      </c>
      <c r="D524" s="779">
        <v>2014</v>
      </c>
      <c r="E524" s="779" t="s">
        <v>20</v>
      </c>
      <c r="F524" s="779" t="s">
        <v>1014</v>
      </c>
      <c r="G524" s="830" t="s">
        <v>2079</v>
      </c>
      <c r="H524" s="813" t="s">
        <v>789</v>
      </c>
      <c r="I524" s="830" t="s">
        <v>400</v>
      </c>
      <c r="J524" s="814" t="s">
        <v>1464</v>
      </c>
      <c r="K524" s="779"/>
      <c r="L524" s="835">
        <v>14</v>
      </c>
      <c r="M524" s="835">
        <v>6</v>
      </c>
      <c r="N524" s="831">
        <f t="shared" si="8"/>
        <v>20</v>
      </c>
      <c r="O524" s="832"/>
    </row>
    <row r="525" spans="1:15">
      <c r="A525" s="833" t="s">
        <v>37</v>
      </c>
      <c r="B525" s="827" t="s">
        <v>37</v>
      </c>
      <c r="C525" s="779" t="s">
        <v>426</v>
      </c>
      <c r="D525" s="779">
        <v>2014</v>
      </c>
      <c r="E525" s="779" t="s">
        <v>20</v>
      </c>
      <c r="F525" s="779" t="s">
        <v>1014</v>
      </c>
      <c r="G525" s="830" t="s">
        <v>2079</v>
      </c>
      <c r="H525" s="813" t="s">
        <v>871</v>
      </c>
      <c r="I525" s="830" t="s">
        <v>400</v>
      </c>
      <c r="J525" s="814" t="s">
        <v>1464</v>
      </c>
      <c r="K525" s="779"/>
      <c r="L525" s="835">
        <v>3266</v>
      </c>
      <c r="M525" s="835">
        <v>198</v>
      </c>
      <c r="N525" s="831">
        <f t="shared" si="8"/>
        <v>3464</v>
      </c>
      <c r="O525" s="832"/>
    </row>
    <row r="526" spans="1:15">
      <c r="A526" s="833" t="s">
        <v>37</v>
      </c>
      <c r="B526" s="834" t="s">
        <v>37</v>
      </c>
      <c r="C526" s="522" t="s">
        <v>426</v>
      </c>
      <c r="D526" s="779">
        <v>2014</v>
      </c>
      <c r="E526" s="779" t="s">
        <v>20</v>
      </c>
      <c r="F526" s="779" t="s">
        <v>1014</v>
      </c>
      <c r="G526" s="830" t="s">
        <v>2079</v>
      </c>
      <c r="H526" s="828" t="s">
        <v>1844</v>
      </c>
      <c r="I526" s="830" t="s">
        <v>400</v>
      </c>
      <c r="J526" s="829" t="s">
        <v>1464</v>
      </c>
      <c r="K526" s="830"/>
      <c r="L526" s="831"/>
      <c r="M526" s="831">
        <v>5</v>
      </c>
      <c r="N526" s="831">
        <f t="shared" si="8"/>
        <v>5</v>
      </c>
      <c r="O526" s="832"/>
    </row>
    <row r="527" spans="1:15">
      <c r="A527" s="833" t="s">
        <v>37</v>
      </c>
      <c r="B527" s="834" t="s">
        <v>37</v>
      </c>
      <c r="C527" s="522" t="s">
        <v>426</v>
      </c>
      <c r="D527" s="779">
        <v>2014</v>
      </c>
      <c r="E527" s="779" t="s">
        <v>20</v>
      </c>
      <c r="F527" s="779" t="s">
        <v>1014</v>
      </c>
      <c r="G527" s="830" t="s">
        <v>2079</v>
      </c>
      <c r="H527" s="813" t="s">
        <v>1845</v>
      </c>
      <c r="I527" s="830" t="s">
        <v>400</v>
      </c>
      <c r="J527" s="814" t="s">
        <v>1464</v>
      </c>
      <c r="K527" s="779"/>
      <c r="L527" s="835">
        <v>31</v>
      </c>
      <c r="M527" s="835"/>
      <c r="N527" s="831">
        <f t="shared" si="8"/>
        <v>31</v>
      </c>
      <c r="O527" s="832"/>
    </row>
    <row r="528" spans="1:15">
      <c r="A528" s="833" t="s">
        <v>37</v>
      </c>
      <c r="B528" s="827" t="s">
        <v>37</v>
      </c>
      <c r="C528" s="779" t="s">
        <v>426</v>
      </c>
      <c r="D528" s="779">
        <v>2014</v>
      </c>
      <c r="E528" s="779" t="s">
        <v>20</v>
      </c>
      <c r="F528" s="779" t="s">
        <v>1014</v>
      </c>
      <c r="G528" s="830" t="s">
        <v>2079</v>
      </c>
      <c r="H528" s="828" t="s">
        <v>817</v>
      </c>
      <c r="I528" s="830" t="s">
        <v>400</v>
      </c>
      <c r="J528" s="829" t="s">
        <v>1464</v>
      </c>
      <c r="K528" s="830"/>
      <c r="L528" s="831">
        <v>5</v>
      </c>
      <c r="M528" s="831"/>
      <c r="N528" s="831">
        <f t="shared" si="8"/>
        <v>5</v>
      </c>
      <c r="O528" s="832"/>
    </row>
    <row r="529" spans="1:15">
      <c r="A529" s="833" t="s">
        <v>37</v>
      </c>
      <c r="B529" s="834" t="s">
        <v>37</v>
      </c>
      <c r="C529" s="522" t="s">
        <v>426</v>
      </c>
      <c r="D529" s="779">
        <v>2014</v>
      </c>
      <c r="E529" s="779" t="s">
        <v>20</v>
      </c>
      <c r="F529" s="779" t="s">
        <v>1014</v>
      </c>
      <c r="G529" s="830" t="s">
        <v>2079</v>
      </c>
      <c r="H529" s="828" t="s">
        <v>818</v>
      </c>
      <c r="I529" s="830" t="s">
        <v>400</v>
      </c>
      <c r="J529" s="829" t="s">
        <v>1464</v>
      </c>
      <c r="K529" s="830"/>
      <c r="L529" s="831">
        <v>45</v>
      </c>
      <c r="M529" s="831">
        <v>2</v>
      </c>
      <c r="N529" s="831">
        <f t="shared" si="8"/>
        <v>47</v>
      </c>
      <c r="O529" s="832"/>
    </row>
    <row r="530" spans="1:15">
      <c r="A530" s="833" t="s">
        <v>37</v>
      </c>
      <c r="B530" s="834" t="s">
        <v>37</v>
      </c>
      <c r="C530" s="522" t="s">
        <v>426</v>
      </c>
      <c r="D530" s="779">
        <v>2014</v>
      </c>
      <c r="E530" s="779" t="s">
        <v>20</v>
      </c>
      <c r="F530" s="779" t="s">
        <v>1014</v>
      </c>
      <c r="G530" s="830" t="s">
        <v>2079</v>
      </c>
      <c r="H530" s="828" t="s">
        <v>950</v>
      </c>
      <c r="I530" s="779">
        <v>1</v>
      </c>
      <c r="J530" s="829" t="s">
        <v>1464</v>
      </c>
      <c r="K530" s="830"/>
      <c r="L530" s="831">
        <v>13</v>
      </c>
      <c r="M530" s="831">
        <v>15</v>
      </c>
      <c r="N530" s="831">
        <f t="shared" si="8"/>
        <v>28</v>
      </c>
      <c r="O530" s="832"/>
    </row>
    <row r="531" spans="1:15">
      <c r="A531" s="833" t="s">
        <v>37</v>
      </c>
      <c r="B531" s="827" t="s">
        <v>37</v>
      </c>
      <c r="C531" s="779" t="s">
        <v>426</v>
      </c>
      <c r="D531" s="779">
        <v>2014</v>
      </c>
      <c r="E531" s="779" t="s">
        <v>20</v>
      </c>
      <c r="F531" s="779" t="s">
        <v>1014</v>
      </c>
      <c r="G531" s="830" t="s">
        <v>2079</v>
      </c>
      <c r="H531" s="813" t="s">
        <v>1846</v>
      </c>
      <c r="I531" s="830" t="s">
        <v>400</v>
      </c>
      <c r="J531" s="814" t="s">
        <v>1464</v>
      </c>
      <c r="K531" s="779"/>
      <c r="L531" s="835">
        <v>3</v>
      </c>
      <c r="M531" s="835">
        <v>3</v>
      </c>
      <c r="N531" s="831">
        <f t="shared" si="8"/>
        <v>6</v>
      </c>
      <c r="O531" s="832"/>
    </row>
    <row r="532" spans="1:15">
      <c r="A532" s="833" t="s">
        <v>37</v>
      </c>
      <c r="B532" s="834" t="s">
        <v>37</v>
      </c>
      <c r="C532" s="522" t="s">
        <v>426</v>
      </c>
      <c r="D532" s="779">
        <v>2014</v>
      </c>
      <c r="E532" s="779" t="s">
        <v>20</v>
      </c>
      <c r="F532" s="779" t="s">
        <v>1014</v>
      </c>
      <c r="G532" s="830" t="s">
        <v>2079</v>
      </c>
      <c r="H532" s="828" t="s">
        <v>790</v>
      </c>
      <c r="I532" s="830" t="s">
        <v>400</v>
      </c>
      <c r="J532" s="829" t="s">
        <v>1464</v>
      </c>
      <c r="K532" s="830"/>
      <c r="L532" s="831">
        <v>928</v>
      </c>
      <c r="M532" s="831">
        <v>24</v>
      </c>
      <c r="N532" s="831">
        <f t="shared" si="8"/>
        <v>952</v>
      </c>
      <c r="O532" s="832"/>
    </row>
    <row r="533" spans="1:15">
      <c r="A533" s="833" t="s">
        <v>37</v>
      </c>
      <c r="B533" s="834" t="s">
        <v>37</v>
      </c>
      <c r="C533" s="522" t="s">
        <v>426</v>
      </c>
      <c r="D533" s="779">
        <v>2014</v>
      </c>
      <c r="E533" s="779" t="s">
        <v>20</v>
      </c>
      <c r="F533" s="779" t="s">
        <v>1014</v>
      </c>
      <c r="G533" s="830" t="s">
        <v>2079</v>
      </c>
      <c r="H533" s="813" t="s">
        <v>791</v>
      </c>
      <c r="I533" s="779">
        <v>2</v>
      </c>
      <c r="J533" s="814" t="s">
        <v>1464</v>
      </c>
      <c r="K533" s="779"/>
      <c r="L533" s="835">
        <v>207</v>
      </c>
      <c r="M533" s="835">
        <v>47</v>
      </c>
      <c r="N533" s="831">
        <f t="shared" si="8"/>
        <v>254</v>
      </c>
      <c r="O533" s="832"/>
    </row>
    <row r="534" spans="1:15">
      <c r="A534" s="833" t="s">
        <v>37</v>
      </c>
      <c r="B534" s="827" t="s">
        <v>37</v>
      </c>
      <c r="C534" s="779" t="s">
        <v>426</v>
      </c>
      <c r="D534" s="779">
        <v>2014</v>
      </c>
      <c r="E534" s="779" t="s">
        <v>20</v>
      </c>
      <c r="F534" s="779" t="s">
        <v>1014</v>
      </c>
      <c r="G534" s="830" t="s">
        <v>2079</v>
      </c>
      <c r="H534" s="828" t="s">
        <v>819</v>
      </c>
      <c r="I534" s="779">
        <v>2</v>
      </c>
      <c r="J534" s="829" t="s">
        <v>1464</v>
      </c>
      <c r="K534" s="830"/>
      <c r="L534" s="831">
        <v>250</v>
      </c>
      <c r="M534" s="831">
        <v>117</v>
      </c>
      <c r="N534" s="831">
        <f t="shared" si="8"/>
        <v>367</v>
      </c>
      <c r="O534" s="832"/>
    </row>
    <row r="535" spans="1:15">
      <c r="A535" s="833" t="s">
        <v>37</v>
      </c>
      <c r="B535" s="834" t="s">
        <v>37</v>
      </c>
      <c r="C535" s="522" t="s">
        <v>426</v>
      </c>
      <c r="D535" s="779">
        <v>2014</v>
      </c>
      <c r="E535" s="779" t="s">
        <v>20</v>
      </c>
      <c r="F535" s="779" t="s">
        <v>1014</v>
      </c>
      <c r="G535" s="830" t="s">
        <v>2079</v>
      </c>
      <c r="H535" s="813" t="s">
        <v>872</v>
      </c>
      <c r="I535" s="779">
        <v>2</v>
      </c>
      <c r="J535" s="814" t="s">
        <v>1464</v>
      </c>
      <c r="K535" s="779"/>
      <c r="L535" s="835">
        <v>52</v>
      </c>
      <c r="M535" s="835"/>
      <c r="N535" s="831">
        <f t="shared" si="8"/>
        <v>52</v>
      </c>
      <c r="O535" s="832"/>
    </row>
    <row r="536" spans="1:15">
      <c r="A536" s="833" t="s">
        <v>37</v>
      </c>
      <c r="B536" s="834" t="s">
        <v>37</v>
      </c>
      <c r="C536" s="522" t="s">
        <v>426</v>
      </c>
      <c r="D536" s="779">
        <v>2014</v>
      </c>
      <c r="E536" s="779" t="s">
        <v>20</v>
      </c>
      <c r="F536" s="779" t="s">
        <v>1014</v>
      </c>
      <c r="G536" s="830" t="s">
        <v>2079</v>
      </c>
      <c r="H536" s="813" t="s">
        <v>792</v>
      </c>
      <c r="I536" s="779">
        <v>1</v>
      </c>
      <c r="J536" s="814" t="s">
        <v>1464</v>
      </c>
      <c r="K536" s="779"/>
      <c r="L536" s="835">
        <v>423</v>
      </c>
      <c r="M536" s="835">
        <v>441</v>
      </c>
      <c r="N536" s="831">
        <f t="shared" si="8"/>
        <v>864</v>
      </c>
      <c r="O536" s="832"/>
    </row>
    <row r="537" spans="1:15">
      <c r="A537" s="833" t="s">
        <v>37</v>
      </c>
      <c r="B537" s="827" t="s">
        <v>37</v>
      </c>
      <c r="C537" s="779" t="s">
        <v>426</v>
      </c>
      <c r="D537" s="779">
        <v>2014</v>
      </c>
      <c r="E537" s="779" t="s">
        <v>20</v>
      </c>
      <c r="F537" s="779" t="s">
        <v>1014</v>
      </c>
      <c r="G537" s="830" t="s">
        <v>2079</v>
      </c>
      <c r="H537" s="828" t="s">
        <v>1184</v>
      </c>
      <c r="I537" s="779">
        <v>2</v>
      </c>
      <c r="J537" s="829" t="s">
        <v>1464</v>
      </c>
      <c r="K537" s="830"/>
      <c r="L537" s="831">
        <v>71</v>
      </c>
      <c r="M537" s="831">
        <v>3</v>
      </c>
      <c r="N537" s="831">
        <f t="shared" ref="N537:N600" si="9">L537+M537</f>
        <v>74</v>
      </c>
      <c r="O537" s="832"/>
    </row>
    <row r="538" spans="1:15">
      <c r="A538" s="833" t="s">
        <v>37</v>
      </c>
      <c r="B538" s="834" t="s">
        <v>37</v>
      </c>
      <c r="C538" s="522" t="s">
        <v>426</v>
      </c>
      <c r="D538" s="779">
        <v>2014</v>
      </c>
      <c r="E538" s="779" t="s">
        <v>20</v>
      </c>
      <c r="F538" s="779" t="s">
        <v>1014</v>
      </c>
      <c r="G538" s="830" t="s">
        <v>2079</v>
      </c>
      <c r="H538" s="828" t="s">
        <v>1847</v>
      </c>
      <c r="I538" s="830" t="s">
        <v>400</v>
      </c>
      <c r="J538" s="829" t="s">
        <v>1464</v>
      </c>
      <c r="K538" s="830"/>
      <c r="L538" s="831">
        <v>4</v>
      </c>
      <c r="M538" s="831">
        <v>1</v>
      </c>
      <c r="N538" s="831">
        <f t="shared" si="9"/>
        <v>5</v>
      </c>
      <c r="O538" s="832"/>
    </row>
    <row r="539" spans="1:15">
      <c r="A539" s="833" t="s">
        <v>37</v>
      </c>
      <c r="B539" s="834" t="s">
        <v>37</v>
      </c>
      <c r="C539" s="522" t="s">
        <v>426</v>
      </c>
      <c r="D539" s="779">
        <v>2014</v>
      </c>
      <c r="E539" s="779" t="s">
        <v>20</v>
      </c>
      <c r="F539" s="779" t="s">
        <v>1014</v>
      </c>
      <c r="G539" s="830" t="s">
        <v>2079</v>
      </c>
      <c r="H539" s="813" t="s">
        <v>1848</v>
      </c>
      <c r="I539" s="830" t="s">
        <v>400</v>
      </c>
      <c r="J539" s="814" t="s">
        <v>1464</v>
      </c>
      <c r="K539" s="779"/>
      <c r="L539" s="835">
        <v>78</v>
      </c>
      <c r="M539" s="835"/>
      <c r="N539" s="831">
        <f t="shared" si="9"/>
        <v>78</v>
      </c>
      <c r="O539" s="832"/>
    </row>
    <row r="540" spans="1:15">
      <c r="A540" s="833" t="s">
        <v>37</v>
      </c>
      <c r="B540" s="827" t="s">
        <v>37</v>
      </c>
      <c r="C540" s="779" t="s">
        <v>426</v>
      </c>
      <c r="D540" s="779">
        <v>2014</v>
      </c>
      <c r="E540" s="779" t="s">
        <v>20</v>
      </c>
      <c r="F540" s="779" t="s">
        <v>1014</v>
      </c>
      <c r="G540" s="830" t="s">
        <v>2079</v>
      </c>
      <c r="H540" s="828" t="s">
        <v>794</v>
      </c>
      <c r="I540" s="779">
        <v>2</v>
      </c>
      <c r="J540" s="829" t="s">
        <v>1464</v>
      </c>
      <c r="K540" s="779"/>
      <c r="L540" s="835">
        <v>4</v>
      </c>
      <c r="M540" s="835">
        <v>3</v>
      </c>
      <c r="N540" s="831">
        <f t="shared" si="9"/>
        <v>7</v>
      </c>
      <c r="O540" s="832"/>
    </row>
    <row r="541" spans="1:15">
      <c r="A541" s="833" t="s">
        <v>37</v>
      </c>
      <c r="B541" s="834" t="s">
        <v>37</v>
      </c>
      <c r="C541" s="522" t="s">
        <v>426</v>
      </c>
      <c r="D541" s="779">
        <v>2014</v>
      </c>
      <c r="E541" s="779" t="s">
        <v>20</v>
      </c>
      <c r="F541" s="779" t="s">
        <v>1014</v>
      </c>
      <c r="G541" s="830" t="s">
        <v>2079</v>
      </c>
      <c r="H541" s="828" t="s">
        <v>1033</v>
      </c>
      <c r="I541" s="830" t="s">
        <v>400</v>
      </c>
      <c r="J541" s="829" t="s">
        <v>1465</v>
      </c>
      <c r="K541" s="830"/>
      <c r="L541" s="831"/>
      <c r="M541" s="831">
        <v>1</v>
      </c>
      <c r="N541" s="831">
        <f t="shared" si="9"/>
        <v>1</v>
      </c>
      <c r="O541" s="832"/>
    </row>
    <row r="542" spans="1:15">
      <c r="A542" s="833" t="s">
        <v>37</v>
      </c>
      <c r="B542" s="834" t="s">
        <v>37</v>
      </c>
      <c r="C542" s="522" t="s">
        <v>426</v>
      </c>
      <c r="D542" s="779">
        <v>2014</v>
      </c>
      <c r="E542" s="779" t="s">
        <v>20</v>
      </c>
      <c r="F542" s="779" t="s">
        <v>1014</v>
      </c>
      <c r="G542" s="830" t="s">
        <v>2079</v>
      </c>
      <c r="H542" s="813" t="s">
        <v>866</v>
      </c>
      <c r="I542" s="779">
        <v>2</v>
      </c>
      <c r="J542" s="814" t="s">
        <v>1465</v>
      </c>
      <c r="K542" s="779"/>
      <c r="L542" s="835">
        <v>86</v>
      </c>
      <c r="M542" s="835"/>
      <c r="N542" s="831">
        <f t="shared" si="9"/>
        <v>86</v>
      </c>
      <c r="O542" s="832"/>
    </row>
    <row r="543" spans="1:15">
      <c r="A543" s="833" t="s">
        <v>37</v>
      </c>
      <c r="B543" s="827" t="s">
        <v>37</v>
      </c>
      <c r="C543" s="779" t="s">
        <v>426</v>
      </c>
      <c r="D543" s="779">
        <v>2014</v>
      </c>
      <c r="E543" s="779" t="s">
        <v>20</v>
      </c>
      <c r="F543" s="779" t="s">
        <v>1014</v>
      </c>
      <c r="G543" s="830" t="s">
        <v>2079</v>
      </c>
      <c r="H543" s="813" t="s">
        <v>822</v>
      </c>
      <c r="I543" s="830" t="s">
        <v>400</v>
      </c>
      <c r="J543" s="814" t="s">
        <v>1465</v>
      </c>
      <c r="K543" s="779"/>
      <c r="L543" s="835">
        <v>70</v>
      </c>
      <c r="M543" s="835"/>
      <c r="N543" s="831">
        <f t="shared" si="9"/>
        <v>70</v>
      </c>
      <c r="O543" s="832"/>
    </row>
    <row r="544" spans="1:15">
      <c r="A544" s="833" t="s">
        <v>37</v>
      </c>
      <c r="B544" s="834" t="s">
        <v>37</v>
      </c>
      <c r="C544" s="522" t="s">
        <v>426</v>
      </c>
      <c r="D544" s="779">
        <v>2014</v>
      </c>
      <c r="E544" s="779" t="s">
        <v>20</v>
      </c>
      <c r="F544" s="779" t="s">
        <v>1014</v>
      </c>
      <c r="G544" s="830" t="s">
        <v>2079</v>
      </c>
      <c r="H544" s="828" t="s">
        <v>1792</v>
      </c>
      <c r="I544" s="830" t="s">
        <v>400</v>
      </c>
      <c r="J544" s="829" t="s">
        <v>1465</v>
      </c>
      <c r="K544" s="830"/>
      <c r="L544" s="831"/>
      <c r="M544" s="831">
        <v>261</v>
      </c>
      <c r="N544" s="831">
        <f t="shared" si="9"/>
        <v>261</v>
      </c>
      <c r="O544" s="832"/>
    </row>
    <row r="545" spans="1:15">
      <c r="A545" s="833" t="s">
        <v>37</v>
      </c>
      <c r="B545" s="834" t="s">
        <v>37</v>
      </c>
      <c r="C545" s="522" t="s">
        <v>426</v>
      </c>
      <c r="D545" s="779">
        <v>2014</v>
      </c>
      <c r="E545" s="779" t="s">
        <v>20</v>
      </c>
      <c r="F545" s="779" t="s">
        <v>1014</v>
      </c>
      <c r="G545" s="830" t="s">
        <v>2079</v>
      </c>
      <c r="H545" s="828" t="s">
        <v>796</v>
      </c>
      <c r="I545" s="779">
        <v>2</v>
      </c>
      <c r="J545" s="829" t="s">
        <v>1465</v>
      </c>
      <c r="K545" s="830"/>
      <c r="L545" s="831">
        <v>20</v>
      </c>
      <c r="M545" s="831">
        <v>2</v>
      </c>
      <c r="N545" s="831">
        <f t="shared" si="9"/>
        <v>22</v>
      </c>
      <c r="O545" s="832"/>
    </row>
    <row r="546" spans="1:15">
      <c r="A546" s="833" t="s">
        <v>37</v>
      </c>
      <c r="B546" s="827" t="s">
        <v>37</v>
      </c>
      <c r="C546" s="779" t="s">
        <v>426</v>
      </c>
      <c r="D546" s="779">
        <v>2014</v>
      </c>
      <c r="E546" s="779" t="s">
        <v>20</v>
      </c>
      <c r="F546" s="779" t="s">
        <v>1014</v>
      </c>
      <c r="G546" s="830" t="s">
        <v>2079</v>
      </c>
      <c r="H546" s="813" t="s">
        <v>755</v>
      </c>
      <c r="I546" s="779">
        <v>2</v>
      </c>
      <c r="J546" s="814" t="s">
        <v>1465</v>
      </c>
      <c r="K546" s="779"/>
      <c r="L546" s="835">
        <v>149</v>
      </c>
      <c r="M546" s="835">
        <v>3</v>
      </c>
      <c r="N546" s="831">
        <f t="shared" si="9"/>
        <v>152</v>
      </c>
      <c r="O546" s="832"/>
    </row>
    <row r="547" spans="1:15">
      <c r="A547" s="833" t="s">
        <v>37</v>
      </c>
      <c r="B547" s="834" t="s">
        <v>37</v>
      </c>
      <c r="C547" s="522" t="s">
        <v>426</v>
      </c>
      <c r="D547" s="779">
        <v>2014</v>
      </c>
      <c r="E547" s="779" t="s">
        <v>20</v>
      </c>
      <c r="F547" s="779" t="s">
        <v>1014</v>
      </c>
      <c r="G547" s="830" t="s">
        <v>2079</v>
      </c>
      <c r="H547" s="828" t="s">
        <v>1793</v>
      </c>
      <c r="I547" s="779">
        <v>2</v>
      </c>
      <c r="J547" s="829" t="s">
        <v>1465</v>
      </c>
      <c r="K547" s="830"/>
      <c r="L547" s="831">
        <v>3</v>
      </c>
      <c r="M547" s="831"/>
      <c r="N547" s="831">
        <f t="shared" si="9"/>
        <v>3</v>
      </c>
      <c r="O547" s="832"/>
    </row>
    <row r="548" spans="1:15">
      <c r="A548" s="833" t="s">
        <v>37</v>
      </c>
      <c r="B548" s="834" t="s">
        <v>37</v>
      </c>
      <c r="C548" s="522" t="s">
        <v>426</v>
      </c>
      <c r="D548" s="779">
        <v>2014</v>
      </c>
      <c r="E548" s="779" t="s">
        <v>20</v>
      </c>
      <c r="F548" s="779" t="s">
        <v>1014</v>
      </c>
      <c r="G548" s="830" t="s">
        <v>2079</v>
      </c>
      <c r="H548" s="828" t="s">
        <v>797</v>
      </c>
      <c r="I548" s="779">
        <v>2</v>
      </c>
      <c r="J548" s="829" t="s">
        <v>1465</v>
      </c>
      <c r="K548" s="830"/>
      <c r="L548" s="831">
        <v>5</v>
      </c>
      <c r="M548" s="831">
        <v>1</v>
      </c>
      <c r="N548" s="831">
        <f t="shared" si="9"/>
        <v>6</v>
      </c>
      <c r="O548" s="832"/>
    </row>
    <row r="549" spans="1:15">
      <c r="A549" s="833" t="s">
        <v>37</v>
      </c>
      <c r="B549" s="827" t="s">
        <v>37</v>
      </c>
      <c r="C549" s="779" t="s">
        <v>426</v>
      </c>
      <c r="D549" s="779">
        <v>2014</v>
      </c>
      <c r="E549" s="779" t="s">
        <v>20</v>
      </c>
      <c r="F549" s="779" t="s">
        <v>1014</v>
      </c>
      <c r="G549" s="830" t="s">
        <v>2079</v>
      </c>
      <c r="H549" s="813" t="s">
        <v>762</v>
      </c>
      <c r="I549" s="830" t="s">
        <v>400</v>
      </c>
      <c r="J549" s="814" t="s">
        <v>1465</v>
      </c>
      <c r="K549" s="779"/>
      <c r="L549" s="835">
        <v>11</v>
      </c>
      <c r="M549" s="835"/>
      <c r="N549" s="831">
        <f t="shared" si="9"/>
        <v>11</v>
      </c>
      <c r="O549" s="832"/>
    </row>
    <row r="550" spans="1:15">
      <c r="A550" s="833" t="s">
        <v>37</v>
      </c>
      <c r="B550" s="834" t="s">
        <v>37</v>
      </c>
      <c r="C550" s="522" t="s">
        <v>426</v>
      </c>
      <c r="D550" s="779">
        <v>2014</v>
      </c>
      <c r="E550" s="779" t="s">
        <v>20</v>
      </c>
      <c r="F550" s="779" t="s">
        <v>1014</v>
      </c>
      <c r="G550" s="830" t="s">
        <v>2079</v>
      </c>
      <c r="H550" s="828" t="s">
        <v>798</v>
      </c>
      <c r="I550" s="830" t="s">
        <v>400</v>
      </c>
      <c r="J550" s="829" t="s">
        <v>1465</v>
      </c>
      <c r="K550" s="830"/>
      <c r="L550" s="831">
        <v>291</v>
      </c>
      <c r="M550" s="831"/>
      <c r="N550" s="831">
        <f t="shared" si="9"/>
        <v>291</v>
      </c>
      <c r="O550" s="832"/>
    </row>
    <row r="551" spans="1:15">
      <c r="A551" s="833" t="s">
        <v>37</v>
      </c>
      <c r="B551" s="834" t="s">
        <v>37</v>
      </c>
      <c r="C551" s="522" t="s">
        <v>426</v>
      </c>
      <c r="D551" s="779">
        <v>2014</v>
      </c>
      <c r="E551" s="779" t="s">
        <v>20</v>
      </c>
      <c r="F551" s="779" t="s">
        <v>1014</v>
      </c>
      <c r="G551" s="830" t="s">
        <v>2079</v>
      </c>
      <c r="H551" s="813" t="s">
        <v>1849</v>
      </c>
      <c r="I551" s="830" t="s">
        <v>400</v>
      </c>
      <c r="J551" s="814" t="s">
        <v>1465</v>
      </c>
      <c r="K551" s="779"/>
      <c r="L551" s="835"/>
      <c r="M551" s="835">
        <v>4</v>
      </c>
      <c r="N551" s="831">
        <f t="shared" si="9"/>
        <v>4</v>
      </c>
      <c r="O551" s="832"/>
    </row>
    <row r="552" spans="1:15">
      <c r="A552" s="833" t="s">
        <v>37</v>
      </c>
      <c r="B552" s="827" t="s">
        <v>37</v>
      </c>
      <c r="C552" s="779" t="s">
        <v>426</v>
      </c>
      <c r="D552" s="779">
        <v>2014</v>
      </c>
      <c r="E552" s="779" t="s">
        <v>20</v>
      </c>
      <c r="F552" s="779" t="s">
        <v>1014</v>
      </c>
      <c r="G552" s="830" t="s">
        <v>2079</v>
      </c>
      <c r="H552" s="813" t="s">
        <v>868</v>
      </c>
      <c r="I552" s="779">
        <v>2</v>
      </c>
      <c r="J552" s="814" t="s">
        <v>1465</v>
      </c>
      <c r="K552" s="779"/>
      <c r="L552" s="835">
        <v>12</v>
      </c>
      <c r="M552" s="835">
        <v>3</v>
      </c>
      <c r="N552" s="831">
        <f t="shared" si="9"/>
        <v>15</v>
      </c>
      <c r="O552" s="832"/>
    </row>
    <row r="553" spans="1:15">
      <c r="A553" s="833" t="s">
        <v>37</v>
      </c>
      <c r="B553" s="834" t="s">
        <v>37</v>
      </c>
      <c r="C553" s="522" t="s">
        <v>426</v>
      </c>
      <c r="D553" s="779">
        <v>2014</v>
      </c>
      <c r="E553" s="779" t="s">
        <v>20</v>
      </c>
      <c r="F553" s="779" t="s">
        <v>1014</v>
      </c>
      <c r="G553" s="830" t="s">
        <v>2079</v>
      </c>
      <c r="H553" s="813" t="s">
        <v>801</v>
      </c>
      <c r="I553" s="779">
        <v>2</v>
      </c>
      <c r="J553" s="814" t="s">
        <v>1465</v>
      </c>
      <c r="K553" s="779"/>
      <c r="L553" s="835">
        <v>250</v>
      </c>
      <c r="M553" s="835">
        <v>35</v>
      </c>
      <c r="N553" s="831">
        <f t="shared" si="9"/>
        <v>285</v>
      </c>
      <c r="O553" s="832"/>
    </row>
    <row r="554" spans="1:15">
      <c r="A554" s="833" t="s">
        <v>37</v>
      </c>
      <c r="B554" s="834" t="s">
        <v>37</v>
      </c>
      <c r="C554" s="522" t="s">
        <v>426</v>
      </c>
      <c r="D554" s="779">
        <v>2014</v>
      </c>
      <c r="E554" s="779" t="s">
        <v>20</v>
      </c>
      <c r="F554" s="779" t="s">
        <v>1014</v>
      </c>
      <c r="G554" s="830" t="s">
        <v>2079</v>
      </c>
      <c r="H554" s="828" t="s">
        <v>1075</v>
      </c>
      <c r="I554" s="779">
        <v>1</v>
      </c>
      <c r="J554" s="829" t="s">
        <v>1465</v>
      </c>
      <c r="K554" s="830"/>
      <c r="L554" s="831"/>
      <c r="M554" s="831">
        <v>2</v>
      </c>
      <c r="N554" s="831">
        <f t="shared" si="9"/>
        <v>2</v>
      </c>
      <c r="O554" s="832"/>
    </row>
    <row r="555" spans="1:15">
      <c r="A555" s="833" t="s">
        <v>37</v>
      </c>
      <c r="B555" s="827" t="s">
        <v>37</v>
      </c>
      <c r="C555" s="779" t="s">
        <v>426</v>
      </c>
      <c r="D555" s="779">
        <v>2014</v>
      </c>
      <c r="E555" s="779" t="s">
        <v>20</v>
      </c>
      <c r="F555" s="779" t="s">
        <v>1014</v>
      </c>
      <c r="G555" s="830" t="s">
        <v>2079</v>
      </c>
      <c r="H555" s="813" t="s">
        <v>1795</v>
      </c>
      <c r="I555" s="830" t="s">
        <v>400</v>
      </c>
      <c r="J555" s="814" t="s">
        <v>1465</v>
      </c>
      <c r="K555" s="779"/>
      <c r="L555" s="835">
        <v>3</v>
      </c>
      <c r="M555" s="835"/>
      <c r="N555" s="831">
        <f t="shared" si="9"/>
        <v>3</v>
      </c>
      <c r="O555" s="832"/>
    </row>
    <row r="556" spans="1:15">
      <c r="A556" s="833" t="s">
        <v>37</v>
      </c>
      <c r="B556" s="834" t="s">
        <v>37</v>
      </c>
      <c r="C556" s="522" t="s">
        <v>426</v>
      </c>
      <c r="D556" s="779">
        <v>2014</v>
      </c>
      <c r="E556" s="779" t="s">
        <v>20</v>
      </c>
      <c r="F556" s="779" t="s">
        <v>1014</v>
      </c>
      <c r="G556" s="830" t="s">
        <v>2079</v>
      </c>
      <c r="H556" s="828" t="s">
        <v>803</v>
      </c>
      <c r="I556" s="830" t="s">
        <v>400</v>
      </c>
      <c r="J556" s="829" t="s">
        <v>1465</v>
      </c>
      <c r="K556" s="830"/>
      <c r="L556" s="831">
        <v>228</v>
      </c>
      <c r="M556" s="831"/>
      <c r="N556" s="831">
        <f t="shared" si="9"/>
        <v>228</v>
      </c>
      <c r="O556" s="832"/>
    </row>
    <row r="557" spans="1:15">
      <c r="A557" s="833" t="s">
        <v>37</v>
      </c>
      <c r="B557" s="834" t="s">
        <v>37</v>
      </c>
      <c r="C557" s="522" t="s">
        <v>426</v>
      </c>
      <c r="D557" s="779">
        <v>2014</v>
      </c>
      <c r="E557" s="779" t="s">
        <v>20</v>
      </c>
      <c r="F557" s="779" t="s">
        <v>1014</v>
      </c>
      <c r="G557" s="830" t="s">
        <v>2079</v>
      </c>
      <c r="H557" s="813" t="s">
        <v>831</v>
      </c>
      <c r="I557" s="779">
        <v>1</v>
      </c>
      <c r="J557" s="814" t="s">
        <v>1465</v>
      </c>
      <c r="K557" s="779"/>
      <c r="L557" s="835">
        <v>459</v>
      </c>
      <c r="M557" s="835">
        <v>4</v>
      </c>
      <c r="N557" s="831">
        <f t="shared" si="9"/>
        <v>463</v>
      </c>
      <c r="O557" s="832"/>
    </row>
    <row r="558" spans="1:15">
      <c r="A558" s="833" t="s">
        <v>37</v>
      </c>
      <c r="B558" s="827" t="s">
        <v>37</v>
      </c>
      <c r="C558" s="779" t="s">
        <v>426</v>
      </c>
      <c r="D558" s="779">
        <v>2014</v>
      </c>
      <c r="E558" s="779" t="s">
        <v>20</v>
      </c>
      <c r="F558" s="779" t="s">
        <v>1014</v>
      </c>
      <c r="G558" s="830" t="s">
        <v>2079</v>
      </c>
      <c r="H558" s="813" t="s">
        <v>601</v>
      </c>
      <c r="I558" s="779">
        <v>1</v>
      </c>
      <c r="J558" s="814" t="s">
        <v>1465</v>
      </c>
      <c r="K558" s="779"/>
      <c r="L558" s="835">
        <v>203</v>
      </c>
      <c r="M558" s="835"/>
      <c r="N558" s="831">
        <f t="shared" si="9"/>
        <v>203</v>
      </c>
      <c r="O558" s="832"/>
    </row>
    <row r="559" spans="1:15">
      <c r="A559" s="833" t="s">
        <v>37</v>
      </c>
      <c r="B559" s="834" t="s">
        <v>37</v>
      </c>
      <c r="C559" s="522" t="s">
        <v>426</v>
      </c>
      <c r="D559" s="779">
        <v>2014</v>
      </c>
      <c r="E559" s="779" t="s">
        <v>20</v>
      </c>
      <c r="F559" s="779" t="s">
        <v>1014</v>
      </c>
      <c r="G559" s="830" t="s">
        <v>2079</v>
      </c>
      <c r="H559" s="813" t="s">
        <v>603</v>
      </c>
      <c r="I559" s="779">
        <v>1</v>
      </c>
      <c r="J559" s="814" t="s">
        <v>1465</v>
      </c>
      <c r="K559" s="779"/>
      <c r="L559" s="835">
        <v>103</v>
      </c>
      <c r="M559" s="835"/>
      <c r="N559" s="831">
        <f t="shared" si="9"/>
        <v>103</v>
      </c>
      <c r="O559" s="832"/>
    </row>
    <row r="560" spans="1:15">
      <c r="A560" s="833" t="s">
        <v>37</v>
      </c>
      <c r="B560" s="834" t="s">
        <v>37</v>
      </c>
      <c r="C560" s="522" t="s">
        <v>426</v>
      </c>
      <c r="D560" s="779">
        <v>2014</v>
      </c>
      <c r="E560" s="779" t="s">
        <v>20</v>
      </c>
      <c r="F560" s="779" t="s">
        <v>1014</v>
      </c>
      <c r="G560" s="830" t="s">
        <v>2079</v>
      </c>
      <c r="H560" s="813" t="s">
        <v>1819</v>
      </c>
      <c r="I560" s="779">
        <v>2</v>
      </c>
      <c r="J560" s="814" t="s">
        <v>1465</v>
      </c>
      <c r="K560" s="779"/>
      <c r="L560" s="835">
        <v>9</v>
      </c>
      <c r="M560" s="835"/>
      <c r="N560" s="831">
        <f t="shared" si="9"/>
        <v>9</v>
      </c>
      <c r="O560" s="832"/>
    </row>
    <row r="561" spans="1:15">
      <c r="A561" s="833" t="s">
        <v>37</v>
      </c>
      <c r="B561" s="827" t="s">
        <v>37</v>
      </c>
      <c r="C561" s="779" t="s">
        <v>426</v>
      </c>
      <c r="D561" s="779">
        <v>2014</v>
      </c>
      <c r="E561" s="779" t="s">
        <v>20</v>
      </c>
      <c r="F561" s="779" t="s">
        <v>1014</v>
      </c>
      <c r="G561" s="830" t="s">
        <v>2079</v>
      </c>
      <c r="H561" s="828" t="s">
        <v>605</v>
      </c>
      <c r="I561" s="779">
        <v>1</v>
      </c>
      <c r="J561" s="829" t="s">
        <v>1465</v>
      </c>
      <c r="K561" s="830"/>
      <c r="L561" s="831">
        <v>105</v>
      </c>
      <c r="M561" s="831">
        <v>1</v>
      </c>
      <c r="N561" s="831">
        <f t="shared" si="9"/>
        <v>106</v>
      </c>
      <c r="O561" s="832"/>
    </row>
    <row r="562" spans="1:15">
      <c r="A562" s="833" t="s">
        <v>37</v>
      </c>
      <c r="B562" s="834" t="s">
        <v>37</v>
      </c>
      <c r="C562" s="522" t="s">
        <v>426</v>
      </c>
      <c r="D562" s="779">
        <v>2014</v>
      </c>
      <c r="E562" s="779" t="s">
        <v>20</v>
      </c>
      <c r="F562" s="779" t="s">
        <v>1014</v>
      </c>
      <c r="G562" s="830" t="s">
        <v>2079</v>
      </c>
      <c r="H562" s="828" t="s">
        <v>607</v>
      </c>
      <c r="I562" s="779">
        <v>1</v>
      </c>
      <c r="J562" s="829" t="s">
        <v>1465</v>
      </c>
      <c r="K562" s="830"/>
      <c r="L562" s="831">
        <v>108</v>
      </c>
      <c r="M562" s="831">
        <v>2</v>
      </c>
      <c r="N562" s="831">
        <f t="shared" si="9"/>
        <v>110</v>
      </c>
      <c r="O562" s="832"/>
    </row>
    <row r="563" spans="1:15">
      <c r="A563" s="833" t="s">
        <v>37</v>
      </c>
      <c r="B563" s="834" t="s">
        <v>37</v>
      </c>
      <c r="C563" s="522" t="s">
        <v>426</v>
      </c>
      <c r="D563" s="779">
        <v>2014</v>
      </c>
      <c r="E563" s="779" t="s">
        <v>20</v>
      </c>
      <c r="F563" s="779" t="s">
        <v>1014</v>
      </c>
      <c r="G563" s="830" t="s">
        <v>2079</v>
      </c>
      <c r="H563" s="813" t="s">
        <v>1820</v>
      </c>
      <c r="I563" s="830" t="s">
        <v>400</v>
      </c>
      <c r="J563" s="814" t="s">
        <v>1465</v>
      </c>
      <c r="K563" s="779"/>
      <c r="L563" s="835"/>
      <c r="M563" s="835">
        <v>1</v>
      </c>
      <c r="N563" s="831">
        <f t="shared" si="9"/>
        <v>1</v>
      </c>
      <c r="O563" s="832"/>
    </row>
    <row r="564" spans="1:15">
      <c r="A564" s="833" t="s">
        <v>37</v>
      </c>
      <c r="B564" s="827" t="s">
        <v>37</v>
      </c>
      <c r="C564" s="779" t="s">
        <v>426</v>
      </c>
      <c r="D564" s="779">
        <v>2014</v>
      </c>
      <c r="E564" s="779" t="s">
        <v>20</v>
      </c>
      <c r="F564" s="779" t="s">
        <v>1014</v>
      </c>
      <c r="G564" s="830" t="s">
        <v>2079</v>
      </c>
      <c r="H564" s="828" t="s">
        <v>1785</v>
      </c>
      <c r="I564" s="830" t="s">
        <v>400</v>
      </c>
      <c r="J564" s="829" t="s">
        <v>1465</v>
      </c>
      <c r="K564" s="830"/>
      <c r="L564" s="831"/>
      <c r="M564" s="831">
        <v>10</v>
      </c>
      <c r="N564" s="831">
        <f t="shared" si="9"/>
        <v>10</v>
      </c>
      <c r="O564" s="832"/>
    </row>
    <row r="565" spans="1:15">
      <c r="A565" s="833" t="s">
        <v>37</v>
      </c>
      <c r="B565" s="834" t="s">
        <v>37</v>
      </c>
      <c r="C565" s="522" t="s">
        <v>426</v>
      </c>
      <c r="D565" s="779">
        <v>2014</v>
      </c>
      <c r="E565" s="779" t="s">
        <v>20</v>
      </c>
      <c r="F565" s="779" t="s">
        <v>1014</v>
      </c>
      <c r="G565" s="830" t="s">
        <v>2079</v>
      </c>
      <c r="H565" s="813" t="s">
        <v>82</v>
      </c>
      <c r="I565" s="779">
        <v>1</v>
      </c>
      <c r="J565" s="814" t="s">
        <v>1465</v>
      </c>
      <c r="K565" s="779"/>
      <c r="L565" s="835">
        <v>1621</v>
      </c>
      <c r="M565" s="835">
        <v>217</v>
      </c>
      <c r="N565" s="831">
        <f t="shared" si="9"/>
        <v>1838</v>
      </c>
      <c r="O565" s="832"/>
    </row>
    <row r="566" spans="1:15">
      <c r="A566" s="833" t="s">
        <v>37</v>
      </c>
      <c r="B566" s="834" t="s">
        <v>37</v>
      </c>
      <c r="C566" s="522" t="s">
        <v>426</v>
      </c>
      <c r="D566" s="779">
        <v>2014</v>
      </c>
      <c r="E566" s="779" t="s">
        <v>20</v>
      </c>
      <c r="F566" s="779" t="s">
        <v>1014</v>
      </c>
      <c r="G566" s="830" t="s">
        <v>2079</v>
      </c>
      <c r="H566" s="828" t="s">
        <v>1786</v>
      </c>
      <c r="I566" s="779">
        <v>2</v>
      </c>
      <c r="J566" s="829" t="s">
        <v>1465</v>
      </c>
      <c r="K566" s="830"/>
      <c r="L566" s="831">
        <v>112</v>
      </c>
      <c r="M566" s="831"/>
      <c r="N566" s="831">
        <f t="shared" si="9"/>
        <v>112</v>
      </c>
      <c r="O566" s="832"/>
    </row>
    <row r="567" spans="1:15">
      <c r="A567" s="833" t="s">
        <v>37</v>
      </c>
      <c r="B567" s="827" t="s">
        <v>37</v>
      </c>
      <c r="C567" s="779" t="s">
        <v>426</v>
      </c>
      <c r="D567" s="779">
        <v>2014</v>
      </c>
      <c r="E567" s="779" t="s">
        <v>20</v>
      </c>
      <c r="F567" s="779" t="s">
        <v>1014</v>
      </c>
      <c r="G567" s="830" t="s">
        <v>2079</v>
      </c>
      <c r="H567" s="813" t="s">
        <v>419</v>
      </c>
      <c r="I567" s="779">
        <v>1</v>
      </c>
      <c r="J567" s="814" t="s">
        <v>1465</v>
      </c>
      <c r="K567" s="779"/>
      <c r="L567" s="835">
        <v>532</v>
      </c>
      <c r="M567" s="835">
        <v>731</v>
      </c>
      <c r="N567" s="831">
        <f t="shared" si="9"/>
        <v>1263</v>
      </c>
      <c r="O567" s="832"/>
    </row>
    <row r="568" spans="1:15">
      <c r="A568" s="833" t="s">
        <v>37</v>
      </c>
      <c r="B568" s="834" t="s">
        <v>37</v>
      </c>
      <c r="C568" s="522" t="s">
        <v>426</v>
      </c>
      <c r="D568" s="779">
        <v>2014</v>
      </c>
      <c r="E568" s="779" t="s">
        <v>20</v>
      </c>
      <c r="F568" s="779" t="s">
        <v>1014</v>
      </c>
      <c r="G568" s="830" t="s">
        <v>2079</v>
      </c>
      <c r="H568" s="828" t="s">
        <v>1256</v>
      </c>
      <c r="I568" s="779">
        <v>1</v>
      </c>
      <c r="J568" s="829" t="s">
        <v>1465</v>
      </c>
      <c r="K568" s="830"/>
      <c r="L568" s="831"/>
      <c r="M568" s="831">
        <v>3</v>
      </c>
      <c r="N568" s="831">
        <f t="shared" si="9"/>
        <v>3</v>
      </c>
      <c r="O568" s="832"/>
    </row>
    <row r="569" spans="1:15">
      <c r="A569" s="833" t="s">
        <v>37</v>
      </c>
      <c r="B569" s="834" t="s">
        <v>37</v>
      </c>
      <c r="C569" s="522" t="s">
        <v>426</v>
      </c>
      <c r="D569" s="779">
        <v>2014</v>
      </c>
      <c r="E569" s="779" t="s">
        <v>20</v>
      </c>
      <c r="F569" s="779" t="s">
        <v>1014</v>
      </c>
      <c r="G569" s="830" t="s">
        <v>2079</v>
      </c>
      <c r="H569" s="813" t="s">
        <v>641</v>
      </c>
      <c r="I569" s="779">
        <v>2</v>
      </c>
      <c r="J569" s="814" t="s">
        <v>1465</v>
      </c>
      <c r="K569" s="779"/>
      <c r="L569" s="835">
        <v>3</v>
      </c>
      <c r="M569" s="835"/>
      <c r="N569" s="831">
        <f t="shared" si="9"/>
        <v>3</v>
      </c>
      <c r="O569" s="832"/>
    </row>
    <row r="570" spans="1:15">
      <c r="A570" s="833" t="s">
        <v>37</v>
      </c>
      <c r="B570" s="827" t="s">
        <v>37</v>
      </c>
      <c r="C570" s="779" t="s">
        <v>426</v>
      </c>
      <c r="D570" s="779">
        <v>2014</v>
      </c>
      <c r="E570" s="779" t="s">
        <v>20</v>
      </c>
      <c r="F570" s="779" t="s">
        <v>1014</v>
      </c>
      <c r="G570" s="830" t="s">
        <v>2079</v>
      </c>
      <c r="H570" s="813" t="s">
        <v>768</v>
      </c>
      <c r="I570" s="779">
        <v>2</v>
      </c>
      <c r="J570" s="814" t="s">
        <v>1465</v>
      </c>
      <c r="K570" s="779"/>
      <c r="L570" s="835">
        <v>71</v>
      </c>
      <c r="M570" s="835"/>
      <c r="N570" s="831">
        <f t="shared" si="9"/>
        <v>71</v>
      </c>
      <c r="O570" s="832"/>
    </row>
    <row r="571" spans="1:15">
      <c r="A571" s="833" t="s">
        <v>37</v>
      </c>
      <c r="B571" s="834" t="s">
        <v>37</v>
      </c>
      <c r="C571" s="522" t="s">
        <v>426</v>
      </c>
      <c r="D571" s="779">
        <v>2014</v>
      </c>
      <c r="E571" s="779" t="s">
        <v>20</v>
      </c>
      <c r="F571" s="779" t="s">
        <v>1014</v>
      </c>
      <c r="G571" s="830" t="s">
        <v>2079</v>
      </c>
      <c r="H571" s="828" t="s">
        <v>79</v>
      </c>
      <c r="I571" s="779">
        <v>1</v>
      </c>
      <c r="J571" s="829" t="s">
        <v>1465</v>
      </c>
      <c r="K571" s="830"/>
      <c r="L571" s="831">
        <v>17</v>
      </c>
      <c r="M571" s="831"/>
      <c r="N571" s="831">
        <f t="shared" si="9"/>
        <v>17</v>
      </c>
      <c r="O571" s="832"/>
    </row>
    <row r="572" spans="1:15">
      <c r="A572" s="833" t="s">
        <v>37</v>
      </c>
      <c r="B572" s="834" t="s">
        <v>37</v>
      </c>
      <c r="C572" s="522" t="s">
        <v>426</v>
      </c>
      <c r="D572" s="779">
        <v>2014</v>
      </c>
      <c r="E572" s="779" t="s">
        <v>20</v>
      </c>
      <c r="F572" s="779" t="s">
        <v>1014</v>
      </c>
      <c r="G572" s="830" t="s">
        <v>2079</v>
      </c>
      <c r="H572" s="813" t="s">
        <v>643</v>
      </c>
      <c r="I572" s="779">
        <v>2</v>
      </c>
      <c r="J572" s="814" t="s">
        <v>1465</v>
      </c>
      <c r="K572" s="779"/>
      <c r="L572" s="835">
        <v>10</v>
      </c>
      <c r="M572" s="835"/>
      <c r="N572" s="831">
        <f t="shared" si="9"/>
        <v>10</v>
      </c>
      <c r="O572" s="832"/>
    </row>
    <row r="573" spans="1:15">
      <c r="A573" s="833" t="s">
        <v>37</v>
      </c>
      <c r="B573" s="827" t="s">
        <v>37</v>
      </c>
      <c r="C573" s="779" t="s">
        <v>426</v>
      </c>
      <c r="D573" s="779">
        <v>2014</v>
      </c>
      <c r="E573" s="779" t="s">
        <v>20</v>
      </c>
      <c r="F573" s="779" t="s">
        <v>1014</v>
      </c>
      <c r="G573" s="830" t="s">
        <v>2079</v>
      </c>
      <c r="H573" s="813" t="s">
        <v>1822</v>
      </c>
      <c r="I573" s="830" t="s">
        <v>400</v>
      </c>
      <c r="J573" s="814" t="s">
        <v>1465</v>
      </c>
      <c r="K573" s="779"/>
      <c r="L573" s="835">
        <v>86</v>
      </c>
      <c r="M573" s="835"/>
      <c r="N573" s="831">
        <f t="shared" si="9"/>
        <v>86</v>
      </c>
      <c r="O573" s="832"/>
    </row>
    <row r="574" spans="1:15">
      <c r="A574" s="833" t="s">
        <v>37</v>
      </c>
      <c r="B574" s="834" t="s">
        <v>37</v>
      </c>
      <c r="C574" s="522" t="s">
        <v>426</v>
      </c>
      <c r="D574" s="779">
        <v>2014</v>
      </c>
      <c r="E574" s="779" t="s">
        <v>20</v>
      </c>
      <c r="F574" s="779" t="s">
        <v>1014</v>
      </c>
      <c r="G574" s="830" t="s">
        <v>2079</v>
      </c>
      <c r="H574" s="828" t="s">
        <v>769</v>
      </c>
      <c r="I574" s="830" t="s">
        <v>400</v>
      </c>
      <c r="J574" s="829" t="s">
        <v>1465</v>
      </c>
      <c r="K574" s="830"/>
      <c r="L574" s="831">
        <v>47</v>
      </c>
      <c r="M574" s="831">
        <v>1</v>
      </c>
      <c r="N574" s="831">
        <f t="shared" si="9"/>
        <v>48</v>
      </c>
      <c r="O574" s="832"/>
    </row>
    <row r="575" spans="1:15">
      <c r="A575" s="833" t="s">
        <v>37</v>
      </c>
      <c r="B575" s="834" t="s">
        <v>37</v>
      </c>
      <c r="C575" s="522" t="s">
        <v>426</v>
      </c>
      <c r="D575" s="779">
        <v>2014</v>
      </c>
      <c r="E575" s="779" t="s">
        <v>20</v>
      </c>
      <c r="F575" s="779" t="s">
        <v>1014</v>
      </c>
      <c r="G575" s="830" t="s">
        <v>2079</v>
      </c>
      <c r="H575" s="813" t="s">
        <v>807</v>
      </c>
      <c r="I575" s="779">
        <v>1</v>
      </c>
      <c r="J575" s="814" t="s">
        <v>1465</v>
      </c>
      <c r="K575" s="779"/>
      <c r="L575" s="835">
        <v>47</v>
      </c>
      <c r="M575" s="835"/>
      <c r="N575" s="831">
        <f t="shared" si="9"/>
        <v>47</v>
      </c>
      <c r="O575" s="832"/>
    </row>
    <row r="576" spans="1:15">
      <c r="A576" s="833" t="s">
        <v>37</v>
      </c>
      <c r="B576" s="827" t="s">
        <v>37</v>
      </c>
      <c r="C576" s="779" t="s">
        <v>426</v>
      </c>
      <c r="D576" s="779">
        <v>2014</v>
      </c>
      <c r="E576" s="779" t="s">
        <v>20</v>
      </c>
      <c r="F576" s="779" t="s">
        <v>1014</v>
      </c>
      <c r="G576" s="830" t="s">
        <v>2079</v>
      </c>
      <c r="H576" s="828" t="s">
        <v>648</v>
      </c>
      <c r="I576" s="779">
        <v>2</v>
      </c>
      <c r="J576" s="829" t="s">
        <v>1465</v>
      </c>
      <c r="K576" s="830"/>
      <c r="L576" s="831">
        <v>42</v>
      </c>
      <c r="M576" s="831"/>
      <c r="N576" s="831">
        <f t="shared" si="9"/>
        <v>42</v>
      </c>
      <c r="O576" s="832"/>
    </row>
    <row r="577" spans="1:15">
      <c r="A577" s="833" t="s">
        <v>37</v>
      </c>
      <c r="B577" s="834" t="s">
        <v>37</v>
      </c>
      <c r="C577" s="522" t="s">
        <v>426</v>
      </c>
      <c r="D577" s="779">
        <v>2014</v>
      </c>
      <c r="E577" s="779" t="s">
        <v>20</v>
      </c>
      <c r="F577" s="779" t="s">
        <v>1014</v>
      </c>
      <c r="G577" s="830" t="s">
        <v>2079</v>
      </c>
      <c r="H577" s="813" t="s">
        <v>1781</v>
      </c>
      <c r="I577" s="779">
        <v>2</v>
      </c>
      <c r="J577" s="814" t="s">
        <v>1465</v>
      </c>
      <c r="K577" s="779"/>
      <c r="L577" s="835">
        <v>14</v>
      </c>
      <c r="M577" s="835"/>
      <c r="N577" s="831">
        <f t="shared" si="9"/>
        <v>14</v>
      </c>
      <c r="O577" s="832"/>
    </row>
    <row r="578" spans="1:15">
      <c r="A578" s="833" t="s">
        <v>37</v>
      </c>
      <c r="B578" s="834" t="s">
        <v>37</v>
      </c>
      <c r="C578" s="522" t="s">
        <v>426</v>
      </c>
      <c r="D578" s="779">
        <v>2014</v>
      </c>
      <c r="E578" s="779" t="s">
        <v>20</v>
      </c>
      <c r="F578" s="779" t="s">
        <v>1014</v>
      </c>
      <c r="G578" s="830" t="s">
        <v>2079</v>
      </c>
      <c r="H578" s="813" t="s">
        <v>776</v>
      </c>
      <c r="I578" s="779">
        <v>1</v>
      </c>
      <c r="J578" s="814" t="s">
        <v>1465</v>
      </c>
      <c r="K578" s="779"/>
      <c r="L578" s="835"/>
      <c r="M578" s="835">
        <v>1</v>
      </c>
      <c r="N578" s="831">
        <f t="shared" si="9"/>
        <v>1</v>
      </c>
      <c r="O578" s="832"/>
    </row>
    <row r="579" spans="1:15">
      <c r="A579" s="833" t="s">
        <v>37</v>
      </c>
      <c r="B579" s="827" t="s">
        <v>37</v>
      </c>
      <c r="C579" s="779" t="s">
        <v>426</v>
      </c>
      <c r="D579" s="779">
        <v>2014</v>
      </c>
      <c r="E579" s="779" t="s">
        <v>20</v>
      </c>
      <c r="F579" s="779" t="s">
        <v>1014</v>
      </c>
      <c r="G579" s="830" t="s">
        <v>2079</v>
      </c>
      <c r="H579" s="828" t="s">
        <v>777</v>
      </c>
      <c r="I579" s="779">
        <v>1</v>
      </c>
      <c r="J579" s="829" t="s">
        <v>1465</v>
      </c>
      <c r="K579" s="830"/>
      <c r="L579" s="831">
        <v>25</v>
      </c>
      <c r="M579" s="831"/>
      <c r="N579" s="831">
        <f t="shared" si="9"/>
        <v>25</v>
      </c>
      <c r="O579" s="832"/>
    </row>
    <row r="580" spans="1:15">
      <c r="A580" s="833" t="s">
        <v>37</v>
      </c>
      <c r="B580" s="834" t="s">
        <v>37</v>
      </c>
      <c r="C580" s="522" t="s">
        <v>426</v>
      </c>
      <c r="D580" s="779">
        <v>2014</v>
      </c>
      <c r="E580" s="779" t="s">
        <v>20</v>
      </c>
      <c r="F580" s="779" t="s">
        <v>1014</v>
      </c>
      <c r="G580" s="830" t="s">
        <v>2079</v>
      </c>
      <c r="H580" s="828" t="s">
        <v>781</v>
      </c>
      <c r="I580" s="779">
        <v>2</v>
      </c>
      <c r="J580" s="829" t="s">
        <v>1465</v>
      </c>
      <c r="K580" s="830"/>
      <c r="L580" s="831">
        <v>148</v>
      </c>
      <c r="M580" s="831"/>
      <c r="N580" s="831">
        <f t="shared" si="9"/>
        <v>148</v>
      </c>
      <c r="O580" s="832"/>
    </row>
    <row r="581" spans="1:15">
      <c r="A581" s="833" t="s">
        <v>37</v>
      </c>
      <c r="B581" s="834" t="s">
        <v>37</v>
      </c>
      <c r="C581" s="522" t="s">
        <v>426</v>
      </c>
      <c r="D581" s="779">
        <v>2014</v>
      </c>
      <c r="E581" s="779" t="s">
        <v>20</v>
      </c>
      <c r="F581" s="779" t="s">
        <v>1014</v>
      </c>
      <c r="G581" s="830" t="s">
        <v>2079</v>
      </c>
      <c r="H581" s="813" t="s">
        <v>782</v>
      </c>
      <c r="I581" s="779">
        <v>1</v>
      </c>
      <c r="J581" s="814" t="s">
        <v>1465</v>
      </c>
      <c r="K581" s="779"/>
      <c r="L581" s="835">
        <v>1659</v>
      </c>
      <c r="M581" s="835">
        <v>395</v>
      </c>
      <c r="N581" s="831">
        <f t="shared" si="9"/>
        <v>2054</v>
      </c>
      <c r="O581" s="832"/>
    </row>
    <row r="582" spans="1:15">
      <c r="A582" s="833" t="s">
        <v>37</v>
      </c>
      <c r="B582" s="827" t="s">
        <v>37</v>
      </c>
      <c r="C582" s="779" t="s">
        <v>426</v>
      </c>
      <c r="D582" s="779">
        <v>2014</v>
      </c>
      <c r="E582" s="779" t="s">
        <v>20</v>
      </c>
      <c r="F582" s="779" t="s">
        <v>1014</v>
      </c>
      <c r="G582" s="830" t="s">
        <v>2079</v>
      </c>
      <c r="H582" s="828" t="s">
        <v>783</v>
      </c>
      <c r="I582" s="830" t="s">
        <v>400</v>
      </c>
      <c r="J582" s="829" t="s">
        <v>1465</v>
      </c>
      <c r="K582" s="830"/>
      <c r="L582" s="831">
        <v>6</v>
      </c>
      <c r="M582" s="831"/>
      <c r="N582" s="831">
        <f t="shared" si="9"/>
        <v>6</v>
      </c>
      <c r="O582" s="832"/>
    </row>
    <row r="583" spans="1:15">
      <c r="A583" s="833" t="s">
        <v>37</v>
      </c>
      <c r="B583" s="834" t="s">
        <v>37</v>
      </c>
      <c r="C583" s="522" t="s">
        <v>426</v>
      </c>
      <c r="D583" s="779">
        <v>2014</v>
      </c>
      <c r="E583" s="779" t="s">
        <v>20</v>
      </c>
      <c r="F583" s="779" t="s">
        <v>1014</v>
      </c>
      <c r="G583" s="830" t="s">
        <v>2079</v>
      </c>
      <c r="H583" s="828" t="s">
        <v>814</v>
      </c>
      <c r="I583" s="830" t="s">
        <v>400</v>
      </c>
      <c r="J583" s="829" t="s">
        <v>1465</v>
      </c>
      <c r="K583" s="830"/>
      <c r="L583" s="831">
        <v>25</v>
      </c>
      <c r="M583" s="831">
        <v>2</v>
      </c>
      <c r="N583" s="831">
        <f t="shared" si="9"/>
        <v>27</v>
      </c>
      <c r="O583" s="832"/>
    </row>
    <row r="584" spans="1:15">
      <c r="A584" s="833" t="s">
        <v>37</v>
      </c>
      <c r="B584" s="834" t="s">
        <v>37</v>
      </c>
      <c r="C584" s="522" t="s">
        <v>426</v>
      </c>
      <c r="D584" s="779">
        <v>2014</v>
      </c>
      <c r="E584" s="779" t="s">
        <v>20</v>
      </c>
      <c r="F584" s="779" t="s">
        <v>1014</v>
      </c>
      <c r="G584" s="830" t="s">
        <v>2079</v>
      </c>
      <c r="H584" s="813" t="s">
        <v>787</v>
      </c>
      <c r="I584" s="779">
        <v>1</v>
      </c>
      <c r="J584" s="814" t="s">
        <v>1465</v>
      </c>
      <c r="K584" s="779"/>
      <c r="L584" s="835">
        <v>58</v>
      </c>
      <c r="M584" s="835"/>
      <c r="N584" s="831">
        <f t="shared" si="9"/>
        <v>58</v>
      </c>
      <c r="O584" s="832"/>
    </row>
    <row r="585" spans="1:15">
      <c r="A585" s="833" t="s">
        <v>37</v>
      </c>
      <c r="B585" s="827" t="s">
        <v>37</v>
      </c>
      <c r="C585" s="779" t="s">
        <v>426</v>
      </c>
      <c r="D585" s="779">
        <v>2014</v>
      </c>
      <c r="E585" s="779" t="s">
        <v>20</v>
      </c>
      <c r="F585" s="779" t="s">
        <v>1014</v>
      </c>
      <c r="G585" s="830" t="s">
        <v>2079</v>
      </c>
      <c r="H585" s="828" t="s">
        <v>789</v>
      </c>
      <c r="I585" s="830" t="s">
        <v>400</v>
      </c>
      <c r="J585" s="829" t="s">
        <v>1465</v>
      </c>
      <c r="K585" s="830"/>
      <c r="L585" s="831">
        <v>61</v>
      </c>
      <c r="M585" s="831"/>
      <c r="N585" s="831">
        <f t="shared" si="9"/>
        <v>61</v>
      </c>
      <c r="O585" s="832"/>
    </row>
    <row r="586" spans="1:15">
      <c r="A586" s="833" t="s">
        <v>37</v>
      </c>
      <c r="B586" s="834" t="s">
        <v>37</v>
      </c>
      <c r="C586" s="522" t="s">
        <v>426</v>
      </c>
      <c r="D586" s="779">
        <v>2014</v>
      </c>
      <c r="E586" s="779" t="s">
        <v>20</v>
      </c>
      <c r="F586" s="779" t="s">
        <v>1014</v>
      </c>
      <c r="G586" s="830" t="s">
        <v>2079</v>
      </c>
      <c r="H586" s="813" t="s">
        <v>667</v>
      </c>
      <c r="I586" s="779">
        <v>1</v>
      </c>
      <c r="J586" s="814" t="s">
        <v>1465</v>
      </c>
      <c r="K586" s="779"/>
      <c r="L586" s="835"/>
      <c r="M586" s="835">
        <v>3</v>
      </c>
      <c r="N586" s="831">
        <f t="shared" si="9"/>
        <v>3</v>
      </c>
      <c r="O586" s="832"/>
    </row>
    <row r="587" spans="1:15">
      <c r="A587" s="833" t="s">
        <v>37</v>
      </c>
      <c r="B587" s="834" t="s">
        <v>37</v>
      </c>
      <c r="C587" s="522" t="s">
        <v>426</v>
      </c>
      <c r="D587" s="779">
        <v>2014</v>
      </c>
      <c r="E587" s="779" t="s">
        <v>20</v>
      </c>
      <c r="F587" s="779" t="s">
        <v>1014</v>
      </c>
      <c r="G587" s="830" t="s">
        <v>2079</v>
      </c>
      <c r="H587" s="813" t="s">
        <v>817</v>
      </c>
      <c r="I587" s="830" t="s">
        <v>400</v>
      </c>
      <c r="J587" s="814" t="s">
        <v>1465</v>
      </c>
      <c r="K587" s="779"/>
      <c r="L587" s="835">
        <v>2</v>
      </c>
      <c r="M587" s="835"/>
      <c r="N587" s="831">
        <f t="shared" si="9"/>
        <v>2</v>
      </c>
      <c r="O587" s="832"/>
    </row>
    <row r="588" spans="1:15">
      <c r="A588" s="833" t="s">
        <v>37</v>
      </c>
      <c r="B588" s="827" t="s">
        <v>37</v>
      </c>
      <c r="C588" s="779" t="s">
        <v>426</v>
      </c>
      <c r="D588" s="779">
        <v>2014</v>
      </c>
      <c r="E588" s="779" t="s">
        <v>20</v>
      </c>
      <c r="F588" s="779" t="s">
        <v>1014</v>
      </c>
      <c r="G588" s="830" t="s">
        <v>2079</v>
      </c>
      <c r="H588" s="813" t="s">
        <v>818</v>
      </c>
      <c r="I588" s="830" t="s">
        <v>400</v>
      </c>
      <c r="J588" s="814" t="s">
        <v>1465</v>
      </c>
      <c r="K588" s="779"/>
      <c r="L588" s="835">
        <v>174</v>
      </c>
      <c r="M588" s="835"/>
      <c r="N588" s="831">
        <f t="shared" si="9"/>
        <v>174</v>
      </c>
      <c r="O588" s="832"/>
    </row>
    <row r="589" spans="1:15">
      <c r="A589" s="833" t="s">
        <v>37</v>
      </c>
      <c r="B589" s="834" t="s">
        <v>37</v>
      </c>
      <c r="C589" s="522" t="s">
        <v>426</v>
      </c>
      <c r="D589" s="779">
        <v>2014</v>
      </c>
      <c r="E589" s="779" t="s">
        <v>20</v>
      </c>
      <c r="F589" s="779" t="s">
        <v>1014</v>
      </c>
      <c r="G589" s="830" t="s">
        <v>2079</v>
      </c>
      <c r="H589" s="828" t="s">
        <v>819</v>
      </c>
      <c r="I589" s="779">
        <v>2</v>
      </c>
      <c r="J589" s="829" t="s">
        <v>1465</v>
      </c>
      <c r="K589" s="830"/>
      <c r="L589" s="831"/>
      <c r="M589" s="831">
        <v>7</v>
      </c>
      <c r="N589" s="831">
        <f t="shared" si="9"/>
        <v>7</v>
      </c>
      <c r="O589" s="832"/>
    </row>
    <row r="590" spans="1:15">
      <c r="A590" s="833" t="s">
        <v>37</v>
      </c>
      <c r="B590" s="834" t="s">
        <v>37</v>
      </c>
      <c r="C590" s="522" t="s">
        <v>426</v>
      </c>
      <c r="D590" s="779">
        <v>2014</v>
      </c>
      <c r="E590" s="779" t="s">
        <v>20</v>
      </c>
      <c r="F590" s="779" t="s">
        <v>1014</v>
      </c>
      <c r="G590" s="830" t="s">
        <v>2079</v>
      </c>
      <c r="H590" s="828" t="s">
        <v>792</v>
      </c>
      <c r="I590" s="779">
        <v>1</v>
      </c>
      <c r="J590" s="829" t="s">
        <v>1465</v>
      </c>
      <c r="K590" s="830"/>
      <c r="L590" s="831">
        <v>3102</v>
      </c>
      <c r="M590" s="831">
        <v>90</v>
      </c>
      <c r="N590" s="831">
        <f t="shared" si="9"/>
        <v>3192</v>
      </c>
      <c r="O590" s="832"/>
    </row>
    <row r="591" spans="1:15">
      <c r="A591" s="833" t="s">
        <v>37</v>
      </c>
      <c r="B591" s="827" t="s">
        <v>37</v>
      </c>
      <c r="C591" s="779" t="s">
        <v>426</v>
      </c>
      <c r="D591" s="779">
        <v>2014</v>
      </c>
      <c r="E591" s="779" t="s">
        <v>20</v>
      </c>
      <c r="F591" s="779" t="s">
        <v>1014</v>
      </c>
      <c r="G591" s="830" t="s">
        <v>2079</v>
      </c>
      <c r="H591" s="828" t="s">
        <v>828</v>
      </c>
      <c r="I591" s="779">
        <v>2</v>
      </c>
      <c r="J591" s="829" t="s">
        <v>1465</v>
      </c>
      <c r="K591" s="830"/>
      <c r="L591" s="831">
        <v>18</v>
      </c>
      <c r="M591" s="831">
        <v>2</v>
      </c>
      <c r="N591" s="831">
        <f t="shared" si="9"/>
        <v>20</v>
      </c>
      <c r="O591" s="832"/>
    </row>
    <row r="592" spans="1:15">
      <c r="A592" s="833" t="s">
        <v>37</v>
      </c>
      <c r="B592" s="834" t="s">
        <v>37</v>
      </c>
      <c r="C592" s="522" t="s">
        <v>426</v>
      </c>
      <c r="D592" s="779">
        <v>2014</v>
      </c>
      <c r="E592" s="779" t="s">
        <v>20</v>
      </c>
      <c r="F592" s="779" t="s">
        <v>1014</v>
      </c>
      <c r="G592" s="830" t="s">
        <v>2079</v>
      </c>
      <c r="H592" s="828" t="s">
        <v>1779</v>
      </c>
      <c r="I592" s="779">
        <v>2</v>
      </c>
      <c r="J592" s="829" t="s">
        <v>1465</v>
      </c>
      <c r="K592" s="830"/>
      <c r="L592" s="831">
        <v>77</v>
      </c>
      <c r="M592" s="831"/>
      <c r="N592" s="831">
        <f t="shared" si="9"/>
        <v>77</v>
      </c>
      <c r="O592" s="832"/>
    </row>
    <row r="593" spans="1:15">
      <c r="A593" s="833" t="s">
        <v>37</v>
      </c>
      <c r="B593" s="834" t="s">
        <v>37</v>
      </c>
      <c r="C593" s="522" t="s">
        <v>426</v>
      </c>
      <c r="D593" s="779">
        <v>2014</v>
      </c>
      <c r="E593" s="779" t="s">
        <v>20</v>
      </c>
      <c r="F593" s="779" t="s">
        <v>1014</v>
      </c>
      <c r="G593" s="830" t="s">
        <v>2079</v>
      </c>
      <c r="H593" s="813" t="s">
        <v>1184</v>
      </c>
      <c r="I593" s="779">
        <v>2</v>
      </c>
      <c r="J593" s="814" t="s">
        <v>1465</v>
      </c>
      <c r="K593" s="779"/>
      <c r="L593" s="835">
        <v>529</v>
      </c>
      <c r="M593" s="835"/>
      <c r="N593" s="831">
        <f t="shared" si="9"/>
        <v>529</v>
      </c>
      <c r="O593" s="832"/>
    </row>
    <row r="594" spans="1:15">
      <c r="A594" s="833" t="s">
        <v>37</v>
      </c>
      <c r="B594" s="827" t="s">
        <v>37</v>
      </c>
      <c r="C594" s="779" t="s">
        <v>426</v>
      </c>
      <c r="D594" s="779">
        <v>2014</v>
      </c>
      <c r="E594" s="779" t="s">
        <v>20</v>
      </c>
      <c r="F594" s="779" t="s">
        <v>1014</v>
      </c>
      <c r="G594" s="830" t="s">
        <v>2079</v>
      </c>
      <c r="H594" s="828" t="s">
        <v>833</v>
      </c>
      <c r="I594" s="779">
        <v>2</v>
      </c>
      <c r="J594" s="829" t="s">
        <v>1465</v>
      </c>
      <c r="K594" s="830"/>
      <c r="L594" s="831">
        <v>44</v>
      </c>
      <c r="M594" s="831"/>
      <c r="N594" s="831">
        <f t="shared" si="9"/>
        <v>44</v>
      </c>
      <c r="O594" s="832"/>
    </row>
    <row r="595" spans="1:15">
      <c r="A595" s="833" t="s">
        <v>37</v>
      </c>
      <c r="B595" s="834" t="s">
        <v>37</v>
      </c>
      <c r="C595" s="522" t="s">
        <v>426</v>
      </c>
      <c r="D595" s="779">
        <v>2014</v>
      </c>
      <c r="E595" s="779" t="s">
        <v>20</v>
      </c>
      <c r="F595" s="779" t="s">
        <v>1014</v>
      </c>
      <c r="G595" s="830" t="s">
        <v>2079</v>
      </c>
      <c r="H595" s="828" t="s">
        <v>1170</v>
      </c>
      <c r="I595" s="830" t="s">
        <v>400</v>
      </c>
      <c r="J595" s="829" t="s">
        <v>1465</v>
      </c>
      <c r="K595" s="830"/>
      <c r="L595" s="831"/>
      <c r="M595" s="831">
        <v>1</v>
      </c>
      <c r="N595" s="831">
        <f t="shared" si="9"/>
        <v>1</v>
      </c>
      <c r="O595" s="832"/>
    </row>
    <row r="596" spans="1:15">
      <c r="A596" s="833" t="s">
        <v>37</v>
      </c>
      <c r="B596" s="834" t="s">
        <v>37</v>
      </c>
      <c r="C596" s="522" t="s">
        <v>426</v>
      </c>
      <c r="D596" s="779">
        <v>2014</v>
      </c>
      <c r="E596" s="779" t="s">
        <v>20</v>
      </c>
      <c r="F596" s="779" t="s">
        <v>1014</v>
      </c>
      <c r="G596" s="830" t="s">
        <v>2079</v>
      </c>
      <c r="H596" s="813" t="s">
        <v>794</v>
      </c>
      <c r="I596" s="779">
        <v>2</v>
      </c>
      <c r="J596" s="814" t="s">
        <v>1465</v>
      </c>
      <c r="K596" s="779"/>
      <c r="L596" s="835">
        <v>231</v>
      </c>
      <c r="M596" s="835"/>
      <c r="N596" s="831">
        <f t="shared" si="9"/>
        <v>231</v>
      </c>
      <c r="O596" s="832"/>
    </row>
    <row r="597" spans="1:15">
      <c r="A597" s="833" t="s">
        <v>37</v>
      </c>
      <c r="B597" s="827" t="s">
        <v>37</v>
      </c>
      <c r="C597" s="779" t="s">
        <v>426</v>
      </c>
      <c r="D597" s="779">
        <v>2014</v>
      </c>
      <c r="E597" s="779" t="s">
        <v>20</v>
      </c>
      <c r="F597" s="779" t="s">
        <v>1014</v>
      </c>
      <c r="G597" s="830" t="s">
        <v>2079</v>
      </c>
      <c r="H597" s="813" t="s">
        <v>1802</v>
      </c>
      <c r="I597" s="830" t="s">
        <v>400</v>
      </c>
      <c r="J597" s="814" t="s">
        <v>1307</v>
      </c>
      <c r="K597" s="779"/>
      <c r="L597" s="835"/>
      <c r="M597" s="835">
        <v>10</v>
      </c>
      <c r="N597" s="831">
        <f t="shared" si="9"/>
        <v>10</v>
      </c>
      <c r="O597" s="832"/>
    </row>
    <row r="598" spans="1:15">
      <c r="A598" s="833" t="s">
        <v>37</v>
      </c>
      <c r="B598" s="834" t="s">
        <v>37</v>
      </c>
      <c r="C598" s="522" t="s">
        <v>426</v>
      </c>
      <c r="D598" s="779">
        <v>2014</v>
      </c>
      <c r="E598" s="779" t="s">
        <v>20</v>
      </c>
      <c r="F598" s="779" t="s">
        <v>1014</v>
      </c>
      <c r="G598" s="830" t="s">
        <v>2079</v>
      </c>
      <c r="H598" s="813" t="s">
        <v>866</v>
      </c>
      <c r="I598" s="779">
        <v>2</v>
      </c>
      <c r="J598" s="814" t="s">
        <v>1307</v>
      </c>
      <c r="K598" s="779"/>
      <c r="L598" s="835">
        <v>75</v>
      </c>
      <c r="M598" s="835"/>
      <c r="N598" s="831">
        <f t="shared" si="9"/>
        <v>75</v>
      </c>
      <c r="O598" s="832"/>
    </row>
    <row r="599" spans="1:15">
      <c r="A599" s="833" t="s">
        <v>37</v>
      </c>
      <c r="B599" s="834" t="s">
        <v>37</v>
      </c>
      <c r="C599" s="522" t="s">
        <v>426</v>
      </c>
      <c r="D599" s="779">
        <v>2014</v>
      </c>
      <c r="E599" s="779" t="s">
        <v>20</v>
      </c>
      <c r="F599" s="779" t="s">
        <v>1014</v>
      </c>
      <c r="G599" s="830" t="s">
        <v>2079</v>
      </c>
      <c r="H599" s="813" t="s">
        <v>1788</v>
      </c>
      <c r="I599" s="830" t="s">
        <v>400</v>
      </c>
      <c r="J599" s="814" t="s">
        <v>1307</v>
      </c>
      <c r="K599" s="779"/>
      <c r="L599" s="835"/>
      <c r="M599" s="835">
        <v>9</v>
      </c>
      <c r="N599" s="831">
        <f t="shared" si="9"/>
        <v>9</v>
      </c>
      <c r="O599" s="832"/>
    </row>
    <row r="600" spans="1:15">
      <c r="A600" s="833" t="s">
        <v>37</v>
      </c>
      <c r="B600" s="827" t="s">
        <v>37</v>
      </c>
      <c r="C600" s="779" t="s">
        <v>426</v>
      </c>
      <c r="D600" s="779">
        <v>2014</v>
      </c>
      <c r="E600" s="779" t="s">
        <v>20</v>
      </c>
      <c r="F600" s="779" t="s">
        <v>1014</v>
      </c>
      <c r="G600" s="830" t="s">
        <v>2079</v>
      </c>
      <c r="H600" s="828" t="s">
        <v>821</v>
      </c>
      <c r="I600" s="830" t="s">
        <v>400</v>
      </c>
      <c r="J600" s="829" t="s">
        <v>1307</v>
      </c>
      <c r="K600" s="830"/>
      <c r="L600" s="831">
        <v>235</v>
      </c>
      <c r="M600" s="831">
        <v>24</v>
      </c>
      <c r="N600" s="831">
        <f t="shared" si="9"/>
        <v>259</v>
      </c>
      <c r="O600" s="832"/>
    </row>
    <row r="601" spans="1:15">
      <c r="A601" s="833" t="s">
        <v>37</v>
      </c>
      <c r="B601" s="834" t="s">
        <v>37</v>
      </c>
      <c r="C601" s="522" t="s">
        <v>426</v>
      </c>
      <c r="D601" s="779">
        <v>2014</v>
      </c>
      <c r="E601" s="779" t="s">
        <v>20</v>
      </c>
      <c r="F601" s="779" t="s">
        <v>1014</v>
      </c>
      <c r="G601" s="830" t="s">
        <v>2079</v>
      </c>
      <c r="H601" s="828" t="s">
        <v>873</v>
      </c>
      <c r="I601" s="830" t="s">
        <v>400</v>
      </c>
      <c r="J601" s="829" t="s">
        <v>1307</v>
      </c>
      <c r="K601" s="830"/>
      <c r="L601" s="831">
        <v>178</v>
      </c>
      <c r="M601" s="831">
        <v>206</v>
      </c>
      <c r="N601" s="831">
        <f t="shared" ref="N601:N664" si="10">L601+M601</f>
        <v>384</v>
      </c>
      <c r="O601" s="832"/>
    </row>
    <row r="602" spans="1:15">
      <c r="A602" s="833" t="s">
        <v>37</v>
      </c>
      <c r="B602" s="834" t="s">
        <v>37</v>
      </c>
      <c r="C602" s="522" t="s">
        <v>426</v>
      </c>
      <c r="D602" s="779">
        <v>2014</v>
      </c>
      <c r="E602" s="779" t="s">
        <v>20</v>
      </c>
      <c r="F602" s="779" t="s">
        <v>1014</v>
      </c>
      <c r="G602" s="830" t="s">
        <v>2079</v>
      </c>
      <c r="H602" s="828" t="s">
        <v>822</v>
      </c>
      <c r="I602" s="830" t="s">
        <v>400</v>
      </c>
      <c r="J602" s="829" t="s">
        <v>1307</v>
      </c>
      <c r="K602" s="830"/>
      <c r="L602" s="831">
        <v>2202</v>
      </c>
      <c r="M602" s="831">
        <v>115</v>
      </c>
      <c r="N602" s="831">
        <f t="shared" si="10"/>
        <v>2317</v>
      </c>
      <c r="O602" s="832"/>
    </row>
    <row r="603" spans="1:15">
      <c r="A603" s="833" t="s">
        <v>37</v>
      </c>
      <c r="B603" s="827" t="s">
        <v>37</v>
      </c>
      <c r="C603" s="779" t="s">
        <v>426</v>
      </c>
      <c r="D603" s="779">
        <v>2014</v>
      </c>
      <c r="E603" s="779" t="s">
        <v>20</v>
      </c>
      <c r="F603" s="779" t="s">
        <v>1014</v>
      </c>
      <c r="G603" s="830" t="s">
        <v>2079</v>
      </c>
      <c r="H603" s="813" t="s">
        <v>874</v>
      </c>
      <c r="I603" s="830" t="s">
        <v>400</v>
      </c>
      <c r="J603" s="814" t="s">
        <v>1307</v>
      </c>
      <c r="K603" s="779"/>
      <c r="L603" s="835">
        <v>1</v>
      </c>
      <c r="M603" s="835"/>
      <c r="N603" s="831">
        <f t="shared" si="10"/>
        <v>1</v>
      </c>
      <c r="O603" s="832"/>
    </row>
    <row r="604" spans="1:15">
      <c r="A604" s="833" t="s">
        <v>37</v>
      </c>
      <c r="B604" s="834" t="s">
        <v>37</v>
      </c>
      <c r="C604" s="522" t="s">
        <v>426</v>
      </c>
      <c r="D604" s="779">
        <v>2014</v>
      </c>
      <c r="E604" s="779" t="s">
        <v>20</v>
      </c>
      <c r="F604" s="779" t="s">
        <v>1014</v>
      </c>
      <c r="G604" s="830" t="s">
        <v>2079</v>
      </c>
      <c r="H604" s="828" t="s">
        <v>867</v>
      </c>
      <c r="I604" s="830" t="s">
        <v>400</v>
      </c>
      <c r="J604" s="829" t="s">
        <v>1307</v>
      </c>
      <c r="K604" s="830"/>
      <c r="L604" s="831"/>
      <c r="M604" s="831">
        <v>1</v>
      </c>
      <c r="N604" s="831">
        <f t="shared" si="10"/>
        <v>1</v>
      </c>
      <c r="O604" s="832"/>
    </row>
    <row r="605" spans="1:15">
      <c r="A605" s="833" t="s">
        <v>37</v>
      </c>
      <c r="B605" s="834" t="s">
        <v>37</v>
      </c>
      <c r="C605" s="522" t="s">
        <v>426</v>
      </c>
      <c r="D605" s="779">
        <v>2014</v>
      </c>
      <c r="E605" s="779" t="s">
        <v>20</v>
      </c>
      <c r="F605" s="779" t="s">
        <v>1014</v>
      </c>
      <c r="G605" s="830" t="s">
        <v>2079</v>
      </c>
      <c r="H605" s="813" t="s">
        <v>1850</v>
      </c>
      <c r="I605" s="830" t="s">
        <v>400</v>
      </c>
      <c r="J605" s="814" t="s">
        <v>1307</v>
      </c>
      <c r="K605" s="779"/>
      <c r="L605" s="835">
        <v>79</v>
      </c>
      <c r="M605" s="835"/>
      <c r="N605" s="831">
        <f t="shared" si="10"/>
        <v>79</v>
      </c>
      <c r="O605" s="832"/>
    </row>
    <row r="606" spans="1:15">
      <c r="A606" s="833" t="s">
        <v>37</v>
      </c>
      <c r="B606" s="827" t="s">
        <v>37</v>
      </c>
      <c r="C606" s="779" t="s">
        <v>426</v>
      </c>
      <c r="D606" s="779">
        <v>2014</v>
      </c>
      <c r="E606" s="779" t="s">
        <v>20</v>
      </c>
      <c r="F606" s="779" t="s">
        <v>1014</v>
      </c>
      <c r="G606" s="830" t="s">
        <v>2079</v>
      </c>
      <c r="H606" s="828" t="s">
        <v>756</v>
      </c>
      <c r="I606" s="830" t="s">
        <v>400</v>
      </c>
      <c r="J606" s="829" t="s">
        <v>1307</v>
      </c>
      <c r="K606" s="830"/>
      <c r="L606" s="831">
        <v>17</v>
      </c>
      <c r="M606" s="831">
        <v>24</v>
      </c>
      <c r="N606" s="831">
        <f t="shared" si="10"/>
        <v>41</v>
      </c>
      <c r="O606" s="832"/>
    </row>
    <row r="607" spans="1:15">
      <c r="A607" s="833" t="s">
        <v>37</v>
      </c>
      <c r="B607" s="834" t="s">
        <v>37</v>
      </c>
      <c r="C607" s="522" t="s">
        <v>426</v>
      </c>
      <c r="D607" s="779">
        <v>2014</v>
      </c>
      <c r="E607" s="779" t="s">
        <v>20</v>
      </c>
      <c r="F607" s="779" t="s">
        <v>1014</v>
      </c>
      <c r="G607" s="830" t="s">
        <v>2079</v>
      </c>
      <c r="H607" s="828" t="s">
        <v>797</v>
      </c>
      <c r="I607" s="779">
        <v>2</v>
      </c>
      <c r="J607" s="829" t="s">
        <v>1307</v>
      </c>
      <c r="K607" s="830"/>
      <c r="L607" s="831"/>
      <c r="M607" s="831">
        <v>4</v>
      </c>
      <c r="N607" s="831">
        <f t="shared" si="10"/>
        <v>4</v>
      </c>
      <c r="O607" s="832"/>
    </row>
    <row r="608" spans="1:15">
      <c r="A608" s="833" t="s">
        <v>37</v>
      </c>
      <c r="B608" s="834" t="s">
        <v>37</v>
      </c>
      <c r="C608" s="522" t="s">
        <v>426</v>
      </c>
      <c r="D608" s="779">
        <v>2014</v>
      </c>
      <c r="E608" s="779" t="s">
        <v>20</v>
      </c>
      <c r="F608" s="779" t="s">
        <v>1014</v>
      </c>
      <c r="G608" s="830" t="s">
        <v>2079</v>
      </c>
      <c r="H608" s="828" t="s">
        <v>834</v>
      </c>
      <c r="I608" s="779">
        <v>2</v>
      </c>
      <c r="J608" s="829" t="s">
        <v>1307</v>
      </c>
      <c r="K608" s="830"/>
      <c r="L608" s="831">
        <v>4</v>
      </c>
      <c r="M608" s="831"/>
      <c r="N608" s="831">
        <f t="shared" si="10"/>
        <v>4</v>
      </c>
      <c r="O608" s="832"/>
    </row>
    <row r="609" spans="1:15">
      <c r="A609" s="833" t="s">
        <v>37</v>
      </c>
      <c r="B609" s="827" t="s">
        <v>37</v>
      </c>
      <c r="C609" s="779" t="s">
        <v>426</v>
      </c>
      <c r="D609" s="779">
        <v>2014</v>
      </c>
      <c r="E609" s="779" t="s">
        <v>20</v>
      </c>
      <c r="F609" s="779" t="s">
        <v>1014</v>
      </c>
      <c r="G609" s="830" t="s">
        <v>2079</v>
      </c>
      <c r="H609" s="813" t="s">
        <v>1163</v>
      </c>
      <c r="I609" s="779">
        <v>2</v>
      </c>
      <c r="J609" s="814" t="s">
        <v>1307</v>
      </c>
      <c r="K609" s="779"/>
      <c r="L609" s="835">
        <v>115</v>
      </c>
      <c r="M609" s="835">
        <v>17</v>
      </c>
      <c r="N609" s="831">
        <f t="shared" si="10"/>
        <v>132</v>
      </c>
      <c r="O609" s="832"/>
    </row>
    <row r="610" spans="1:15">
      <c r="A610" s="833" t="s">
        <v>37</v>
      </c>
      <c r="B610" s="834" t="s">
        <v>37</v>
      </c>
      <c r="C610" s="522" t="s">
        <v>426</v>
      </c>
      <c r="D610" s="779">
        <v>2014</v>
      </c>
      <c r="E610" s="779" t="s">
        <v>20</v>
      </c>
      <c r="F610" s="779" t="s">
        <v>1014</v>
      </c>
      <c r="G610" s="830" t="s">
        <v>2079</v>
      </c>
      <c r="H610" s="828" t="s">
        <v>760</v>
      </c>
      <c r="I610" s="830" t="s">
        <v>400</v>
      </c>
      <c r="J610" s="829" t="s">
        <v>1307</v>
      </c>
      <c r="K610" s="830"/>
      <c r="L610" s="831">
        <v>53</v>
      </c>
      <c r="M610" s="831">
        <v>23</v>
      </c>
      <c r="N610" s="831">
        <f t="shared" si="10"/>
        <v>76</v>
      </c>
      <c r="O610" s="832"/>
    </row>
    <row r="611" spans="1:15">
      <c r="A611" s="833" t="s">
        <v>37</v>
      </c>
      <c r="B611" s="834" t="s">
        <v>37</v>
      </c>
      <c r="C611" s="522" t="s">
        <v>426</v>
      </c>
      <c r="D611" s="779">
        <v>2014</v>
      </c>
      <c r="E611" s="779" t="s">
        <v>20</v>
      </c>
      <c r="F611" s="779" t="s">
        <v>1014</v>
      </c>
      <c r="G611" s="830" t="s">
        <v>2079</v>
      </c>
      <c r="H611" s="828" t="s">
        <v>1830</v>
      </c>
      <c r="I611" s="830" t="s">
        <v>400</v>
      </c>
      <c r="J611" s="829" t="s">
        <v>1307</v>
      </c>
      <c r="K611" s="830"/>
      <c r="L611" s="831">
        <v>184</v>
      </c>
      <c r="M611" s="831">
        <v>516</v>
      </c>
      <c r="N611" s="831">
        <f t="shared" si="10"/>
        <v>700</v>
      </c>
      <c r="O611" s="832"/>
    </row>
    <row r="612" spans="1:15">
      <c r="A612" s="833" t="s">
        <v>37</v>
      </c>
      <c r="B612" s="827" t="s">
        <v>37</v>
      </c>
      <c r="C612" s="779" t="s">
        <v>426</v>
      </c>
      <c r="D612" s="779">
        <v>2014</v>
      </c>
      <c r="E612" s="779" t="s">
        <v>20</v>
      </c>
      <c r="F612" s="779" t="s">
        <v>1014</v>
      </c>
      <c r="G612" s="830" t="s">
        <v>2079</v>
      </c>
      <c r="H612" s="813" t="s">
        <v>829</v>
      </c>
      <c r="I612" s="830" t="s">
        <v>400</v>
      </c>
      <c r="J612" s="814" t="s">
        <v>1307</v>
      </c>
      <c r="K612" s="779"/>
      <c r="L612" s="835">
        <v>5</v>
      </c>
      <c r="M612" s="835"/>
      <c r="N612" s="831">
        <f t="shared" si="10"/>
        <v>5</v>
      </c>
      <c r="O612" s="832"/>
    </row>
    <row r="613" spans="1:15">
      <c r="A613" s="833" t="s">
        <v>37</v>
      </c>
      <c r="B613" s="834" t="s">
        <v>37</v>
      </c>
      <c r="C613" s="522" t="s">
        <v>426</v>
      </c>
      <c r="D613" s="779">
        <v>2014</v>
      </c>
      <c r="E613" s="779" t="s">
        <v>20</v>
      </c>
      <c r="F613" s="779" t="s">
        <v>1014</v>
      </c>
      <c r="G613" s="830" t="s">
        <v>2079</v>
      </c>
      <c r="H613" s="828" t="s">
        <v>762</v>
      </c>
      <c r="I613" s="830" t="s">
        <v>400</v>
      </c>
      <c r="J613" s="829" t="s">
        <v>1307</v>
      </c>
      <c r="K613" s="830"/>
      <c r="L613" s="831">
        <v>945</v>
      </c>
      <c r="M613" s="831"/>
      <c r="N613" s="831">
        <f t="shared" si="10"/>
        <v>945</v>
      </c>
      <c r="O613" s="832"/>
    </row>
    <row r="614" spans="1:15">
      <c r="A614" s="833" t="s">
        <v>37</v>
      </c>
      <c r="B614" s="834" t="s">
        <v>37</v>
      </c>
      <c r="C614" s="522" t="s">
        <v>426</v>
      </c>
      <c r="D614" s="779">
        <v>2014</v>
      </c>
      <c r="E614" s="779" t="s">
        <v>20</v>
      </c>
      <c r="F614" s="779" t="s">
        <v>1014</v>
      </c>
      <c r="G614" s="830" t="s">
        <v>2079</v>
      </c>
      <c r="H614" s="828" t="s">
        <v>830</v>
      </c>
      <c r="I614" s="830" t="s">
        <v>400</v>
      </c>
      <c r="J614" s="829" t="s">
        <v>1307</v>
      </c>
      <c r="K614" s="830"/>
      <c r="L614" s="831">
        <v>63</v>
      </c>
      <c r="M614" s="831"/>
      <c r="N614" s="831">
        <f t="shared" si="10"/>
        <v>63</v>
      </c>
      <c r="O614" s="832"/>
    </row>
    <row r="615" spans="1:15">
      <c r="A615" s="833" t="s">
        <v>37</v>
      </c>
      <c r="B615" s="827" t="s">
        <v>37</v>
      </c>
      <c r="C615" s="779" t="s">
        <v>426</v>
      </c>
      <c r="D615" s="779">
        <v>2014</v>
      </c>
      <c r="E615" s="779" t="s">
        <v>20</v>
      </c>
      <c r="F615" s="779" t="s">
        <v>1014</v>
      </c>
      <c r="G615" s="830" t="s">
        <v>2079</v>
      </c>
      <c r="H615" s="828" t="s">
        <v>763</v>
      </c>
      <c r="I615" s="830" t="s">
        <v>400</v>
      </c>
      <c r="J615" s="829" t="s">
        <v>1307</v>
      </c>
      <c r="K615" s="830"/>
      <c r="L615" s="831">
        <v>38</v>
      </c>
      <c r="M615" s="831"/>
      <c r="N615" s="831">
        <f t="shared" si="10"/>
        <v>38</v>
      </c>
      <c r="O615" s="832"/>
    </row>
    <row r="616" spans="1:15">
      <c r="A616" s="833" t="s">
        <v>37</v>
      </c>
      <c r="B616" s="834" t="s">
        <v>37</v>
      </c>
      <c r="C616" s="522" t="s">
        <v>426</v>
      </c>
      <c r="D616" s="779">
        <v>2014</v>
      </c>
      <c r="E616" s="779" t="s">
        <v>20</v>
      </c>
      <c r="F616" s="779" t="s">
        <v>1014</v>
      </c>
      <c r="G616" s="830" t="s">
        <v>2079</v>
      </c>
      <c r="H616" s="813" t="s">
        <v>1851</v>
      </c>
      <c r="I616" s="830" t="s">
        <v>400</v>
      </c>
      <c r="J616" s="814" t="s">
        <v>1307</v>
      </c>
      <c r="K616" s="779"/>
      <c r="L616" s="835">
        <v>36</v>
      </c>
      <c r="M616" s="835"/>
      <c r="N616" s="831">
        <f t="shared" si="10"/>
        <v>36</v>
      </c>
      <c r="O616" s="832"/>
    </row>
    <row r="617" spans="1:15">
      <c r="A617" s="833" t="s">
        <v>37</v>
      </c>
      <c r="B617" s="834" t="s">
        <v>37</v>
      </c>
      <c r="C617" s="522" t="s">
        <v>426</v>
      </c>
      <c r="D617" s="779">
        <v>2014</v>
      </c>
      <c r="E617" s="779" t="s">
        <v>20</v>
      </c>
      <c r="F617" s="779" t="s">
        <v>1014</v>
      </c>
      <c r="G617" s="830" t="s">
        <v>2079</v>
      </c>
      <c r="H617" s="828" t="s">
        <v>764</v>
      </c>
      <c r="I617" s="830" t="s">
        <v>400</v>
      </c>
      <c r="J617" s="829" t="s">
        <v>1307</v>
      </c>
      <c r="K617" s="830"/>
      <c r="L617" s="831">
        <v>3</v>
      </c>
      <c r="M617" s="831">
        <v>2</v>
      </c>
      <c r="N617" s="831">
        <f t="shared" si="10"/>
        <v>5</v>
      </c>
      <c r="O617" s="832"/>
    </row>
    <row r="618" spans="1:15">
      <c r="A618" s="833" t="s">
        <v>37</v>
      </c>
      <c r="B618" s="827" t="s">
        <v>37</v>
      </c>
      <c r="C618" s="779" t="s">
        <v>426</v>
      </c>
      <c r="D618" s="779">
        <v>2014</v>
      </c>
      <c r="E618" s="779" t="s">
        <v>20</v>
      </c>
      <c r="F618" s="779" t="s">
        <v>1014</v>
      </c>
      <c r="G618" s="830" t="s">
        <v>2079</v>
      </c>
      <c r="H618" s="828" t="s">
        <v>823</v>
      </c>
      <c r="I618" s="779">
        <v>1</v>
      </c>
      <c r="J618" s="829" t="s">
        <v>1307</v>
      </c>
      <c r="K618" s="830"/>
      <c r="L618" s="831">
        <v>15685</v>
      </c>
      <c r="M618" s="831">
        <v>456</v>
      </c>
      <c r="N618" s="831">
        <f t="shared" si="10"/>
        <v>16141</v>
      </c>
      <c r="O618" s="832"/>
    </row>
    <row r="619" spans="1:15">
      <c r="A619" s="833" t="s">
        <v>37</v>
      </c>
      <c r="B619" s="834" t="s">
        <v>37</v>
      </c>
      <c r="C619" s="522" t="s">
        <v>426</v>
      </c>
      <c r="D619" s="779">
        <v>2014</v>
      </c>
      <c r="E619" s="779" t="s">
        <v>20</v>
      </c>
      <c r="F619" s="779" t="s">
        <v>1014</v>
      </c>
      <c r="G619" s="830" t="s">
        <v>2079</v>
      </c>
      <c r="H619" s="813" t="s">
        <v>1833</v>
      </c>
      <c r="I619" s="830" t="s">
        <v>400</v>
      </c>
      <c r="J619" s="814" t="s">
        <v>1307</v>
      </c>
      <c r="K619" s="779"/>
      <c r="L619" s="835"/>
      <c r="M619" s="835">
        <v>1</v>
      </c>
      <c r="N619" s="831">
        <f t="shared" si="10"/>
        <v>1</v>
      </c>
      <c r="O619" s="832"/>
    </row>
    <row r="620" spans="1:15">
      <c r="A620" s="833" t="s">
        <v>37</v>
      </c>
      <c r="B620" s="834" t="s">
        <v>37</v>
      </c>
      <c r="C620" s="522" t="s">
        <v>426</v>
      </c>
      <c r="D620" s="779">
        <v>2014</v>
      </c>
      <c r="E620" s="779" t="s">
        <v>20</v>
      </c>
      <c r="F620" s="779" t="s">
        <v>1014</v>
      </c>
      <c r="G620" s="830" t="s">
        <v>2079</v>
      </c>
      <c r="H620" s="828" t="s">
        <v>803</v>
      </c>
      <c r="I620" s="830" t="s">
        <v>400</v>
      </c>
      <c r="J620" s="829" t="s">
        <v>1307</v>
      </c>
      <c r="K620" s="830"/>
      <c r="L620" s="831">
        <v>1</v>
      </c>
      <c r="M620" s="831"/>
      <c r="N620" s="831">
        <f t="shared" si="10"/>
        <v>1</v>
      </c>
      <c r="O620" s="832"/>
    </row>
    <row r="621" spans="1:15">
      <c r="A621" s="833" t="s">
        <v>37</v>
      </c>
      <c r="B621" s="827" t="s">
        <v>37</v>
      </c>
      <c r="C621" s="779" t="s">
        <v>426</v>
      </c>
      <c r="D621" s="779">
        <v>2014</v>
      </c>
      <c r="E621" s="779" t="s">
        <v>20</v>
      </c>
      <c r="F621" s="779" t="s">
        <v>1014</v>
      </c>
      <c r="G621" s="830" t="s">
        <v>2079</v>
      </c>
      <c r="H621" s="813" t="s">
        <v>854</v>
      </c>
      <c r="I621" s="830" t="s">
        <v>400</v>
      </c>
      <c r="J621" s="814" t="s">
        <v>1307</v>
      </c>
      <c r="K621" s="779"/>
      <c r="L621" s="835">
        <v>679</v>
      </c>
      <c r="M621" s="835"/>
      <c r="N621" s="831">
        <f t="shared" si="10"/>
        <v>679</v>
      </c>
      <c r="O621" s="832"/>
    </row>
    <row r="622" spans="1:15">
      <c r="A622" s="833" t="s">
        <v>37</v>
      </c>
      <c r="B622" s="834" t="s">
        <v>37</v>
      </c>
      <c r="C622" s="522" t="s">
        <v>426</v>
      </c>
      <c r="D622" s="779">
        <v>2014</v>
      </c>
      <c r="E622" s="779" t="s">
        <v>20</v>
      </c>
      <c r="F622" s="779" t="s">
        <v>1014</v>
      </c>
      <c r="G622" s="830" t="s">
        <v>2079</v>
      </c>
      <c r="H622" s="828" t="s">
        <v>766</v>
      </c>
      <c r="I622" s="830" t="s">
        <v>400</v>
      </c>
      <c r="J622" s="829" t="s">
        <v>1307</v>
      </c>
      <c r="K622" s="830"/>
      <c r="L622" s="831">
        <v>3</v>
      </c>
      <c r="M622" s="831">
        <v>20</v>
      </c>
      <c r="N622" s="831">
        <f t="shared" si="10"/>
        <v>23</v>
      </c>
      <c r="O622" s="832"/>
    </row>
    <row r="623" spans="1:15">
      <c r="A623" s="833" t="s">
        <v>37</v>
      </c>
      <c r="B623" s="834" t="s">
        <v>37</v>
      </c>
      <c r="C623" s="522" t="s">
        <v>426</v>
      </c>
      <c r="D623" s="779">
        <v>2014</v>
      </c>
      <c r="E623" s="779" t="s">
        <v>20</v>
      </c>
      <c r="F623" s="779" t="s">
        <v>1014</v>
      </c>
      <c r="G623" s="830" t="s">
        <v>2079</v>
      </c>
      <c r="H623" s="828" t="s">
        <v>1818</v>
      </c>
      <c r="I623" s="830" t="s">
        <v>400</v>
      </c>
      <c r="J623" s="829" t="s">
        <v>1307</v>
      </c>
      <c r="K623" s="830"/>
      <c r="L623" s="831">
        <v>9</v>
      </c>
      <c r="M623" s="831"/>
      <c r="N623" s="831">
        <f t="shared" si="10"/>
        <v>9</v>
      </c>
      <c r="O623" s="832"/>
    </row>
    <row r="624" spans="1:15">
      <c r="A624" s="833" t="s">
        <v>37</v>
      </c>
      <c r="B624" s="827" t="s">
        <v>37</v>
      </c>
      <c r="C624" s="779" t="s">
        <v>426</v>
      </c>
      <c r="D624" s="779">
        <v>2014</v>
      </c>
      <c r="E624" s="779" t="s">
        <v>20</v>
      </c>
      <c r="F624" s="779" t="s">
        <v>1014</v>
      </c>
      <c r="G624" s="830" t="s">
        <v>2079</v>
      </c>
      <c r="H624" s="828" t="s">
        <v>806</v>
      </c>
      <c r="I624" s="779">
        <v>2</v>
      </c>
      <c r="J624" s="829" t="s">
        <v>1307</v>
      </c>
      <c r="K624" s="830"/>
      <c r="L624" s="831">
        <v>18</v>
      </c>
      <c r="M624" s="831">
        <v>5</v>
      </c>
      <c r="N624" s="831">
        <f t="shared" si="10"/>
        <v>23</v>
      </c>
      <c r="O624" s="832"/>
    </row>
    <row r="625" spans="1:15">
      <c r="A625" s="833" t="s">
        <v>37</v>
      </c>
      <c r="B625" s="834" t="s">
        <v>37</v>
      </c>
      <c r="C625" s="522" t="s">
        <v>426</v>
      </c>
      <c r="D625" s="779">
        <v>2014</v>
      </c>
      <c r="E625" s="779" t="s">
        <v>20</v>
      </c>
      <c r="F625" s="779" t="s">
        <v>1014</v>
      </c>
      <c r="G625" s="830" t="s">
        <v>2079</v>
      </c>
      <c r="H625" s="828" t="s">
        <v>1834</v>
      </c>
      <c r="I625" s="830" t="s">
        <v>400</v>
      </c>
      <c r="J625" s="829" t="s">
        <v>1307</v>
      </c>
      <c r="K625" s="830"/>
      <c r="L625" s="831">
        <v>16</v>
      </c>
      <c r="M625" s="831"/>
      <c r="N625" s="831">
        <f t="shared" si="10"/>
        <v>16</v>
      </c>
      <c r="O625" s="832"/>
    </row>
    <row r="626" spans="1:15">
      <c r="A626" s="833" t="s">
        <v>37</v>
      </c>
      <c r="B626" s="834" t="s">
        <v>37</v>
      </c>
      <c r="C626" s="522" t="s">
        <v>426</v>
      </c>
      <c r="D626" s="779">
        <v>2014</v>
      </c>
      <c r="E626" s="779" t="s">
        <v>20</v>
      </c>
      <c r="F626" s="779" t="s">
        <v>1014</v>
      </c>
      <c r="G626" s="830" t="s">
        <v>2079</v>
      </c>
      <c r="H626" s="828" t="s">
        <v>82</v>
      </c>
      <c r="I626" s="779">
        <v>1</v>
      </c>
      <c r="J626" s="829" t="s">
        <v>1307</v>
      </c>
      <c r="K626" s="830"/>
      <c r="L626" s="831">
        <v>91</v>
      </c>
      <c r="M626" s="831">
        <v>21</v>
      </c>
      <c r="N626" s="831">
        <f t="shared" si="10"/>
        <v>112</v>
      </c>
      <c r="O626" s="832"/>
    </row>
    <row r="627" spans="1:15">
      <c r="A627" s="833" t="s">
        <v>37</v>
      </c>
      <c r="B627" s="827" t="s">
        <v>37</v>
      </c>
      <c r="C627" s="779" t="s">
        <v>426</v>
      </c>
      <c r="D627" s="779">
        <v>2014</v>
      </c>
      <c r="E627" s="779" t="s">
        <v>20</v>
      </c>
      <c r="F627" s="779" t="s">
        <v>1014</v>
      </c>
      <c r="G627" s="830" t="s">
        <v>2079</v>
      </c>
      <c r="H627" s="813" t="s">
        <v>1821</v>
      </c>
      <c r="I627" s="830" t="s">
        <v>400</v>
      </c>
      <c r="J627" s="814" t="s">
        <v>1307</v>
      </c>
      <c r="K627" s="779"/>
      <c r="L627" s="835">
        <v>1</v>
      </c>
      <c r="M627" s="835"/>
      <c r="N627" s="831">
        <f t="shared" si="10"/>
        <v>1</v>
      </c>
      <c r="O627" s="832"/>
    </row>
    <row r="628" spans="1:15">
      <c r="A628" s="833" t="s">
        <v>37</v>
      </c>
      <c r="B628" s="834" t="s">
        <v>37</v>
      </c>
      <c r="C628" s="522" t="s">
        <v>426</v>
      </c>
      <c r="D628" s="779">
        <v>2014</v>
      </c>
      <c r="E628" s="779" t="s">
        <v>20</v>
      </c>
      <c r="F628" s="779" t="s">
        <v>1014</v>
      </c>
      <c r="G628" s="830" t="s">
        <v>2079</v>
      </c>
      <c r="H628" s="828" t="s">
        <v>1835</v>
      </c>
      <c r="I628" s="830" t="s">
        <v>400</v>
      </c>
      <c r="J628" s="829" t="s">
        <v>1307</v>
      </c>
      <c r="K628" s="830"/>
      <c r="L628" s="831"/>
      <c r="M628" s="831">
        <v>5</v>
      </c>
      <c r="N628" s="831">
        <f t="shared" si="10"/>
        <v>5</v>
      </c>
      <c r="O628" s="832"/>
    </row>
    <row r="629" spans="1:15">
      <c r="A629" s="833" t="s">
        <v>37</v>
      </c>
      <c r="B629" s="834" t="s">
        <v>37</v>
      </c>
      <c r="C629" s="522" t="s">
        <v>426</v>
      </c>
      <c r="D629" s="779">
        <v>2014</v>
      </c>
      <c r="E629" s="779" t="s">
        <v>20</v>
      </c>
      <c r="F629" s="779" t="s">
        <v>1014</v>
      </c>
      <c r="G629" s="830" t="s">
        <v>2079</v>
      </c>
      <c r="H629" s="828" t="s">
        <v>419</v>
      </c>
      <c r="I629" s="779">
        <v>1</v>
      </c>
      <c r="J629" s="829" t="s">
        <v>1307</v>
      </c>
      <c r="K629" s="830"/>
      <c r="L629" s="831">
        <v>24</v>
      </c>
      <c r="M629" s="831">
        <v>3</v>
      </c>
      <c r="N629" s="831">
        <f t="shared" si="10"/>
        <v>27</v>
      </c>
      <c r="O629" s="832"/>
    </row>
    <row r="630" spans="1:15">
      <c r="A630" s="833" t="s">
        <v>37</v>
      </c>
      <c r="B630" s="827" t="s">
        <v>37</v>
      </c>
      <c r="C630" s="779" t="s">
        <v>426</v>
      </c>
      <c r="D630" s="779">
        <v>2014</v>
      </c>
      <c r="E630" s="779" t="s">
        <v>20</v>
      </c>
      <c r="F630" s="779" t="s">
        <v>1014</v>
      </c>
      <c r="G630" s="830" t="s">
        <v>2079</v>
      </c>
      <c r="H630" s="828" t="s">
        <v>1733</v>
      </c>
      <c r="I630" s="830" t="s">
        <v>400</v>
      </c>
      <c r="J630" s="829" t="s">
        <v>1307</v>
      </c>
      <c r="K630" s="830"/>
      <c r="L630" s="831"/>
      <c r="M630" s="831">
        <v>9</v>
      </c>
      <c r="N630" s="831">
        <f t="shared" si="10"/>
        <v>9</v>
      </c>
      <c r="O630" s="832"/>
    </row>
    <row r="631" spans="1:15">
      <c r="A631" s="833" t="s">
        <v>37</v>
      </c>
      <c r="B631" s="834" t="s">
        <v>37</v>
      </c>
      <c r="C631" s="522" t="s">
        <v>426</v>
      </c>
      <c r="D631" s="779">
        <v>2014</v>
      </c>
      <c r="E631" s="779" t="s">
        <v>20</v>
      </c>
      <c r="F631" s="779" t="s">
        <v>1014</v>
      </c>
      <c r="G631" s="830" t="s">
        <v>2079</v>
      </c>
      <c r="H631" s="813" t="s">
        <v>855</v>
      </c>
      <c r="I631" s="830" t="s">
        <v>400</v>
      </c>
      <c r="J631" s="814" t="s">
        <v>1307</v>
      </c>
      <c r="K631" s="779"/>
      <c r="L631" s="835">
        <v>105</v>
      </c>
      <c r="M631" s="835">
        <v>1</v>
      </c>
      <c r="N631" s="831">
        <f t="shared" si="10"/>
        <v>106</v>
      </c>
      <c r="O631" s="832"/>
    </row>
    <row r="632" spans="1:15">
      <c r="A632" s="833" t="s">
        <v>37</v>
      </c>
      <c r="B632" s="834" t="s">
        <v>37</v>
      </c>
      <c r="C632" s="522" t="s">
        <v>426</v>
      </c>
      <c r="D632" s="779">
        <v>2014</v>
      </c>
      <c r="E632" s="779" t="s">
        <v>20</v>
      </c>
      <c r="F632" s="779" t="s">
        <v>1014</v>
      </c>
      <c r="G632" s="830" t="s">
        <v>2079</v>
      </c>
      <c r="H632" s="828" t="s">
        <v>927</v>
      </c>
      <c r="I632" s="830" t="s">
        <v>400</v>
      </c>
      <c r="J632" s="829" t="s">
        <v>1307</v>
      </c>
      <c r="K632" s="830"/>
      <c r="L632" s="831">
        <v>21</v>
      </c>
      <c r="M632" s="831"/>
      <c r="N632" s="831">
        <f t="shared" si="10"/>
        <v>21</v>
      </c>
      <c r="O632" s="832"/>
    </row>
    <row r="633" spans="1:15">
      <c r="A633" s="833" t="s">
        <v>37</v>
      </c>
      <c r="B633" s="827" t="s">
        <v>37</v>
      </c>
      <c r="C633" s="779" t="s">
        <v>426</v>
      </c>
      <c r="D633" s="779">
        <v>2014</v>
      </c>
      <c r="E633" s="779" t="s">
        <v>20</v>
      </c>
      <c r="F633" s="779" t="s">
        <v>1014</v>
      </c>
      <c r="G633" s="830" t="s">
        <v>2079</v>
      </c>
      <c r="H633" s="828" t="s">
        <v>768</v>
      </c>
      <c r="I633" s="779">
        <v>2</v>
      </c>
      <c r="J633" s="829" t="s">
        <v>1307</v>
      </c>
      <c r="K633" s="830"/>
      <c r="L633" s="831">
        <v>6</v>
      </c>
      <c r="M633" s="831"/>
      <c r="N633" s="831">
        <f t="shared" si="10"/>
        <v>6</v>
      </c>
      <c r="O633" s="832"/>
    </row>
    <row r="634" spans="1:15">
      <c r="A634" s="833" t="s">
        <v>37</v>
      </c>
      <c r="B634" s="834" t="s">
        <v>37</v>
      </c>
      <c r="C634" s="522" t="s">
        <v>426</v>
      </c>
      <c r="D634" s="779">
        <v>2014</v>
      </c>
      <c r="E634" s="779" t="s">
        <v>20</v>
      </c>
      <c r="F634" s="779" t="s">
        <v>1014</v>
      </c>
      <c r="G634" s="830" t="s">
        <v>2079</v>
      </c>
      <c r="H634" s="828" t="s">
        <v>857</v>
      </c>
      <c r="I634" s="830" t="s">
        <v>400</v>
      </c>
      <c r="J634" s="829" t="s">
        <v>1307</v>
      </c>
      <c r="K634" s="830"/>
      <c r="L634" s="831">
        <v>2315</v>
      </c>
      <c r="M634" s="831"/>
      <c r="N634" s="831">
        <f t="shared" si="10"/>
        <v>2315</v>
      </c>
      <c r="O634" s="832"/>
    </row>
    <row r="635" spans="1:15">
      <c r="A635" s="833" t="s">
        <v>37</v>
      </c>
      <c r="B635" s="834" t="s">
        <v>37</v>
      </c>
      <c r="C635" s="522" t="s">
        <v>426</v>
      </c>
      <c r="D635" s="779">
        <v>2014</v>
      </c>
      <c r="E635" s="779" t="s">
        <v>20</v>
      </c>
      <c r="F635" s="779" t="s">
        <v>1014</v>
      </c>
      <c r="G635" s="830" t="s">
        <v>2079</v>
      </c>
      <c r="H635" s="813" t="s">
        <v>643</v>
      </c>
      <c r="I635" s="779">
        <v>2</v>
      </c>
      <c r="J635" s="814" t="s">
        <v>1307</v>
      </c>
      <c r="K635" s="779"/>
      <c r="L635" s="835"/>
      <c r="M635" s="835">
        <v>2</v>
      </c>
      <c r="N635" s="831">
        <f t="shared" si="10"/>
        <v>2</v>
      </c>
      <c r="O635" s="832"/>
    </row>
    <row r="636" spans="1:15">
      <c r="A636" s="833" t="s">
        <v>37</v>
      </c>
      <c r="B636" s="827" t="s">
        <v>37</v>
      </c>
      <c r="C636" s="779" t="s">
        <v>426</v>
      </c>
      <c r="D636" s="779">
        <v>2014</v>
      </c>
      <c r="E636" s="779" t="s">
        <v>20</v>
      </c>
      <c r="F636" s="779" t="s">
        <v>1014</v>
      </c>
      <c r="G636" s="830" t="s">
        <v>2079</v>
      </c>
      <c r="H636" s="828" t="s">
        <v>769</v>
      </c>
      <c r="I636" s="830" t="s">
        <v>400</v>
      </c>
      <c r="J636" s="829" t="s">
        <v>1307</v>
      </c>
      <c r="K636" s="830"/>
      <c r="L636" s="831">
        <v>61</v>
      </c>
      <c r="M636" s="831"/>
      <c r="N636" s="831">
        <f t="shared" si="10"/>
        <v>61</v>
      </c>
      <c r="O636" s="832"/>
    </row>
    <row r="637" spans="1:15">
      <c r="A637" s="833" t="s">
        <v>37</v>
      </c>
      <c r="B637" s="834" t="s">
        <v>37</v>
      </c>
      <c r="C637" s="522" t="s">
        <v>426</v>
      </c>
      <c r="D637" s="779">
        <v>2014</v>
      </c>
      <c r="E637" s="779" t="s">
        <v>20</v>
      </c>
      <c r="F637" s="779" t="s">
        <v>1014</v>
      </c>
      <c r="G637" s="830" t="s">
        <v>2079</v>
      </c>
      <c r="H637" s="828" t="s">
        <v>1838</v>
      </c>
      <c r="I637" s="830" t="s">
        <v>400</v>
      </c>
      <c r="J637" s="829" t="s">
        <v>1307</v>
      </c>
      <c r="K637" s="830"/>
      <c r="L637" s="831">
        <v>124</v>
      </c>
      <c r="M637" s="831">
        <v>11</v>
      </c>
      <c r="N637" s="831">
        <f t="shared" si="10"/>
        <v>135</v>
      </c>
      <c r="O637" s="832"/>
    </row>
    <row r="638" spans="1:15">
      <c r="A638" s="833" t="s">
        <v>37</v>
      </c>
      <c r="B638" s="834" t="s">
        <v>37</v>
      </c>
      <c r="C638" s="522" t="s">
        <v>426</v>
      </c>
      <c r="D638" s="779">
        <v>2014</v>
      </c>
      <c r="E638" s="779" t="s">
        <v>20</v>
      </c>
      <c r="F638" s="779" t="s">
        <v>1014</v>
      </c>
      <c r="G638" s="830" t="s">
        <v>2079</v>
      </c>
      <c r="H638" s="828" t="s">
        <v>770</v>
      </c>
      <c r="I638" s="830" t="s">
        <v>400</v>
      </c>
      <c r="J638" s="829" t="s">
        <v>1307</v>
      </c>
      <c r="K638" s="830"/>
      <c r="L638" s="831">
        <v>287</v>
      </c>
      <c r="M638" s="831"/>
      <c r="N638" s="831">
        <f t="shared" si="10"/>
        <v>287</v>
      </c>
      <c r="O638" s="832"/>
    </row>
    <row r="639" spans="1:15">
      <c r="A639" s="833" t="s">
        <v>37</v>
      </c>
      <c r="B639" s="827" t="s">
        <v>37</v>
      </c>
      <c r="C639" s="779" t="s">
        <v>426</v>
      </c>
      <c r="D639" s="779">
        <v>2014</v>
      </c>
      <c r="E639" s="779" t="s">
        <v>20</v>
      </c>
      <c r="F639" s="779" t="s">
        <v>1014</v>
      </c>
      <c r="G639" s="830" t="s">
        <v>2079</v>
      </c>
      <c r="H639" s="828" t="s">
        <v>1852</v>
      </c>
      <c r="I639" s="830" t="s">
        <v>400</v>
      </c>
      <c r="J639" s="829" t="s">
        <v>1307</v>
      </c>
      <c r="K639" s="830"/>
      <c r="L639" s="831"/>
      <c r="M639" s="831">
        <v>3</v>
      </c>
      <c r="N639" s="831">
        <f t="shared" si="10"/>
        <v>3</v>
      </c>
      <c r="O639" s="832"/>
    </row>
    <row r="640" spans="1:15">
      <c r="A640" s="833" t="s">
        <v>37</v>
      </c>
      <c r="B640" s="834" t="s">
        <v>37</v>
      </c>
      <c r="C640" s="522" t="s">
        <v>426</v>
      </c>
      <c r="D640" s="779">
        <v>2014</v>
      </c>
      <c r="E640" s="779" t="s">
        <v>20</v>
      </c>
      <c r="F640" s="779" t="s">
        <v>1014</v>
      </c>
      <c r="G640" s="830" t="s">
        <v>2079</v>
      </c>
      <c r="H640" s="828" t="s">
        <v>772</v>
      </c>
      <c r="I640" s="830" t="s">
        <v>400</v>
      </c>
      <c r="J640" s="829" t="s">
        <v>1307</v>
      </c>
      <c r="K640" s="830"/>
      <c r="L640" s="831">
        <v>3</v>
      </c>
      <c r="M640" s="831"/>
      <c r="N640" s="831">
        <f t="shared" si="10"/>
        <v>3</v>
      </c>
      <c r="O640" s="832"/>
    </row>
    <row r="641" spans="1:15">
      <c r="A641" s="833" t="s">
        <v>37</v>
      </c>
      <c r="B641" s="834" t="s">
        <v>37</v>
      </c>
      <c r="C641" s="522" t="s">
        <v>426</v>
      </c>
      <c r="D641" s="779">
        <v>2014</v>
      </c>
      <c r="E641" s="779" t="s">
        <v>20</v>
      </c>
      <c r="F641" s="779" t="s">
        <v>1014</v>
      </c>
      <c r="G641" s="830" t="s">
        <v>2079</v>
      </c>
      <c r="H641" s="828" t="s">
        <v>1841</v>
      </c>
      <c r="I641" s="830" t="s">
        <v>400</v>
      </c>
      <c r="J641" s="829" t="s">
        <v>1307</v>
      </c>
      <c r="K641" s="830"/>
      <c r="L641" s="831">
        <v>51</v>
      </c>
      <c r="M641" s="831">
        <v>17</v>
      </c>
      <c r="N641" s="831">
        <f t="shared" si="10"/>
        <v>68</v>
      </c>
      <c r="O641" s="832"/>
    </row>
    <row r="642" spans="1:15">
      <c r="A642" s="833" t="s">
        <v>37</v>
      </c>
      <c r="B642" s="827" t="s">
        <v>37</v>
      </c>
      <c r="C642" s="779" t="s">
        <v>426</v>
      </c>
      <c r="D642" s="779">
        <v>2014</v>
      </c>
      <c r="E642" s="779" t="s">
        <v>20</v>
      </c>
      <c r="F642" s="779" t="s">
        <v>1014</v>
      </c>
      <c r="G642" s="830" t="s">
        <v>2079</v>
      </c>
      <c r="H642" s="828" t="s">
        <v>846</v>
      </c>
      <c r="I642" s="830" t="s">
        <v>400</v>
      </c>
      <c r="J642" s="829" t="s">
        <v>1307</v>
      </c>
      <c r="K642" s="830"/>
      <c r="L642" s="831">
        <v>22</v>
      </c>
      <c r="M642" s="831">
        <v>1</v>
      </c>
      <c r="N642" s="831">
        <f t="shared" si="10"/>
        <v>23</v>
      </c>
      <c r="O642" s="832"/>
    </row>
    <row r="643" spans="1:15">
      <c r="A643" s="833" t="s">
        <v>37</v>
      </c>
      <c r="B643" s="834" t="s">
        <v>37</v>
      </c>
      <c r="C643" s="522" t="s">
        <v>426</v>
      </c>
      <c r="D643" s="779">
        <v>2014</v>
      </c>
      <c r="E643" s="779" t="s">
        <v>20</v>
      </c>
      <c r="F643" s="779" t="s">
        <v>1014</v>
      </c>
      <c r="G643" s="830" t="s">
        <v>2079</v>
      </c>
      <c r="H643" s="828" t="s">
        <v>780</v>
      </c>
      <c r="I643" s="830" t="s">
        <v>400</v>
      </c>
      <c r="J643" s="829" t="s">
        <v>1307</v>
      </c>
      <c r="K643" s="830"/>
      <c r="L643" s="831">
        <v>879</v>
      </c>
      <c r="M643" s="831">
        <v>4</v>
      </c>
      <c r="N643" s="831">
        <f t="shared" si="10"/>
        <v>883</v>
      </c>
      <c r="O643" s="832"/>
    </row>
    <row r="644" spans="1:15">
      <c r="A644" s="833" t="s">
        <v>37</v>
      </c>
      <c r="B644" s="834" t="s">
        <v>37</v>
      </c>
      <c r="C644" s="522" t="s">
        <v>426</v>
      </c>
      <c r="D644" s="779">
        <v>2014</v>
      </c>
      <c r="E644" s="779" t="s">
        <v>20</v>
      </c>
      <c r="F644" s="779" t="s">
        <v>1014</v>
      </c>
      <c r="G644" s="830" t="s">
        <v>2079</v>
      </c>
      <c r="H644" s="828" t="s">
        <v>655</v>
      </c>
      <c r="I644" s="779">
        <v>1</v>
      </c>
      <c r="J644" s="829" t="s">
        <v>1307</v>
      </c>
      <c r="K644" s="830"/>
      <c r="L644" s="831">
        <v>12722</v>
      </c>
      <c r="M644" s="831">
        <v>286</v>
      </c>
      <c r="N644" s="831">
        <f t="shared" si="10"/>
        <v>13008</v>
      </c>
      <c r="O644" s="832"/>
    </row>
    <row r="645" spans="1:15">
      <c r="A645" s="833" t="s">
        <v>37</v>
      </c>
      <c r="B645" s="827" t="s">
        <v>37</v>
      </c>
      <c r="C645" s="779" t="s">
        <v>426</v>
      </c>
      <c r="D645" s="779">
        <v>2014</v>
      </c>
      <c r="E645" s="779" t="s">
        <v>20</v>
      </c>
      <c r="F645" s="779" t="s">
        <v>1014</v>
      </c>
      <c r="G645" s="830" t="s">
        <v>2079</v>
      </c>
      <c r="H645" s="828" t="s">
        <v>824</v>
      </c>
      <c r="I645" s="830" t="s">
        <v>400</v>
      </c>
      <c r="J645" s="829" t="s">
        <v>1307</v>
      </c>
      <c r="K645" s="830"/>
      <c r="L645" s="831"/>
      <c r="M645" s="831">
        <v>17</v>
      </c>
      <c r="N645" s="831">
        <f t="shared" si="10"/>
        <v>17</v>
      </c>
      <c r="O645" s="832"/>
    </row>
    <row r="646" spans="1:15">
      <c r="A646" s="833" t="s">
        <v>37</v>
      </c>
      <c r="B646" s="834" t="s">
        <v>37</v>
      </c>
      <c r="C646" s="522" t="s">
        <v>426</v>
      </c>
      <c r="D646" s="779">
        <v>2014</v>
      </c>
      <c r="E646" s="779" t="s">
        <v>20</v>
      </c>
      <c r="F646" s="779" t="s">
        <v>1014</v>
      </c>
      <c r="G646" s="830" t="s">
        <v>2079</v>
      </c>
      <c r="H646" s="813" t="s">
        <v>837</v>
      </c>
      <c r="I646" s="830" t="s">
        <v>400</v>
      </c>
      <c r="J646" s="814" t="s">
        <v>1307</v>
      </c>
      <c r="K646" s="779"/>
      <c r="L646" s="835">
        <v>507</v>
      </c>
      <c r="M646" s="835"/>
      <c r="N646" s="831">
        <f t="shared" si="10"/>
        <v>507</v>
      </c>
      <c r="O646" s="832"/>
    </row>
    <row r="647" spans="1:15">
      <c r="A647" s="833" t="s">
        <v>37</v>
      </c>
      <c r="B647" s="834" t="s">
        <v>37</v>
      </c>
      <c r="C647" s="522" t="s">
        <v>426</v>
      </c>
      <c r="D647" s="779">
        <v>2014</v>
      </c>
      <c r="E647" s="779" t="s">
        <v>20</v>
      </c>
      <c r="F647" s="779" t="s">
        <v>1014</v>
      </c>
      <c r="G647" s="830" t="s">
        <v>2079</v>
      </c>
      <c r="H647" s="813" t="s">
        <v>781</v>
      </c>
      <c r="I647" s="779">
        <v>2</v>
      </c>
      <c r="J647" s="814" t="s">
        <v>1307</v>
      </c>
      <c r="K647" s="779"/>
      <c r="L647" s="835">
        <v>7178</v>
      </c>
      <c r="M647" s="835">
        <v>1276</v>
      </c>
      <c r="N647" s="831">
        <f t="shared" si="10"/>
        <v>8454</v>
      </c>
      <c r="O647" s="832"/>
    </row>
    <row r="648" spans="1:15">
      <c r="A648" s="833" t="s">
        <v>37</v>
      </c>
      <c r="B648" s="827" t="s">
        <v>37</v>
      </c>
      <c r="C648" s="779" t="s">
        <v>426</v>
      </c>
      <c r="D648" s="779">
        <v>2014</v>
      </c>
      <c r="E648" s="779" t="s">
        <v>20</v>
      </c>
      <c r="F648" s="779" t="s">
        <v>1014</v>
      </c>
      <c r="G648" s="830" t="s">
        <v>2079</v>
      </c>
      <c r="H648" s="828" t="s">
        <v>782</v>
      </c>
      <c r="I648" s="779">
        <v>1</v>
      </c>
      <c r="J648" s="829" t="s">
        <v>1307</v>
      </c>
      <c r="K648" s="830"/>
      <c r="L648" s="831">
        <v>12818</v>
      </c>
      <c r="M648" s="831">
        <v>152</v>
      </c>
      <c r="N648" s="831">
        <f t="shared" si="10"/>
        <v>12970</v>
      </c>
      <c r="O648" s="832"/>
    </row>
    <row r="649" spans="1:15">
      <c r="A649" s="833" t="s">
        <v>37</v>
      </c>
      <c r="B649" s="834" t="s">
        <v>37</v>
      </c>
      <c r="C649" s="522" t="s">
        <v>426</v>
      </c>
      <c r="D649" s="779">
        <v>2014</v>
      </c>
      <c r="E649" s="779" t="s">
        <v>20</v>
      </c>
      <c r="F649" s="779" t="s">
        <v>1014</v>
      </c>
      <c r="G649" s="830" t="s">
        <v>2079</v>
      </c>
      <c r="H649" s="828" t="s">
        <v>825</v>
      </c>
      <c r="I649" s="779">
        <v>1</v>
      </c>
      <c r="J649" s="829" t="s">
        <v>1307</v>
      </c>
      <c r="K649" s="830"/>
      <c r="L649" s="831">
        <v>471</v>
      </c>
      <c r="M649" s="831"/>
      <c r="N649" s="831">
        <f t="shared" si="10"/>
        <v>471</v>
      </c>
      <c r="O649" s="832"/>
    </row>
    <row r="650" spans="1:15">
      <c r="A650" s="833" t="s">
        <v>37</v>
      </c>
      <c r="B650" s="834" t="s">
        <v>37</v>
      </c>
      <c r="C650" s="522" t="s">
        <v>426</v>
      </c>
      <c r="D650" s="779">
        <v>2014</v>
      </c>
      <c r="E650" s="779" t="s">
        <v>20</v>
      </c>
      <c r="F650" s="779" t="s">
        <v>1014</v>
      </c>
      <c r="G650" s="830" t="s">
        <v>2079</v>
      </c>
      <c r="H650" s="813" t="s">
        <v>1853</v>
      </c>
      <c r="I650" s="830" t="s">
        <v>400</v>
      </c>
      <c r="J650" s="814" t="s">
        <v>1307</v>
      </c>
      <c r="K650" s="779"/>
      <c r="L650" s="835">
        <v>692</v>
      </c>
      <c r="M650" s="835">
        <v>297</v>
      </c>
      <c r="N650" s="831">
        <f t="shared" si="10"/>
        <v>989</v>
      </c>
      <c r="O650" s="832"/>
    </row>
    <row r="651" spans="1:15">
      <c r="A651" s="833" t="s">
        <v>37</v>
      </c>
      <c r="B651" s="827" t="s">
        <v>37</v>
      </c>
      <c r="C651" s="779" t="s">
        <v>426</v>
      </c>
      <c r="D651" s="779">
        <v>2014</v>
      </c>
      <c r="E651" s="779" t="s">
        <v>20</v>
      </c>
      <c r="F651" s="779" t="s">
        <v>1014</v>
      </c>
      <c r="G651" s="830" t="s">
        <v>2079</v>
      </c>
      <c r="H651" s="828" t="s">
        <v>870</v>
      </c>
      <c r="I651" s="779">
        <v>2</v>
      </c>
      <c r="J651" s="829" t="s">
        <v>1307</v>
      </c>
      <c r="K651" s="830"/>
      <c r="L651" s="831">
        <v>1</v>
      </c>
      <c r="M651" s="831"/>
      <c r="N651" s="831">
        <f t="shared" si="10"/>
        <v>1</v>
      </c>
      <c r="O651" s="832"/>
    </row>
    <row r="652" spans="1:15">
      <c r="A652" s="833" t="s">
        <v>37</v>
      </c>
      <c r="B652" s="834" t="s">
        <v>37</v>
      </c>
      <c r="C652" s="522" t="s">
        <v>426</v>
      </c>
      <c r="D652" s="779">
        <v>2014</v>
      </c>
      <c r="E652" s="779" t="s">
        <v>20</v>
      </c>
      <c r="F652" s="779" t="s">
        <v>1014</v>
      </c>
      <c r="G652" s="830" t="s">
        <v>2079</v>
      </c>
      <c r="H652" s="828" t="s">
        <v>1799</v>
      </c>
      <c r="I652" s="779">
        <v>2</v>
      </c>
      <c r="J652" s="829" t="s">
        <v>1307</v>
      </c>
      <c r="K652" s="830"/>
      <c r="L652" s="831"/>
      <c r="M652" s="831">
        <v>1</v>
      </c>
      <c r="N652" s="831">
        <f t="shared" si="10"/>
        <v>1</v>
      </c>
      <c r="O652" s="832"/>
    </row>
    <row r="653" spans="1:15">
      <c r="A653" s="833" t="s">
        <v>37</v>
      </c>
      <c r="B653" s="834" t="s">
        <v>37</v>
      </c>
      <c r="C653" s="522" t="s">
        <v>426</v>
      </c>
      <c r="D653" s="779">
        <v>2014</v>
      </c>
      <c r="E653" s="779" t="s">
        <v>20</v>
      </c>
      <c r="F653" s="779" t="s">
        <v>1014</v>
      </c>
      <c r="G653" s="830" t="s">
        <v>2079</v>
      </c>
      <c r="H653" s="813" t="s">
        <v>858</v>
      </c>
      <c r="I653" s="830" t="s">
        <v>400</v>
      </c>
      <c r="J653" s="814" t="s">
        <v>1307</v>
      </c>
      <c r="K653" s="779"/>
      <c r="L653" s="835"/>
      <c r="M653" s="835">
        <v>2</v>
      </c>
      <c r="N653" s="831">
        <f t="shared" si="10"/>
        <v>2</v>
      </c>
      <c r="O653" s="832"/>
    </row>
    <row r="654" spans="1:15">
      <c r="A654" s="833" t="s">
        <v>37</v>
      </c>
      <c r="B654" s="827" t="s">
        <v>37</v>
      </c>
      <c r="C654" s="779" t="s">
        <v>426</v>
      </c>
      <c r="D654" s="779">
        <v>2014</v>
      </c>
      <c r="E654" s="779" t="s">
        <v>20</v>
      </c>
      <c r="F654" s="779" t="s">
        <v>1014</v>
      </c>
      <c r="G654" s="830" t="s">
        <v>2079</v>
      </c>
      <c r="H654" s="828" t="s">
        <v>786</v>
      </c>
      <c r="I654" s="830" t="s">
        <v>400</v>
      </c>
      <c r="J654" s="829" t="s">
        <v>1307</v>
      </c>
      <c r="K654" s="830"/>
      <c r="L654" s="831"/>
      <c r="M654" s="831">
        <v>6</v>
      </c>
      <c r="N654" s="831">
        <f t="shared" si="10"/>
        <v>6</v>
      </c>
      <c r="O654" s="832"/>
    </row>
    <row r="655" spans="1:15">
      <c r="A655" s="833" t="s">
        <v>37</v>
      </c>
      <c r="B655" s="834" t="s">
        <v>37</v>
      </c>
      <c r="C655" s="522" t="s">
        <v>426</v>
      </c>
      <c r="D655" s="779">
        <v>2014</v>
      </c>
      <c r="E655" s="779" t="s">
        <v>20</v>
      </c>
      <c r="F655" s="779" t="s">
        <v>1014</v>
      </c>
      <c r="G655" s="830" t="s">
        <v>2079</v>
      </c>
      <c r="H655" s="828" t="s">
        <v>859</v>
      </c>
      <c r="I655" s="830" t="s">
        <v>400</v>
      </c>
      <c r="J655" s="829" t="s">
        <v>1307</v>
      </c>
      <c r="K655" s="830"/>
      <c r="L655" s="831"/>
      <c r="M655" s="831">
        <v>1</v>
      </c>
      <c r="N655" s="831">
        <f t="shared" si="10"/>
        <v>1</v>
      </c>
      <c r="O655" s="832"/>
    </row>
    <row r="656" spans="1:15">
      <c r="A656" s="833" t="s">
        <v>37</v>
      </c>
      <c r="B656" s="834" t="s">
        <v>37</v>
      </c>
      <c r="C656" s="522" t="s">
        <v>426</v>
      </c>
      <c r="D656" s="779">
        <v>2014</v>
      </c>
      <c r="E656" s="779" t="s">
        <v>20</v>
      </c>
      <c r="F656" s="779" t="s">
        <v>1014</v>
      </c>
      <c r="G656" s="830" t="s">
        <v>2079</v>
      </c>
      <c r="H656" s="828" t="s">
        <v>1368</v>
      </c>
      <c r="I656" s="779">
        <v>2</v>
      </c>
      <c r="J656" s="829" t="s">
        <v>1307</v>
      </c>
      <c r="K656" s="779"/>
      <c r="L656" s="835">
        <v>1</v>
      </c>
      <c r="M656" s="835"/>
      <c r="N656" s="831">
        <f t="shared" si="10"/>
        <v>1</v>
      </c>
      <c r="O656" s="832"/>
    </row>
    <row r="657" spans="1:15">
      <c r="A657" s="833" t="s">
        <v>37</v>
      </c>
      <c r="B657" s="827" t="s">
        <v>37</v>
      </c>
      <c r="C657" s="779" t="s">
        <v>426</v>
      </c>
      <c r="D657" s="779">
        <v>2014</v>
      </c>
      <c r="E657" s="779" t="s">
        <v>20</v>
      </c>
      <c r="F657" s="779" t="s">
        <v>1014</v>
      </c>
      <c r="G657" s="830" t="s">
        <v>2079</v>
      </c>
      <c r="H657" s="828" t="s">
        <v>842</v>
      </c>
      <c r="I657" s="779">
        <v>2</v>
      </c>
      <c r="J657" s="829" t="s">
        <v>1307</v>
      </c>
      <c r="K657" s="830"/>
      <c r="L657" s="831">
        <v>333</v>
      </c>
      <c r="M657" s="831"/>
      <c r="N657" s="831">
        <f t="shared" si="10"/>
        <v>333</v>
      </c>
      <c r="O657" s="832"/>
    </row>
    <row r="658" spans="1:15">
      <c r="A658" s="833" t="s">
        <v>37</v>
      </c>
      <c r="B658" s="834" t="s">
        <v>37</v>
      </c>
      <c r="C658" s="522" t="s">
        <v>426</v>
      </c>
      <c r="D658" s="779">
        <v>2014</v>
      </c>
      <c r="E658" s="779" t="s">
        <v>20</v>
      </c>
      <c r="F658" s="779" t="s">
        <v>1014</v>
      </c>
      <c r="G658" s="830" t="s">
        <v>2079</v>
      </c>
      <c r="H658" s="828" t="s">
        <v>816</v>
      </c>
      <c r="I658" s="830" t="s">
        <v>400</v>
      </c>
      <c r="J658" s="829" t="s">
        <v>1307</v>
      </c>
      <c r="K658" s="830"/>
      <c r="L658" s="831"/>
      <c r="M658" s="831">
        <v>20</v>
      </c>
      <c r="N658" s="831">
        <f t="shared" si="10"/>
        <v>20</v>
      </c>
      <c r="O658" s="832"/>
    </row>
    <row r="659" spans="1:15">
      <c r="A659" s="833" t="s">
        <v>37</v>
      </c>
      <c r="B659" s="834" t="s">
        <v>37</v>
      </c>
      <c r="C659" s="522" t="s">
        <v>426</v>
      </c>
      <c r="D659" s="779">
        <v>2014</v>
      </c>
      <c r="E659" s="779" t="s">
        <v>20</v>
      </c>
      <c r="F659" s="779" t="s">
        <v>1014</v>
      </c>
      <c r="G659" s="830" t="s">
        <v>2079</v>
      </c>
      <c r="H659" s="828" t="s">
        <v>826</v>
      </c>
      <c r="I659" s="830" t="s">
        <v>400</v>
      </c>
      <c r="J659" s="829" t="s">
        <v>1307</v>
      </c>
      <c r="K659" s="779"/>
      <c r="L659" s="835"/>
      <c r="M659" s="835">
        <v>3</v>
      </c>
      <c r="N659" s="831">
        <f t="shared" si="10"/>
        <v>3</v>
      </c>
      <c r="O659" s="832"/>
    </row>
    <row r="660" spans="1:15">
      <c r="A660" s="833" t="s">
        <v>37</v>
      </c>
      <c r="B660" s="827" t="s">
        <v>37</v>
      </c>
      <c r="C660" s="779" t="s">
        <v>426</v>
      </c>
      <c r="D660" s="779">
        <v>2014</v>
      </c>
      <c r="E660" s="779" t="s">
        <v>20</v>
      </c>
      <c r="F660" s="779" t="s">
        <v>1014</v>
      </c>
      <c r="G660" s="830" t="s">
        <v>2079</v>
      </c>
      <c r="H660" s="828" t="s">
        <v>789</v>
      </c>
      <c r="I660" s="830" t="s">
        <v>400</v>
      </c>
      <c r="J660" s="829" t="s">
        <v>1307</v>
      </c>
      <c r="K660" s="779"/>
      <c r="L660" s="835">
        <v>1250</v>
      </c>
      <c r="M660" s="835"/>
      <c r="N660" s="831">
        <f t="shared" si="10"/>
        <v>1250</v>
      </c>
      <c r="O660" s="832"/>
    </row>
    <row r="661" spans="1:15">
      <c r="A661" s="833" t="s">
        <v>37</v>
      </c>
      <c r="B661" s="834" t="s">
        <v>37</v>
      </c>
      <c r="C661" s="522" t="s">
        <v>426</v>
      </c>
      <c r="D661" s="779">
        <v>2014</v>
      </c>
      <c r="E661" s="779" t="s">
        <v>20</v>
      </c>
      <c r="F661" s="779" t="s">
        <v>1014</v>
      </c>
      <c r="G661" s="830" t="s">
        <v>2079</v>
      </c>
      <c r="H661" s="828" t="s">
        <v>871</v>
      </c>
      <c r="I661" s="830" t="s">
        <v>400</v>
      </c>
      <c r="J661" s="829" t="s">
        <v>1307</v>
      </c>
      <c r="K661" s="779"/>
      <c r="L661" s="835">
        <v>41</v>
      </c>
      <c r="M661" s="835">
        <v>1</v>
      </c>
      <c r="N661" s="831">
        <f t="shared" si="10"/>
        <v>42</v>
      </c>
      <c r="O661" s="832"/>
    </row>
    <row r="662" spans="1:15">
      <c r="A662" s="833" t="s">
        <v>37</v>
      </c>
      <c r="B662" s="834" t="s">
        <v>37</v>
      </c>
      <c r="C662" s="522" t="s">
        <v>426</v>
      </c>
      <c r="D662" s="779">
        <v>2014</v>
      </c>
      <c r="E662" s="779" t="s">
        <v>20</v>
      </c>
      <c r="F662" s="779" t="s">
        <v>1014</v>
      </c>
      <c r="G662" s="830" t="s">
        <v>2079</v>
      </c>
      <c r="H662" s="828" t="s">
        <v>669</v>
      </c>
      <c r="I662" s="830" t="s">
        <v>400</v>
      </c>
      <c r="J662" s="829" t="s">
        <v>1307</v>
      </c>
      <c r="K662" s="830"/>
      <c r="L662" s="831">
        <v>22</v>
      </c>
      <c r="M662" s="831"/>
      <c r="N662" s="831">
        <f t="shared" si="10"/>
        <v>22</v>
      </c>
      <c r="O662" s="832"/>
    </row>
    <row r="663" spans="1:15">
      <c r="A663" s="833" t="s">
        <v>37</v>
      </c>
      <c r="B663" s="827" t="s">
        <v>37</v>
      </c>
      <c r="C663" s="779" t="s">
        <v>426</v>
      </c>
      <c r="D663" s="779">
        <v>2014</v>
      </c>
      <c r="E663" s="779" t="s">
        <v>20</v>
      </c>
      <c r="F663" s="779" t="s">
        <v>1014</v>
      </c>
      <c r="G663" s="830" t="s">
        <v>2079</v>
      </c>
      <c r="H663" s="828" t="s">
        <v>950</v>
      </c>
      <c r="I663" s="779">
        <v>1</v>
      </c>
      <c r="J663" s="829" t="s">
        <v>1307</v>
      </c>
      <c r="K663" s="830"/>
      <c r="L663" s="831"/>
      <c r="M663" s="831">
        <v>1</v>
      </c>
      <c r="N663" s="831">
        <f t="shared" si="10"/>
        <v>1</v>
      </c>
      <c r="O663" s="832"/>
    </row>
    <row r="664" spans="1:15">
      <c r="A664" s="833" t="s">
        <v>37</v>
      </c>
      <c r="B664" s="834" t="s">
        <v>37</v>
      </c>
      <c r="C664" s="522" t="s">
        <v>426</v>
      </c>
      <c r="D664" s="779">
        <v>2014</v>
      </c>
      <c r="E664" s="779" t="s">
        <v>20</v>
      </c>
      <c r="F664" s="779" t="s">
        <v>1014</v>
      </c>
      <c r="G664" s="830" t="s">
        <v>2079</v>
      </c>
      <c r="H664" s="813" t="s">
        <v>1846</v>
      </c>
      <c r="I664" s="830" t="s">
        <v>400</v>
      </c>
      <c r="J664" s="814" t="s">
        <v>1307</v>
      </c>
      <c r="K664" s="779"/>
      <c r="L664" s="835"/>
      <c r="M664" s="835">
        <v>2</v>
      </c>
      <c r="N664" s="831">
        <f t="shared" si="10"/>
        <v>2</v>
      </c>
      <c r="O664" s="832"/>
    </row>
    <row r="665" spans="1:15">
      <c r="A665" s="833" t="s">
        <v>37</v>
      </c>
      <c r="B665" s="834" t="s">
        <v>37</v>
      </c>
      <c r="C665" s="522" t="s">
        <v>426</v>
      </c>
      <c r="D665" s="779">
        <v>2014</v>
      </c>
      <c r="E665" s="779" t="s">
        <v>20</v>
      </c>
      <c r="F665" s="779" t="s">
        <v>1014</v>
      </c>
      <c r="G665" s="830" t="s">
        <v>2079</v>
      </c>
      <c r="H665" s="828" t="s">
        <v>1380</v>
      </c>
      <c r="I665" s="830" t="s">
        <v>400</v>
      </c>
      <c r="J665" s="829" t="s">
        <v>1307</v>
      </c>
      <c r="K665" s="830"/>
      <c r="L665" s="831">
        <v>65</v>
      </c>
      <c r="M665" s="831">
        <v>65</v>
      </c>
      <c r="N665" s="831">
        <f t="shared" ref="N665:N728" si="11">L665+M665</f>
        <v>130</v>
      </c>
      <c r="O665" s="832"/>
    </row>
    <row r="666" spans="1:15">
      <c r="A666" s="833" t="s">
        <v>37</v>
      </c>
      <c r="B666" s="827" t="s">
        <v>37</v>
      </c>
      <c r="C666" s="779" t="s">
        <v>426</v>
      </c>
      <c r="D666" s="779">
        <v>2014</v>
      </c>
      <c r="E666" s="779" t="s">
        <v>20</v>
      </c>
      <c r="F666" s="779" t="s">
        <v>1014</v>
      </c>
      <c r="G666" s="830" t="s">
        <v>2079</v>
      </c>
      <c r="H666" s="813" t="s">
        <v>790</v>
      </c>
      <c r="I666" s="830" t="s">
        <v>400</v>
      </c>
      <c r="J666" s="814" t="s">
        <v>1307</v>
      </c>
      <c r="K666" s="779"/>
      <c r="L666" s="835">
        <v>139</v>
      </c>
      <c r="M666" s="835">
        <v>28</v>
      </c>
      <c r="N666" s="831">
        <f t="shared" si="11"/>
        <v>167</v>
      </c>
      <c r="O666" s="832"/>
    </row>
    <row r="667" spans="1:15">
      <c r="A667" s="833" t="s">
        <v>37</v>
      </c>
      <c r="B667" s="834" t="s">
        <v>37</v>
      </c>
      <c r="C667" s="522" t="s">
        <v>426</v>
      </c>
      <c r="D667" s="779">
        <v>2014</v>
      </c>
      <c r="E667" s="779" t="s">
        <v>20</v>
      </c>
      <c r="F667" s="779" t="s">
        <v>1014</v>
      </c>
      <c r="G667" s="830" t="s">
        <v>2079</v>
      </c>
      <c r="H667" s="828" t="s">
        <v>791</v>
      </c>
      <c r="I667" s="779">
        <v>2</v>
      </c>
      <c r="J667" s="829" t="s">
        <v>1307</v>
      </c>
      <c r="K667" s="830"/>
      <c r="L667" s="831">
        <v>9072</v>
      </c>
      <c r="M667" s="831">
        <v>317</v>
      </c>
      <c r="N667" s="831">
        <f t="shared" si="11"/>
        <v>9389</v>
      </c>
      <c r="O667" s="832"/>
    </row>
    <row r="668" spans="1:15">
      <c r="A668" s="833" t="s">
        <v>37</v>
      </c>
      <c r="B668" s="834" t="s">
        <v>37</v>
      </c>
      <c r="C668" s="522" t="s">
        <v>426</v>
      </c>
      <c r="D668" s="779">
        <v>2014</v>
      </c>
      <c r="E668" s="779" t="s">
        <v>20</v>
      </c>
      <c r="F668" s="779" t="s">
        <v>1014</v>
      </c>
      <c r="G668" s="830" t="s">
        <v>2079</v>
      </c>
      <c r="H668" s="828" t="s">
        <v>819</v>
      </c>
      <c r="I668" s="779">
        <v>2</v>
      </c>
      <c r="J668" s="829" t="s">
        <v>1307</v>
      </c>
      <c r="K668" s="830"/>
      <c r="L668" s="831">
        <v>434</v>
      </c>
      <c r="M668" s="831">
        <v>265</v>
      </c>
      <c r="N668" s="831">
        <f t="shared" si="11"/>
        <v>699</v>
      </c>
      <c r="O668" s="832"/>
    </row>
    <row r="669" spans="1:15">
      <c r="A669" s="833" t="s">
        <v>37</v>
      </c>
      <c r="B669" s="827" t="s">
        <v>37</v>
      </c>
      <c r="C669" s="779" t="s">
        <v>426</v>
      </c>
      <c r="D669" s="779">
        <v>2014</v>
      </c>
      <c r="E669" s="779" t="s">
        <v>20</v>
      </c>
      <c r="F669" s="779" t="s">
        <v>1014</v>
      </c>
      <c r="G669" s="830" t="s">
        <v>2079</v>
      </c>
      <c r="H669" s="828" t="s">
        <v>872</v>
      </c>
      <c r="I669" s="779">
        <v>2</v>
      </c>
      <c r="J669" s="829" t="s">
        <v>1307</v>
      </c>
      <c r="K669" s="830"/>
      <c r="L669" s="831">
        <v>265</v>
      </c>
      <c r="M669" s="831"/>
      <c r="N669" s="831">
        <f t="shared" si="11"/>
        <v>265</v>
      </c>
      <c r="O669" s="832"/>
    </row>
    <row r="670" spans="1:15">
      <c r="A670" s="833" t="s">
        <v>37</v>
      </c>
      <c r="B670" s="834" t="s">
        <v>37</v>
      </c>
      <c r="C670" s="522" t="s">
        <v>426</v>
      </c>
      <c r="D670" s="779">
        <v>2014</v>
      </c>
      <c r="E670" s="779" t="s">
        <v>20</v>
      </c>
      <c r="F670" s="779" t="s">
        <v>1014</v>
      </c>
      <c r="G670" s="830" t="s">
        <v>2079</v>
      </c>
      <c r="H670" s="828" t="s">
        <v>792</v>
      </c>
      <c r="I670" s="779">
        <v>1</v>
      </c>
      <c r="J670" s="829" t="s">
        <v>1307</v>
      </c>
      <c r="K670" s="830"/>
      <c r="L670" s="831">
        <v>22513</v>
      </c>
      <c r="M670" s="831">
        <v>246</v>
      </c>
      <c r="N670" s="831">
        <f t="shared" si="11"/>
        <v>22759</v>
      </c>
      <c r="O670" s="832"/>
    </row>
    <row r="671" spans="1:15">
      <c r="A671" s="833" t="s">
        <v>37</v>
      </c>
      <c r="B671" s="834" t="s">
        <v>37</v>
      </c>
      <c r="C671" s="522" t="s">
        <v>426</v>
      </c>
      <c r="D671" s="779">
        <v>2014</v>
      </c>
      <c r="E671" s="779" t="s">
        <v>20</v>
      </c>
      <c r="F671" s="779" t="s">
        <v>1014</v>
      </c>
      <c r="G671" s="830" t="s">
        <v>2079</v>
      </c>
      <c r="H671" s="828" t="s">
        <v>866</v>
      </c>
      <c r="I671" s="779">
        <v>2</v>
      </c>
      <c r="J671" s="829" t="s">
        <v>1466</v>
      </c>
      <c r="K671" s="830"/>
      <c r="L671" s="831">
        <v>110</v>
      </c>
      <c r="M671" s="831"/>
      <c r="N671" s="831">
        <f t="shared" si="11"/>
        <v>110</v>
      </c>
      <c r="O671" s="832"/>
    </row>
    <row r="672" spans="1:15">
      <c r="A672" s="833" t="s">
        <v>37</v>
      </c>
      <c r="B672" s="827" t="s">
        <v>37</v>
      </c>
      <c r="C672" s="779" t="s">
        <v>426</v>
      </c>
      <c r="D672" s="779">
        <v>2014</v>
      </c>
      <c r="E672" s="779" t="s">
        <v>20</v>
      </c>
      <c r="F672" s="779" t="s">
        <v>1014</v>
      </c>
      <c r="G672" s="830" t="s">
        <v>2079</v>
      </c>
      <c r="H672" s="828" t="s">
        <v>1034</v>
      </c>
      <c r="I672" s="779">
        <v>2</v>
      </c>
      <c r="J672" s="829" t="s">
        <v>1466</v>
      </c>
      <c r="K672" s="830"/>
      <c r="L672" s="831"/>
      <c r="M672" s="831">
        <v>12</v>
      </c>
      <c r="N672" s="831">
        <f t="shared" si="11"/>
        <v>12</v>
      </c>
      <c r="O672" s="832"/>
    </row>
    <row r="673" spans="1:15">
      <c r="A673" s="833" t="s">
        <v>37</v>
      </c>
      <c r="B673" s="834" t="s">
        <v>37</v>
      </c>
      <c r="C673" s="522" t="s">
        <v>426</v>
      </c>
      <c r="D673" s="779">
        <v>2014</v>
      </c>
      <c r="E673" s="779" t="s">
        <v>20</v>
      </c>
      <c r="F673" s="779" t="s">
        <v>1014</v>
      </c>
      <c r="G673" s="830" t="s">
        <v>2079</v>
      </c>
      <c r="H673" s="828" t="s">
        <v>822</v>
      </c>
      <c r="I673" s="830" t="s">
        <v>400</v>
      </c>
      <c r="J673" s="829" t="s">
        <v>1466</v>
      </c>
      <c r="K673" s="830"/>
      <c r="L673" s="831"/>
      <c r="M673" s="831">
        <v>17</v>
      </c>
      <c r="N673" s="831">
        <f t="shared" si="11"/>
        <v>17</v>
      </c>
      <c r="O673" s="832"/>
    </row>
    <row r="674" spans="1:15">
      <c r="A674" s="833" t="s">
        <v>37</v>
      </c>
      <c r="B674" s="834" t="s">
        <v>37</v>
      </c>
      <c r="C674" s="522" t="s">
        <v>426</v>
      </c>
      <c r="D674" s="779">
        <v>2014</v>
      </c>
      <c r="E674" s="779" t="s">
        <v>20</v>
      </c>
      <c r="F674" s="779" t="s">
        <v>1014</v>
      </c>
      <c r="G674" s="830" t="s">
        <v>2079</v>
      </c>
      <c r="H674" s="828" t="s">
        <v>1670</v>
      </c>
      <c r="I674" s="779">
        <v>2</v>
      </c>
      <c r="J674" s="829" t="s">
        <v>1466</v>
      </c>
      <c r="K674" s="779"/>
      <c r="L674" s="835">
        <v>76</v>
      </c>
      <c r="M674" s="835"/>
      <c r="N674" s="831">
        <f t="shared" si="11"/>
        <v>76</v>
      </c>
      <c r="O674" s="832"/>
    </row>
    <row r="675" spans="1:15">
      <c r="A675" s="833" t="s">
        <v>37</v>
      </c>
      <c r="B675" s="827" t="s">
        <v>37</v>
      </c>
      <c r="C675" s="779" t="s">
        <v>426</v>
      </c>
      <c r="D675" s="779">
        <v>2014</v>
      </c>
      <c r="E675" s="779" t="s">
        <v>20</v>
      </c>
      <c r="F675" s="779" t="s">
        <v>1014</v>
      </c>
      <c r="G675" s="830" t="s">
        <v>2079</v>
      </c>
      <c r="H675" s="828" t="s">
        <v>1792</v>
      </c>
      <c r="I675" s="830" t="s">
        <v>400</v>
      </c>
      <c r="J675" s="829" t="s">
        <v>1466</v>
      </c>
      <c r="K675" s="830"/>
      <c r="L675" s="831"/>
      <c r="M675" s="831">
        <v>188</v>
      </c>
      <c r="N675" s="831">
        <f t="shared" si="11"/>
        <v>188</v>
      </c>
      <c r="O675" s="832"/>
    </row>
    <row r="676" spans="1:15">
      <c r="A676" s="833" t="s">
        <v>37</v>
      </c>
      <c r="B676" s="834" t="s">
        <v>37</v>
      </c>
      <c r="C676" s="522" t="s">
        <v>426</v>
      </c>
      <c r="D676" s="779">
        <v>2014</v>
      </c>
      <c r="E676" s="779" t="s">
        <v>20</v>
      </c>
      <c r="F676" s="779" t="s">
        <v>1014</v>
      </c>
      <c r="G676" s="830" t="s">
        <v>2079</v>
      </c>
      <c r="H676" s="813" t="s">
        <v>796</v>
      </c>
      <c r="I676" s="779">
        <v>2</v>
      </c>
      <c r="J676" s="814" t="s">
        <v>1466</v>
      </c>
      <c r="K676" s="779"/>
      <c r="L676" s="835">
        <v>33</v>
      </c>
      <c r="M676" s="835">
        <v>1</v>
      </c>
      <c r="N676" s="831">
        <f t="shared" si="11"/>
        <v>34</v>
      </c>
      <c r="O676" s="832"/>
    </row>
    <row r="677" spans="1:15">
      <c r="A677" s="833" t="s">
        <v>37</v>
      </c>
      <c r="B677" s="834" t="s">
        <v>37</v>
      </c>
      <c r="C677" s="522" t="s">
        <v>426</v>
      </c>
      <c r="D677" s="779">
        <v>2014</v>
      </c>
      <c r="E677" s="779" t="s">
        <v>20</v>
      </c>
      <c r="F677" s="779" t="s">
        <v>1014</v>
      </c>
      <c r="G677" s="830" t="s">
        <v>2079</v>
      </c>
      <c r="H677" s="828" t="s">
        <v>755</v>
      </c>
      <c r="I677" s="779">
        <v>2</v>
      </c>
      <c r="J677" s="829" t="s">
        <v>1466</v>
      </c>
      <c r="K677" s="830"/>
      <c r="L677" s="831">
        <v>8</v>
      </c>
      <c r="M677" s="831">
        <v>3</v>
      </c>
      <c r="N677" s="831">
        <f t="shared" si="11"/>
        <v>11</v>
      </c>
      <c r="O677" s="832"/>
    </row>
    <row r="678" spans="1:15">
      <c r="A678" s="833" t="s">
        <v>37</v>
      </c>
      <c r="B678" s="827" t="s">
        <v>37</v>
      </c>
      <c r="C678" s="779" t="s">
        <v>426</v>
      </c>
      <c r="D678" s="779">
        <v>2014</v>
      </c>
      <c r="E678" s="779" t="s">
        <v>20</v>
      </c>
      <c r="F678" s="779" t="s">
        <v>1014</v>
      </c>
      <c r="G678" s="830" t="s">
        <v>2079</v>
      </c>
      <c r="H678" s="828" t="s">
        <v>1793</v>
      </c>
      <c r="I678" s="779">
        <v>2</v>
      </c>
      <c r="J678" s="829" t="s">
        <v>1466</v>
      </c>
      <c r="K678" s="830"/>
      <c r="L678" s="831">
        <v>50</v>
      </c>
      <c r="M678" s="831"/>
      <c r="N678" s="831">
        <f t="shared" si="11"/>
        <v>50</v>
      </c>
      <c r="O678" s="832"/>
    </row>
    <row r="679" spans="1:15">
      <c r="A679" s="833" t="s">
        <v>37</v>
      </c>
      <c r="B679" s="834" t="s">
        <v>37</v>
      </c>
      <c r="C679" s="522" t="s">
        <v>426</v>
      </c>
      <c r="D679" s="779">
        <v>2014</v>
      </c>
      <c r="E679" s="779" t="s">
        <v>20</v>
      </c>
      <c r="F679" s="779" t="s">
        <v>1014</v>
      </c>
      <c r="G679" s="830" t="s">
        <v>2079</v>
      </c>
      <c r="H679" s="813" t="s">
        <v>797</v>
      </c>
      <c r="I679" s="779">
        <v>2</v>
      </c>
      <c r="J679" s="814" t="s">
        <v>1466</v>
      </c>
      <c r="K679" s="779"/>
      <c r="L679" s="835"/>
      <c r="M679" s="835">
        <v>8</v>
      </c>
      <c r="N679" s="831">
        <f t="shared" si="11"/>
        <v>8</v>
      </c>
      <c r="O679" s="832"/>
    </row>
    <row r="680" spans="1:15">
      <c r="A680" s="833" t="s">
        <v>37</v>
      </c>
      <c r="B680" s="834" t="s">
        <v>37</v>
      </c>
      <c r="C680" s="522" t="s">
        <v>426</v>
      </c>
      <c r="D680" s="779">
        <v>2014</v>
      </c>
      <c r="E680" s="779" t="s">
        <v>20</v>
      </c>
      <c r="F680" s="779" t="s">
        <v>1014</v>
      </c>
      <c r="G680" s="830" t="s">
        <v>2079</v>
      </c>
      <c r="H680" s="828" t="s">
        <v>798</v>
      </c>
      <c r="I680" s="830" t="s">
        <v>400</v>
      </c>
      <c r="J680" s="829" t="s">
        <v>1466</v>
      </c>
      <c r="K680" s="830"/>
      <c r="L680" s="831">
        <v>130</v>
      </c>
      <c r="M680" s="831"/>
      <c r="N680" s="831">
        <f t="shared" si="11"/>
        <v>130</v>
      </c>
      <c r="O680" s="832"/>
    </row>
    <row r="681" spans="1:15">
      <c r="A681" s="833" t="s">
        <v>37</v>
      </c>
      <c r="B681" s="827" t="s">
        <v>37</v>
      </c>
      <c r="C681" s="779" t="s">
        <v>426</v>
      </c>
      <c r="D681" s="779">
        <v>2014</v>
      </c>
      <c r="E681" s="779" t="s">
        <v>20</v>
      </c>
      <c r="F681" s="779" t="s">
        <v>1014</v>
      </c>
      <c r="G681" s="830" t="s">
        <v>2079</v>
      </c>
      <c r="H681" s="813" t="s">
        <v>579</v>
      </c>
      <c r="I681" s="779">
        <v>1</v>
      </c>
      <c r="J681" s="814" t="s">
        <v>1466</v>
      </c>
      <c r="K681" s="779"/>
      <c r="L681" s="835"/>
      <c r="M681" s="835">
        <v>8</v>
      </c>
      <c r="N681" s="831">
        <f t="shared" si="11"/>
        <v>8</v>
      </c>
      <c r="O681" s="832"/>
    </row>
    <row r="682" spans="1:15">
      <c r="A682" s="833" t="s">
        <v>37</v>
      </c>
      <c r="B682" s="834" t="s">
        <v>37</v>
      </c>
      <c r="C682" s="522" t="s">
        <v>426</v>
      </c>
      <c r="D682" s="779">
        <v>2014</v>
      </c>
      <c r="E682" s="779" t="s">
        <v>20</v>
      </c>
      <c r="F682" s="779" t="s">
        <v>1014</v>
      </c>
      <c r="G682" s="830" t="s">
        <v>2079</v>
      </c>
      <c r="H682" s="828" t="s">
        <v>868</v>
      </c>
      <c r="I682" s="779">
        <v>2</v>
      </c>
      <c r="J682" s="829" t="s">
        <v>1466</v>
      </c>
      <c r="K682" s="830"/>
      <c r="L682" s="831">
        <v>55</v>
      </c>
      <c r="M682" s="831">
        <v>4</v>
      </c>
      <c r="N682" s="831">
        <f t="shared" si="11"/>
        <v>59</v>
      </c>
      <c r="O682" s="832"/>
    </row>
    <row r="683" spans="1:15">
      <c r="A683" s="833" t="s">
        <v>37</v>
      </c>
      <c r="B683" s="834" t="s">
        <v>37</v>
      </c>
      <c r="C683" s="522" t="s">
        <v>426</v>
      </c>
      <c r="D683" s="779">
        <v>2014</v>
      </c>
      <c r="E683" s="779" t="s">
        <v>20</v>
      </c>
      <c r="F683" s="779" t="s">
        <v>1014</v>
      </c>
      <c r="G683" s="830" t="s">
        <v>2079</v>
      </c>
      <c r="H683" s="828" t="s">
        <v>800</v>
      </c>
      <c r="I683" s="779">
        <v>1</v>
      </c>
      <c r="J683" s="829" t="s">
        <v>1466</v>
      </c>
      <c r="K683" s="830"/>
      <c r="L683" s="831"/>
      <c r="M683" s="831">
        <v>11</v>
      </c>
      <c r="N683" s="831">
        <f t="shared" si="11"/>
        <v>11</v>
      </c>
      <c r="O683" s="832"/>
    </row>
    <row r="684" spans="1:15">
      <c r="A684" s="833" t="s">
        <v>37</v>
      </c>
      <c r="B684" s="827" t="s">
        <v>37</v>
      </c>
      <c r="C684" s="779" t="s">
        <v>426</v>
      </c>
      <c r="D684" s="779">
        <v>2014</v>
      </c>
      <c r="E684" s="779" t="s">
        <v>20</v>
      </c>
      <c r="F684" s="779" t="s">
        <v>1014</v>
      </c>
      <c r="G684" s="830" t="s">
        <v>2079</v>
      </c>
      <c r="H684" s="828" t="s">
        <v>801</v>
      </c>
      <c r="I684" s="779">
        <v>2</v>
      </c>
      <c r="J684" s="829" t="s">
        <v>1466</v>
      </c>
      <c r="K684" s="830"/>
      <c r="L684" s="831">
        <v>58</v>
      </c>
      <c r="M684" s="831">
        <v>6</v>
      </c>
      <c r="N684" s="831">
        <f t="shared" si="11"/>
        <v>64</v>
      </c>
      <c r="O684" s="832"/>
    </row>
    <row r="685" spans="1:15">
      <c r="A685" s="833" t="s">
        <v>37</v>
      </c>
      <c r="B685" s="834" t="s">
        <v>37</v>
      </c>
      <c r="C685" s="522" t="s">
        <v>426</v>
      </c>
      <c r="D685" s="779">
        <v>2014</v>
      </c>
      <c r="E685" s="779" t="s">
        <v>20</v>
      </c>
      <c r="F685" s="779" t="s">
        <v>1014</v>
      </c>
      <c r="G685" s="830" t="s">
        <v>2079</v>
      </c>
      <c r="H685" s="813" t="s">
        <v>803</v>
      </c>
      <c r="I685" s="830" t="s">
        <v>400</v>
      </c>
      <c r="J685" s="814" t="s">
        <v>1466</v>
      </c>
      <c r="K685" s="779"/>
      <c r="L685" s="835">
        <v>974</v>
      </c>
      <c r="M685" s="835"/>
      <c r="N685" s="831">
        <f t="shared" si="11"/>
        <v>974</v>
      </c>
      <c r="O685" s="832"/>
    </row>
    <row r="686" spans="1:15">
      <c r="A686" s="833" t="s">
        <v>37</v>
      </c>
      <c r="B686" s="834" t="s">
        <v>37</v>
      </c>
      <c r="C686" s="522" t="s">
        <v>426</v>
      </c>
      <c r="D686" s="779">
        <v>2014</v>
      </c>
      <c r="E686" s="779" t="s">
        <v>20</v>
      </c>
      <c r="F686" s="779" t="s">
        <v>1014</v>
      </c>
      <c r="G686" s="830" t="s">
        <v>2079</v>
      </c>
      <c r="H686" s="828" t="s">
        <v>1784</v>
      </c>
      <c r="I686" s="830" t="s">
        <v>400</v>
      </c>
      <c r="J686" s="829" t="s">
        <v>1466</v>
      </c>
      <c r="K686" s="830"/>
      <c r="L686" s="831">
        <v>18</v>
      </c>
      <c r="M686" s="831"/>
      <c r="N686" s="831">
        <f t="shared" si="11"/>
        <v>18</v>
      </c>
      <c r="O686" s="832"/>
    </row>
    <row r="687" spans="1:15">
      <c r="A687" s="833" t="s">
        <v>37</v>
      </c>
      <c r="B687" s="827" t="s">
        <v>37</v>
      </c>
      <c r="C687" s="779" t="s">
        <v>426</v>
      </c>
      <c r="D687" s="779">
        <v>2014</v>
      </c>
      <c r="E687" s="779" t="s">
        <v>20</v>
      </c>
      <c r="F687" s="779" t="s">
        <v>1014</v>
      </c>
      <c r="G687" s="830" t="s">
        <v>2079</v>
      </c>
      <c r="H687" s="813" t="s">
        <v>1077</v>
      </c>
      <c r="I687" s="779">
        <v>2</v>
      </c>
      <c r="J687" s="814" t="s">
        <v>1466</v>
      </c>
      <c r="K687" s="779"/>
      <c r="L687" s="835"/>
      <c r="M687" s="835">
        <v>1</v>
      </c>
      <c r="N687" s="831">
        <f t="shared" si="11"/>
        <v>1</v>
      </c>
      <c r="O687" s="832"/>
    </row>
    <row r="688" spans="1:15">
      <c r="A688" s="833" t="s">
        <v>37</v>
      </c>
      <c r="B688" s="834" t="s">
        <v>37</v>
      </c>
      <c r="C688" s="522" t="s">
        <v>426</v>
      </c>
      <c r="D688" s="779">
        <v>2014</v>
      </c>
      <c r="E688" s="779" t="s">
        <v>20</v>
      </c>
      <c r="F688" s="779" t="s">
        <v>1014</v>
      </c>
      <c r="G688" s="830" t="s">
        <v>2079</v>
      </c>
      <c r="H688" s="813" t="s">
        <v>831</v>
      </c>
      <c r="I688" s="779">
        <v>1</v>
      </c>
      <c r="J688" s="814" t="s">
        <v>1466</v>
      </c>
      <c r="K688" s="779"/>
      <c r="L688" s="835">
        <v>139</v>
      </c>
      <c r="M688" s="835">
        <v>4</v>
      </c>
      <c r="N688" s="831">
        <f t="shared" si="11"/>
        <v>143</v>
      </c>
      <c r="O688" s="832"/>
    </row>
    <row r="689" spans="1:15">
      <c r="A689" s="833" t="s">
        <v>37</v>
      </c>
      <c r="B689" s="834" t="s">
        <v>37</v>
      </c>
      <c r="C689" s="522" t="s">
        <v>426</v>
      </c>
      <c r="D689" s="779">
        <v>2014</v>
      </c>
      <c r="E689" s="779" t="s">
        <v>20</v>
      </c>
      <c r="F689" s="779" t="s">
        <v>1014</v>
      </c>
      <c r="G689" s="830" t="s">
        <v>2079</v>
      </c>
      <c r="H689" s="828" t="s">
        <v>603</v>
      </c>
      <c r="I689" s="779">
        <v>1</v>
      </c>
      <c r="J689" s="829" t="s">
        <v>1466</v>
      </c>
      <c r="K689" s="830"/>
      <c r="L689" s="831">
        <v>82</v>
      </c>
      <c r="M689" s="831"/>
      <c r="N689" s="831">
        <f t="shared" si="11"/>
        <v>82</v>
      </c>
      <c r="O689" s="832"/>
    </row>
    <row r="690" spans="1:15">
      <c r="A690" s="833" t="s">
        <v>37</v>
      </c>
      <c r="B690" s="827" t="s">
        <v>37</v>
      </c>
      <c r="C690" s="779" t="s">
        <v>426</v>
      </c>
      <c r="D690" s="779">
        <v>2014</v>
      </c>
      <c r="E690" s="779" t="s">
        <v>20</v>
      </c>
      <c r="F690" s="779" t="s">
        <v>1014</v>
      </c>
      <c r="G690" s="830" t="s">
        <v>2079</v>
      </c>
      <c r="H690" s="828" t="s">
        <v>1818</v>
      </c>
      <c r="I690" s="830" t="s">
        <v>400</v>
      </c>
      <c r="J690" s="829" t="s">
        <v>1466</v>
      </c>
      <c r="K690" s="830"/>
      <c r="L690" s="831">
        <v>4</v>
      </c>
      <c r="M690" s="831"/>
      <c r="N690" s="831">
        <f t="shared" si="11"/>
        <v>4</v>
      </c>
      <c r="O690" s="832"/>
    </row>
    <row r="691" spans="1:15">
      <c r="A691" s="833" t="s">
        <v>37</v>
      </c>
      <c r="B691" s="834" t="s">
        <v>37</v>
      </c>
      <c r="C691" s="522" t="s">
        <v>426</v>
      </c>
      <c r="D691" s="779">
        <v>2014</v>
      </c>
      <c r="E691" s="779" t="s">
        <v>20</v>
      </c>
      <c r="F691" s="779" t="s">
        <v>1014</v>
      </c>
      <c r="G691" s="830" t="s">
        <v>2079</v>
      </c>
      <c r="H691" s="828" t="s">
        <v>806</v>
      </c>
      <c r="I691" s="779">
        <v>2</v>
      </c>
      <c r="J691" s="829" t="s">
        <v>1466</v>
      </c>
      <c r="K691" s="830"/>
      <c r="L691" s="831">
        <v>5</v>
      </c>
      <c r="M691" s="831"/>
      <c r="N691" s="831">
        <f t="shared" si="11"/>
        <v>5</v>
      </c>
      <c r="O691" s="832"/>
    </row>
    <row r="692" spans="1:15">
      <c r="A692" s="833" t="s">
        <v>37</v>
      </c>
      <c r="B692" s="834" t="s">
        <v>37</v>
      </c>
      <c r="C692" s="522" t="s">
        <v>426</v>
      </c>
      <c r="D692" s="779">
        <v>2014</v>
      </c>
      <c r="E692" s="779" t="s">
        <v>20</v>
      </c>
      <c r="F692" s="779" t="s">
        <v>1014</v>
      </c>
      <c r="G692" s="830" t="s">
        <v>2079</v>
      </c>
      <c r="H692" s="828" t="s">
        <v>605</v>
      </c>
      <c r="I692" s="779">
        <v>1</v>
      </c>
      <c r="J692" s="829" t="s">
        <v>1466</v>
      </c>
      <c r="K692" s="830"/>
      <c r="L692" s="831">
        <v>250</v>
      </c>
      <c r="M692" s="831"/>
      <c r="N692" s="831">
        <f t="shared" si="11"/>
        <v>250</v>
      </c>
      <c r="O692" s="832"/>
    </row>
    <row r="693" spans="1:15">
      <c r="A693" s="833" t="s">
        <v>37</v>
      </c>
      <c r="B693" s="827" t="s">
        <v>37</v>
      </c>
      <c r="C693" s="779" t="s">
        <v>426</v>
      </c>
      <c r="D693" s="779">
        <v>2014</v>
      </c>
      <c r="E693" s="779" t="s">
        <v>20</v>
      </c>
      <c r="F693" s="779" t="s">
        <v>1014</v>
      </c>
      <c r="G693" s="830" t="s">
        <v>2079</v>
      </c>
      <c r="H693" s="828" t="s">
        <v>607</v>
      </c>
      <c r="I693" s="779">
        <v>1</v>
      </c>
      <c r="J693" s="829" t="s">
        <v>1466</v>
      </c>
      <c r="K693" s="830"/>
      <c r="L693" s="831">
        <v>141</v>
      </c>
      <c r="M693" s="831"/>
      <c r="N693" s="831">
        <f t="shared" si="11"/>
        <v>141</v>
      </c>
      <c r="O693" s="832"/>
    </row>
    <row r="694" spans="1:15">
      <c r="A694" s="833" t="s">
        <v>37</v>
      </c>
      <c r="B694" s="834" t="s">
        <v>37</v>
      </c>
      <c r="C694" s="522" t="s">
        <v>426</v>
      </c>
      <c r="D694" s="779">
        <v>2014</v>
      </c>
      <c r="E694" s="779" t="s">
        <v>20</v>
      </c>
      <c r="F694" s="779" t="s">
        <v>1014</v>
      </c>
      <c r="G694" s="830" t="s">
        <v>2079</v>
      </c>
      <c r="H694" s="828" t="s">
        <v>1785</v>
      </c>
      <c r="I694" s="830" t="s">
        <v>400</v>
      </c>
      <c r="J694" s="829" t="s">
        <v>1466</v>
      </c>
      <c r="K694" s="830"/>
      <c r="L694" s="831"/>
      <c r="M694" s="831">
        <v>4</v>
      </c>
      <c r="N694" s="831">
        <f t="shared" si="11"/>
        <v>4</v>
      </c>
      <c r="O694" s="832"/>
    </row>
    <row r="695" spans="1:15">
      <c r="A695" s="833" t="s">
        <v>37</v>
      </c>
      <c r="B695" s="834" t="s">
        <v>37</v>
      </c>
      <c r="C695" s="522" t="s">
        <v>426</v>
      </c>
      <c r="D695" s="779">
        <v>2014</v>
      </c>
      <c r="E695" s="779" t="s">
        <v>20</v>
      </c>
      <c r="F695" s="779" t="s">
        <v>1014</v>
      </c>
      <c r="G695" s="830" t="s">
        <v>2079</v>
      </c>
      <c r="H695" s="828" t="s">
        <v>82</v>
      </c>
      <c r="I695" s="779">
        <v>1</v>
      </c>
      <c r="J695" s="829" t="s">
        <v>1466</v>
      </c>
      <c r="K695" s="830"/>
      <c r="L695" s="831">
        <v>9430</v>
      </c>
      <c r="M695" s="831">
        <v>822</v>
      </c>
      <c r="N695" s="831">
        <f t="shared" si="11"/>
        <v>10252</v>
      </c>
      <c r="O695" s="832"/>
    </row>
    <row r="696" spans="1:15">
      <c r="A696" s="833" t="s">
        <v>37</v>
      </c>
      <c r="B696" s="827" t="s">
        <v>37</v>
      </c>
      <c r="C696" s="779" t="s">
        <v>426</v>
      </c>
      <c r="D696" s="779">
        <v>2014</v>
      </c>
      <c r="E696" s="779" t="s">
        <v>20</v>
      </c>
      <c r="F696" s="779" t="s">
        <v>1014</v>
      </c>
      <c r="G696" s="830" t="s">
        <v>2079</v>
      </c>
      <c r="H696" s="828" t="s">
        <v>419</v>
      </c>
      <c r="I696" s="779">
        <v>1</v>
      </c>
      <c r="J696" s="829" t="s">
        <v>1466</v>
      </c>
      <c r="K696" s="830"/>
      <c r="L696" s="831">
        <v>8495</v>
      </c>
      <c r="M696" s="831">
        <v>972</v>
      </c>
      <c r="N696" s="831">
        <f t="shared" si="11"/>
        <v>9467</v>
      </c>
      <c r="O696" s="832"/>
    </row>
    <row r="697" spans="1:15">
      <c r="A697" s="833" t="s">
        <v>37</v>
      </c>
      <c r="B697" s="834" t="s">
        <v>37</v>
      </c>
      <c r="C697" s="522" t="s">
        <v>426</v>
      </c>
      <c r="D697" s="779">
        <v>2014</v>
      </c>
      <c r="E697" s="779" t="s">
        <v>20</v>
      </c>
      <c r="F697" s="779" t="s">
        <v>1014</v>
      </c>
      <c r="G697" s="830" t="s">
        <v>2079</v>
      </c>
      <c r="H697" s="828" t="s">
        <v>1733</v>
      </c>
      <c r="I697" s="830" t="s">
        <v>400</v>
      </c>
      <c r="J697" s="829" t="s">
        <v>1466</v>
      </c>
      <c r="K697" s="830"/>
      <c r="L697" s="831"/>
      <c r="M697" s="831">
        <v>1</v>
      </c>
      <c r="N697" s="831">
        <f t="shared" si="11"/>
        <v>1</v>
      </c>
      <c r="O697" s="832"/>
    </row>
    <row r="698" spans="1:15">
      <c r="A698" s="833" t="s">
        <v>37</v>
      </c>
      <c r="B698" s="834" t="s">
        <v>37</v>
      </c>
      <c r="C698" s="522" t="s">
        <v>426</v>
      </c>
      <c r="D698" s="779">
        <v>2014</v>
      </c>
      <c r="E698" s="779" t="s">
        <v>20</v>
      </c>
      <c r="F698" s="779" t="s">
        <v>1014</v>
      </c>
      <c r="G698" s="830" t="s">
        <v>2079</v>
      </c>
      <c r="H698" s="828" t="s">
        <v>1256</v>
      </c>
      <c r="I698" s="779">
        <v>1</v>
      </c>
      <c r="J698" s="829" t="s">
        <v>1466</v>
      </c>
      <c r="K698" s="830"/>
      <c r="L698" s="831"/>
      <c r="M698" s="831">
        <v>12</v>
      </c>
      <c r="N698" s="831">
        <f t="shared" si="11"/>
        <v>12</v>
      </c>
      <c r="O698" s="832"/>
    </row>
    <row r="699" spans="1:15">
      <c r="A699" s="833" t="s">
        <v>37</v>
      </c>
      <c r="B699" s="827" t="s">
        <v>37</v>
      </c>
      <c r="C699" s="779" t="s">
        <v>426</v>
      </c>
      <c r="D699" s="779">
        <v>2014</v>
      </c>
      <c r="E699" s="779" t="s">
        <v>20</v>
      </c>
      <c r="F699" s="779" t="s">
        <v>1014</v>
      </c>
      <c r="G699" s="830" t="s">
        <v>2079</v>
      </c>
      <c r="H699" s="828" t="s">
        <v>641</v>
      </c>
      <c r="I699" s="779">
        <v>2</v>
      </c>
      <c r="J699" s="829" t="s">
        <v>1466</v>
      </c>
      <c r="K699" s="830"/>
      <c r="L699" s="831"/>
      <c r="M699" s="831">
        <v>5</v>
      </c>
      <c r="N699" s="831">
        <f t="shared" si="11"/>
        <v>5</v>
      </c>
      <c r="O699" s="832"/>
    </row>
    <row r="700" spans="1:15">
      <c r="A700" s="833" t="s">
        <v>37</v>
      </c>
      <c r="B700" s="834" t="s">
        <v>37</v>
      </c>
      <c r="C700" s="522" t="s">
        <v>426</v>
      </c>
      <c r="D700" s="779">
        <v>2014</v>
      </c>
      <c r="E700" s="779" t="s">
        <v>20</v>
      </c>
      <c r="F700" s="779" t="s">
        <v>1014</v>
      </c>
      <c r="G700" s="830" t="s">
        <v>2079</v>
      </c>
      <c r="H700" s="828" t="s">
        <v>768</v>
      </c>
      <c r="I700" s="779">
        <v>2</v>
      </c>
      <c r="J700" s="829" t="s">
        <v>1466</v>
      </c>
      <c r="K700" s="830"/>
      <c r="L700" s="831">
        <v>101</v>
      </c>
      <c r="M700" s="831"/>
      <c r="N700" s="831">
        <f t="shared" si="11"/>
        <v>101</v>
      </c>
      <c r="O700" s="832"/>
    </row>
    <row r="701" spans="1:15">
      <c r="A701" s="833" t="s">
        <v>37</v>
      </c>
      <c r="B701" s="834" t="s">
        <v>37</v>
      </c>
      <c r="C701" s="522" t="s">
        <v>426</v>
      </c>
      <c r="D701" s="779">
        <v>2014</v>
      </c>
      <c r="E701" s="779" t="s">
        <v>20</v>
      </c>
      <c r="F701" s="779" t="s">
        <v>1014</v>
      </c>
      <c r="G701" s="830" t="s">
        <v>2079</v>
      </c>
      <c r="H701" s="828" t="s">
        <v>928</v>
      </c>
      <c r="I701" s="779">
        <v>1</v>
      </c>
      <c r="J701" s="829" t="s">
        <v>1466</v>
      </c>
      <c r="K701" s="830"/>
      <c r="L701" s="831">
        <v>2</v>
      </c>
      <c r="M701" s="831"/>
      <c r="N701" s="831">
        <f t="shared" si="11"/>
        <v>2</v>
      </c>
      <c r="O701" s="832"/>
    </row>
    <row r="702" spans="1:15">
      <c r="A702" s="833" t="s">
        <v>37</v>
      </c>
      <c r="B702" s="827" t="s">
        <v>37</v>
      </c>
      <c r="C702" s="779" t="s">
        <v>426</v>
      </c>
      <c r="D702" s="779">
        <v>2014</v>
      </c>
      <c r="E702" s="779" t="s">
        <v>20</v>
      </c>
      <c r="F702" s="779" t="s">
        <v>1014</v>
      </c>
      <c r="G702" s="830" t="s">
        <v>2079</v>
      </c>
      <c r="H702" s="828" t="s">
        <v>835</v>
      </c>
      <c r="I702" s="779">
        <v>1</v>
      </c>
      <c r="J702" s="829" t="s">
        <v>1466</v>
      </c>
      <c r="K702" s="830"/>
      <c r="L702" s="831"/>
      <c r="M702" s="831">
        <v>1</v>
      </c>
      <c r="N702" s="831">
        <f t="shared" si="11"/>
        <v>1</v>
      </c>
      <c r="O702" s="832"/>
    </row>
    <row r="703" spans="1:15">
      <c r="A703" s="833" t="s">
        <v>37</v>
      </c>
      <c r="B703" s="834" t="s">
        <v>37</v>
      </c>
      <c r="C703" s="522" t="s">
        <v>426</v>
      </c>
      <c r="D703" s="779">
        <v>2014</v>
      </c>
      <c r="E703" s="779" t="s">
        <v>20</v>
      </c>
      <c r="F703" s="779" t="s">
        <v>1014</v>
      </c>
      <c r="G703" s="830" t="s">
        <v>2079</v>
      </c>
      <c r="H703" s="828" t="s">
        <v>1822</v>
      </c>
      <c r="I703" s="830" t="s">
        <v>400</v>
      </c>
      <c r="J703" s="829" t="s">
        <v>1466</v>
      </c>
      <c r="K703" s="830"/>
      <c r="L703" s="831">
        <v>65</v>
      </c>
      <c r="M703" s="831"/>
      <c r="N703" s="831">
        <f t="shared" si="11"/>
        <v>65</v>
      </c>
      <c r="O703" s="832"/>
    </row>
    <row r="704" spans="1:15">
      <c r="A704" s="833" t="s">
        <v>37</v>
      </c>
      <c r="B704" s="834" t="s">
        <v>37</v>
      </c>
      <c r="C704" s="522" t="s">
        <v>426</v>
      </c>
      <c r="D704" s="779">
        <v>2014</v>
      </c>
      <c r="E704" s="779" t="s">
        <v>20</v>
      </c>
      <c r="F704" s="779" t="s">
        <v>1014</v>
      </c>
      <c r="G704" s="830" t="s">
        <v>2079</v>
      </c>
      <c r="H704" s="813" t="s">
        <v>807</v>
      </c>
      <c r="I704" s="779">
        <v>1</v>
      </c>
      <c r="J704" s="814" t="s">
        <v>1466</v>
      </c>
      <c r="K704" s="779"/>
      <c r="L704" s="835">
        <v>2</v>
      </c>
      <c r="M704" s="835"/>
      <c r="N704" s="831">
        <f t="shared" si="11"/>
        <v>2</v>
      </c>
      <c r="O704" s="832"/>
    </row>
    <row r="705" spans="1:15">
      <c r="A705" s="833" t="s">
        <v>37</v>
      </c>
      <c r="B705" s="827" t="s">
        <v>37</v>
      </c>
      <c r="C705" s="779" t="s">
        <v>426</v>
      </c>
      <c r="D705" s="779">
        <v>2014</v>
      </c>
      <c r="E705" s="779" t="s">
        <v>20</v>
      </c>
      <c r="F705" s="779" t="s">
        <v>1014</v>
      </c>
      <c r="G705" s="830" t="s">
        <v>2079</v>
      </c>
      <c r="H705" s="828" t="s">
        <v>648</v>
      </c>
      <c r="I705" s="779">
        <v>2</v>
      </c>
      <c r="J705" s="829" t="s">
        <v>1466</v>
      </c>
      <c r="K705" s="830"/>
      <c r="L705" s="831">
        <v>491</v>
      </c>
      <c r="M705" s="831">
        <v>24</v>
      </c>
      <c r="N705" s="831">
        <f t="shared" si="11"/>
        <v>515</v>
      </c>
      <c r="O705" s="832"/>
    </row>
    <row r="706" spans="1:15">
      <c r="A706" s="833" t="s">
        <v>37</v>
      </c>
      <c r="B706" s="834" t="s">
        <v>37</v>
      </c>
      <c r="C706" s="522" t="s">
        <v>426</v>
      </c>
      <c r="D706" s="779">
        <v>2014</v>
      </c>
      <c r="E706" s="779" t="s">
        <v>20</v>
      </c>
      <c r="F706" s="779" t="s">
        <v>1014</v>
      </c>
      <c r="G706" s="830" t="s">
        <v>2079</v>
      </c>
      <c r="H706" s="828" t="s">
        <v>777</v>
      </c>
      <c r="I706" s="779">
        <v>1</v>
      </c>
      <c r="J706" s="829" t="s">
        <v>1466</v>
      </c>
      <c r="K706" s="830"/>
      <c r="L706" s="831">
        <v>2</v>
      </c>
      <c r="M706" s="831"/>
      <c r="N706" s="831">
        <f t="shared" si="11"/>
        <v>2</v>
      </c>
      <c r="O706" s="832"/>
    </row>
    <row r="707" spans="1:15">
      <c r="A707" s="833" t="s">
        <v>37</v>
      </c>
      <c r="B707" s="834" t="s">
        <v>37</v>
      </c>
      <c r="C707" s="522" t="s">
        <v>426</v>
      </c>
      <c r="D707" s="779">
        <v>2014</v>
      </c>
      <c r="E707" s="779" t="s">
        <v>20</v>
      </c>
      <c r="F707" s="779" t="s">
        <v>1014</v>
      </c>
      <c r="G707" s="830" t="s">
        <v>2079</v>
      </c>
      <c r="H707" s="813" t="s">
        <v>782</v>
      </c>
      <c r="I707" s="779">
        <v>1</v>
      </c>
      <c r="J707" s="814" t="s">
        <v>1466</v>
      </c>
      <c r="K707" s="779"/>
      <c r="L707" s="835">
        <v>451</v>
      </c>
      <c r="M707" s="835">
        <v>162</v>
      </c>
      <c r="N707" s="831">
        <f t="shared" si="11"/>
        <v>613</v>
      </c>
      <c r="O707" s="832"/>
    </row>
    <row r="708" spans="1:15">
      <c r="A708" s="833" t="s">
        <v>37</v>
      </c>
      <c r="B708" s="827" t="s">
        <v>37</v>
      </c>
      <c r="C708" s="779" t="s">
        <v>426</v>
      </c>
      <c r="D708" s="779">
        <v>2014</v>
      </c>
      <c r="E708" s="779" t="s">
        <v>20</v>
      </c>
      <c r="F708" s="779" t="s">
        <v>1014</v>
      </c>
      <c r="G708" s="830" t="s">
        <v>2079</v>
      </c>
      <c r="H708" s="828" t="s">
        <v>814</v>
      </c>
      <c r="I708" s="830" t="s">
        <v>400</v>
      </c>
      <c r="J708" s="829" t="s">
        <v>1466</v>
      </c>
      <c r="K708" s="830"/>
      <c r="L708" s="831">
        <v>96</v>
      </c>
      <c r="M708" s="831">
        <v>1</v>
      </c>
      <c r="N708" s="831">
        <f t="shared" si="11"/>
        <v>97</v>
      </c>
      <c r="O708" s="832"/>
    </row>
    <row r="709" spans="1:15">
      <c r="A709" s="833" t="s">
        <v>37</v>
      </c>
      <c r="B709" s="834" t="s">
        <v>37</v>
      </c>
      <c r="C709" s="522" t="s">
        <v>426</v>
      </c>
      <c r="D709" s="779">
        <v>2014</v>
      </c>
      <c r="E709" s="779" t="s">
        <v>20</v>
      </c>
      <c r="F709" s="779" t="s">
        <v>1014</v>
      </c>
      <c r="G709" s="830" t="s">
        <v>2079</v>
      </c>
      <c r="H709" s="828" t="s">
        <v>818</v>
      </c>
      <c r="I709" s="830" t="s">
        <v>400</v>
      </c>
      <c r="J709" s="829" t="s">
        <v>1466</v>
      </c>
      <c r="K709" s="830"/>
      <c r="L709" s="831">
        <v>1628</v>
      </c>
      <c r="M709" s="831"/>
      <c r="N709" s="831">
        <f t="shared" si="11"/>
        <v>1628</v>
      </c>
      <c r="O709" s="832"/>
    </row>
    <row r="710" spans="1:15">
      <c r="A710" s="833" t="s">
        <v>37</v>
      </c>
      <c r="B710" s="834" t="s">
        <v>37</v>
      </c>
      <c r="C710" s="522" t="s">
        <v>426</v>
      </c>
      <c r="D710" s="779">
        <v>2014</v>
      </c>
      <c r="E710" s="779" t="s">
        <v>20</v>
      </c>
      <c r="F710" s="779" t="s">
        <v>1014</v>
      </c>
      <c r="G710" s="830" t="s">
        <v>2079</v>
      </c>
      <c r="H710" s="828" t="s">
        <v>819</v>
      </c>
      <c r="I710" s="779">
        <v>2</v>
      </c>
      <c r="J710" s="829" t="s">
        <v>1466</v>
      </c>
      <c r="K710" s="830"/>
      <c r="L710" s="831"/>
      <c r="M710" s="831">
        <v>6</v>
      </c>
      <c r="N710" s="831">
        <f t="shared" si="11"/>
        <v>6</v>
      </c>
      <c r="O710" s="832"/>
    </row>
    <row r="711" spans="1:15">
      <c r="A711" s="833" t="s">
        <v>37</v>
      </c>
      <c r="B711" s="827" t="s">
        <v>37</v>
      </c>
      <c r="C711" s="779" t="s">
        <v>426</v>
      </c>
      <c r="D711" s="779">
        <v>2014</v>
      </c>
      <c r="E711" s="779" t="s">
        <v>20</v>
      </c>
      <c r="F711" s="779" t="s">
        <v>1014</v>
      </c>
      <c r="G711" s="830" t="s">
        <v>2079</v>
      </c>
      <c r="H711" s="828" t="s">
        <v>792</v>
      </c>
      <c r="I711" s="779">
        <v>1</v>
      </c>
      <c r="J711" s="829" t="s">
        <v>1466</v>
      </c>
      <c r="K711" s="830"/>
      <c r="L711" s="831">
        <v>3299</v>
      </c>
      <c r="M711" s="831">
        <v>10</v>
      </c>
      <c r="N711" s="831">
        <f t="shared" si="11"/>
        <v>3309</v>
      </c>
      <c r="O711" s="832"/>
    </row>
    <row r="712" spans="1:15">
      <c r="A712" s="833" t="s">
        <v>37</v>
      </c>
      <c r="B712" s="834" t="s">
        <v>37</v>
      </c>
      <c r="C712" s="522" t="s">
        <v>426</v>
      </c>
      <c r="D712" s="779">
        <v>2014</v>
      </c>
      <c r="E712" s="779" t="s">
        <v>20</v>
      </c>
      <c r="F712" s="779" t="s">
        <v>1014</v>
      </c>
      <c r="G712" s="830" t="s">
        <v>2079</v>
      </c>
      <c r="H712" s="828" t="s">
        <v>1854</v>
      </c>
      <c r="I712" s="830" t="s">
        <v>400</v>
      </c>
      <c r="J712" s="829" t="s">
        <v>1466</v>
      </c>
      <c r="K712" s="830"/>
      <c r="L712" s="831"/>
      <c r="M712" s="831">
        <v>1</v>
      </c>
      <c r="N712" s="831">
        <f t="shared" si="11"/>
        <v>1</v>
      </c>
      <c r="O712" s="832"/>
    </row>
    <row r="713" spans="1:15">
      <c r="A713" s="833" t="s">
        <v>37</v>
      </c>
      <c r="B713" s="834" t="s">
        <v>37</v>
      </c>
      <c r="C713" s="522" t="s">
        <v>426</v>
      </c>
      <c r="D713" s="779">
        <v>2014</v>
      </c>
      <c r="E713" s="779" t="s">
        <v>20</v>
      </c>
      <c r="F713" s="779" t="s">
        <v>1014</v>
      </c>
      <c r="G713" s="830" t="s">
        <v>2079</v>
      </c>
      <c r="H713" s="828" t="s">
        <v>828</v>
      </c>
      <c r="I713" s="779">
        <v>2</v>
      </c>
      <c r="J713" s="829" t="s">
        <v>1466</v>
      </c>
      <c r="K713" s="830"/>
      <c r="L713" s="831">
        <v>33</v>
      </c>
      <c r="M713" s="831"/>
      <c r="N713" s="831">
        <f t="shared" si="11"/>
        <v>33</v>
      </c>
      <c r="O713" s="832"/>
    </row>
    <row r="714" spans="1:15">
      <c r="A714" s="833" t="s">
        <v>37</v>
      </c>
      <c r="B714" s="827" t="s">
        <v>37</v>
      </c>
      <c r="C714" s="779" t="s">
        <v>426</v>
      </c>
      <c r="D714" s="779">
        <v>2014</v>
      </c>
      <c r="E714" s="779" t="s">
        <v>20</v>
      </c>
      <c r="F714" s="779" t="s">
        <v>1014</v>
      </c>
      <c r="G714" s="830" t="s">
        <v>2079</v>
      </c>
      <c r="H714" s="828" t="s">
        <v>1184</v>
      </c>
      <c r="I714" s="779">
        <v>2</v>
      </c>
      <c r="J714" s="829" t="s">
        <v>1466</v>
      </c>
      <c r="K714" s="830"/>
      <c r="L714" s="831">
        <v>171</v>
      </c>
      <c r="M714" s="831"/>
      <c r="N714" s="831">
        <f t="shared" si="11"/>
        <v>171</v>
      </c>
      <c r="O714" s="832"/>
    </row>
    <row r="715" spans="1:15">
      <c r="A715" s="833" t="s">
        <v>37</v>
      </c>
      <c r="B715" s="834" t="s">
        <v>37</v>
      </c>
      <c r="C715" s="522" t="s">
        <v>426</v>
      </c>
      <c r="D715" s="779">
        <v>2014</v>
      </c>
      <c r="E715" s="779" t="s">
        <v>20</v>
      </c>
      <c r="F715" s="779" t="s">
        <v>1014</v>
      </c>
      <c r="G715" s="830" t="s">
        <v>2079</v>
      </c>
      <c r="H715" s="813" t="s">
        <v>1170</v>
      </c>
      <c r="I715" s="830" t="s">
        <v>400</v>
      </c>
      <c r="J715" s="814" t="s">
        <v>1466</v>
      </c>
      <c r="K715" s="779"/>
      <c r="L715" s="835"/>
      <c r="M715" s="835">
        <v>1</v>
      </c>
      <c r="N715" s="831">
        <f t="shared" si="11"/>
        <v>1</v>
      </c>
      <c r="O715" s="832"/>
    </row>
    <row r="716" spans="1:15">
      <c r="A716" s="833" t="s">
        <v>37</v>
      </c>
      <c r="B716" s="834" t="s">
        <v>37</v>
      </c>
      <c r="C716" s="522" t="s">
        <v>426</v>
      </c>
      <c r="D716" s="779">
        <v>2014</v>
      </c>
      <c r="E716" s="779" t="s">
        <v>20</v>
      </c>
      <c r="F716" s="779" t="s">
        <v>1014</v>
      </c>
      <c r="G716" s="830" t="s">
        <v>2079</v>
      </c>
      <c r="H716" s="828" t="s">
        <v>794</v>
      </c>
      <c r="I716" s="779">
        <v>2</v>
      </c>
      <c r="J716" s="829" t="s">
        <v>1466</v>
      </c>
      <c r="K716" s="779"/>
      <c r="L716" s="835">
        <v>26</v>
      </c>
      <c r="M716" s="835"/>
      <c r="N716" s="831">
        <f t="shared" si="11"/>
        <v>26</v>
      </c>
      <c r="O716" s="832"/>
    </row>
    <row r="717" spans="1:15">
      <c r="A717" s="833" t="s">
        <v>37</v>
      </c>
      <c r="B717" s="827" t="s">
        <v>37</v>
      </c>
      <c r="C717" s="779" t="s">
        <v>426</v>
      </c>
      <c r="D717" s="779">
        <v>2014</v>
      </c>
      <c r="E717" s="779" t="s">
        <v>20</v>
      </c>
      <c r="F717" s="779" t="s">
        <v>1014</v>
      </c>
      <c r="G717" s="830" t="s">
        <v>2078</v>
      </c>
      <c r="H717" s="828" t="s">
        <v>801</v>
      </c>
      <c r="I717" s="779">
        <v>2</v>
      </c>
      <c r="J717" s="829" t="s">
        <v>1444</v>
      </c>
      <c r="K717" s="779"/>
      <c r="L717" s="835">
        <v>24</v>
      </c>
      <c r="M717" s="835"/>
      <c r="N717" s="831">
        <f t="shared" si="11"/>
        <v>24</v>
      </c>
      <c r="O717" s="832"/>
    </row>
    <row r="718" spans="1:15">
      <c r="A718" s="833" t="s">
        <v>37</v>
      </c>
      <c r="B718" s="834" t="s">
        <v>37</v>
      </c>
      <c r="C718" s="522" t="s">
        <v>426</v>
      </c>
      <c r="D718" s="779">
        <v>2014</v>
      </c>
      <c r="E718" s="779" t="s">
        <v>20</v>
      </c>
      <c r="F718" s="779" t="s">
        <v>1014</v>
      </c>
      <c r="G718" s="830" t="s">
        <v>2078</v>
      </c>
      <c r="H718" s="813" t="s">
        <v>603</v>
      </c>
      <c r="I718" s="779">
        <v>1</v>
      </c>
      <c r="J718" s="814" t="s">
        <v>1444</v>
      </c>
      <c r="K718" s="779"/>
      <c r="L718" s="835">
        <v>54</v>
      </c>
      <c r="M718" s="835"/>
      <c r="N718" s="831">
        <f t="shared" si="11"/>
        <v>54</v>
      </c>
      <c r="O718" s="832"/>
    </row>
    <row r="719" spans="1:15">
      <c r="A719" s="833" t="s">
        <v>37</v>
      </c>
      <c r="B719" s="834" t="s">
        <v>37</v>
      </c>
      <c r="C719" s="522" t="s">
        <v>426</v>
      </c>
      <c r="D719" s="779">
        <v>2014</v>
      </c>
      <c r="E719" s="779" t="s">
        <v>20</v>
      </c>
      <c r="F719" s="779" t="s">
        <v>1014</v>
      </c>
      <c r="G719" s="830" t="s">
        <v>2078</v>
      </c>
      <c r="H719" s="813" t="s">
        <v>607</v>
      </c>
      <c r="I719" s="779">
        <v>1</v>
      </c>
      <c r="J719" s="814" t="s">
        <v>1444</v>
      </c>
      <c r="K719" s="779"/>
      <c r="L719" s="835">
        <v>5</v>
      </c>
      <c r="M719" s="835"/>
      <c r="N719" s="831">
        <f t="shared" si="11"/>
        <v>5</v>
      </c>
      <c r="O719" s="832"/>
    </row>
    <row r="720" spans="1:15">
      <c r="A720" s="833" t="s">
        <v>37</v>
      </c>
      <c r="B720" s="827" t="s">
        <v>37</v>
      </c>
      <c r="C720" s="779" t="s">
        <v>426</v>
      </c>
      <c r="D720" s="779">
        <v>2014</v>
      </c>
      <c r="E720" s="779" t="s">
        <v>20</v>
      </c>
      <c r="F720" s="779" t="s">
        <v>1014</v>
      </c>
      <c r="G720" s="830" t="s">
        <v>2078</v>
      </c>
      <c r="H720" s="828" t="s">
        <v>82</v>
      </c>
      <c r="I720" s="779">
        <v>1</v>
      </c>
      <c r="J720" s="829" t="s">
        <v>1444</v>
      </c>
      <c r="K720" s="830"/>
      <c r="L720" s="831">
        <v>5592</v>
      </c>
      <c r="M720" s="831"/>
      <c r="N720" s="831">
        <f t="shared" si="11"/>
        <v>5592</v>
      </c>
      <c r="O720" s="832"/>
    </row>
    <row r="721" spans="1:15">
      <c r="A721" s="833" t="s">
        <v>37</v>
      </c>
      <c r="B721" s="834" t="s">
        <v>37</v>
      </c>
      <c r="C721" s="522" t="s">
        <v>426</v>
      </c>
      <c r="D721" s="779">
        <v>2014</v>
      </c>
      <c r="E721" s="779" t="s">
        <v>20</v>
      </c>
      <c r="F721" s="779" t="s">
        <v>1014</v>
      </c>
      <c r="G721" s="830" t="s">
        <v>2078</v>
      </c>
      <c r="H721" s="813" t="s">
        <v>641</v>
      </c>
      <c r="I721" s="779">
        <v>2</v>
      </c>
      <c r="J721" s="814" t="s">
        <v>1444</v>
      </c>
      <c r="K721" s="779"/>
      <c r="L721" s="835">
        <v>15</v>
      </c>
      <c r="M721" s="835"/>
      <c r="N721" s="831">
        <f t="shared" si="11"/>
        <v>15</v>
      </c>
      <c r="O721" s="832"/>
    </row>
    <row r="722" spans="1:15">
      <c r="A722" s="833" t="s">
        <v>37</v>
      </c>
      <c r="B722" s="834" t="s">
        <v>37</v>
      </c>
      <c r="C722" s="522" t="s">
        <v>426</v>
      </c>
      <c r="D722" s="779">
        <v>2014</v>
      </c>
      <c r="E722" s="779" t="s">
        <v>20</v>
      </c>
      <c r="F722" s="779" t="s">
        <v>1014</v>
      </c>
      <c r="G722" s="830" t="s">
        <v>2078</v>
      </c>
      <c r="H722" s="828" t="s">
        <v>648</v>
      </c>
      <c r="I722" s="779">
        <v>2</v>
      </c>
      <c r="J722" s="829" t="s">
        <v>1444</v>
      </c>
      <c r="K722" s="830"/>
      <c r="L722" s="831">
        <v>14</v>
      </c>
      <c r="M722" s="831"/>
      <c r="N722" s="831">
        <f t="shared" si="11"/>
        <v>14</v>
      </c>
      <c r="O722" s="832"/>
    </row>
    <row r="723" spans="1:15">
      <c r="A723" s="833" t="s">
        <v>37</v>
      </c>
      <c r="B723" s="827" t="s">
        <v>37</v>
      </c>
      <c r="C723" s="779" t="s">
        <v>426</v>
      </c>
      <c r="D723" s="779">
        <v>2014</v>
      </c>
      <c r="E723" s="779" t="s">
        <v>20</v>
      </c>
      <c r="F723" s="779" t="s">
        <v>1014</v>
      </c>
      <c r="G723" s="830" t="s">
        <v>2078</v>
      </c>
      <c r="H723" s="828" t="s">
        <v>782</v>
      </c>
      <c r="I723" s="779">
        <v>1</v>
      </c>
      <c r="J723" s="829" t="s">
        <v>1446</v>
      </c>
      <c r="K723" s="830"/>
      <c r="L723" s="831">
        <v>900</v>
      </c>
      <c r="M723" s="831"/>
      <c r="N723" s="831">
        <f t="shared" si="11"/>
        <v>900</v>
      </c>
      <c r="O723" s="832"/>
    </row>
    <row r="724" spans="1:15">
      <c r="A724" s="833" t="s">
        <v>37</v>
      </c>
      <c r="B724" s="834" t="s">
        <v>37</v>
      </c>
      <c r="C724" s="522" t="s">
        <v>426</v>
      </c>
      <c r="D724" s="779">
        <v>2014</v>
      </c>
      <c r="E724" s="779" t="s">
        <v>20</v>
      </c>
      <c r="F724" s="779" t="s">
        <v>1014</v>
      </c>
      <c r="G724" s="830" t="s">
        <v>2078</v>
      </c>
      <c r="H724" s="828" t="s">
        <v>1777</v>
      </c>
      <c r="I724" s="779">
        <v>1</v>
      </c>
      <c r="J724" s="829" t="s">
        <v>721</v>
      </c>
      <c r="K724" s="830"/>
      <c r="L724" s="831">
        <v>133</v>
      </c>
      <c r="M724" s="831"/>
      <c r="N724" s="831">
        <f t="shared" si="11"/>
        <v>133</v>
      </c>
      <c r="O724" s="832"/>
    </row>
    <row r="725" spans="1:15">
      <c r="A725" s="833" t="s">
        <v>37</v>
      </c>
      <c r="B725" s="834" t="s">
        <v>37</v>
      </c>
      <c r="C725" s="522" t="s">
        <v>426</v>
      </c>
      <c r="D725" s="779">
        <v>2014</v>
      </c>
      <c r="E725" s="779" t="s">
        <v>20</v>
      </c>
      <c r="F725" s="779" t="s">
        <v>1014</v>
      </c>
      <c r="G725" s="830" t="s">
        <v>2078</v>
      </c>
      <c r="H725" s="813" t="s">
        <v>1670</v>
      </c>
      <c r="I725" s="779">
        <v>2</v>
      </c>
      <c r="J725" s="814" t="s">
        <v>721</v>
      </c>
      <c r="K725" s="779"/>
      <c r="L725" s="835">
        <v>36</v>
      </c>
      <c r="M725" s="835"/>
      <c r="N725" s="831">
        <f t="shared" si="11"/>
        <v>36</v>
      </c>
      <c r="O725" s="832"/>
    </row>
    <row r="726" spans="1:15">
      <c r="A726" s="833" t="s">
        <v>37</v>
      </c>
      <c r="B726" s="827" t="s">
        <v>37</v>
      </c>
      <c r="C726" s="779" t="s">
        <v>426</v>
      </c>
      <c r="D726" s="779">
        <v>2014</v>
      </c>
      <c r="E726" s="779" t="s">
        <v>20</v>
      </c>
      <c r="F726" s="779" t="s">
        <v>1014</v>
      </c>
      <c r="G726" s="830" t="s">
        <v>2078</v>
      </c>
      <c r="H726" s="813" t="s">
        <v>797</v>
      </c>
      <c r="I726" s="779">
        <v>2</v>
      </c>
      <c r="J726" s="814" t="s">
        <v>721</v>
      </c>
      <c r="K726" s="779"/>
      <c r="L726" s="835">
        <v>66</v>
      </c>
      <c r="M726" s="835"/>
      <c r="N726" s="831">
        <f t="shared" si="11"/>
        <v>66</v>
      </c>
      <c r="O726" s="832"/>
    </row>
    <row r="727" spans="1:15">
      <c r="A727" s="833" t="s">
        <v>37</v>
      </c>
      <c r="B727" s="834" t="s">
        <v>37</v>
      </c>
      <c r="C727" s="522" t="s">
        <v>426</v>
      </c>
      <c r="D727" s="779">
        <v>2014</v>
      </c>
      <c r="E727" s="779" t="s">
        <v>20</v>
      </c>
      <c r="F727" s="779" t="s">
        <v>1014</v>
      </c>
      <c r="G727" s="830" t="s">
        <v>2078</v>
      </c>
      <c r="H727" s="828" t="s">
        <v>1778</v>
      </c>
      <c r="I727" s="830" t="s">
        <v>400</v>
      </c>
      <c r="J727" s="829" t="s">
        <v>721</v>
      </c>
      <c r="K727" s="830"/>
      <c r="L727" s="831">
        <v>16</v>
      </c>
      <c r="M727" s="831"/>
      <c r="N727" s="831">
        <f t="shared" si="11"/>
        <v>16</v>
      </c>
      <c r="O727" s="832"/>
    </row>
    <row r="728" spans="1:15">
      <c r="A728" s="833" t="s">
        <v>37</v>
      </c>
      <c r="B728" s="834" t="s">
        <v>37</v>
      </c>
      <c r="C728" s="522" t="s">
        <v>426</v>
      </c>
      <c r="D728" s="779">
        <v>2014</v>
      </c>
      <c r="E728" s="779" t="s">
        <v>20</v>
      </c>
      <c r="F728" s="779" t="s">
        <v>1014</v>
      </c>
      <c r="G728" s="830" t="s">
        <v>2078</v>
      </c>
      <c r="H728" s="813" t="s">
        <v>801</v>
      </c>
      <c r="I728" s="779">
        <v>2</v>
      </c>
      <c r="J728" s="814" t="s">
        <v>721</v>
      </c>
      <c r="K728" s="779"/>
      <c r="L728" s="835">
        <v>744</v>
      </c>
      <c r="M728" s="835"/>
      <c r="N728" s="831">
        <f t="shared" si="11"/>
        <v>744</v>
      </c>
      <c r="O728" s="832"/>
    </row>
    <row r="729" spans="1:15">
      <c r="A729" s="833" t="s">
        <v>37</v>
      </c>
      <c r="B729" s="827" t="s">
        <v>37</v>
      </c>
      <c r="C729" s="779" t="s">
        <v>426</v>
      </c>
      <c r="D729" s="779">
        <v>2014</v>
      </c>
      <c r="E729" s="779" t="s">
        <v>20</v>
      </c>
      <c r="F729" s="779" t="s">
        <v>1014</v>
      </c>
      <c r="G729" s="830" t="s">
        <v>2078</v>
      </c>
      <c r="H729" s="828" t="s">
        <v>1232</v>
      </c>
      <c r="I729" s="830" t="s">
        <v>400</v>
      </c>
      <c r="J729" s="829" t="s">
        <v>721</v>
      </c>
      <c r="K729" s="830"/>
      <c r="L729" s="831">
        <v>22</v>
      </c>
      <c r="M729" s="831"/>
      <c r="N729" s="831">
        <f t="shared" ref="N729:N792" si="12">L729+M729</f>
        <v>22</v>
      </c>
      <c r="O729" s="832"/>
    </row>
    <row r="730" spans="1:15">
      <c r="A730" s="833" t="s">
        <v>37</v>
      </c>
      <c r="B730" s="834" t="s">
        <v>37</v>
      </c>
      <c r="C730" s="522" t="s">
        <v>426</v>
      </c>
      <c r="D730" s="779">
        <v>2014</v>
      </c>
      <c r="E730" s="779" t="s">
        <v>20</v>
      </c>
      <c r="F730" s="779" t="s">
        <v>1014</v>
      </c>
      <c r="G730" s="830" t="s">
        <v>2078</v>
      </c>
      <c r="H730" s="828" t="s">
        <v>82</v>
      </c>
      <c r="I730" s="779">
        <v>1</v>
      </c>
      <c r="J730" s="829" t="s">
        <v>721</v>
      </c>
      <c r="K730" s="830"/>
      <c r="L730" s="831">
        <v>12825</v>
      </c>
      <c r="M730" s="831"/>
      <c r="N730" s="831">
        <f t="shared" si="12"/>
        <v>12825</v>
      </c>
      <c r="O730" s="832"/>
    </row>
    <row r="731" spans="1:15">
      <c r="A731" s="833" t="s">
        <v>37</v>
      </c>
      <c r="B731" s="834" t="s">
        <v>37</v>
      </c>
      <c r="C731" s="522" t="s">
        <v>426</v>
      </c>
      <c r="D731" s="779">
        <v>2014</v>
      </c>
      <c r="E731" s="779" t="s">
        <v>20</v>
      </c>
      <c r="F731" s="779" t="s">
        <v>1014</v>
      </c>
      <c r="G731" s="830" t="s">
        <v>2078</v>
      </c>
      <c r="H731" s="828" t="s">
        <v>1256</v>
      </c>
      <c r="I731" s="779">
        <v>1</v>
      </c>
      <c r="J731" s="829" t="s">
        <v>721</v>
      </c>
      <c r="K731" s="830"/>
      <c r="L731" s="831">
        <v>273</v>
      </c>
      <c r="M731" s="831"/>
      <c r="N731" s="831">
        <f t="shared" si="12"/>
        <v>273</v>
      </c>
      <c r="O731" s="832"/>
    </row>
    <row r="732" spans="1:15">
      <c r="A732" s="833" t="s">
        <v>37</v>
      </c>
      <c r="B732" s="827" t="s">
        <v>37</v>
      </c>
      <c r="C732" s="779" t="s">
        <v>426</v>
      </c>
      <c r="D732" s="779">
        <v>2014</v>
      </c>
      <c r="E732" s="779" t="s">
        <v>20</v>
      </c>
      <c r="F732" s="779" t="s">
        <v>1014</v>
      </c>
      <c r="G732" s="830" t="s">
        <v>2078</v>
      </c>
      <c r="H732" s="813" t="s">
        <v>641</v>
      </c>
      <c r="I732" s="779">
        <v>2</v>
      </c>
      <c r="J732" s="814" t="s">
        <v>721</v>
      </c>
      <c r="K732" s="779"/>
      <c r="L732" s="835">
        <v>209</v>
      </c>
      <c r="M732" s="835"/>
      <c r="N732" s="831">
        <f t="shared" si="12"/>
        <v>209</v>
      </c>
      <c r="O732" s="832"/>
    </row>
    <row r="733" spans="1:15">
      <c r="A733" s="833" t="s">
        <v>37</v>
      </c>
      <c r="B733" s="834" t="s">
        <v>37</v>
      </c>
      <c r="C733" s="522" t="s">
        <v>426</v>
      </c>
      <c r="D733" s="779">
        <v>2014</v>
      </c>
      <c r="E733" s="779" t="s">
        <v>20</v>
      </c>
      <c r="F733" s="779" t="s">
        <v>1014</v>
      </c>
      <c r="G733" s="830" t="s">
        <v>2078</v>
      </c>
      <c r="H733" s="828" t="s">
        <v>807</v>
      </c>
      <c r="I733" s="779">
        <v>1</v>
      </c>
      <c r="J733" s="829" t="s">
        <v>721</v>
      </c>
      <c r="K733" s="830"/>
      <c r="L733" s="831">
        <v>226</v>
      </c>
      <c r="M733" s="831"/>
      <c r="N733" s="831">
        <f t="shared" si="12"/>
        <v>226</v>
      </c>
      <c r="O733" s="832"/>
    </row>
    <row r="734" spans="1:15">
      <c r="A734" s="833" t="s">
        <v>37</v>
      </c>
      <c r="B734" s="834" t="s">
        <v>37</v>
      </c>
      <c r="C734" s="522" t="s">
        <v>426</v>
      </c>
      <c r="D734" s="779">
        <v>2014</v>
      </c>
      <c r="E734" s="779" t="s">
        <v>20</v>
      </c>
      <c r="F734" s="779" t="s">
        <v>1014</v>
      </c>
      <c r="G734" s="830" t="s">
        <v>2078</v>
      </c>
      <c r="H734" s="813" t="s">
        <v>648</v>
      </c>
      <c r="I734" s="779">
        <v>2</v>
      </c>
      <c r="J734" s="814" t="s">
        <v>721</v>
      </c>
      <c r="K734" s="779"/>
      <c r="L734" s="835">
        <v>264</v>
      </c>
      <c r="M734" s="835"/>
      <c r="N734" s="831">
        <f t="shared" si="12"/>
        <v>264</v>
      </c>
      <c r="O734" s="832"/>
    </row>
    <row r="735" spans="1:15">
      <c r="A735" s="833" t="s">
        <v>37</v>
      </c>
      <c r="B735" s="827" t="s">
        <v>37</v>
      </c>
      <c r="C735" s="779" t="s">
        <v>426</v>
      </c>
      <c r="D735" s="779">
        <v>2014</v>
      </c>
      <c r="E735" s="779" t="s">
        <v>20</v>
      </c>
      <c r="F735" s="779" t="s">
        <v>1014</v>
      </c>
      <c r="G735" s="830" t="s">
        <v>2078</v>
      </c>
      <c r="H735" s="828" t="s">
        <v>866</v>
      </c>
      <c r="I735" s="779">
        <v>2</v>
      </c>
      <c r="J735" s="829" t="s">
        <v>1312</v>
      </c>
      <c r="K735" s="830"/>
      <c r="L735" s="831">
        <v>412</v>
      </c>
      <c r="M735" s="831">
        <v>1814</v>
      </c>
      <c r="N735" s="831">
        <f t="shared" si="12"/>
        <v>2226</v>
      </c>
      <c r="O735" s="832"/>
    </row>
    <row r="736" spans="1:15">
      <c r="A736" s="833" t="s">
        <v>37</v>
      </c>
      <c r="B736" s="834" t="s">
        <v>37</v>
      </c>
      <c r="C736" s="522" t="s">
        <v>426</v>
      </c>
      <c r="D736" s="779">
        <v>2014</v>
      </c>
      <c r="E736" s="779" t="s">
        <v>20</v>
      </c>
      <c r="F736" s="779" t="s">
        <v>1014</v>
      </c>
      <c r="G736" s="830" t="s">
        <v>2078</v>
      </c>
      <c r="H736" s="813" t="s">
        <v>1826</v>
      </c>
      <c r="I736" s="830" t="s">
        <v>400</v>
      </c>
      <c r="J736" s="814" t="s">
        <v>1312</v>
      </c>
      <c r="K736" s="779"/>
      <c r="L736" s="835"/>
      <c r="M736" s="835">
        <v>1</v>
      </c>
      <c r="N736" s="831">
        <f t="shared" si="12"/>
        <v>1</v>
      </c>
      <c r="O736" s="832"/>
    </row>
    <row r="737" spans="1:15">
      <c r="A737" s="833" t="s">
        <v>37</v>
      </c>
      <c r="B737" s="834" t="s">
        <v>37</v>
      </c>
      <c r="C737" s="522" t="s">
        <v>426</v>
      </c>
      <c r="D737" s="779">
        <v>2014</v>
      </c>
      <c r="E737" s="779" t="s">
        <v>20</v>
      </c>
      <c r="F737" s="779" t="s">
        <v>1014</v>
      </c>
      <c r="G737" s="830" t="s">
        <v>2078</v>
      </c>
      <c r="H737" s="828" t="s">
        <v>1788</v>
      </c>
      <c r="I737" s="830" t="s">
        <v>400</v>
      </c>
      <c r="J737" s="829" t="s">
        <v>1312</v>
      </c>
      <c r="K737" s="830"/>
      <c r="L737" s="831"/>
      <c r="M737" s="831">
        <v>139</v>
      </c>
      <c r="N737" s="831">
        <f t="shared" si="12"/>
        <v>139</v>
      </c>
      <c r="O737" s="832"/>
    </row>
    <row r="738" spans="1:15">
      <c r="A738" s="833" t="s">
        <v>37</v>
      </c>
      <c r="B738" s="827" t="s">
        <v>37</v>
      </c>
      <c r="C738" s="779" t="s">
        <v>426</v>
      </c>
      <c r="D738" s="779">
        <v>2014</v>
      </c>
      <c r="E738" s="779" t="s">
        <v>20</v>
      </c>
      <c r="F738" s="779" t="s">
        <v>1014</v>
      </c>
      <c r="G738" s="830" t="s">
        <v>2078</v>
      </c>
      <c r="H738" s="813" t="s">
        <v>1855</v>
      </c>
      <c r="I738" s="830" t="s">
        <v>400</v>
      </c>
      <c r="J738" s="814" t="s">
        <v>1312</v>
      </c>
      <c r="K738" s="779"/>
      <c r="L738" s="835"/>
      <c r="M738" s="835">
        <v>191</v>
      </c>
      <c r="N738" s="831">
        <f t="shared" si="12"/>
        <v>191</v>
      </c>
      <c r="O738" s="832"/>
    </row>
    <row r="739" spans="1:15">
      <c r="A739" s="833" t="s">
        <v>37</v>
      </c>
      <c r="B739" s="834" t="s">
        <v>37</v>
      </c>
      <c r="C739" s="522" t="s">
        <v>426</v>
      </c>
      <c r="D739" s="779">
        <v>2014</v>
      </c>
      <c r="E739" s="779" t="s">
        <v>20</v>
      </c>
      <c r="F739" s="779" t="s">
        <v>1014</v>
      </c>
      <c r="G739" s="830" t="s">
        <v>2078</v>
      </c>
      <c r="H739" s="828" t="s">
        <v>822</v>
      </c>
      <c r="I739" s="830" t="s">
        <v>400</v>
      </c>
      <c r="J739" s="829" t="s">
        <v>1312</v>
      </c>
      <c r="K739" s="830"/>
      <c r="L739" s="831"/>
      <c r="M739" s="831">
        <v>7</v>
      </c>
      <c r="N739" s="831">
        <f t="shared" si="12"/>
        <v>7</v>
      </c>
      <c r="O739" s="832"/>
    </row>
    <row r="740" spans="1:15">
      <c r="A740" s="833" t="s">
        <v>37</v>
      </c>
      <c r="B740" s="834" t="s">
        <v>37</v>
      </c>
      <c r="C740" s="522" t="s">
        <v>426</v>
      </c>
      <c r="D740" s="779">
        <v>2014</v>
      </c>
      <c r="E740" s="779" t="s">
        <v>20</v>
      </c>
      <c r="F740" s="779" t="s">
        <v>1014</v>
      </c>
      <c r="G740" s="830" t="s">
        <v>2078</v>
      </c>
      <c r="H740" s="828" t="s">
        <v>1790</v>
      </c>
      <c r="I740" s="830" t="s">
        <v>400</v>
      </c>
      <c r="J740" s="829" t="s">
        <v>1312</v>
      </c>
      <c r="K740" s="830"/>
      <c r="L740" s="831"/>
      <c r="M740" s="831">
        <v>226</v>
      </c>
      <c r="N740" s="831">
        <f t="shared" si="12"/>
        <v>226</v>
      </c>
      <c r="O740" s="832"/>
    </row>
    <row r="741" spans="1:15">
      <c r="A741" s="833" t="s">
        <v>37</v>
      </c>
      <c r="B741" s="827" t="s">
        <v>37</v>
      </c>
      <c r="C741" s="779" t="s">
        <v>426</v>
      </c>
      <c r="D741" s="779">
        <v>2014</v>
      </c>
      <c r="E741" s="779" t="s">
        <v>20</v>
      </c>
      <c r="F741" s="779" t="s">
        <v>1014</v>
      </c>
      <c r="G741" s="830" t="s">
        <v>2078</v>
      </c>
      <c r="H741" s="813" t="s">
        <v>1040</v>
      </c>
      <c r="I741" s="830" t="s">
        <v>400</v>
      </c>
      <c r="J741" s="814" t="s">
        <v>1312</v>
      </c>
      <c r="K741" s="779"/>
      <c r="L741" s="835">
        <v>9</v>
      </c>
      <c r="M741" s="835"/>
      <c r="N741" s="831">
        <f t="shared" si="12"/>
        <v>9</v>
      </c>
      <c r="O741" s="832"/>
    </row>
    <row r="742" spans="1:15">
      <c r="A742" s="833" t="s">
        <v>37</v>
      </c>
      <c r="B742" s="834" t="s">
        <v>37</v>
      </c>
      <c r="C742" s="522" t="s">
        <v>426</v>
      </c>
      <c r="D742" s="779">
        <v>2014</v>
      </c>
      <c r="E742" s="779" t="s">
        <v>20</v>
      </c>
      <c r="F742" s="779" t="s">
        <v>1014</v>
      </c>
      <c r="G742" s="830" t="s">
        <v>2078</v>
      </c>
      <c r="H742" s="828" t="s">
        <v>1792</v>
      </c>
      <c r="I742" s="830" t="s">
        <v>400</v>
      </c>
      <c r="J742" s="829" t="s">
        <v>1312</v>
      </c>
      <c r="K742" s="830"/>
      <c r="L742" s="831"/>
      <c r="M742" s="831">
        <v>364</v>
      </c>
      <c r="N742" s="831">
        <f t="shared" si="12"/>
        <v>364</v>
      </c>
      <c r="O742" s="832"/>
    </row>
    <row r="743" spans="1:15">
      <c r="A743" s="833" t="s">
        <v>37</v>
      </c>
      <c r="B743" s="834" t="s">
        <v>37</v>
      </c>
      <c r="C743" s="522" t="s">
        <v>426</v>
      </c>
      <c r="D743" s="779">
        <v>2014</v>
      </c>
      <c r="E743" s="779" t="s">
        <v>20</v>
      </c>
      <c r="F743" s="779" t="s">
        <v>1014</v>
      </c>
      <c r="G743" s="830" t="s">
        <v>2078</v>
      </c>
      <c r="H743" s="828" t="s">
        <v>1856</v>
      </c>
      <c r="I743" s="830" t="s">
        <v>400</v>
      </c>
      <c r="J743" s="829" t="s">
        <v>1312</v>
      </c>
      <c r="K743" s="830"/>
      <c r="L743" s="831"/>
      <c r="M743" s="831">
        <v>2</v>
      </c>
      <c r="N743" s="831">
        <f t="shared" si="12"/>
        <v>2</v>
      </c>
      <c r="O743" s="832"/>
    </row>
    <row r="744" spans="1:15">
      <c r="A744" s="833" t="s">
        <v>37</v>
      </c>
      <c r="B744" s="827" t="s">
        <v>37</v>
      </c>
      <c r="C744" s="779" t="s">
        <v>426</v>
      </c>
      <c r="D744" s="779">
        <v>2014</v>
      </c>
      <c r="E744" s="779" t="s">
        <v>20</v>
      </c>
      <c r="F744" s="779" t="s">
        <v>1014</v>
      </c>
      <c r="G744" s="830" t="s">
        <v>2078</v>
      </c>
      <c r="H744" s="828" t="s">
        <v>1857</v>
      </c>
      <c r="I744" s="779">
        <v>2</v>
      </c>
      <c r="J744" s="829" t="s">
        <v>1312</v>
      </c>
      <c r="K744" s="830"/>
      <c r="L744" s="831"/>
      <c r="M744" s="831">
        <v>20</v>
      </c>
      <c r="N744" s="831">
        <f t="shared" si="12"/>
        <v>20</v>
      </c>
      <c r="O744" s="832"/>
    </row>
    <row r="745" spans="1:15">
      <c r="A745" s="833" t="s">
        <v>37</v>
      </c>
      <c r="B745" s="834" t="s">
        <v>37</v>
      </c>
      <c r="C745" s="522" t="s">
        <v>426</v>
      </c>
      <c r="D745" s="779">
        <v>2014</v>
      </c>
      <c r="E745" s="779" t="s">
        <v>20</v>
      </c>
      <c r="F745" s="779" t="s">
        <v>1014</v>
      </c>
      <c r="G745" s="830" t="s">
        <v>2078</v>
      </c>
      <c r="H745" s="828" t="s">
        <v>796</v>
      </c>
      <c r="I745" s="779">
        <v>2</v>
      </c>
      <c r="J745" s="829" t="s">
        <v>1312</v>
      </c>
      <c r="K745" s="830"/>
      <c r="L745" s="831">
        <v>60</v>
      </c>
      <c r="M745" s="831">
        <v>1872</v>
      </c>
      <c r="N745" s="831">
        <f t="shared" si="12"/>
        <v>1932</v>
      </c>
      <c r="O745" s="832"/>
    </row>
    <row r="746" spans="1:15">
      <c r="A746" s="833" t="s">
        <v>37</v>
      </c>
      <c r="B746" s="834" t="s">
        <v>37</v>
      </c>
      <c r="C746" s="522" t="s">
        <v>426</v>
      </c>
      <c r="D746" s="779">
        <v>2014</v>
      </c>
      <c r="E746" s="779" t="s">
        <v>20</v>
      </c>
      <c r="F746" s="779" t="s">
        <v>1014</v>
      </c>
      <c r="G746" s="830" t="s">
        <v>2078</v>
      </c>
      <c r="H746" s="828" t="s">
        <v>755</v>
      </c>
      <c r="I746" s="779">
        <v>2</v>
      </c>
      <c r="J746" s="829" t="s">
        <v>1312</v>
      </c>
      <c r="K746" s="779"/>
      <c r="L746" s="835">
        <v>449</v>
      </c>
      <c r="M746" s="835">
        <v>7</v>
      </c>
      <c r="N746" s="831">
        <f t="shared" si="12"/>
        <v>456</v>
      </c>
      <c r="O746" s="832"/>
    </row>
    <row r="747" spans="1:15">
      <c r="A747" s="833" t="s">
        <v>37</v>
      </c>
      <c r="B747" s="827" t="s">
        <v>37</v>
      </c>
      <c r="C747" s="779" t="s">
        <v>426</v>
      </c>
      <c r="D747" s="779">
        <v>2014</v>
      </c>
      <c r="E747" s="779" t="s">
        <v>20</v>
      </c>
      <c r="F747" s="779" t="s">
        <v>1014</v>
      </c>
      <c r="G747" s="830" t="s">
        <v>2078</v>
      </c>
      <c r="H747" s="828" t="s">
        <v>1793</v>
      </c>
      <c r="I747" s="779">
        <v>2</v>
      </c>
      <c r="J747" s="829" t="s">
        <v>1312</v>
      </c>
      <c r="K747" s="830"/>
      <c r="L747" s="831"/>
      <c r="M747" s="831">
        <v>163</v>
      </c>
      <c r="N747" s="831">
        <f t="shared" si="12"/>
        <v>163</v>
      </c>
      <c r="O747" s="832"/>
    </row>
    <row r="748" spans="1:15">
      <c r="A748" s="833" t="s">
        <v>37</v>
      </c>
      <c r="B748" s="834" t="s">
        <v>37</v>
      </c>
      <c r="C748" s="522" t="s">
        <v>426</v>
      </c>
      <c r="D748" s="779">
        <v>2014</v>
      </c>
      <c r="E748" s="779" t="s">
        <v>20</v>
      </c>
      <c r="F748" s="779" t="s">
        <v>1014</v>
      </c>
      <c r="G748" s="830" t="s">
        <v>2078</v>
      </c>
      <c r="H748" s="813" t="s">
        <v>1850</v>
      </c>
      <c r="I748" s="830" t="s">
        <v>400</v>
      </c>
      <c r="J748" s="814" t="s">
        <v>1312</v>
      </c>
      <c r="K748" s="779"/>
      <c r="L748" s="835"/>
      <c r="M748" s="835">
        <v>2</v>
      </c>
      <c r="N748" s="831">
        <f t="shared" si="12"/>
        <v>2</v>
      </c>
      <c r="O748" s="832"/>
    </row>
    <row r="749" spans="1:15">
      <c r="A749" s="833" t="s">
        <v>37</v>
      </c>
      <c r="B749" s="834" t="s">
        <v>37</v>
      </c>
      <c r="C749" s="522" t="s">
        <v>426</v>
      </c>
      <c r="D749" s="779">
        <v>2014</v>
      </c>
      <c r="E749" s="779" t="s">
        <v>20</v>
      </c>
      <c r="F749" s="779" t="s">
        <v>1014</v>
      </c>
      <c r="G749" s="830" t="s">
        <v>2078</v>
      </c>
      <c r="H749" s="828" t="s">
        <v>797</v>
      </c>
      <c r="I749" s="779">
        <v>2</v>
      </c>
      <c r="J749" s="829" t="s">
        <v>1312</v>
      </c>
      <c r="K749" s="830"/>
      <c r="L749" s="831">
        <v>83</v>
      </c>
      <c r="M749" s="831">
        <v>7</v>
      </c>
      <c r="N749" s="831">
        <f t="shared" si="12"/>
        <v>90</v>
      </c>
      <c r="O749" s="832"/>
    </row>
    <row r="750" spans="1:15">
      <c r="A750" s="833" t="s">
        <v>37</v>
      </c>
      <c r="B750" s="827" t="s">
        <v>37</v>
      </c>
      <c r="C750" s="779" t="s">
        <v>426</v>
      </c>
      <c r="D750" s="779">
        <v>2014</v>
      </c>
      <c r="E750" s="779" t="s">
        <v>20</v>
      </c>
      <c r="F750" s="779" t="s">
        <v>1014</v>
      </c>
      <c r="G750" s="830" t="s">
        <v>2078</v>
      </c>
      <c r="H750" s="813" t="s">
        <v>1858</v>
      </c>
      <c r="I750" s="830" t="s">
        <v>400</v>
      </c>
      <c r="J750" s="814" t="s">
        <v>1312</v>
      </c>
      <c r="K750" s="779"/>
      <c r="L750" s="835"/>
      <c r="M750" s="835">
        <v>7</v>
      </c>
      <c r="N750" s="831">
        <f t="shared" si="12"/>
        <v>7</v>
      </c>
      <c r="O750" s="832"/>
    </row>
    <row r="751" spans="1:15">
      <c r="A751" s="833" t="s">
        <v>37</v>
      </c>
      <c r="B751" s="834" t="s">
        <v>37</v>
      </c>
      <c r="C751" s="522" t="s">
        <v>426</v>
      </c>
      <c r="D751" s="779">
        <v>2014</v>
      </c>
      <c r="E751" s="779" t="s">
        <v>20</v>
      </c>
      <c r="F751" s="779" t="s">
        <v>1014</v>
      </c>
      <c r="G751" s="830" t="s">
        <v>2078</v>
      </c>
      <c r="H751" s="828" t="s">
        <v>834</v>
      </c>
      <c r="I751" s="779">
        <v>2</v>
      </c>
      <c r="J751" s="829" t="s">
        <v>1312</v>
      </c>
      <c r="K751" s="830"/>
      <c r="L751" s="831">
        <v>322</v>
      </c>
      <c r="M751" s="831"/>
      <c r="N751" s="831">
        <f t="shared" si="12"/>
        <v>322</v>
      </c>
      <c r="O751" s="832"/>
    </row>
    <row r="752" spans="1:15">
      <c r="A752" s="833" t="s">
        <v>37</v>
      </c>
      <c r="B752" s="834" t="s">
        <v>37</v>
      </c>
      <c r="C752" s="522" t="s">
        <v>426</v>
      </c>
      <c r="D752" s="779">
        <v>2014</v>
      </c>
      <c r="E752" s="779" t="s">
        <v>20</v>
      </c>
      <c r="F752" s="779" t="s">
        <v>1014</v>
      </c>
      <c r="G752" s="830" t="s">
        <v>2078</v>
      </c>
      <c r="H752" s="828" t="s">
        <v>1163</v>
      </c>
      <c r="I752" s="779">
        <v>2</v>
      </c>
      <c r="J752" s="829" t="s">
        <v>1312</v>
      </c>
      <c r="K752" s="830"/>
      <c r="L752" s="831"/>
      <c r="M752" s="831">
        <v>33</v>
      </c>
      <c r="N752" s="831">
        <f t="shared" si="12"/>
        <v>33</v>
      </c>
      <c r="O752" s="832"/>
    </row>
    <row r="753" spans="1:15">
      <c r="A753" s="833" t="s">
        <v>37</v>
      </c>
      <c r="B753" s="827" t="s">
        <v>37</v>
      </c>
      <c r="C753" s="779" t="s">
        <v>426</v>
      </c>
      <c r="D753" s="779">
        <v>2014</v>
      </c>
      <c r="E753" s="779" t="s">
        <v>20</v>
      </c>
      <c r="F753" s="779" t="s">
        <v>1014</v>
      </c>
      <c r="G753" s="830" t="s">
        <v>2078</v>
      </c>
      <c r="H753" s="813" t="s">
        <v>798</v>
      </c>
      <c r="I753" s="830" t="s">
        <v>400</v>
      </c>
      <c r="J753" s="814" t="s">
        <v>1312</v>
      </c>
      <c r="K753" s="779"/>
      <c r="L753" s="835">
        <v>135</v>
      </c>
      <c r="M753" s="835"/>
      <c r="N753" s="831">
        <f t="shared" si="12"/>
        <v>135</v>
      </c>
      <c r="O753" s="832"/>
    </row>
    <row r="754" spans="1:15">
      <c r="A754" s="833" t="s">
        <v>37</v>
      </c>
      <c r="B754" s="834" t="s">
        <v>37</v>
      </c>
      <c r="C754" s="522" t="s">
        <v>426</v>
      </c>
      <c r="D754" s="779">
        <v>2014</v>
      </c>
      <c r="E754" s="779" t="s">
        <v>20</v>
      </c>
      <c r="F754" s="779" t="s">
        <v>1014</v>
      </c>
      <c r="G754" s="830" t="s">
        <v>2078</v>
      </c>
      <c r="H754" s="828" t="s">
        <v>823</v>
      </c>
      <c r="I754" s="779">
        <v>1</v>
      </c>
      <c r="J754" s="829" t="s">
        <v>1312</v>
      </c>
      <c r="K754" s="830"/>
      <c r="L754" s="831"/>
      <c r="M754" s="831">
        <v>92</v>
      </c>
      <c r="N754" s="831">
        <f t="shared" si="12"/>
        <v>92</v>
      </c>
      <c r="O754" s="832"/>
    </row>
    <row r="755" spans="1:15">
      <c r="A755" s="833" t="s">
        <v>37</v>
      </c>
      <c r="B755" s="834" t="s">
        <v>37</v>
      </c>
      <c r="C755" s="522" t="s">
        <v>426</v>
      </c>
      <c r="D755" s="779">
        <v>2014</v>
      </c>
      <c r="E755" s="779" t="s">
        <v>20</v>
      </c>
      <c r="F755" s="779" t="s">
        <v>1014</v>
      </c>
      <c r="G755" s="830" t="s">
        <v>2078</v>
      </c>
      <c r="H755" s="828" t="s">
        <v>868</v>
      </c>
      <c r="I755" s="779">
        <v>2</v>
      </c>
      <c r="J755" s="829" t="s">
        <v>1312</v>
      </c>
      <c r="K755" s="830"/>
      <c r="L755" s="831">
        <v>564</v>
      </c>
      <c r="M755" s="831">
        <v>1134</v>
      </c>
      <c r="N755" s="831">
        <f t="shared" si="12"/>
        <v>1698</v>
      </c>
      <c r="O755" s="832"/>
    </row>
    <row r="756" spans="1:15">
      <c r="A756" s="833" t="s">
        <v>37</v>
      </c>
      <c r="B756" s="827" t="s">
        <v>37</v>
      </c>
      <c r="C756" s="779" t="s">
        <v>426</v>
      </c>
      <c r="D756" s="779">
        <v>2014</v>
      </c>
      <c r="E756" s="779" t="s">
        <v>20</v>
      </c>
      <c r="F756" s="779" t="s">
        <v>1014</v>
      </c>
      <c r="G756" s="830" t="s">
        <v>2078</v>
      </c>
      <c r="H756" s="828" t="s">
        <v>800</v>
      </c>
      <c r="I756" s="779">
        <v>1</v>
      </c>
      <c r="J756" s="829" t="s">
        <v>1312</v>
      </c>
      <c r="K756" s="830"/>
      <c r="L756" s="831"/>
      <c r="M756" s="831">
        <v>57</v>
      </c>
      <c r="N756" s="831">
        <f t="shared" si="12"/>
        <v>57</v>
      </c>
      <c r="O756" s="832"/>
    </row>
    <row r="757" spans="1:15">
      <c r="A757" s="833" t="s">
        <v>37</v>
      </c>
      <c r="B757" s="834" t="s">
        <v>37</v>
      </c>
      <c r="C757" s="522" t="s">
        <v>426</v>
      </c>
      <c r="D757" s="779">
        <v>2014</v>
      </c>
      <c r="E757" s="779" t="s">
        <v>20</v>
      </c>
      <c r="F757" s="779" t="s">
        <v>1014</v>
      </c>
      <c r="G757" s="830" t="s">
        <v>2078</v>
      </c>
      <c r="H757" s="828" t="s">
        <v>801</v>
      </c>
      <c r="I757" s="779">
        <v>2</v>
      </c>
      <c r="J757" s="829" t="s">
        <v>1312</v>
      </c>
      <c r="K757" s="830"/>
      <c r="L757" s="831">
        <v>202</v>
      </c>
      <c r="M757" s="831">
        <v>5</v>
      </c>
      <c r="N757" s="831">
        <f t="shared" si="12"/>
        <v>207</v>
      </c>
      <c r="O757" s="832"/>
    </row>
    <row r="758" spans="1:15">
      <c r="A758" s="833" t="s">
        <v>37</v>
      </c>
      <c r="B758" s="834" t="s">
        <v>37</v>
      </c>
      <c r="C758" s="522" t="s">
        <v>426</v>
      </c>
      <c r="D758" s="779">
        <v>2014</v>
      </c>
      <c r="E758" s="779" t="s">
        <v>20</v>
      </c>
      <c r="F758" s="779" t="s">
        <v>1014</v>
      </c>
      <c r="G758" s="830" t="s">
        <v>2078</v>
      </c>
      <c r="H758" s="828" t="s">
        <v>803</v>
      </c>
      <c r="I758" s="830" t="s">
        <v>400</v>
      </c>
      <c r="J758" s="829" t="s">
        <v>1312</v>
      </c>
      <c r="K758" s="830"/>
      <c r="L758" s="831">
        <v>38</v>
      </c>
      <c r="M758" s="831"/>
      <c r="N758" s="831">
        <f t="shared" si="12"/>
        <v>38</v>
      </c>
      <c r="O758" s="832"/>
    </row>
    <row r="759" spans="1:15">
      <c r="A759" s="833" t="s">
        <v>37</v>
      </c>
      <c r="B759" s="827" t="s">
        <v>37</v>
      </c>
      <c r="C759" s="779" t="s">
        <v>426</v>
      </c>
      <c r="D759" s="779">
        <v>2014</v>
      </c>
      <c r="E759" s="779" t="s">
        <v>20</v>
      </c>
      <c r="F759" s="779" t="s">
        <v>1014</v>
      </c>
      <c r="G759" s="830" t="s">
        <v>2078</v>
      </c>
      <c r="H759" s="828" t="s">
        <v>831</v>
      </c>
      <c r="I759" s="779">
        <v>1</v>
      </c>
      <c r="J759" s="829" t="s">
        <v>1312</v>
      </c>
      <c r="K759" s="830"/>
      <c r="L759" s="831">
        <v>798</v>
      </c>
      <c r="M759" s="831">
        <v>10</v>
      </c>
      <c r="N759" s="831">
        <f t="shared" si="12"/>
        <v>808</v>
      </c>
      <c r="O759" s="832"/>
    </row>
    <row r="760" spans="1:15">
      <c r="A760" s="833" t="s">
        <v>37</v>
      </c>
      <c r="B760" s="834" t="s">
        <v>37</v>
      </c>
      <c r="C760" s="522" t="s">
        <v>426</v>
      </c>
      <c r="D760" s="779">
        <v>2014</v>
      </c>
      <c r="E760" s="779" t="s">
        <v>20</v>
      </c>
      <c r="F760" s="779" t="s">
        <v>1014</v>
      </c>
      <c r="G760" s="830" t="s">
        <v>2078</v>
      </c>
      <c r="H760" s="813" t="s">
        <v>603</v>
      </c>
      <c r="I760" s="779">
        <v>1</v>
      </c>
      <c r="J760" s="814" t="s">
        <v>1312</v>
      </c>
      <c r="K760" s="779"/>
      <c r="L760" s="835">
        <v>9509</v>
      </c>
      <c r="M760" s="835">
        <v>91</v>
      </c>
      <c r="N760" s="831">
        <f t="shared" si="12"/>
        <v>9600</v>
      </c>
      <c r="O760" s="832"/>
    </row>
    <row r="761" spans="1:15">
      <c r="A761" s="833" t="s">
        <v>37</v>
      </c>
      <c r="B761" s="834" t="s">
        <v>37</v>
      </c>
      <c r="C761" s="522" t="s">
        <v>426</v>
      </c>
      <c r="D761" s="779">
        <v>2014</v>
      </c>
      <c r="E761" s="779" t="s">
        <v>20</v>
      </c>
      <c r="F761" s="779" t="s">
        <v>1014</v>
      </c>
      <c r="G761" s="830" t="s">
        <v>2078</v>
      </c>
      <c r="H761" s="828" t="s">
        <v>805</v>
      </c>
      <c r="I761" s="779">
        <v>1</v>
      </c>
      <c r="J761" s="829" t="s">
        <v>1312</v>
      </c>
      <c r="K761" s="830"/>
      <c r="L761" s="831">
        <v>172</v>
      </c>
      <c r="M761" s="831">
        <v>92</v>
      </c>
      <c r="N761" s="831">
        <f t="shared" si="12"/>
        <v>264</v>
      </c>
      <c r="O761" s="832"/>
    </row>
    <row r="762" spans="1:15">
      <c r="A762" s="833" t="s">
        <v>37</v>
      </c>
      <c r="B762" s="827" t="s">
        <v>37</v>
      </c>
      <c r="C762" s="779" t="s">
        <v>426</v>
      </c>
      <c r="D762" s="779">
        <v>2014</v>
      </c>
      <c r="E762" s="779" t="s">
        <v>20</v>
      </c>
      <c r="F762" s="779" t="s">
        <v>1014</v>
      </c>
      <c r="G762" s="830" t="s">
        <v>2078</v>
      </c>
      <c r="H762" s="828" t="s">
        <v>1818</v>
      </c>
      <c r="I762" s="830" t="s">
        <v>400</v>
      </c>
      <c r="J762" s="829" t="s">
        <v>1312</v>
      </c>
      <c r="K762" s="830"/>
      <c r="L762" s="831">
        <v>41</v>
      </c>
      <c r="M762" s="831"/>
      <c r="N762" s="831">
        <f t="shared" si="12"/>
        <v>41</v>
      </c>
      <c r="O762" s="832"/>
    </row>
    <row r="763" spans="1:15">
      <c r="A763" s="833" t="s">
        <v>37</v>
      </c>
      <c r="B763" s="834" t="s">
        <v>37</v>
      </c>
      <c r="C763" s="522" t="s">
        <v>426</v>
      </c>
      <c r="D763" s="779">
        <v>2014</v>
      </c>
      <c r="E763" s="779" t="s">
        <v>20</v>
      </c>
      <c r="F763" s="779" t="s">
        <v>1014</v>
      </c>
      <c r="G763" s="830" t="s">
        <v>2078</v>
      </c>
      <c r="H763" s="828" t="s">
        <v>1819</v>
      </c>
      <c r="I763" s="779">
        <v>2</v>
      </c>
      <c r="J763" s="829" t="s">
        <v>1312</v>
      </c>
      <c r="K763" s="830"/>
      <c r="L763" s="831">
        <v>7</v>
      </c>
      <c r="M763" s="831"/>
      <c r="N763" s="831">
        <f t="shared" si="12"/>
        <v>7</v>
      </c>
      <c r="O763" s="832"/>
    </row>
    <row r="764" spans="1:15">
      <c r="A764" s="833" t="s">
        <v>37</v>
      </c>
      <c r="B764" s="834" t="s">
        <v>37</v>
      </c>
      <c r="C764" s="522" t="s">
        <v>426</v>
      </c>
      <c r="D764" s="779">
        <v>2014</v>
      </c>
      <c r="E764" s="779" t="s">
        <v>20</v>
      </c>
      <c r="F764" s="779" t="s">
        <v>1014</v>
      </c>
      <c r="G764" s="830" t="s">
        <v>2078</v>
      </c>
      <c r="H764" s="813" t="s">
        <v>806</v>
      </c>
      <c r="I764" s="779">
        <v>2</v>
      </c>
      <c r="J764" s="814" t="s">
        <v>1312</v>
      </c>
      <c r="K764" s="779"/>
      <c r="L764" s="835">
        <v>274</v>
      </c>
      <c r="M764" s="835"/>
      <c r="N764" s="831">
        <f t="shared" si="12"/>
        <v>274</v>
      </c>
      <c r="O764" s="832"/>
    </row>
    <row r="765" spans="1:15">
      <c r="A765" s="833" t="s">
        <v>37</v>
      </c>
      <c r="B765" s="827" t="s">
        <v>37</v>
      </c>
      <c r="C765" s="779" t="s">
        <v>426</v>
      </c>
      <c r="D765" s="779">
        <v>2014</v>
      </c>
      <c r="E765" s="779" t="s">
        <v>20</v>
      </c>
      <c r="F765" s="779" t="s">
        <v>1014</v>
      </c>
      <c r="G765" s="830" t="s">
        <v>2078</v>
      </c>
      <c r="H765" s="828" t="s">
        <v>605</v>
      </c>
      <c r="I765" s="779">
        <v>1</v>
      </c>
      <c r="J765" s="829" t="s">
        <v>1312</v>
      </c>
      <c r="K765" s="830"/>
      <c r="L765" s="831">
        <v>4760</v>
      </c>
      <c r="M765" s="831">
        <v>89</v>
      </c>
      <c r="N765" s="831">
        <f t="shared" si="12"/>
        <v>4849</v>
      </c>
      <c r="O765" s="832"/>
    </row>
    <row r="766" spans="1:15">
      <c r="A766" s="833" t="s">
        <v>37</v>
      </c>
      <c r="B766" s="834" t="s">
        <v>37</v>
      </c>
      <c r="C766" s="522" t="s">
        <v>426</v>
      </c>
      <c r="D766" s="779">
        <v>2014</v>
      </c>
      <c r="E766" s="779" t="s">
        <v>20</v>
      </c>
      <c r="F766" s="779" t="s">
        <v>1014</v>
      </c>
      <c r="G766" s="830" t="s">
        <v>2078</v>
      </c>
      <c r="H766" s="813" t="s">
        <v>607</v>
      </c>
      <c r="I766" s="779">
        <v>1</v>
      </c>
      <c r="J766" s="814" t="s">
        <v>1312</v>
      </c>
      <c r="K766" s="779"/>
      <c r="L766" s="835">
        <v>3531</v>
      </c>
      <c r="M766" s="835">
        <v>2</v>
      </c>
      <c r="N766" s="831">
        <f t="shared" si="12"/>
        <v>3533</v>
      </c>
      <c r="O766" s="832"/>
    </row>
    <row r="767" spans="1:15">
      <c r="A767" s="833" t="s">
        <v>37</v>
      </c>
      <c r="B767" s="834" t="s">
        <v>37</v>
      </c>
      <c r="C767" s="522" t="s">
        <v>426</v>
      </c>
      <c r="D767" s="779">
        <v>2014</v>
      </c>
      <c r="E767" s="779" t="s">
        <v>20</v>
      </c>
      <c r="F767" s="779" t="s">
        <v>1014</v>
      </c>
      <c r="G767" s="830" t="s">
        <v>2078</v>
      </c>
      <c r="H767" s="828" t="s">
        <v>1775</v>
      </c>
      <c r="I767" s="830" t="s">
        <v>400</v>
      </c>
      <c r="J767" s="829" t="s">
        <v>1312</v>
      </c>
      <c r="K767" s="830"/>
      <c r="L767" s="831"/>
      <c r="M767" s="831">
        <v>1</v>
      </c>
      <c r="N767" s="831">
        <f t="shared" si="12"/>
        <v>1</v>
      </c>
      <c r="O767" s="832"/>
    </row>
    <row r="768" spans="1:15">
      <c r="A768" s="833" t="s">
        <v>37</v>
      </c>
      <c r="B768" s="827" t="s">
        <v>37</v>
      </c>
      <c r="C768" s="779" t="s">
        <v>426</v>
      </c>
      <c r="D768" s="779">
        <v>2014</v>
      </c>
      <c r="E768" s="779" t="s">
        <v>20</v>
      </c>
      <c r="F768" s="779" t="s">
        <v>1014</v>
      </c>
      <c r="G768" s="830" t="s">
        <v>2078</v>
      </c>
      <c r="H768" s="828" t="s">
        <v>621</v>
      </c>
      <c r="I768" s="779">
        <v>1</v>
      </c>
      <c r="J768" s="829" t="s">
        <v>1312</v>
      </c>
      <c r="K768" s="830"/>
      <c r="L768" s="831"/>
      <c r="M768" s="831">
        <v>7</v>
      </c>
      <c r="N768" s="831">
        <f t="shared" si="12"/>
        <v>7</v>
      </c>
      <c r="O768" s="832"/>
    </row>
    <row r="769" spans="1:15">
      <c r="A769" s="833" t="s">
        <v>37</v>
      </c>
      <c r="B769" s="834" t="s">
        <v>37</v>
      </c>
      <c r="C769" s="522" t="s">
        <v>426</v>
      </c>
      <c r="D769" s="779">
        <v>2014</v>
      </c>
      <c r="E769" s="779" t="s">
        <v>20</v>
      </c>
      <c r="F769" s="779" t="s">
        <v>1014</v>
      </c>
      <c r="G769" s="830" t="s">
        <v>2078</v>
      </c>
      <c r="H769" s="828" t="s">
        <v>1232</v>
      </c>
      <c r="I769" s="830" t="s">
        <v>400</v>
      </c>
      <c r="J769" s="829" t="s">
        <v>1312</v>
      </c>
      <c r="K769" s="830"/>
      <c r="L769" s="831">
        <v>220</v>
      </c>
      <c r="M769" s="831">
        <v>33</v>
      </c>
      <c r="N769" s="831">
        <f t="shared" si="12"/>
        <v>253</v>
      </c>
      <c r="O769" s="832"/>
    </row>
    <row r="770" spans="1:15">
      <c r="A770" s="833" t="s">
        <v>37</v>
      </c>
      <c r="B770" s="834" t="s">
        <v>37</v>
      </c>
      <c r="C770" s="522" t="s">
        <v>426</v>
      </c>
      <c r="D770" s="779">
        <v>2014</v>
      </c>
      <c r="E770" s="779" t="s">
        <v>20</v>
      </c>
      <c r="F770" s="779" t="s">
        <v>1014</v>
      </c>
      <c r="G770" s="830" t="s">
        <v>2078</v>
      </c>
      <c r="H770" s="828" t="s">
        <v>82</v>
      </c>
      <c r="I770" s="779">
        <v>1</v>
      </c>
      <c r="J770" s="829" t="s">
        <v>1312</v>
      </c>
      <c r="K770" s="779"/>
      <c r="L770" s="835">
        <v>3019</v>
      </c>
      <c r="M770" s="835">
        <v>962</v>
      </c>
      <c r="N770" s="831">
        <f t="shared" si="12"/>
        <v>3981</v>
      </c>
      <c r="O770" s="832"/>
    </row>
    <row r="771" spans="1:15">
      <c r="A771" s="833" t="s">
        <v>37</v>
      </c>
      <c r="B771" s="827" t="s">
        <v>37</v>
      </c>
      <c r="C771" s="779" t="s">
        <v>426</v>
      </c>
      <c r="D771" s="779">
        <v>2014</v>
      </c>
      <c r="E771" s="779" t="s">
        <v>20</v>
      </c>
      <c r="F771" s="779" t="s">
        <v>1014</v>
      </c>
      <c r="G771" s="830" t="s">
        <v>2078</v>
      </c>
      <c r="H771" s="813" t="s">
        <v>1786</v>
      </c>
      <c r="I771" s="779">
        <v>2</v>
      </c>
      <c r="J771" s="814" t="s">
        <v>1312</v>
      </c>
      <c r="K771" s="779"/>
      <c r="L771" s="835">
        <v>104</v>
      </c>
      <c r="M771" s="835">
        <v>141</v>
      </c>
      <c r="N771" s="831">
        <f t="shared" si="12"/>
        <v>245</v>
      </c>
      <c r="O771" s="832"/>
    </row>
    <row r="772" spans="1:15">
      <c r="A772" s="833" t="s">
        <v>37</v>
      </c>
      <c r="B772" s="834" t="s">
        <v>37</v>
      </c>
      <c r="C772" s="522" t="s">
        <v>426</v>
      </c>
      <c r="D772" s="779">
        <v>2014</v>
      </c>
      <c r="E772" s="779" t="s">
        <v>20</v>
      </c>
      <c r="F772" s="779" t="s">
        <v>1014</v>
      </c>
      <c r="G772" s="830" t="s">
        <v>2078</v>
      </c>
      <c r="H772" s="828" t="s">
        <v>419</v>
      </c>
      <c r="I772" s="779">
        <v>1</v>
      </c>
      <c r="J772" s="829" t="s">
        <v>1312</v>
      </c>
      <c r="K772" s="830"/>
      <c r="L772" s="831">
        <v>63</v>
      </c>
      <c r="M772" s="831">
        <v>3220</v>
      </c>
      <c r="N772" s="831">
        <f t="shared" si="12"/>
        <v>3283</v>
      </c>
      <c r="O772" s="832"/>
    </row>
    <row r="773" spans="1:15">
      <c r="A773" s="833" t="s">
        <v>37</v>
      </c>
      <c r="B773" s="834" t="s">
        <v>37</v>
      </c>
      <c r="C773" s="522" t="s">
        <v>426</v>
      </c>
      <c r="D773" s="779">
        <v>2014</v>
      </c>
      <c r="E773" s="779" t="s">
        <v>20</v>
      </c>
      <c r="F773" s="779" t="s">
        <v>1014</v>
      </c>
      <c r="G773" s="830" t="s">
        <v>2078</v>
      </c>
      <c r="H773" s="813" t="s">
        <v>1797</v>
      </c>
      <c r="I773" s="830" t="s">
        <v>400</v>
      </c>
      <c r="J773" s="814" t="s">
        <v>1312</v>
      </c>
      <c r="K773" s="779"/>
      <c r="L773" s="835">
        <v>24</v>
      </c>
      <c r="M773" s="835"/>
      <c r="N773" s="831">
        <f t="shared" si="12"/>
        <v>24</v>
      </c>
      <c r="O773" s="832"/>
    </row>
    <row r="774" spans="1:15">
      <c r="A774" s="833" t="s">
        <v>37</v>
      </c>
      <c r="B774" s="827" t="s">
        <v>37</v>
      </c>
      <c r="C774" s="779" t="s">
        <v>426</v>
      </c>
      <c r="D774" s="779">
        <v>2014</v>
      </c>
      <c r="E774" s="779" t="s">
        <v>20</v>
      </c>
      <c r="F774" s="779" t="s">
        <v>1014</v>
      </c>
      <c r="G774" s="830" t="s">
        <v>2078</v>
      </c>
      <c r="H774" s="828" t="s">
        <v>1256</v>
      </c>
      <c r="I774" s="779">
        <v>1</v>
      </c>
      <c r="J774" s="829" t="s">
        <v>1312</v>
      </c>
      <c r="K774" s="779"/>
      <c r="L774" s="835">
        <v>104</v>
      </c>
      <c r="M774" s="835"/>
      <c r="N774" s="831">
        <f t="shared" si="12"/>
        <v>104</v>
      </c>
      <c r="O774" s="832"/>
    </row>
    <row r="775" spans="1:15">
      <c r="A775" s="833" t="s">
        <v>37</v>
      </c>
      <c r="B775" s="834" t="s">
        <v>37</v>
      </c>
      <c r="C775" s="522" t="s">
        <v>426</v>
      </c>
      <c r="D775" s="779">
        <v>2014</v>
      </c>
      <c r="E775" s="779" t="s">
        <v>20</v>
      </c>
      <c r="F775" s="779" t="s">
        <v>1014</v>
      </c>
      <c r="G775" s="830" t="s">
        <v>2078</v>
      </c>
      <c r="H775" s="828" t="s">
        <v>641</v>
      </c>
      <c r="I775" s="779">
        <v>2</v>
      </c>
      <c r="J775" s="829" t="s">
        <v>1312</v>
      </c>
      <c r="K775" s="779"/>
      <c r="L775" s="835">
        <v>171</v>
      </c>
      <c r="M775" s="835"/>
      <c r="N775" s="831">
        <f t="shared" si="12"/>
        <v>171</v>
      </c>
      <c r="O775" s="832"/>
    </row>
    <row r="776" spans="1:15">
      <c r="A776" s="833" t="s">
        <v>37</v>
      </c>
      <c r="B776" s="834" t="s">
        <v>37</v>
      </c>
      <c r="C776" s="522" t="s">
        <v>426</v>
      </c>
      <c r="D776" s="779">
        <v>2014</v>
      </c>
      <c r="E776" s="779" t="s">
        <v>20</v>
      </c>
      <c r="F776" s="779" t="s">
        <v>1014</v>
      </c>
      <c r="G776" s="830" t="s">
        <v>2078</v>
      </c>
      <c r="H776" s="813" t="s">
        <v>855</v>
      </c>
      <c r="I776" s="830" t="s">
        <v>400</v>
      </c>
      <c r="J776" s="814" t="s">
        <v>1312</v>
      </c>
      <c r="K776" s="779"/>
      <c r="L776" s="835">
        <v>24</v>
      </c>
      <c r="M776" s="835"/>
      <c r="N776" s="831">
        <f t="shared" si="12"/>
        <v>24</v>
      </c>
      <c r="O776" s="832"/>
    </row>
    <row r="777" spans="1:15">
      <c r="A777" s="833" t="s">
        <v>37</v>
      </c>
      <c r="B777" s="827" t="s">
        <v>37</v>
      </c>
      <c r="C777" s="779" t="s">
        <v>426</v>
      </c>
      <c r="D777" s="779">
        <v>2014</v>
      </c>
      <c r="E777" s="779" t="s">
        <v>20</v>
      </c>
      <c r="F777" s="779" t="s">
        <v>1014</v>
      </c>
      <c r="G777" s="830" t="s">
        <v>2078</v>
      </c>
      <c r="H777" s="828" t="s">
        <v>927</v>
      </c>
      <c r="I777" s="830" t="s">
        <v>400</v>
      </c>
      <c r="J777" s="829" t="s">
        <v>1312</v>
      </c>
      <c r="K777" s="830"/>
      <c r="L777" s="831"/>
      <c r="M777" s="831">
        <v>1</v>
      </c>
      <c r="N777" s="831">
        <f t="shared" si="12"/>
        <v>1</v>
      </c>
      <c r="O777" s="832"/>
    </row>
    <row r="778" spans="1:15">
      <c r="A778" s="833" t="s">
        <v>37</v>
      </c>
      <c r="B778" s="834" t="s">
        <v>37</v>
      </c>
      <c r="C778" s="522" t="s">
        <v>426</v>
      </c>
      <c r="D778" s="779">
        <v>2014</v>
      </c>
      <c r="E778" s="779" t="s">
        <v>20</v>
      </c>
      <c r="F778" s="779" t="s">
        <v>1014</v>
      </c>
      <c r="G778" s="830" t="s">
        <v>2078</v>
      </c>
      <c r="H778" s="828" t="s">
        <v>767</v>
      </c>
      <c r="I778" s="779">
        <v>2</v>
      </c>
      <c r="J778" s="829" t="s">
        <v>1312</v>
      </c>
      <c r="K778" s="830"/>
      <c r="L778" s="831">
        <v>107</v>
      </c>
      <c r="M778" s="831"/>
      <c r="N778" s="831">
        <f t="shared" si="12"/>
        <v>107</v>
      </c>
      <c r="O778" s="832"/>
    </row>
    <row r="779" spans="1:15">
      <c r="A779" s="833" t="s">
        <v>37</v>
      </c>
      <c r="B779" s="834" t="s">
        <v>37</v>
      </c>
      <c r="C779" s="522" t="s">
        <v>426</v>
      </c>
      <c r="D779" s="779">
        <v>2014</v>
      </c>
      <c r="E779" s="779" t="s">
        <v>20</v>
      </c>
      <c r="F779" s="779" t="s">
        <v>1014</v>
      </c>
      <c r="G779" s="830" t="s">
        <v>2078</v>
      </c>
      <c r="H779" s="813" t="s">
        <v>768</v>
      </c>
      <c r="I779" s="779">
        <v>2</v>
      </c>
      <c r="J779" s="814" t="s">
        <v>1312</v>
      </c>
      <c r="K779" s="779"/>
      <c r="L779" s="835">
        <v>656</v>
      </c>
      <c r="M779" s="835"/>
      <c r="N779" s="831">
        <f t="shared" si="12"/>
        <v>656</v>
      </c>
      <c r="O779" s="832"/>
    </row>
    <row r="780" spans="1:15">
      <c r="A780" s="833" t="s">
        <v>37</v>
      </c>
      <c r="B780" s="827" t="s">
        <v>37</v>
      </c>
      <c r="C780" s="779" t="s">
        <v>426</v>
      </c>
      <c r="D780" s="779">
        <v>2014</v>
      </c>
      <c r="E780" s="779" t="s">
        <v>20</v>
      </c>
      <c r="F780" s="779" t="s">
        <v>1014</v>
      </c>
      <c r="G780" s="830" t="s">
        <v>2078</v>
      </c>
      <c r="H780" s="828" t="s">
        <v>928</v>
      </c>
      <c r="I780" s="779">
        <v>1</v>
      </c>
      <c r="J780" s="829" t="s">
        <v>1312</v>
      </c>
      <c r="K780" s="830"/>
      <c r="L780" s="831">
        <v>11</v>
      </c>
      <c r="M780" s="831"/>
      <c r="N780" s="831">
        <f t="shared" si="12"/>
        <v>11</v>
      </c>
      <c r="O780" s="832"/>
    </row>
    <row r="781" spans="1:15">
      <c r="A781" s="833" t="s">
        <v>37</v>
      </c>
      <c r="B781" s="834" t="s">
        <v>37</v>
      </c>
      <c r="C781" s="522" t="s">
        <v>426</v>
      </c>
      <c r="D781" s="779">
        <v>2014</v>
      </c>
      <c r="E781" s="779" t="s">
        <v>20</v>
      </c>
      <c r="F781" s="779" t="s">
        <v>1014</v>
      </c>
      <c r="G781" s="830" t="s">
        <v>2078</v>
      </c>
      <c r="H781" s="813" t="s">
        <v>835</v>
      </c>
      <c r="I781" s="779">
        <v>1</v>
      </c>
      <c r="J781" s="814" t="s">
        <v>1312</v>
      </c>
      <c r="K781" s="779"/>
      <c r="L781" s="835">
        <v>8</v>
      </c>
      <c r="M781" s="835"/>
      <c r="N781" s="831">
        <f t="shared" si="12"/>
        <v>8</v>
      </c>
      <c r="O781" s="832"/>
    </row>
    <row r="782" spans="1:15">
      <c r="A782" s="833" t="s">
        <v>37</v>
      </c>
      <c r="B782" s="834" t="s">
        <v>37</v>
      </c>
      <c r="C782" s="522" t="s">
        <v>426</v>
      </c>
      <c r="D782" s="779">
        <v>2014</v>
      </c>
      <c r="E782" s="779" t="s">
        <v>20</v>
      </c>
      <c r="F782" s="779" t="s">
        <v>1014</v>
      </c>
      <c r="G782" s="830" t="s">
        <v>2078</v>
      </c>
      <c r="H782" s="828" t="s">
        <v>79</v>
      </c>
      <c r="I782" s="779">
        <v>1</v>
      </c>
      <c r="J782" s="829" t="s">
        <v>1312</v>
      </c>
      <c r="K782" s="830"/>
      <c r="L782" s="831">
        <v>255</v>
      </c>
      <c r="M782" s="831"/>
      <c r="N782" s="831">
        <f t="shared" si="12"/>
        <v>255</v>
      </c>
      <c r="O782" s="832"/>
    </row>
    <row r="783" spans="1:15">
      <c r="A783" s="833" t="s">
        <v>37</v>
      </c>
      <c r="B783" s="827" t="s">
        <v>37</v>
      </c>
      <c r="C783" s="779" t="s">
        <v>426</v>
      </c>
      <c r="D783" s="779">
        <v>2014</v>
      </c>
      <c r="E783" s="779" t="s">
        <v>20</v>
      </c>
      <c r="F783" s="779" t="s">
        <v>1014</v>
      </c>
      <c r="G783" s="830" t="s">
        <v>2078</v>
      </c>
      <c r="H783" s="813" t="s">
        <v>1822</v>
      </c>
      <c r="I783" s="830" t="s">
        <v>400</v>
      </c>
      <c r="J783" s="814" t="s">
        <v>1312</v>
      </c>
      <c r="K783" s="779"/>
      <c r="L783" s="835">
        <v>17</v>
      </c>
      <c r="M783" s="835"/>
      <c r="N783" s="831">
        <f t="shared" si="12"/>
        <v>17</v>
      </c>
      <c r="O783" s="832"/>
    </row>
    <row r="784" spans="1:15">
      <c r="A784" s="833" t="s">
        <v>37</v>
      </c>
      <c r="B784" s="834" t="s">
        <v>37</v>
      </c>
      <c r="C784" s="522" t="s">
        <v>426</v>
      </c>
      <c r="D784" s="779">
        <v>2014</v>
      </c>
      <c r="E784" s="779" t="s">
        <v>20</v>
      </c>
      <c r="F784" s="779" t="s">
        <v>1014</v>
      </c>
      <c r="G784" s="830" t="s">
        <v>2078</v>
      </c>
      <c r="H784" s="828" t="s">
        <v>769</v>
      </c>
      <c r="I784" s="830" t="s">
        <v>400</v>
      </c>
      <c r="J784" s="829" t="s">
        <v>1312</v>
      </c>
      <c r="K784" s="779"/>
      <c r="L784" s="835">
        <v>53</v>
      </c>
      <c r="M784" s="835"/>
      <c r="N784" s="831">
        <f t="shared" si="12"/>
        <v>53</v>
      </c>
      <c r="O784" s="832"/>
    </row>
    <row r="785" spans="1:15">
      <c r="A785" s="833" t="s">
        <v>37</v>
      </c>
      <c r="B785" s="834" t="s">
        <v>37</v>
      </c>
      <c r="C785" s="522" t="s">
        <v>426</v>
      </c>
      <c r="D785" s="779">
        <v>2014</v>
      </c>
      <c r="E785" s="779" t="s">
        <v>20</v>
      </c>
      <c r="F785" s="779" t="s">
        <v>1014</v>
      </c>
      <c r="G785" s="830" t="s">
        <v>2078</v>
      </c>
      <c r="H785" s="828" t="s">
        <v>807</v>
      </c>
      <c r="I785" s="779">
        <v>1</v>
      </c>
      <c r="J785" s="829" t="s">
        <v>1312</v>
      </c>
      <c r="K785" s="779"/>
      <c r="L785" s="835">
        <v>20</v>
      </c>
      <c r="M785" s="835"/>
      <c r="N785" s="831">
        <f t="shared" si="12"/>
        <v>20</v>
      </c>
      <c r="O785" s="832"/>
    </row>
    <row r="786" spans="1:15">
      <c r="A786" s="833" t="s">
        <v>37</v>
      </c>
      <c r="B786" s="827" t="s">
        <v>37</v>
      </c>
      <c r="C786" s="779" t="s">
        <v>426</v>
      </c>
      <c r="D786" s="779">
        <v>2014</v>
      </c>
      <c r="E786" s="779" t="s">
        <v>20</v>
      </c>
      <c r="F786" s="779" t="s">
        <v>1014</v>
      </c>
      <c r="G786" s="830" t="s">
        <v>2078</v>
      </c>
      <c r="H786" s="813" t="s">
        <v>648</v>
      </c>
      <c r="I786" s="779">
        <v>2</v>
      </c>
      <c r="J786" s="814" t="s">
        <v>1312</v>
      </c>
      <c r="K786" s="779"/>
      <c r="L786" s="835">
        <v>159</v>
      </c>
      <c r="M786" s="835">
        <v>53</v>
      </c>
      <c r="N786" s="831">
        <f t="shared" si="12"/>
        <v>212</v>
      </c>
      <c r="O786" s="832"/>
    </row>
    <row r="787" spans="1:15">
      <c r="A787" s="833" t="s">
        <v>37</v>
      </c>
      <c r="B787" s="834" t="s">
        <v>37</v>
      </c>
      <c r="C787" s="522" t="s">
        <v>426</v>
      </c>
      <c r="D787" s="779">
        <v>2014</v>
      </c>
      <c r="E787" s="779" t="s">
        <v>20</v>
      </c>
      <c r="F787" s="779" t="s">
        <v>1014</v>
      </c>
      <c r="G787" s="830" t="s">
        <v>2078</v>
      </c>
      <c r="H787" s="828" t="s">
        <v>1781</v>
      </c>
      <c r="I787" s="779">
        <v>2</v>
      </c>
      <c r="J787" s="829" t="s">
        <v>1312</v>
      </c>
      <c r="K787" s="830"/>
      <c r="L787" s="831">
        <v>72</v>
      </c>
      <c r="M787" s="831"/>
      <c r="N787" s="831">
        <f t="shared" si="12"/>
        <v>72</v>
      </c>
      <c r="O787" s="832"/>
    </row>
    <row r="788" spans="1:15">
      <c r="A788" s="833" t="s">
        <v>37</v>
      </c>
      <c r="B788" s="834" t="s">
        <v>37</v>
      </c>
      <c r="C788" s="522" t="s">
        <v>426</v>
      </c>
      <c r="D788" s="779">
        <v>2014</v>
      </c>
      <c r="E788" s="779" t="s">
        <v>20</v>
      </c>
      <c r="F788" s="779" t="s">
        <v>1014</v>
      </c>
      <c r="G788" s="830" t="s">
        <v>2078</v>
      </c>
      <c r="H788" s="813" t="s">
        <v>777</v>
      </c>
      <c r="I788" s="779">
        <v>1</v>
      </c>
      <c r="J788" s="814" t="s">
        <v>1312</v>
      </c>
      <c r="K788" s="779"/>
      <c r="L788" s="835">
        <v>78</v>
      </c>
      <c r="M788" s="835">
        <v>5</v>
      </c>
      <c r="N788" s="831">
        <f t="shared" si="12"/>
        <v>83</v>
      </c>
      <c r="O788" s="832"/>
    </row>
    <row r="789" spans="1:15">
      <c r="A789" s="833" t="s">
        <v>37</v>
      </c>
      <c r="B789" s="827" t="s">
        <v>37</v>
      </c>
      <c r="C789" s="779" t="s">
        <v>426</v>
      </c>
      <c r="D789" s="779">
        <v>2014</v>
      </c>
      <c r="E789" s="779" t="s">
        <v>20</v>
      </c>
      <c r="F789" s="779" t="s">
        <v>1014</v>
      </c>
      <c r="G789" s="830" t="s">
        <v>2078</v>
      </c>
      <c r="H789" s="828" t="s">
        <v>780</v>
      </c>
      <c r="I789" s="830" t="s">
        <v>400</v>
      </c>
      <c r="J789" s="829" t="s">
        <v>1312</v>
      </c>
      <c r="K789" s="830"/>
      <c r="L789" s="831">
        <v>19</v>
      </c>
      <c r="M789" s="831"/>
      <c r="N789" s="831">
        <f t="shared" si="12"/>
        <v>19</v>
      </c>
      <c r="O789" s="832"/>
    </row>
    <row r="790" spans="1:15">
      <c r="A790" s="833" t="s">
        <v>37</v>
      </c>
      <c r="B790" s="834" t="s">
        <v>37</v>
      </c>
      <c r="C790" s="522" t="s">
        <v>426</v>
      </c>
      <c r="D790" s="779">
        <v>2014</v>
      </c>
      <c r="E790" s="779" t="s">
        <v>20</v>
      </c>
      <c r="F790" s="779" t="s">
        <v>1014</v>
      </c>
      <c r="G790" s="830" t="s">
        <v>2078</v>
      </c>
      <c r="H790" s="828" t="s">
        <v>655</v>
      </c>
      <c r="I790" s="779">
        <v>1</v>
      </c>
      <c r="J790" s="829" t="s">
        <v>1312</v>
      </c>
      <c r="K790" s="830"/>
      <c r="L790" s="831"/>
      <c r="M790" s="831">
        <v>304</v>
      </c>
      <c r="N790" s="831">
        <f t="shared" si="12"/>
        <v>304</v>
      </c>
      <c r="O790" s="832"/>
    </row>
    <row r="791" spans="1:15">
      <c r="A791" s="833" t="s">
        <v>37</v>
      </c>
      <c r="B791" s="834" t="s">
        <v>37</v>
      </c>
      <c r="C791" s="522" t="s">
        <v>426</v>
      </c>
      <c r="D791" s="779">
        <v>2014</v>
      </c>
      <c r="E791" s="779" t="s">
        <v>20</v>
      </c>
      <c r="F791" s="779" t="s">
        <v>1014</v>
      </c>
      <c r="G791" s="830" t="s">
        <v>2078</v>
      </c>
      <c r="H791" s="813" t="s">
        <v>781</v>
      </c>
      <c r="I791" s="779">
        <v>2</v>
      </c>
      <c r="J791" s="814" t="s">
        <v>1312</v>
      </c>
      <c r="K791" s="779"/>
      <c r="L791" s="835"/>
      <c r="M791" s="835">
        <v>7</v>
      </c>
      <c r="N791" s="831">
        <f t="shared" si="12"/>
        <v>7</v>
      </c>
      <c r="O791" s="832"/>
    </row>
    <row r="792" spans="1:15">
      <c r="A792" s="833" t="s">
        <v>37</v>
      </c>
      <c r="B792" s="827" t="s">
        <v>37</v>
      </c>
      <c r="C792" s="779" t="s">
        <v>426</v>
      </c>
      <c r="D792" s="779">
        <v>2014</v>
      </c>
      <c r="E792" s="779" t="s">
        <v>20</v>
      </c>
      <c r="F792" s="779" t="s">
        <v>1014</v>
      </c>
      <c r="G792" s="830" t="s">
        <v>2078</v>
      </c>
      <c r="H792" s="828" t="s">
        <v>782</v>
      </c>
      <c r="I792" s="779">
        <v>1</v>
      </c>
      <c r="J792" s="829" t="s">
        <v>1312</v>
      </c>
      <c r="K792" s="830"/>
      <c r="L792" s="831"/>
      <c r="M792" s="831">
        <v>2053</v>
      </c>
      <c r="N792" s="831">
        <f t="shared" si="12"/>
        <v>2053</v>
      </c>
      <c r="O792" s="832"/>
    </row>
    <row r="793" spans="1:15">
      <c r="A793" s="833" t="s">
        <v>37</v>
      </c>
      <c r="B793" s="834" t="s">
        <v>37</v>
      </c>
      <c r="C793" s="522" t="s">
        <v>426</v>
      </c>
      <c r="D793" s="779">
        <v>2014</v>
      </c>
      <c r="E793" s="779" t="s">
        <v>20</v>
      </c>
      <c r="F793" s="779" t="s">
        <v>1014</v>
      </c>
      <c r="G793" s="830" t="s">
        <v>2078</v>
      </c>
      <c r="H793" s="828" t="s">
        <v>870</v>
      </c>
      <c r="I793" s="779">
        <v>2</v>
      </c>
      <c r="J793" s="829" t="s">
        <v>1312</v>
      </c>
      <c r="K793" s="830"/>
      <c r="L793" s="831">
        <v>23</v>
      </c>
      <c r="M793" s="831"/>
      <c r="N793" s="831">
        <f t="shared" ref="N793:N856" si="13">L793+M793</f>
        <v>23</v>
      </c>
      <c r="O793" s="832"/>
    </row>
    <row r="794" spans="1:15">
      <c r="A794" s="833" t="s">
        <v>37</v>
      </c>
      <c r="B794" s="834" t="s">
        <v>37</v>
      </c>
      <c r="C794" s="522" t="s">
        <v>426</v>
      </c>
      <c r="D794" s="779">
        <v>2014</v>
      </c>
      <c r="E794" s="779" t="s">
        <v>20</v>
      </c>
      <c r="F794" s="779" t="s">
        <v>1014</v>
      </c>
      <c r="G794" s="830" t="s">
        <v>2078</v>
      </c>
      <c r="H794" s="828" t="s">
        <v>1799</v>
      </c>
      <c r="I794" s="779">
        <v>2</v>
      </c>
      <c r="J794" s="829" t="s">
        <v>1312</v>
      </c>
      <c r="K794" s="830"/>
      <c r="L794" s="831">
        <v>1</v>
      </c>
      <c r="M794" s="831"/>
      <c r="N794" s="831">
        <f t="shared" si="13"/>
        <v>1</v>
      </c>
      <c r="O794" s="832"/>
    </row>
    <row r="795" spans="1:15">
      <c r="A795" s="833" t="s">
        <v>37</v>
      </c>
      <c r="B795" s="827" t="s">
        <v>37</v>
      </c>
      <c r="C795" s="779" t="s">
        <v>426</v>
      </c>
      <c r="D795" s="779">
        <v>2014</v>
      </c>
      <c r="E795" s="779" t="s">
        <v>20</v>
      </c>
      <c r="F795" s="779" t="s">
        <v>1014</v>
      </c>
      <c r="G795" s="830" t="s">
        <v>2078</v>
      </c>
      <c r="H795" s="813" t="s">
        <v>840</v>
      </c>
      <c r="I795" s="830" t="s">
        <v>400</v>
      </c>
      <c r="J795" s="814" t="s">
        <v>1312</v>
      </c>
      <c r="K795" s="779"/>
      <c r="L795" s="835"/>
      <c r="M795" s="835">
        <v>1</v>
      </c>
      <c r="N795" s="831">
        <f t="shared" si="13"/>
        <v>1</v>
      </c>
      <c r="O795" s="832"/>
    </row>
    <row r="796" spans="1:15">
      <c r="A796" s="833" t="s">
        <v>37</v>
      </c>
      <c r="B796" s="834" t="s">
        <v>37</v>
      </c>
      <c r="C796" s="522" t="s">
        <v>426</v>
      </c>
      <c r="D796" s="779">
        <v>2014</v>
      </c>
      <c r="E796" s="779" t="s">
        <v>20</v>
      </c>
      <c r="F796" s="779" t="s">
        <v>1014</v>
      </c>
      <c r="G796" s="830" t="s">
        <v>2078</v>
      </c>
      <c r="H796" s="828" t="s">
        <v>1805</v>
      </c>
      <c r="I796" s="830" t="s">
        <v>400</v>
      </c>
      <c r="J796" s="829" t="s">
        <v>1312</v>
      </c>
      <c r="K796" s="830"/>
      <c r="L796" s="831">
        <v>20</v>
      </c>
      <c r="M796" s="831"/>
      <c r="N796" s="831">
        <f t="shared" si="13"/>
        <v>20</v>
      </c>
      <c r="O796" s="832"/>
    </row>
    <row r="797" spans="1:15">
      <c r="A797" s="833" t="s">
        <v>37</v>
      </c>
      <c r="B797" s="834" t="s">
        <v>37</v>
      </c>
      <c r="C797" s="522" t="s">
        <v>426</v>
      </c>
      <c r="D797" s="779">
        <v>2014</v>
      </c>
      <c r="E797" s="779" t="s">
        <v>20</v>
      </c>
      <c r="F797" s="779" t="s">
        <v>1014</v>
      </c>
      <c r="G797" s="830" t="s">
        <v>2078</v>
      </c>
      <c r="H797" s="828" t="s">
        <v>814</v>
      </c>
      <c r="I797" s="830" t="s">
        <v>400</v>
      </c>
      <c r="J797" s="829" t="s">
        <v>1312</v>
      </c>
      <c r="K797" s="830"/>
      <c r="L797" s="831">
        <v>270</v>
      </c>
      <c r="M797" s="831">
        <v>2388</v>
      </c>
      <c r="N797" s="831">
        <f t="shared" si="13"/>
        <v>2658</v>
      </c>
      <c r="O797" s="832"/>
    </row>
    <row r="798" spans="1:15">
      <c r="A798" s="833" t="s">
        <v>37</v>
      </c>
      <c r="B798" s="827" t="s">
        <v>37</v>
      </c>
      <c r="C798" s="779" t="s">
        <v>426</v>
      </c>
      <c r="D798" s="779">
        <v>2014</v>
      </c>
      <c r="E798" s="779" t="s">
        <v>20</v>
      </c>
      <c r="F798" s="779" t="s">
        <v>1014</v>
      </c>
      <c r="G798" s="830" t="s">
        <v>2078</v>
      </c>
      <c r="H798" s="828" t="s">
        <v>815</v>
      </c>
      <c r="I798" s="830" t="s">
        <v>400</v>
      </c>
      <c r="J798" s="829" t="s">
        <v>1312</v>
      </c>
      <c r="K798" s="779"/>
      <c r="L798" s="835">
        <v>17</v>
      </c>
      <c r="M798" s="835"/>
      <c r="N798" s="831">
        <f t="shared" si="13"/>
        <v>17</v>
      </c>
      <c r="O798" s="832"/>
    </row>
    <row r="799" spans="1:15">
      <c r="A799" s="833" t="s">
        <v>37</v>
      </c>
      <c r="B799" s="834" t="s">
        <v>37</v>
      </c>
      <c r="C799" s="522" t="s">
        <v>426</v>
      </c>
      <c r="D799" s="779">
        <v>2014</v>
      </c>
      <c r="E799" s="779" t="s">
        <v>20</v>
      </c>
      <c r="F799" s="779" t="s">
        <v>1014</v>
      </c>
      <c r="G799" s="830" t="s">
        <v>2078</v>
      </c>
      <c r="H799" s="828" t="s">
        <v>784</v>
      </c>
      <c r="I799" s="779">
        <v>2</v>
      </c>
      <c r="J799" s="829" t="s">
        <v>1312</v>
      </c>
      <c r="K799" s="779"/>
      <c r="L799" s="835">
        <v>129</v>
      </c>
      <c r="M799" s="835"/>
      <c r="N799" s="831">
        <f t="shared" si="13"/>
        <v>129</v>
      </c>
      <c r="O799" s="832"/>
    </row>
    <row r="800" spans="1:15">
      <c r="A800" s="833" t="s">
        <v>37</v>
      </c>
      <c r="B800" s="834" t="s">
        <v>37</v>
      </c>
      <c r="C800" s="522" t="s">
        <v>426</v>
      </c>
      <c r="D800" s="779">
        <v>2014</v>
      </c>
      <c r="E800" s="779" t="s">
        <v>20</v>
      </c>
      <c r="F800" s="779" t="s">
        <v>1014</v>
      </c>
      <c r="G800" s="830" t="s">
        <v>2078</v>
      </c>
      <c r="H800" s="813" t="s">
        <v>785</v>
      </c>
      <c r="I800" s="830" t="s">
        <v>400</v>
      </c>
      <c r="J800" s="814" t="s">
        <v>1312</v>
      </c>
      <c r="K800" s="779"/>
      <c r="L800" s="835">
        <v>17</v>
      </c>
      <c r="M800" s="835"/>
      <c r="N800" s="831">
        <f t="shared" si="13"/>
        <v>17</v>
      </c>
      <c r="O800" s="832"/>
    </row>
    <row r="801" spans="1:15">
      <c r="A801" s="833" t="s">
        <v>37</v>
      </c>
      <c r="B801" s="827" t="s">
        <v>37</v>
      </c>
      <c r="C801" s="779" t="s">
        <v>426</v>
      </c>
      <c r="D801" s="779">
        <v>2014</v>
      </c>
      <c r="E801" s="779" t="s">
        <v>20</v>
      </c>
      <c r="F801" s="779" t="s">
        <v>1014</v>
      </c>
      <c r="G801" s="830" t="s">
        <v>2078</v>
      </c>
      <c r="H801" s="828" t="s">
        <v>1824</v>
      </c>
      <c r="I801" s="830" t="s">
        <v>400</v>
      </c>
      <c r="J801" s="829" t="s">
        <v>1312</v>
      </c>
      <c r="K801" s="830"/>
      <c r="L801" s="831">
        <v>6</v>
      </c>
      <c r="M801" s="831"/>
      <c r="N801" s="831">
        <f t="shared" si="13"/>
        <v>6</v>
      </c>
      <c r="O801" s="832"/>
    </row>
    <row r="802" spans="1:15">
      <c r="A802" s="833" t="s">
        <v>37</v>
      </c>
      <c r="B802" s="834" t="s">
        <v>37</v>
      </c>
      <c r="C802" s="522" t="s">
        <v>426</v>
      </c>
      <c r="D802" s="779">
        <v>2014</v>
      </c>
      <c r="E802" s="779" t="s">
        <v>20</v>
      </c>
      <c r="F802" s="779" t="s">
        <v>1014</v>
      </c>
      <c r="G802" s="830" t="s">
        <v>2078</v>
      </c>
      <c r="H802" s="813" t="s">
        <v>787</v>
      </c>
      <c r="I802" s="779">
        <v>1</v>
      </c>
      <c r="J802" s="814" t="s">
        <v>1312</v>
      </c>
      <c r="K802" s="779"/>
      <c r="L802" s="835">
        <v>1056</v>
      </c>
      <c r="M802" s="835"/>
      <c r="N802" s="831">
        <f t="shared" si="13"/>
        <v>1056</v>
      </c>
      <c r="O802" s="832"/>
    </row>
    <row r="803" spans="1:15">
      <c r="A803" s="833" t="s">
        <v>37</v>
      </c>
      <c r="B803" s="834" t="s">
        <v>37</v>
      </c>
      <c r="C803" s="522" t="s">
        <v>426</v>
      </c>
      <c r="D803" s="779">
        <v>2014</v>
      </c>
      <c r="E803" s="779" t="s">
        <v>20</v>
      </c>
      <c r="F803" s="779" t="s">
        <v>1014</v>
      </c>
      <c r="G803" s="830" t="s">
        <v>2078</v>
      </c>
      <c r="H803" s="828" t="s">
        <v>942</v>
      </c>
      <c r="I803" s="779">
        <v>2</v>
      </c>
      <c r="J803" s="829" t="s">
        <v>1312</v>
      </c>
      <c r="K803" s="779"/>
      <c r="L803" s="835"/>
      <c r="M803" s="835">
        <v>13</v>
      </c>
      <c r="N803" s="831">
        <f t="shared" si="13"/>
        <v>13</v>
      </c>
      <c r="O803" s="832"/>
    </row>
    <row r="804" spans="1:15">
      <c r="A804" s="833" t="s">
        <v>37</v>
      </c>
      <c r="B804" s="827" t="s">
        <v>37</v>
      </c>
      <c r="C804" s="779" t="s">
        <v>426</v>
      </c>
      <c r="D804" s="779">
        <v>2014</v>
      </c>
      <c r="E804" s="779" t="s">
        <v>20</v>
      </c>
      <c r="F804" s="779" t="s">
        <v>1014</v>
      </c>
      <c r="G804" s="830" t="s">
        <v>2078</v>
      </c>
      <c r="H804" s="828" t="s">
        <v>842</v>
      </c>
      <c r="I804" s="779">
        <v>2</v>
      </c>
      <c r="J804" s="829" t="s">
        <v>1312</v>
      </c>
      <c r="K804" s="779"/>
      <c r="L804" s="835">
        <v>41</v>
      </c>
      <c r="M804" s="835"/>
      <c r="N804" s="831">
        <f t="shared" si="13"/>
        <v>41</v>
      </c>
      <c r="O804" s="832"/>
    </row>
    <row r="805" spans="1:15">
      <c r="A805" s="833" t="s">
        <v>37</v>
      </c>
      <c r="B805" s="834" t="s">
        <v>37</v>
      </c>
      <c r="C805" s="522" t="s">
        <v>426</v>
      </c>
      <c r="D805" s="779">
        <v>2014</v>
      </c>
      <c r="E805" s="779" t="s">
        <v>20</v>
      </c>
      <c r="F805" s="779" t="s">
        <v>1014</v>
      </c>
      <c r="G805" s="830" t="s">
        <v>2078</v>
      </c>
      <c r="H805" s="813" t="s">
        <v>789</v>
      </c>
      <c r="I805" s="830" t="s">
        <v>400</v>
      </c>
      <c r="J805" s="814" t="s">
        <v>1312</v>
      </c>
      <c r="K805" s="779"/>
      <c r="L805" s="835">
        <v>103</v>
      </c>
      <c r="M805" s="835"/>
      <c r="N805" s="831">
        <f t="shared" si="13"/>
        <v>103</v>
      </c>
      <c r="O805" s="832"/>
    </row>
    <row r="806" spans="1:15">
      <c r="A806" s="833" t="s">
        <v>37</v>
      </c>
      <c r="B806" s="834" t="s">
        <v>37</v>
      </c>
      <c r="C806" s="522" t="s">
        <v>426</v>
      </c>
      <c r="D806" s="779">
        <v>2014</v>
      </c>
      <c r="E806" s="779" t="s">
        <v>20</v>
      </c>
      <c r="F806" s="779" t="s">
        <v>1014</v>
      </c>
      <c r="G806" s="830" t="s">
        <v>2078</v>
      </c>
      <c r="H806" s="828" t="s">
        <v>818</v>
      </c>
      <c r="I806" s="830" t="s">
        <v>400</v>
      </c>
      <c r="J806" s="829" t="s">
        <v>1312</v>
      </c>
      <c r="K806" s="779"/>
      <c r="L806" s="835">
        <v>63</v>
      </c>
      <c r="M806" s="835"/>
      <c r="N806" s="831">
        <f t="shared" si="13"/>
        <v>63</v>
      </c>
      <c r="O806" s="832"/>
    </row>
    <row r="807" spans="1:15">
      <c r="A807" s="833" t="s">
        <v>37</v>
      </c>
      <c r="B807" s="827" t="s">
        <v>37</v>
      </c>
      <c r="C807" s="779" t="s">
        <v>426</v>
      </c>
      <c r="D807" s="779">
        <v>2014</v>
      </c>
      <c r="E807" s="779" t="s">
        <v>20</v>
      </c>
      <c r="F807" s="779" t="s">
        <v>1014</v>
      </c>
      <c r="G807" s="830" t="s">
        <v>2078</v>
      </c>
      <c r="H807" s="828" t="s">
        <v>790</v>
      </c>
      <c r="I807" s="830" t="s">
        <v>400</v>
      </c>
      <c r="J807" s="829" t="s">
        <v>1312</v>
      </c>
      <c r="K807" s="830"/>
      <c r="L807" s="831"/>
      <c r="M807" s="831">
        <v>234</v>
      </c>
      <c r="N807" s="831">
        <f t="shared" si="13"/>
        <v>234</v>
      </c>
      <c r="O807" s="832"/>
    </row>
    <row r="808" spans="1:15">
      <c r="A808" s="833" t="s">
        <v>37</v>
      </c>
      <c r="B808" s="834" t="s">
        <v>37</v>
      </c>
      <c r="C808" s="522" t="s">
        <v>426</v>
      </c>
      <c r="D808" s="779">
        <v>2014</v>
      </c>
      <c r="E808" s="779" t="s">
        <v>20</v>
      </c>
      <c r="F808" s="779" t="s">
        <v>1014</v>
      </c>
      <c r="G808" s="830" t="s">
        <v>2078</v>
      </c>
      <c r="H808" s="813" t="s">
        <v>1859</v>
      </c>
      <c r="I808" s="830" t="s">
        <v>400</v>
      </c>
      <c r="J808" s="814" t="s">
        <v>1312</v>
      </c>
      <c r="K808" s="779"/>
      <c r="L808" s="835"/>
      <c r="M808" s="835">
        <v>33</v>
      </c>
      <c r="N808" s="831">
        <f t="shared" si="13"/>
        <v>33</v>
      </c>
      <c r="O808" s="832"/>
    </row>
    <row r="809" spans="1:15">
      <c r="A809" s="833" t="s">
        <v>37</v>
      </c>
      <c r="B809" s="834" t="s">
        <v>37</v>
      </c>
      <c r="C809" s="522" t="s">
        <v>426</v>
      </c>
      <c r="D809" s="779">
        <v>2014</v>
      </c>
      <c r="E809" s="779" t="s">
        <v>20</v>
      </c>
      <c r="F809" s="779" t="s">
        <v>1014</v>
      </c>
      <c r="G809" s="830" t="s">
        <v>2078</v>
      </c>
      <c r="H809" s="828" t="s">
        <v>792</v>
      </c>
      <c r="I809" s="779">
        <v>1</v>
      </c>
      <c r="J809" s="829" t="s">
        <v>1312</v>
      </c>
      <c r="K809" s="830"/>
      <c r="L809" s="831">
        <v>573</v>
      </c>
      <c r="M809" s="831">
        <v>8954</v>
      </c>
      <c r="N809" s="831">
        <f t="shared" si="13"/>
        <v>9527</v>
      </c>
      <c r="O809" s="832"/>
    </row>
    <row r="810" spans="1:15">
      <c r="A810" s="833" t="s">
        <v>37</v>
      </c>
      <c r="B810" s="827" t="s">
        <v>37</v>
      </c>
      <c r="C810" s="779" t="s">
        <v>426</v>
      </c>
      <c r="D810" s="779">
        <v>2014</v>
      </c>
      <c r="E810" s="779" t="s">
        <v>20</v>
      </c>
      <c r="F810" s="779" t="s">
        <v>1014</v>
      </c>
      <c r="G810" s="830" t="s">
        <v>2078</v>
      </c>
      <c r="H810" s="828" t="s">
        <v>828</v>
      </c>
      <c r="I810" s="779">
        <v>2</v>
      </c>
      <c r="J810" s="829" t="s">
        <v>1312</v>
      </c>
      <c r="K810" s="830"/>
      <c r="L810" s="831"/>
      <c r="M810" s="831">
        <v>5</v>
      </c>
      <c r="N810" s="831">
        <f t="shared" si="13"/>
        <v>5</v>
      </c>
      <c r="O810" s="832"/>
    </row>
    <row r="811" spans="1:15">
      <c r="A811" s="833" t="s">
        <v>37</v>
      </c>
      <c r="B811" s="834" t="s">
        <v>37</v>
      </c>
      <c r="C811" s="522" t="s">
        <v>426</v>
      </c>
      <c r="D811" s="779">
        <v>2014</v>
      </c>
      <c r="E811" s="779" t="s">
        <v>20</v>
      </c>
      <c r="F811" s="779" t="s">
        <v>1014</v>
      </c>
      <c r="G811" s="830" t="s">
        <v>2078</v>
      </c>
      <c r="H811" s="828" t="s">
        <v>1779</v>
      </c>
      <c r="I811" s="779">
        <v>2</v>
      </c>
      <c r="J811" s="829" t="s">
        <v>1312</v>
      </c>
      <c r="K811" s="779"/>
      <c r="L811" s="835">
        <v>403</v>
      </c>
      <c r="M811" s="835"/>
      <c r="N811" s="831">
        <f t="shared" si="13"/>
        <v>403</v>
      </c>
      <c r="O811" s="832"/>
    </row>
    <row r="812" spans="1:15">
      <c r="A812" s="833" t="s">
        <v>37</v>
      </c>
      <c r="B812" s="834" t="s">
        <v>37</v>
      </c>
      <c r="C812" s="522" t="s">
        <v>426</v>
      </c>
      <c r="D812" s="779">
        <v>2014</v>
      </c>
      <c r="E812" s="779" t="s">
        <v>20</v>
      </c>
      <c r="F812" s="779" t="s">
        <v>1014</v>
      </c>
      <c r="G812" s="830" t="s">
        <v>2078</v>
      </c>
      <c r="H812" s="828" t="s">
        <v>1184</v>
      </c>
      <c r="I812" s="779">
        <v>2</v>
      </c>
      <c r="J812" s="829" t="s">
        <v>1312</v>
      </c>
      <c r="K812" s="830"/>
      <c r="L812" s="831">
        <v>1421</v>
      </c>
      <c r="M812" s="831">
        <v>24</v>
      </c>
      <c r="N812" s="831">
        <f t="shared" si="13"/>
        <v>1445</v>
      </c>
      <c r="O812" s="832"/>
    </row>
    <row r="813" spans="1:15">
      <c r="A813" s="833" t="s">
        <v>37</v>
      </c>
      <c r="B813" s="827" t="s">
        <v>37</v>
      </c>
      <c r="C813" s="779" t="s">
        <v>426</v>
      </c>
      <c r="D813" s="779">
        <v>2014</v>
      </c>
      <c r="E813" s="779" t="s">
        <v>20</v>
      </c>
      <c r="F813" s="779" t="s">
        <v>1014</v>
      </c>
      <c r="G813" s="830" t="s">
        <v>2078</v>
      </c>
      <c r="H813" s="813" t="s">
        <v>833</v>
      </c>
      <c r="I813" s="779">
        <v>2</v>
      </c>
      <c r="J813" s="814" t="s">
        <v>1312</v>
      </c>
      <c r="K813" s="779"/>
      <c r="L813" s="835">
        <v>433</v>
      </c>
      <c r="M813" s="835">
        <v>364</v>
      </c>
      <c r="N813" s="831">
        <f t="shared" si="13"/>
        <v>797</v>
      </c>
      <c r="O813" s="832"/>
    </row>
    <row r="814" spans="1:15">
      <c r="A814" s="833" t="s">
        <v>37</v>
      </c>
      <c r="B814" s="834" t="s">
        <v>37</v>
      </c>
      <c r="C814" s="522" t="s">
        <v>426</v>
      </c>
      <c r="D814" s="779">
        <v>2014</v>
      </c>
      <c r="E814" s="779" t="s">
        <v>20</v>
      </c>
      <c r="F814" s="779" t="s">
        <v>1014</v>
      </c>
      <c r="G814" s="830" t="s">
        <v>2078</v>
      </c>
      <c r="H814" s="828" t="s">
        <v>794</v>
      </c>
      <c r="I814" s="779">
        <v>2</v>
      </c>
      <c r="J814" s="829" t="s">
        <v>1312</v>
      </c>
      <c r="K814" s="830"/>
      <c r="L814" s="831">
        <v>2106</v>
      </c>
      <c r="M814" s="831">
        <v>11</v>
      </c>
      <c r="N814" s="831">
        <f t="shared" si="13"/>
        <v>2117</v>
      </c>
      <c r="O814" s="832"/>
    </row>
    <row r="815" spans="1:15">
      <c r="A815" s="833" t="s">
        <v>37</v>
      </c>
      <c r="B815" s="834" t="s">
        <v>37</v>
      </c>
      <c r="C815" s="522" t="s">
        <v>426</v>
      </c>
      <c r="D815" s="779">
        <v>2014</v>
      </c>
      <c r="E815" s="779" t="s">
        <v>20</v>
      </c>
      <c r="F815" s="779" t="s">
        <v>1014</v>
      </c>
      <c r="G815" s="830" t="s">
        <v>2078</v>
      </c>
      <c r="H815" s="828" t="s">
        <v>866</v>
      </c>
      <c r="I815" s="779">
        <v>2</v>
      </c>
      <c r="J815" s="829" t="s">
        <v>1447</v>
      </c>
      <c r="K815" s="830"/>
      <c r="L815" s="831">
        <v>73</v>
      </c>
      <c r="M815" s="831">
        <v>17</v>
      </c>
      <c r="N815" s="831">
        <f t="shared" si="13"/>
        <v>90</v>
      </c>
      <c r="O815" s="832"/>
    </row>
    <row r="816" spans="1:15">
      <c r="A816" s="833" t="s">
        <v>37</v>
      </c>
      <c r="B816" s="827" t="s">
        <v>37</v>
      </c>
      <c r="C816" s="779" t="s">
        <v>426</v>
      </c>
      <c r="D816" s="779">
        <v>2014</v>
      </c>
      <c r="E816" s="779" t="s">
        <v>20</v>
      </c>
      <c r="F816" s="779" t="s">
        <v>1014</v>
      </c>
      <c r="G816" s="830" t="s">
        <v>2078</v>
      </c>
      <c r="H816" s="813" t="s">
        <v>1855</v>
      </c>
      <c r="I816" s="830" t="s">
        <v>400</v>
      </c>
      <c r="J816" s="814" t="s">
        <v>1447</v>
      </c>
      <c r="K816" s="779"/>
      <c r="L816" s="835"/>
      <c r="M816" s="835">
        <v>29</v>
      </c>
      <c r="N816" s="831">
        <f t="shared" si="13"/>
        <v>29</v>
      </c>
      <c r="O816" s="832"/>
    </row>
    <row r="817" spans="1:15">
      <c r="A817" s="833" t="s">
        <v>37</v>
      </c>
      <c r="B817" s="834" t="s">
        <v>37</v>
      </c>
      <c r="C817" s="522" t="s">
        <v>426</v>
      </c>
      <c r="D817" s="779">
        <v>2014</v>
      </c>
      <c r="E817" s="779" t="s">
        <v>20</v>
      </c>
      <c r="F817" s="779" t="s">
        <v>1014</v>
      </c>
      <c r="G817" s="830" t="s">
        <v>2078</v>
      </c>
      <c r="H817" s="828" t="s">
        <v>1790</v>
      </c>
      <c r="I817" s="830" t="s">
        <v>400</v>
      </c>
      <c r="J817" s="829" t="s">
        <v>1447</v>
      </c>
      <c r="K817" s="830"/>
      <c r="L817" s="831"/>
      <c r="M817" s="831">
        <v>84</v>
      </c>
      <c r="N817" s="831">
        <f t="shared" si="13"/>
        <v>84</v>
      </c>
      <c r="O817" s="832"/>
    </row>
    <row r="818" spans="1:15">
      <c r="A818" s="833" t="s">
        <v>37</v>
      </c>
      <c r="B818" s="834" t="s">
        <v>37</v>
      </c>
      <c r="C818" s="522" t="s">
        <v>426</v>
      </c>
      <c r="D818" s="779">
        <v>2014</v>
      </c>
      <c r="E818" s="779" t="s">
        <v>20</v>
      </c>
      <c r="F818" s="779" t="s">
        <v>1014</v>
      </c>
      <c r="G818" s="830" t="s">
        <v>2078</v>
      </c>
      <c r="H818" s="813" t="s">
        <v>1857</v>
      </c>
      <c r="I818" s="779">
        <v>2</v>
      </c>
      <c r="J818" s="814" t="s">
        <v>1447</v>
      </c>
      <c r="K818" s="779"/>
      <c r="L818" s="835"/>
      <c r="M818" s="835">
        <v>19</v>
      </c>
      <c r="N818" s="831">
        <f t="shared" si="13"/>
        <v>19</v>
      </c>
      <c r="O818" s="832"/>
    </row>
    <row r="819" spans="1:15">
      <c r="A819" s="833" t="s">
        <v>37</v>
      </c>
      <c r="B819" s="827" t="s">
        <v>37</v>
      </c>
      <c r="C819" s="779" t="s">
        <v>426</v>
      </c>
      <c r="D819" s="779">
        <v>2014</v>
      </c>
      <c r="E819" s="779" t="s">
        <v>20</v>
      </c>
      <c r="F819" s="779" t="s">
        <v>1014</v>
      </c>
      <c r="G819" s="830" t="s">
        <v>2078</v>
      </c>
      <c r="H819" s="813" t="s">
        <v>796</v>
      </c>
      <c r="I819" s="779">
        <v>2</v>
      </c>
      <c r="J819" s="814" t="s">
        <v>1447</v>
      </c>
      <c r="K819" s="779"/>
      <c r="L819" s="835"/>
      <c r="M819" s="835">
        <v>5</v>
      </c>
      <c r="N819" s="831">
        <f t="shared" si="13"/>
        <v>5</v>
      </c>
      <c r="O819" s="832"/>
    </row>
    <row r="820" spans="1:15">
      <c r="A820" s="833" t="s">
        <v>37</v>
      </c>
      <c r="B820" s="834" t="s">
        <v>37</v>
      </c>
      <c r="C820" s="522" t="s">
        <v>426</v>
      </c>
      <c r="D820" s="779">
        <v>2014</v>
      </c>
      <c r="E820" s="779" t="s">
        <v>20</v>
      </c>
      <c r="F820" s="779" t="s">
        <v>1014</v>
      </c>
      <c r="G820" s="830" t="s">
        <v>2078</v>
      </c>
      <c r="H820" s="813" t="s">
        <v>755</v>
      </c>
      <c r="I820" s="779">
        <v>2</v>
      </c>
      <c r="J820" s="814" t="s">
        <v>1447</v>
      </c>
      <c r="K820" s="779"/>
      <c r="L820" s="835">
        <v>79</v>
      </c>
      <c r="M820" s="835"/>
      <c r="N820" s="831">
        <f t="shared" si="13"/>
        <v>79</v>
      </c>
      <c r="O820" s="832"/>
    </row>
    <row r="821" spans="1:15">
      <c r="A821" s="833" t="s">
        <v>37</v>
      </c>
      <c r="B821" s="834" t="s">
        <v>37</v>
      </c>
      <c r="C821" s="522" t="s">
        <v>426</v>
      </c>
      <c r="D821" s="779">
        <v>2014</v>
      </c>
      <c r="E821" s="779" t="s">
        <v>20</v>
      </c>
      <c r="F821" s="779" t="s">
        <v>1014</v>
      </c>
      <c r="G821" s="830" t="s">
        <v>2078</v>
      </c>
      <c r="H821" s="813" t="s">
        <v>1793</v>
      </c>
      <c r="I821" s="779">
        <v>2</v>
      </c>
      <c r="J821" s="814" t="s">
        <v>1447</v>
      </c>
      <c r="K821" s="779"/>
      <c r="L821" s="835"/>
      <c r="M821" s="835">
        <v>1</v>
      </c>
      <c r="N821" s="831">
        <f t="shared" si="13"/>
        <v>1</v>
      </c>
      <c r="O821" s="832"/>
    </row>
    <row r="822" spans="1:15">
      <c r="A822" s="833" t="s">
        <v>37</v>
      </c>
      <c r="B822" s="827" t="s">
        <v>37</v>
      </c>
      <c r="C822" s="779" t="s">
        <v>426</v>
      </c>
      <c r="D822" s="779">
        <v>2014</v>
      </c>
      <c r="E822" s="779" t="s">
        <v>20</v>
      </c>
      <c r="F822" s="779" t="s">
        <v>1014</v>
      </c>
      <c r="G822" s="830" t="s">
        <v>2078</v>
      </c>
      <c r="H822" s="828" t="s">
        <v>834</v>
      </c>
      <c r="I822" s="779">
        <v>2</v>
      </c>
      <c r="J822" s="829" t="s">
        <v>1447</v>
      </c>
      <c r="K822" s="830"/>
      <c r="L822" s="831">
        <v>132</v>
      </c>
      <c r="M822" s="831"/>
      <c r="N822" s="831">
        <f t="shared" si="13"/>
        <v>132</v>
      </c>
      <c r="O822" s="832"/>
    </row>
    <row r="823" spans="1:15">
      <c r="A823" s="833" t="s">
        <v>37</v>
      </c>
      <c r="B823" s="834" t="s">
        <v>37</v>
      </c>
      <c r="C823" s="522" t="s">
        <v>426</v>
      </c>
      <c r="D823" s="779">
        <v>2014</v>
      </c>
      <c r="E823" s="779" t="s">
        <v>20</v>
      </c>
      <c r="F823" s="779" t="s">
        <v>1014</v>
      </c>
      <c r="G823" s="830" t="s">
        <v>2078</v>
      </c>
      <c r="H823" s="828" t="s">
        <v>1163</v>
      </c>
      <c r="I823" s="779">
        <v>2</v>
      </c>
      <c r="J823" s="829" t="s">
        <v>1447</v>
      </c>
      <c r="K823" s="830"/>
      <c r="L823" s="831">
        <v>76</v>
      </c>
      <c r="M823" s="831">
        <v>9</v>
      </c>
      <c r="N823" s="831">
        <f t="shared" si="13"/>
        <v>85</v>
      </c>
      <c r="O823" s="832"/>
    </row>
    <row r="824" spans="1:15">
      <c r="A824" s="833" t="s">
        <v>37</v>
      </c>
      <c r="B824" s="834" t="s">
        <v>37</v>
      </c>
      <c r="C824" s="522" t="s">
        <v>426</v>
      </c>
      <c r="D824" s="779">
        <v>2014</v>
      </c>
      <c r="E824" s="779" t="s">
        <v>20</v>
      </c>
      <c r="F824" s="779" t="s">
        <v>1014</v>
      </c>
      <c r="G824" s="830" t="s">
        <v>2078</v>
      </c>
      <c r="H824" s="813" t="s">
        <v>868</v>
      </c>
      <c r="I824" s="779">
        <v>2</v>
      </c>
      <c r="J824" s="814" t="s">
        <v>1447</v>
      </c>
      <c r="K824" s="779"/>
      <c r="L824" s="835">
        <v>38</v>
      </c>
      <c r="M824" s="835">
        <v>3</v>
      </c>
      <c r="N824" s="831">
        <f t="shared" si="13"/>
        <v>41</v>
      </c>
      <c r="O824" s="832"/>
    </row>
    <row r="825" spans="1:15">
      <c r="A825" s="833" t="s">
        <v>37</v>
      </c>
      <c r="B825" s="827" t="s">
        <v>37</v>
      </c>
      <c r="C825" s="779" t="s">
        <v>426</v>
      </c>
      <c r="D825" s="779">
        <v>2014</v>
      </c>
      <c r="E825" s="779" t="s">
        <v>20</v>
      </c>
      <c r="F825" s="779" t="s">
        <v>1014</v>
      </c>
      <c r="G825" s="830" t="s">
        <v>2078</v>
      </c>
      <c r="H825" s="813" t="s">
        <v>831</v>
      </c>
      <c r="I825" s="779">
        <v>1</v>
      </c>
      <c r="J825" s="814" t="s">
        <v>1447</v>
      </c>
      <c r="K825" s="779"/>
      <c r="L825" s="835">
        <v>85</v>
      </c>
      <c r="M825" s="835"/>
      <c r="N825" s="831">
        <f t="shared" si="13"/>
        <v>85</v>
      </c>
      <c r="O825" s="832"/>
    </row>
    <row r="826" spans="1:15">
      <c r="A826" s="833" t="s">
        <v>37</v>
      </c>
      <c r="B826" s="834" t="s">
        <v>37</v>
      </c>
      <c r="C826" s="522" t="s">
        <v>426</v>
      </c>
      <c r="D826" s="779">
        <v>2014</v>
      </c>
      <c r="E826" s="779" t="s">
        <v>20</v>
      </c>
      <c r="F826" s="779" t="s">
        <v>1014</v>
      </c>
      <c r="G826" s="830" t="s">
        <v>2078</v>
      </c>
      <c r="H826" s="813" t="s">
        <v>603</v>
      </c>
      <c r="I826" s="779">
        <v>1</v>
      </c>
      <c r="J826" s="814" t="s">
        <v>1447</v>
      </c>
      <c r="K826" s="779"/>
      <c r="L826" s="835">
        <v>250</v>
      </c>
      <c r="M826" s="835"/>
      <c r="N826" s="831">
        <f t="shared" si="13"/>
        <v>250</v>
      </c>
      <c r="O826" s="832"/>
    </row>
    <row r="827" spans="1:15">
      <c r="A827" s="833" t="s">
        <v>37</v>
      </c>
      <c r="B827" s="834" t="s">
        <v>37</v>
      </c>
      <c r="C827" s="522" t="s">
        <v>426</v>
      </c>
      <c r="D827" s="779">
        <v>2014</v>
      </c>
      <c r="E827" s="779" t="s">
        <v>20</v>
      </c>
      <c r="F827" s="779" t="s">
        <v>1014</v>
      </c>
      <c r="G827" s="830" t="s">
        <v>2078</v>
      </c>
      <c r="H827" s="828" t="s">
        <v>805</v>
      </c>
      <c r="I827" s="779">
        <v>1</v>
      </c>
      <c r="J827" s="829" t="s">
        <v>1447</v>
      </c>
      <c r="K827" s="830"/>
      <c r="L827" s="831">
        <v>46</v>
      </c>
      <c r="M827" s="831"/>
      <c r="N827" s="831">
        <f t="shared" si="13"/>
        <v>46</v>
      </c>
      <c r="O827" s="832"/>
    </row>
    <row r="828" spans="1:15">
      <c r="A828" s="833" t="s">
        <v>37</v>
      </c>
      <c r="B828" s="827" t="s">
        <v>37</v>
      </c>
      <c r="C828" s="779" t="s">
        <v>426</v>
      </c>
      <c r="D828" s="779">
        <v>2014</v>
      </c>
      <c r="E828" s="779" t="s">
        <v>20</v>
      </c>
      <c r="F828" s="779" t="s">
        <v>1014</v>
      </c>
      <c r="G828" s="830" t="s">
        <v>2078</v>
      </c>
      <c r="H828" s="828" t="s">
        <v>1818</v>
      </c>
      <c r="I828" s="830" t="s">
        <v>400</v>
      </c>
      <c r="J828" s="829" t="s">
        <v>1447</v>
      </c>
      <c r="K828" s="779"/>
      <c r="L828" s="835">
        <v>14</v>
      </c>
      <c r="M828" s="835"/>
      <c r="N828" s="831">
        <f t="shared" si="13"/>
        <v>14</v>
      </c>
      <c r="O828" s="832"/>
    </row>
    <row r="829" spans="1:15">
      <c r="A829" s="833" t="s">
        <v>37</v>
      </c>
      <c r="B829" s="834" t="s">
        <v>37</v>
      </c>
      <c r="C829" s="522" t="s">
        <v>426</v>
      </c>
      <c r="D829" s="779">
        <v>2014</v>
      </c>
      <c r="E829" s="779" t="s">
        <v>20</v>
      </c>
      <c r="F829" s="779" t="s">
        <v>1014</v>
      </c>
      <c r="G829" s="830" t="s">
        <v>2078</v>
      </c>
      <c r="H829" s="828" t="s">
        <v>806</v>
      </c>
      <c r="I829" s="779">
        <v>2</v>
      </c>
      <c r="J829" s="829" t="s">
        <v>1447</v>
      </c>
      <c r="K829" s="830"/>
      <c r="L829" s="831">
        <v>172</v>
      </c>
      <c r="M829" s="831"/>
      <c r="N829" s="831">
        <f t="shared" si="13"/>
        <v>172</v>
      </c>
      <c r="O829" s="832"/>
    </row>
    <row r="830" spans="1:15">
      <c r="A830" s="833" t="s">
        <v>37</v>
      </c>
      <c r="B830" s="834" t="s">
        <v>37</v>
      </c>
      <c r="C830" s="522" t="s">
        <v>426</v>
      </c>
      <c r="D830" s="779">
        <v>2014</v>
      </c>
      <c r="E830" s="779" t="s">
        <v>20</v>
      </c>
      <c r="F830" s="779" t="s">
        <v>1014</v>
      </c>
      <c r="G830" s="830" t="s">
        <v>2078</v>
      </c>
      <c r="H830" s="828" t="s">
        <v>605</v>
      </c>
      <c r="I830" s="779">
        <v>1</v>
      </c>
      <c r="J830" s="829" t="s">
        <v>1447</v>
      </c>
      <c r="K830" s="830"/>
      <c r="L830" s="831">
        <v>222</v>
      </c>
      <c r="M830" s="831"/>
      <c r="N830" s="831">
        <f t="shared" si="13"/>
        <v>222</v>
      </c>
      <c r="O830" s="832"/>
    </row>
    <row r="831" spans="1:15">
      <c r="A831" s="833" t="s">
        <v>37</v>
      </c>
      <c r="B831" s="827" t="s">
        <v>37</v>
      </c>
      <c r="C831" s="779" t="s">
        <v>426</v>
      </c>
      <c r="D831" s="779">
        <v>2014</v>
      </c>
      <c r="E831" s="779" t="s">
        <v>20</v>
      </c>
      <c r="F831" s="779" t="s">
        <v>1014</v>
      </c>
      <c r="G831" s="830" t="s">
        <v>2078</v>
      </c>
      <c r="H831" s="828" t="s">
        <v>607</v>
      </c>
      <c r="I831" s="779">
        <v>1</v>
      </c>
      <c r="J831" s="829" t="s">
        <v>1447</v>
      </c>
      <c r="K831" s="830"/>
      <c r="L831" s="831">
        <v>230</v>
      </c>
      <c r="M831" s="831"/>
      <c r="N831" s="831">
        <f t="shared" si="13"/>
        <v>230</v>
      </c>
      <c r="O831" s="832"/>
    </row>
    <row r="832" spans="1:15">
      <c r="A832" s="833" t="s">
        <v>37</v>
      </c>
      <c r="B832" s="834" t="s">
        <v>37</v>
      </c>
      <c r="C832" s="522" t="s">
        <v>426</v>
      </c>
      <c r="D832" s="779">
        <v>2014</v>
      </c>
      <c r="E832" s="779" t="s">
        <v>20</v>
      </c>
      <c r="F832" s="779" t="s">
        <v>1014</v>
      </c>
      <c r="G832" s="830" t="s">
        <v>2078</v>
      </c>
      <c r="H832" s="828" t="s">
        <v>621</v>
      </c>
      <c r="I832" s="779">
        <v>1</v>
      </c>
      <c r="J832" s="829" t="s">
        <v>1447</v>
      </c>
      <c r="K832" s="830"/>
      <c r="L832" s="831"/>
      <c r="M832" s="831">
        <v>1</v>
      </c>
      <c r="N832" s="831">
        <f t="shared" si="13"/>
        <v>1</v>
      </c>
      <c r="O832" s="832"/>
    </row>
    <row r="833" spans="1:15">
      <c r="A833" s="833" t="s">
        <v>37</v>
      </c>
      <c r="B833" s="834" t="s">
        <v>37</v>
      </c>
      <c r="C833" s="522" t="s">
        <v>426</v>
      </c>
      <c r="D833" s="779">
        <v>2014</v>
      </c>
      <c r="E833" s="779" t="s">
        <v>20</v>
      </c>
      <c r="F833" s="779" t="s">
        <v>1014</v>
      </c>
      <c r="G833" s="830" t="s">
        <v>2078</v>
      </c>
      <c r="H833" s="828" t="s">
        <v>1232</v>
      </c>
      <c r="I833" s="830" t="s">
        <v>400</v>
      </c>
      <c r="J833" s="829" t="s">
        <v>1447</v>
      </c>
      <c r="K833" s="830"/>
      <c r="L833" s="831">
        <v>117</v>
      </c>
      <c r="M833" s="831">
        <v>27</v>
      </c>
      <c r="N833" s="831">
        <f t="shared" si="13"/>
        <v>144</v>
      </c>
      <c r="O833" s="832"/>
    </row>
    <row r="834" spans="1:15">
      <c r="A834" s="833" t="s">
        <v>37</v>
      </c>
      <c r="B834" s="827" t="s">
        <v>37</v>
      </c>
      <c r="C834" s="779" t="s">
        <v>426</v>
      </c>
      <c r="D834" s="779">
        <v>2014</v>
      </c>
      <c r="E834" s="779" t="s">
        <v>20</v>
      </c>
      <c r="F834" s="779" t="s">
        <v>1014</v>
      </c>
      <c r="G834" s="830" t="s">
        <v>2078</v>
      </c>
      <c r="H834" s="813" t="s">
        <v>82</v>
      </c>
      <c r="I834" s="779">
        <v>1</v>
      </c>
      <c r="J834" s="814" t="s">
        <v>1447</v>
      </c>
      <c r="K834" s="779"/>
      <c r="L834" s="835">
        <v>159</v>
      </c>
      <c r="M834" s="835">
        <v>82</v>
      </c>
      <c r="N834" s="831">
        <f t="shared" si="13"/>
        <v>241</v>
      </c>
      <c r="O834" s="832"/>
    </row>
    <row r="835" spans="1:15">
      <c r="A835" s="833" t="s">
        <v>37</v>
      </c>
      <c r="B835" s="834" t="s">
        <v>37</v>
      </c>
      <c r="C835" s="522" t="s">
        <v>426</v>
      </c>
      <c r="D835" s="779">
        <v>2014</v>
      </c>
      <c r="E835" s="779" t="s">
        <v>20</v>
      </c>
      <c r="F835" s="779" t="s">
        <v>1014</v>
      </c>
      <c r="G835" s="830" t="s">
        <v>2078</v>
      </c>
      <c r="H835" s="828" t="s">
        <v>1786</v>
      </c>
      <c r="I835" s="779">
        <v>2</v>
      </c>
      <c r="J835" s="829" t="s">
        <v>1447</v>
      </c>
      <c r="K835" s="779"/>
      <c r="L835" s="835">
        <v>33</v>
      </c>
      <c r="M835" s="835">
        <v>3</v>
      </c>
      <c r="N835" s="831">
        <f t="shared" si="13"/>
        <v>36</v>
      </c>
      <c r="O835" s="832"/>
    </row>
    <row r="836" spans="1:15">
      <c r="A836" s="833" t="s">
        <v>37</v>
      </c>
      <c r="B836" s="834" t="s">
        <v>37</v>
      </c>
      <c r="C836" s="522" t="s">
        <v>426</v>
      </c>
      <c r="D836" s="779">
        <v>2014</v>
      </c>
      <c r="E836" s="779" t="s">
        <v>20</v>
      </c>
      <c r="F836" s="779" t="s">
        <v>1014</v>
      </c>
      <c r="G836" s="830" t="s">
        <v>2078</v>
      </c>
      <c r="H836" s="813" t="s">
        <v>419</v>
      </c>
      <c r="I836" s="779">
        <v>1</v>
      </c>
      <c r="J836" s="814" t="s">
        <v>1447</v>
      </c>
      <c r="K836" s="779"/>
      <c r="L836" s="835"/>
      <c r="M836" s="835">
        <v>29</v>
      </c>
      <c r="N836" s="831">
        <f t="shared" si="13"/>
        <v>29</v>
      </c>
      <c r="O836" s="832"/>
    </row>
    <row r="837" spans="1:15">
      <c r="A837" s="833" t="s">
        <v>37</v>
      </c>
      <c r="B837" s="827" t="s">
        <v>37</v>
      </c>
      <c r="C837" s="779" t="s">
        <v>426</v>
      </c>
      <c r="D837" s="779">
        <v>2014</v>
      </c>
      <c r="E837" s="779" t="s">
        <v>20</v>
      </c>
      <c r="F837" s="779" t="s">
        <v>1014</v>
      </c>
      <c r="G837" s="830" t="s">
        <v>2078</v>
      </c>
      <c r="H837" s="828" t="s">
        <v>855</v>
      </c>
      <c r="I837" s="830" t="s">
        <v>400</v>
      </c>
      <c r="J837" s="829" t="s">
        <v>1447</v>
      </c>
      <c r="K837" s="830"/>
      <c r="L837" s="831">
        <v>16</v>
      </c>
      <c r="M837" s="831">
        <v>104</v>
      </c>
      <c r="N837" s="831">
        <f t="shared" si="13"/>
        <v>120</v>
      </c>
      <c r="O837" s="832"/>
    </row>
    <row r="838" spans="1:15">
      <c r="A838" s="833" t="s">
        <v>37</v>
      </c>
      <c r="B838" s="834" t="s">
        <v>37</v>
      </c>
      <c r="C838" s="522" t="s">
        <v>426</v>
      </c>
      <c r="D838" s="779">
        <v>2014</v>
      </c>
      <c r="E838" s="779" t="s">
        <v>20</v>
      </c>
      <c r="F838" s="779" t="s">
        <v>1014</v>
      </c>
      <c r="G838" s="830" t="s">
        <v>2078</v>
      </c>
      <c r="H838" s="828" t="s">
        <v>927</v>
      </c>
      <c r="I838" s="830" t="s">
        <v>400</v>
      </c>
      <c r="J838" s="829" t="s">
        <v>1447</v>
      </c>
      <c r="K838" s="830"/>
      <c r="L838" s="831">
        <v>33</v>
      </c>
      <c r="M838" s="831"/>
      <c r="N838" s="831">
        <f t="shared" si="13"/>
        <v>33</v>
      </c>
      <c r="O838" s="832"/>
    </row>
    <row r="839" spans="1:15">
      <c r="A839" s="833" t="s">
        <v>37</v>
      </c>
      <c r="B839" s="834" t="s">
        <v>37</v>
      </c>
      <c r="C839" s="522" t="s">
        <v>426</v>
      </c>
      <c r="D839" s="779">
        <v>2014</v>
      </c>
      <c r="E839" s="779" t="s">
        <v>20</v>
      </c>
      <c r="F839" s="779" t="s">
        <v>1014</v>
      </c>
      <c r="G839" s="830" t="s">
        <v>2078</v>
      </c>
      <c r="H839" s="828" t="s">
        <v>768</v>
      </c>
      <c r="I839" s="779">
        <v>2</v>
      </c>
      <c r="J839" s="829" t="s">
        <v>1447</v>
      </c>
      <c r="K839" s="779"/>
      <c r="L839" s="835">
        <v>196</v>
      </c>
      <c r="M839" s="835"/>
      <c r="N839" s="831">
        <f t="shared" si="13"/>
        <v>196</v>
      </c>
      <c r="O839" s="832"/>
    </row>
    <row r="840" spans="1:15">
      <c r="A840" s="833" t="s">
        <v>37</v>
      </c>
      <c r="B840" s="827" t="s">
        <v>37</v>
      </c>
      <c r="C840" s="779" t="s">
        <v>426</v>
      </c>
      <c r="D840" s="779">
        <v>2014</v>
      </c>
      <c r="E840" s="779" t="s">
        <v>20</v>
      </c>
      <c r="F840" s="779" t="s">
        <v>1014</v>
      </c>
      <c r="G840" s="830" t="s">
        <v>2078</v>
      </c>
      <c r="H840" s="813" t="s">
        <v>770</v>
      </c>
      <c r="I840" s="830" t="s">
        <v>400</v>
      </c>
      <c r="J840" s="814" t="s">
        <v>1447</v>
      </c>
      <c r="K840" s="779"/>
      <c r="L840" s="835">
        <v>3</v>
      </c>
      <c r="M840" s="835"/>
      <c r="N840" s="831">
        <f t="shared" si="13"/>
        <v>3</v>
      </c>
      <c r="O840" s="832"/>
    </row>
    <row r="841" spans="1:15">
      <c r="A841" s="833" t="s">
        <v>37</v>
      </c>
      <c r="B841" s="834" t="s">
        <v>37</v>
      </c>
      <c r="C841" s="522" t="s">
        <v>426</v>
      </c>
      <c r="D841" s="779">
        <v>2014</v>
      </c>
      <c r="E841" s="779" t="s">
        <v>20</v>
      </c>
      <c r="F841" s="779" t="s">
        <v>1014</v>
      </c>
      <c r="G841" s="830" t="s">
        <v>2078</v>
      </c>
      <c r="H841" s="813" t="s">
        <v>1781</v>
      </c>
      <c r="I841" s="779">
        <v>2</v>
      </c>
      <c r="J841" s="814" t="s">
        <v>1447</v>
      </c>
      <c r="K841" s="779"/>
      <c r="L841" s="835">
        <v>2</v>
      </c>
      <c r="M841" s="835"/>
      <c r="N841" s="831">
        <f t="shared" si="13"/>
        <v>2</v>
      </c>
      <c r="O841" s="832"/>
    </row>
    <row r="842" spans="1:15">
      <c r="A842" s="833" t="s">
        <v>37</v>
      </c>
      <c r="B842" s="834" t="s">
        <v>37</v>
      </c>
      <c r="C842" s="522" t="s">
        <v>426</v>
      </c>
      <c r="D842" s="779">
        <v>2014</v>
      </c>
      <c r="E842" s="779" t="s">
        <v>20</v>
      </c>
      <c r="F842" s="779" t="s">
        <v>1014</v>
      </c>
      <c r="G842" s="830" t="s">
        <v>2078</v>
      </c>
      <c r="H842" s="813" t="s">
        <v>777</v>
      </c>
      <c r="I842" s="779">
        <v>1</v>
      </c>
      <c r="J842" s="814" t="s">
        <v>1447</v>
      </c>
      <c r="K842" s="779"/>
      <c r="L842" s="835">
        <v>5</v>
      </c>
      <c r="M842" s="835"/>
      <c r="N842" s="831">
        <f t="shared" si="13"/>
        <v>5</v>
      </c>
      <c r="O842" s="832"/>
    </row>
    <row r="843" spans="1:15">
      <c r="A843" s="833" t="s">
        <v>37</v>
      </c>
      <c r="B843" s="827" t="s">
        <v>37</v>
      </c>
      <c r="C843" s="779" t="s">
        <v>426</v>
      </c>
      <c r="D843" s="779">
        <v>2014</v>
      </c>
      <c r="E843" s="779" t="s">
        <v>20</v>
      </c>
      <c r="F843" s="779" t="s">
        <v>1014</v>
      </c>
      <c r="G843" s="830" t="s">
        <v>2078</v>
      </c>
      <c r="H843" s="828" t="s">
        <v>780</v>
      </c>
      <c r="I843" s="830" t="s">
        <v>400</v>
      </c>
      <c r="J843" s="829" t="s">
        <v>1447</v>
      </c>
      <c r="K843" s="830"/>
      <c r="L843" s="831"/>
      <c r="M843" s="831">
        <v>46</v>
      </c>
      <c r="N843" s="831">
        <f t="shared" si="13"/>
        <v>46</v>
      </c>
      <c r="O843" s="832"/>
    </row>
    <row r="844" spans="1:15">
      <c r="A844" s="833" t="s">
        <v>37</v>
      </c>
      <c r="B844" s="834" t="s">
        <v>37</v>
      </c>
      <c r="C844" s="522" t="s">
        <v>426</v>
      </c>
      <c r="D844" s="779">
        <v>2014</v>
      </c>
      <c r="E844" s="779" t="s">
        <v>20</v>
      </c>
      <c r="F844" s="779" t="s">
        <v>1014</v>
      </c>
      <c r="G844" s="830" t="s">
        <v>2078</v>
      </c>
      <c r="H844" s="813" t="s">
        <v>655</v>
      </c>
      <c r="I844" s="779">
        <v>1</v>
      </c>
      <c r="J844" s="814" t="s">
        <v>1447</v>
      </c>
      <c r="K844" s="779"/>
      <c r="L844" s="835"/>
      <c r="M844" s="835">
        <v>26</v>
      </c>
      <c r="N844" s="831">
        <f t="shared" si="13"/>
        <v>26</v>
      </c>
      <c r="O844" s="832"/>
    </row>
    <row r="845" spans="1:15">
      <c r="A845" s="833" t="s">
        <v>37</v>
      </c>
      <c r="B845" s="834" t="s">
        <v>37</v>
      </c>
      <c r="C845" s="522" t="s">
        <v>426</v>
      </c>
      <c r="D845" s="779">
        <v>2014</v>
      </c>
      <c r="E845" s="779" t="s">
        <v>20</v>
      </c>
      <c r="F845" s="779" t="s">
        <v>1014</v>
      </c>
      <c r="G845" s="830" t="s">
        <v>2078</v>
      </c>
      <c r="H845" s="813" t="s">
        <v>782</v>
      </c>
      <c r="I845" s="779">
        <v>1</v>
      </c>
      <c r="J845" s="814" t="s">
        <v>1447</v>
      </c>
      <c r="K845" s="779"/>
      <c r="L845" s="835"/>
      <c r="M845" s="835">
        <v>180</v>
      </c>
      <c r="N845" s="831">
        <f t="shared" si="13"/>
        <v>180</v>
      </c>
      <c r="O845" s="832"/>
    </row>
    <row r="846" spans="1:15">
      <c r="A846" s="833" t="s">
        <v>37</v>
      </c>
      <c r="B846" s="827" t="s">
        <v>37</v>
      </c>
      <c r="C846" s="779" t="s">
        <v>426</v>
      </c>
      <c r="D846" s="779">
        <v>2014</v>
      </c>
      <c r="E846" s="779" t="s">
        <v>20</v>
      </c>
      <c r="F846" s="779" t="s">
        <v>1014</v>
      </c>
      <c r="G846" s="830" t="s">
        <v>2078</v>
      </c>
      <c r="H846" s="828" t="s">
        <v>870</v>
      </c>
      <c r="I846" s="779">
        <v>2</v>
      </c>
      <c r="J846" s="829" t="s">
        <v>1447</v>
      </c>
      <c r="K846" s="830"/>
      <c r="L846" s="831">
        <v>3</v>
      </c>
      <c r="M846" s="831"/>
      <c r="N846" s="831">
        <f t="shared" si="13"/>
        <v>3</v>
      </c>
      <c r="O846" s="832"/>
    </row>
    <row r="847" spans="1:15">
      <c r="A847" s="833" t="s">
        <v>37</v>
      </c>
      <c r="B847" s="834" t="s">
        <v>37</v>
      </c>
      <c r="C847" s="522" t="s">
        <v>426</v>
      </c>
      <c r="D847" s="779">
        <v>2014</v>
      </c>
      <c r="E847" s="779" t="s">
        <v>20</v>
      </c>
      <c r="F847" s="779" t="s">
        <v>1014</v>
      </c>
      <c r="G847" s="830" t="s">
        <v>2078</v>
      </c>
      <c r="H847" s="828" t="s">
        <v>1799</v>
      </c>
      <c r="I847" s="779">
        <v>2</v>
      </c>
      <c r="J847" s="829" t="s">
        <v>1447</v>
      </c>
      <c r="K847" s="830"/>
      <c r="L847" s="831">
        <v>1</v>
      </c>
      <c r="M847" s="831"/>
      <c r="N847" s="831">
        <f t="shared" si="13"/>
        <v>1</v>
      </c>
      <c r="O847" s="832"/>
    </row>
    <row r="848" spans="1:15">
      <c r="A848" s="833" t="s">
        <v>37</v>
      </c>
      <c r="B848" s="834" t="s">
        <v>37</v>
      </c>
      <c r="C848" s="522" t="s">
        <v>426</v>
      </c>
      <c r="D848" s="779">
        <v>2014</v>
      </c>
      <c r="E848" s="779" t="s">
        <v>20</v>
      </c>
      <c r="F848" s="779" t="s">
        <v>1014</v>
      </c>
      <c r="G848" s="830" t="s">
        <v>2078</v>
      </c>
      <c r="H848" s="828" t="s">
        <v>814</v>
      </c>
      <c r="I848" s="830" t="s">
        <v>400</v>
      </c>
      <c r="J848" s="829" t="s">
        <v>1447</v>
      </c>
      <c r="K848" s="830"/>
      <c r="L848" s="831">
        <v>55</v>
      </c>
      <c r="M848" s="831">
        <v>22</v>
      </c>
      <c r="N848" s="831">
        <f t="shared" si="13"/>
        <v>77</v>
      </c>
      <c r="O848" s="832"/>
    </row>
    <row r="849" spans="1:15">
      <c r="A849" s="833" t="s">
        <v>37</v>
      </c>
      <c r="B849" s="827" t="s">
        <v>37</v>
      </c>
      <c r="C849" s="779" t="s">
        <v>426</v>
      </c>
      <c r="D849" s="779">
        <v>2014</v>
      </c>
      <c r="E849" s="779" t="s">
        <v>20</v>
      </c>
      <c r="F849" s="779" t="s">
        <v>1014</v>
      </c>
      <c r="G849" s="830" t="s">
        <v>2078</v>
      </c>
      <c r="H849" s="828" t="s">
        <v>815</v>
      </c>
      <c r="I849" s="830" t="s">
        <v>400</v>
      </c>
      <c r="J849" s="829" t="s">
        <v>1447</v>
      </c>
      <c r="K849" s="830"/>
      <c r="L849" s="831">
        <v>7</v>
      </c>
      <c r="M849" s="831"/>
      <c r="N849" s="831">
        <f t="shared" si="13"/>
        <v>7</v>
      </c>
      <c r="O849" s="832"/>
    </row>
    <row r="850" spans="1:15">
      <c r="A850" s="833" t="s">
        <v>37</v>
      </c>
      <c r="B850" s="834" t="s">
        <v>37</v>
      </c>
      <c r="C850" s="522" t="s">
        <v>426</v>
      </c>
      <c r="D850" s="779">
        <v>2014</v>
      </c>
      <c r="E850" s="779" t="s">
        <v>20</v>
      </c>
      <c r="F850" s="779" t="s">
        <v>1014</v>
      </c>
      <c r="G850" s="830" t="s">
        <v>2078</v>
      </c>
      <c r="H850" s="813" t="s">
        <v>784</v>
      </c>
      <c r="I850" s="779">
        <v>2</v>
      </c>
      <c r="J850" s="814" t="s">
        <v>1447</v>
      </c>
      <c r="K850" s="779"/>
      <c r="L850" s="835">
        <v>75</v>
      </c>
      <c r="M850" s="835"/>
      <c r="N850" s="831">
        <f t="shared" si="13"/>
        <v>75</v>
      </c>
      <c r="O850" s="832"/>
    </row>
    <row r="851" spans="1:15">
      <c r="A851" s="833" t="s">
        <v>37</v>
      </c>
      <c r="B851" s="834" t="s">
        <v>37</v>
      </c>
      <c r="C851" s="522" t="s">
        <v>426</v>
      </c>
      <c r="D851" s="779">
        <v>2014</v>
      </c>
      <c r="E851" s="779" t="s">
        <v>20</v>
      </c>
      <c r="F851" s="779" t="s">
        <v>1014</v>
      </c>
      <c r="G851" s="830" t="s">
        <v>2078</v>
      </c>
      <c r="H851" s="828" t="s">
        <v>942</v>
      </c>
      <c r="I851" s="779">
        <v>2</v>
      </c>
      <c r="J851" s="829" t="s">
        <v>1447</v>
      </c>
      <c r="K851" s="830"/>
      <c r="L851" s="831"/>
      <c r="M851" s="831">
        <v>33</v>
      </c>
      <c r="N851" s="831">
        <f t="shared" si="13"/>
        <v>33</v>
      </c>
      <c r="O851" s="832"/>
    </row>
    <row r="852" spans="1:15">
      <c r="A852" s="833" t="s">
        <v>37</v>
      </c>
      <c r="B852" s="827" t="s">
        <v>37</v>
      </c>
      <c r="C852" s="779" t="s">
        <v>426</v>
      </c>
      <c r="D852" s="779">
        <v>2014</v>
      </c>
      <c r="E852" s="779" t="s">
        <v>20</v>
      </c>
      <c r="F852" s="779" t="s">
        <v>1014</v>
      </c>
      <c r="G852" s="830" t="s">
        <v>2078</v>
      </c>
      <c r="H852" s="813" t="s">
        <v>842</v>
      </c>
      <c r="I852" s="779">
        <v>2</v>
      </c>
      <c r="J852" s="814" t="s">
        <v>1447</v>
      </c>
      <c r="K852" s="779"/>
      <c r="L852" s="835">
        <v>45</v>
      </c>
      <c r="M852" s="835"/>
      <c r="N852" s="831">
        <f t="shared" si="13"/>
        <v>45</v>
      </c>
      <c r="O852" s="832"/>
    </row>
    <row r="853" spans="1:15">
      <c r="A853" s="833" t="s">
        <v>37</v>
      </c>
      <c r="B853" s="834" t="s">
        <v>37</v>
      </c>
      <c r="C853" s="522" t="s">
        <v>426</v>
      </c>
      <c r="D853" s="779">
        <v>2014</v>
      </c>
      <c r="E853" s="779" t="s">
        <v>20</v>
      </c>
      <c r="F853" s="779" t="s">
        <v>1014</v>
      </c>
      <c r="G853" s="830" t="s">
        <v>2078</v>
      </c>
      <c r="H853" s="813" t="s">
        <v>789</v>
      </c>
      <c r="I853" s="830" t="s">
        <v>400</v>
      </c>
      <c r="J853" s="814" t="s">
        <v>1447</v>
      </c>
      <c r="K853" s="779"/>
      <c r="L853" s="835">
        <v>72</v>
      </c>
      <c r="M853" s="835"/>
      <c r="N853" s="831">
        <f t="shared" si="13"/>
        <v>72</v>
      </c>
      <c r="O853" s="832"/>
    </row>
    <row r="854" spans="1:15">
      <c r="A854" s="833" t="s">
        <v>37</v>
      </c>
      <c r="B854" s="834" t="s">
        <v>37</v>
      </c>
      <c r="C854" s="522" t="s">
        <v>426</v>
      </c>
      <c r="D854" s="779">
        <v>2014</v>
      </c>
      <c r="E854" s="779" t="s">
        <v>20</v>
      </c>
      <c r="F854" s="779" t="s">
        <v>1014</v>
      </c>
      <c r="G854" s="830" t="s">
        <v>2078</v>
      </c>
      <c r="H854" s="828" t="s">
        <v>790</v>
      </c>
      <c r="I854" s="830" t="s">
        <v>400</v>
      </c>
      <c r="J854" s="829" t="s">
        <v>1447</v>
      </c>
      <c r="K854" s="779"/>
      <c r="L854" s="835">
        <v>63</v>
      </c>
      <c r="M854" s="835">
        <v>173</v>
      </c>
      <c r="N854" s="831">
        <f t="shared" si="13"/>
        <v>236</v>
      </c>
      <c r="O854" s="832"/>
    </row>
    <row r="855" spans="1:15">
      <c r="A855" s="833" t="s">
        <v>37</v>
      </c>
      <c r="B855" s="827" t="s">
        <v>37</v>
      </c>
      <c r="C855" s="779" t="s">
        <v>426</v>
      </c>
      <c r="D855" s="779">
        <v>2014</v>
      </c>
      <c r="E855" s="779" t="s">
        <v>20</v>
      </c>
      <c r="F855" s="779" t="s">
        <v>1014</v>
      </c>
      <c r="G855" s="830" t="s">
        <v>2078</v>
      </c>
      <c r="H855" s="813" t="s">
        <v>1859</v>
      </c>
      <c r="I855" s="830" t="s">
        <v>400</v>
      </c>
      <c r="J855" s="814" t="s">
        <v>1447</v>
      </c>
      <c r="K855" s="779"/>
      <c r="L855" s="835"/>
      <c r="M855" s="835">
        <v>22</v>
      </c>
      <c r="N855" s="831">
        <f t="shared" si="13"/>
        <v>22</v>
      </c>
      <c r="O855" s="832"/>
    </row>
    <row r="856" spans="1:15">
      <c r="A856" s="833" t="s">
        <v>37</v>
      </c>
      <c r="B856" s="834" t="s">
        <v>37</v>
      </c>
      <c r="C856" s="522" t="s">
        <v>426</v>
      </c>
      <c r="D856" s="779">
        <v>2014</v>
      </c>
      <c r="E856" s="779" t="s">
        <v>20</v>
      </c>
      <c r="F856" s="779" t="s">
        <v>1014</v>
      </c>
      <c r="G856" s="830" t="s">
        <v>2078</v>
      </c>
      <c r="H856" s="813" t="s">
        <v>791</v>
      </c>
      <c r="I856" s="779">
        <v>2</v>
      </c>
      <c r="J856" s="814" t="s">
        <v>1447</v>
      </c>
      <c r="K856" s="779"/>
      <c r="L856" s="835">
        <v>54</v>
      </c>
      <c r="M856" s="835">
        <v>24</v>
      </c>
      <c r="N856" s="831">
        <f t="shared" si="13"/>
        <v>78</v>
      </c>
      <c r="O856" s="832"/>
    </row>
    <row r="857" spans="1:15">
      <c r="A857" s="833" t="s">
        <v>37</v>
      </c>
      <c r="B857" s="834" t="s">
        <v>37</v>
      </c>
      <c r="C857" s="522" t="s">
        <v>426</v>
      </c>
      <c r="D857" s="779">
        <v>2014</v>
      </c>
      <c r="E857" s="779" t="s">
        <v>20</v>
      </c>
      <c r="F857" s="779" t="s">
        <v>1014</v>
      </c>
      <c r="G857" s="830" t="s">
        <v>2078</v>
      </c>
      <c r="H857" s="828" t="s">
        <v>792</v>
      </c>
      <c r="I857" s="779">
        <v>1</v>
      </c>
      <c r="J857" s="829" t="s">
        <v>1447</v>
      </c>
      <c r="K857" s="830"/>
      <c r="L857" s="831"/>
      <c r="M857" s="831">
        <v>2282</v>
      </c>
      <c r="N857" s="831">
        <f t="shared" ref="N857:N920" si="14">L857+M857</f>
        <v>2282</v>
      </c>
      <c r="O857" s="832"/>
    </row>
    <row r="858" spans="1:15">
      <c r="A858" s="833" t="s">
        <v>37</v>
      </c>
      <c r="B858" s="827" t="s">
        <v>37</v>
      </c>
      <c r="C858" s="779" t="s">
        <v>426</v>
      </c>
      <c r="D858" s="779">
        <v>2014</v>
      </c>
      <c r="E858" s="779" t="s">
        <v>20</v>
      </c>
      <c r="F858" s="779" t="s">
        <v>1014</v>
      </c>
      <c r="G858" s="830" t="s">
        <v>2078</v>
      </c>
      <c r="H858" s="813" t="s">
        <v>1184</v>
      </c>
      <c r="I858" s="779">
        <v>2</v>
      </c>
      <c r="J858" s="814" t="s">
        <v>1447</v>
      </c>
      <c r="K858" s="779"/>
      <c r="L858" s="835">
        <v>207</v>
      </c>
      <c r="M858" s="835">
        <v>125</v>
      </c>
      <c r="N858" s="831">
        <f t="shared" si="14"/>
        <v>332</v>
      </c>
      <c r="O858" s="832"/>
    </row>
    <row r="859" spans="1:15">
      <c r="A859" s="833" t="s">
        <v>37</v>
      </c>
      <c r="B859" s="834" t="s">
        <v>37</v>
      </c>
      <c r="C859" s="522" t="s">
        <v>426</v>
      </c>
      <c r="D859" s="779">
        <v>2014</v>
      </c>
      <c r="E859" s="779" t="s">
        <v>20</v>
      </c>
      <c r="F859" s="779" t="s">
        <v>1014</v>
      </c>
      <c r="G859" s="830" t="s">
        <v>2078</v>
      </c>
      <c r="H859" s="828" t="s">
        <v>833</v>
      </c>
      <c r="I859" s="779">
        <v>2</v>
      </c>
      <c r="J859" s="829" t="s">
        <v>1447</v>
      </c>
      <c r="K859" s="779"/>
      <c r="L859" s="835">
        <v>66</v>
      </c>
      <c r="M859" s="835"/>
      <c r="N859" s="831">
        <f t="shared" si="14"/>
        <v>66</v>
      </c>
      <c r="O859" s="832"/>
    </row>
    <row r="860" spans="1:15">
      <c r="A860" s="833" t="s">
        <v>37</v>
      </c>
      <c r="B860" s="834" t="s">
        <v>37</v>
      </c>
      <c r="C860" s="522" t="s">
        <v>426</v>
      </c>
      <c r="D860" s="779">
        <v>2014</v>
      </c>
      <c r="E860" s="779" t="s">
        <v>20</v>
      </c>
      <c r="F860" s="779" t="s">
        <v>1014</v>
      </c>
      <c r="G860" s="830" t="s">
        <v>2078</v>
      </c>
      <c r="H860" s="828" t="s">
        <v>1847</v>
      </c>
      <c r="I860" s="830" t="s">
        <v>400</v>
      </c>
      <c r="J860" s="829" t="s">
        <v>1447</v>
      </c>
      <c r="K860" s="830"/>
      <c r="L860" s="831">
        <v>38</v>
      </c>
      <c r="M860" s="831"/>
      <c r="N860" s="831">
        <f t="shared" si="14"/>
        <v>38</v>
      </c>
      <c r="O860" s="832"/>
    </row>
    <row r="861" spans="1:15">
      <c r="A861" s="833" t="s">
        <v>37</v>
      </c>
      <c r="B861" s="827" t="s">
        <v>37</v>
      </c>
      <c r="C861" s="779" t="s">
        <v>426</v>
      </c>
      <c r="D861" s="779">
        <v>2014</v>
      </c>
      <c r="E861" s="779" t="s">
        <v>20</v>
      </c>
      <c r="F861" s="779" t="s">
        <v>1014</v>
      </c>
      <c r="G861" s="830" t="s">
        <v>2078</v>
      </c>
      <c r="H861" s="828" t="s">
        <v>794</v>
      </c>
      <c r="I861" s="779">
        <v>2</v>
      </c>
      <c r="J861" s="829" t="s">
        <v>1447</v>
      </c>
      <c r="K861" s="779"/>
      <c r="L861" s="835">
        <v>50</v>
      </c>
      <c r="M861" s="835"/>
      <c r="N861" s="831">
        <f t="shared" si="14"/>
        <v>50</v>
      </c>
      <c r="O861" s="832"/>
    </row>
    <row r="862" spans="1:15">
      <c r="A862" s="833" t="s">
        <v>37</v>
      </c>
      <c r="B862" s="834" t="s">
        <v>37</v>
      </c>
      <c r="C862" s="522" t="s">
        <v>426</v>
      </c>
      <c r="D862" s="779">
        <v>2014</v>
      </c>
      <c r="E862" s="779" t="s">
        <v>20</v>
      </c>
      <c r="F862" s="779" t="s">
        <v>1014</v>
      </c>
      <c r="G862" s="830" t="s">
        <v>2078</v>
      </c>
      <c r="H862" s="813" t="s">
        <v>82</v>
      </c>
      <c r="I862" s="779">
        <v>1</v>
      </c>
      <c r="J862" s="814" t="s">
        <v>1448</v>
      </c>
      <c r="K862" s="779"/>
      <c r="L862" s="835">
        <v>101</v>
      </c>
      <c r="M862" s="835"/>
      <c r="N862" s="831">
        <f t="shared" si="14"/>
        <v>101</v>
      </c>
      <c r="O862" s="832"/>
    </row>
    <row r="863" spans="1:15">
      <c r="A863" s="833" t="s">
        <v>37</v>
      </c>
      <c r="B863" s="834" t="s">
        <v>37</v>
      </c>
      <c r="C863" s="522" t="s">
        <v>426</v>
      </c>
      <c r="D863" s="779">
        <v>2014</v>
      </c>
      <c r="E863" s="779" t="s">
        <v>20</v>
      </c>
      <c r="F863" s="779" t="s">
        <v>1014</v>
      </c>
      <c r="G863" s="830" t="s">
        <v>2078</v>
      </c>
      <c r="H863" s="813" t="s">
        <v>782</v>
      </c>
      <c r="I863" s="779">
        <v>1</v>
      </c>
      <c r="J863" s="814" t="s">
        <v>1448</v>
      </c>
      <c r="K863" s="779"/>
      <c r="L863" s="835">
        <v>47</v>
      </c>
      <c r="M863" s="835"/>
      <c r="N863" s="831">
        <f t="shared" si="14"/>
        <v>47</v>
      </c>
      <c r="O863" s="832"/>
    </row>
    <row r="864" spans="1:15">
      <c r="A864" s="833" t="s">
        <v>37</v>
      </c>
      <c r="B864" s="827" t="s">
        <v>37</v>
      </c>
      <c r="C864" s="779" t="s">
        <v>426</v>
      </c>
      <c r="D864" s="779">
        <v>2014</v>
      </c>
      <c r="E864" s="779" t="s">
        <v>20</v>
      </c>
      <c r="F864" s="779" t="s">
        <v>1014</v>
      </c>
      <c r="G864" s="830" t="s">
        <v>2078</v>
      </c>
      <c r="H864" s="828" t="s">
        <v>814</v>
      </c>
      <c r="I864" s="830" t="s">
        <v>400</v>
      </c>
      <c r="J864" s="814" t="s">
        <v>1448</v>
      </c>
      <c r="K864" s="830"/>
      <c r="L864" s="831">
        <v>23</v>
      </c>
      <c r="M864" s="831"/>
      <c r="N864" s="831">
        <f t="shared" si="14"/>
        <v>23</v>
      </c>
      <c r="O864" s="832"/>
    </row>
    <row r="865" spans="1:15">
      <c r="A865" s="833" t="s">
        <v>37</v>
      </c>
      <c r="B865" s="834" t="s">
        <v>37</v>
      </c>
      <c r="C865" s="522" t="s">
        <v>426</v>
      </c>
      <c r="D865" s="779">
        <v>2014</v>
      </c>
      <c r="E865" s="779" t="s">
        <v>20</v>
      </c>
      <c r="F865" s="779" t="s">
        <v>1014</v>
      </c>
      <c r="G865" s="830" t="s">
        <v>2078</v>
      </c>
      <c r="H865" s="813" t="s">
        <v>784</v>
      </c>
      <c r="I865" s="779">
        <v>2</v>
      </c>
      <c r="J865" s="814" t="s">
        <v>1448</v>
      </c>
      <c r="K865" s="779"/>
      <c r="L865" s="835">
        <v>10</v>
      </c>
      <c r="M865" s="835"/>
      <c r="N865" s="831">
        <f t="shared" si="14"/>
        <v>10</v>
      </c>
      <c r="O865" s="832"/>
    </row>
    <row r="866" spans="1:15">
      <c r="A866" s="833" t="s">
        <v>37</v>
      </c>
      <c r="B866" s="834" t="s">
        <v>37</v>
      </c>
      <c r="C866" s="522" t="s">
        <v>426</v>
      </c>
      <c r="D866" s="779">
        <v>2014</v>
      </c>
      <c r="E866" s="779" t="s">
        <v>20</v>
      </c>
      <c r="F866" s="779" t="s">
        <v>1014</v>
      </c>
      <c r="G866" s="830" t="s">
        <v>2078</v>
      </c>
      <c r="H866" s="828" t="s">
        <v>1184</v>
      </c>
      <c r="I866" s="779">
        <v>2</v>
      </c>
      <c r="J866" s="814" t="s">
        <v>1448</v>
      </c>
      <c r="K866" s="779"/>
      <c r="L866" s="835">
        <v>51</v>
      </c>
      <c r="M866" s="835"/>
      <c r="N866" s="831">
        <f t="shared" si="14"/>
        <v>51</v>
      </c>
      <c r="O866" s="832"/>
    </row>
    <row r="867" spans="1:15">
      <c r="A867" s="833" t="s">
        <v>37</v>
      </c>
      <c r="B867" s="827" t="s">
        <v>37</v>
      </c>
      <c r="C867" s="779" t="s">
        <v>426</v>
      </c>
      <c r="D867" s="779">
        <v>2014</v>
      </c>
      <c r="E867" s="779" t="s">
        <v>20</v>
      </c>
      <c r="F867" s="779" t="s">
        <v>1014</v>
      </c>
      <c r="G867" s="830" t="s">
        <v>2078</v>
      </c>
      <c r="H867" s="828" t="s">
        <v>822</v>
      </c>
      <c r="I867" s="830" t="s">
        <v>400</v>
      </c>
      <c r="J867" s="829" t="s">
        <v>1307</v>
      </c>
      <c r="K867" s="779"/>
      <c r="L867" s="835">
        <v>127</v>
      </c>
      <c r="M867" s="835"/>
      <c r="N867" s="831">
        <f t="shared" si="14"/>
        <v>127</v>
      </c>
      <c r="O867" s="832"/>
    </row>
    <row r="868" spans="1:15">
      <c r="A868" s="833" t="s">
        <v>37</v>
      </c>
      <c r="B868" s="834" t="s">
        <v>37</v>
      </c>
      <c r="C868" s="522" t="s">
        <v>426</v>
      </c>
      <c r="D868" s="779">
        <v>2014</v>
      </c>
      <c r="E868" s="779" t="s">
        <v>20</v>
      </c>
      <c r="F868" s="779" t="s">
        <v>1014</v>
      </c>
      <c r="G868" s="830" t="s">
        <v>2078</v>
      </c>
      <c r="H868" s="828" t="s">
        <v>1850</v>
      </c>
      <c r="I868" s="830" t="s">
        <v>400</v>
      </c>
      <c r="J868" s="829" t="s">
        <v>1307</v>
      </c>
      <c r="K868" s="830"/>
      <c r="L868" s="831">
        <v>36</v>
      </c>
      <c r="M868" s="831"/>
      <c r="N868" s="831">
        <f t="shared" si="14"/>
        <v>36</v>
      </c>
      <c r="O868" s="832"/>
    </row>
    <row r="869" spans="1:15">
      <c r="A869" s="833" t="s">
        <v>37</v>
      </c>
      <c r="B869" s="834" t="s">
        <v>37</v>
      </c>
      <c r="C869" s="522" t="s">
        <v>426</v>
      </c>
      <c r="D869" s="779">
        <v>2014</v>
      </c>
      <c r="E869" s="779" t="s">
        <v>20</v>
      </c>
      <c r="F869" s="779" t="s">
        <v>1014</v>
      </c>
      <c r="G869" s="830" t="s">
        <v>2078</v>
      </c>
      <c r="H869" s="828" t="s">
        <v>823</v>
      </c>
      <c r="I869" s="779">
        <v>1</v>
      </c>
      <c r="J869" s="829" t="s">
        <v>1307</v>
      </c>
      <c r="K869" s="830"/>
      <c r="L869" s="831">
        <v>22123</v>
      </c>
      <c r="M869" s="831"/>
      <c r="N869" s="831">
        <f t="shared" si="14"/>
        <v>22123</v>
      </c>
      <c r="O869" s="832"/>
    </row>
    <row r="870" spans="1:15">
      <c r="A870" s="833" t="s">
        <v>37</v>
      </c>
      <c r="B870" s="827" t="s">
        <v>37</v>
      </c>
      <c r="C870" s="779" t="s">
        <v>426</v>
      </c>
      <c r="D870" s="779">
        <v>2014</v>
      </c>
      <c r="E870" s="779" t="s">
        <v>20</v>
      </c>
      <c r="F870" s="779" t="s">
        <v>1014</v>
      </c>
      <c r="G870" s="830" t="s">
        <v>2078</v>
      </c>
      <c r="H870" s="813" t="s">
        <v>769</v>
      </c>
      <c r="I870" s="830" t="s">
        <v>400</v>
      </c>
      <c r="J870" s="814" t="s">
        <v>1307</v>
      </c>
      <c r="K870" s="779"/>
      <c r="L870" s="835">
        <v>45</v>
      </c>
      <c r="M870" s="835"/>
      <c r="N870" s="831">
        <f t="shared" si="14"/>
        <v>45</v>
      </c>
      <c r="O870" s="832"/>
    </row>
    <row r="871" spans="1:15">
      <c r="A871" s="833" t="s">
        <v>37</v>
      </c>
      <c r="B871" s="834" t="s">
        <v>37</v>
      </c>
      <c r="C871" s="522" t="s">
        <v>426</v>
      </c>
      <c r="D871" s="779">
        <v>2014</v>
      </c>
      <c r="E871" s="779" t="s">
        <v>20</v>
      </c>
      <c r="F871" s="779" t="s">
        <v>1014</v>
      </c>
      <c r="G871" s="830" t="s">
        <v>2078</v>
      </c>
      <c r="H871" s="828" t="s">
        <v>780</v>
      </c>
      <c r="I871" s="830" t="s">
        <v>400</v>
      </c>
      <c r="J871" s="829" t="s">
        <v>1307</v>
      </c>
      <c r="K871" s="830"/>
      <c r="L871" s="835">
        <v>146</v>
      </c>
      <c r="M871" s="835"/>
      <c r="N871" s="831">
        <f t="shared" si="14"/>
        <v>146</v>
      </c>
      <c r="O871" s="832"/>
    </row>
    <row r="872" spans="1:15">
      <c r="A872" s="833" t="s">
        <v>37</v>
      </c>
      <c r="B872" s="834" t="s">
        <v>37</v>
      </c>
      <c r="C872" s="522" t="s">
        <v>426</v>
      </c>
      <c r="D872" s="779">
        <v>2014</v>
      </c>
      <c r="E872" s="779" t="s">
        <v>20</v>
      </c>
      <c r="F872" s="779" t="s">
        <v>1014</v>
      </c>
      <c r="G872" s="830" t="s">
        <v>2078</v>
      </c>
      <c r="H872" s="828" t="s">
        <v>655</v>
      </c>
      <c r="I872" s="779">
        <v>1</v>
      </c>
      <c r="J872" s="829" t="s">
        <v>1307</v>
      </c>
      <c r="K872" s="830"/>
      <c r="L872" s="835">
        <v>19094</v>
      </c>
      <c r="M872" s="835"/>
      <c r="N872" s="831">
        <f t="shared" si="14"/>
        <v>19094</v>
      </c>
      <c r="O872" s="832"/>
    </row>
    <row r="873" spans="1:15">
      <c r="A873" s="833" t="s">
        <v>37</v>
      </c>
      <c r="B873" s="827" t="s">
        <v>37</v>
      </c>
      <c r="C873" s="779" t="s">
        <v>426</v>
      </c>
      <c r="D873" s="779">
        <v>2014</v>
      </c>
      <c r="E873" s="779" t="s">
        <v>20</v>
      </c>
      <c r="F873" s="779" t="s">
        <v>1014</v>
      </c>
      <c r="G873" s="830" t="s">
        <v>2078</v>
      </c>
      <c r="H873" s="828" t="s">
        <v>781</v>
      </c>
      <c r="I873" s="779">
        <v>2</v>
      </c>
      <c r="J873" s="829" t="s">
        <v>1307</v>
      </c>
      <c r="K873" s="830"/>
      <c r="L873" s="831">
        <v>545</v>
      </c>
      <c r="M873" s="831"/>
      <c r="N873" s="831">
        <f t="shared" si="14"/>
        <v>545</v>
      </c>
      <c r="O873" s="832"/>
    </row>
    <row r="874" spans="1:15">
      <c r="A874" s="833" t="s">
        <v>37</v>
      </c>
      <c r="B874" s="834" t="s">
        <v>37</v>
      </c>
      <c r="C874" s="522" t="s">
        <v>426</v>
      </c>
      <c r="D874" s="779">
        <v>2014</v>
      </c>
      <c r="E874" s="779" t="s">
        <v>20</v>
      </c>
      <c r="F874" s="779" t="s">
        <v>1014</v>
      </c>
      <c r="G874" s="830" t="s">
        <v>2078</v>
      </c>
      <c r="H874" s="828" t="s">
        <v>782</v>
      </c>
      <c r="I874" s="779">
        <v>1</v>
      </c>
      <c r="J874" s="829" t="s">
        <v>1307</v>
      </c>
      <c r="K874" s="830"/>
      <c r="L874" s="831">
        <v>1354</v>
      </c>
      <c r="M874" s="831"/>
      <c r="N874" s="831">
        <f t="shared" si="14"/>
        <v>1354</v>
      </c>
      <c r="O874" s="832"/>
    </row>
    <row r="875" spans="1:15">
      <c r="A875" s="833" t="s">
        <v>37</v>
      </c>
      <c r="B875" s="834" t="s">
        <v>37</v>
      </c>
      <c r="C875" s="522" t="s">
        <v>426</v>
      </c>
      <c r="D875" s="779">
        <v>2014</v>
      </c>
      <c r="E875" s="779" t="s">
        <v>20</v>
      </c>
      <c r="F875" s="779" t="s">
        <v>1014</v>
      </c>
      <c r="G875" s="830" t="s">
        <v>2078</v>
      </c>
      <c r="H875" s="828" t="s">
        <v>1853</v>
      </c>
      <c r="I875" s="830" t="s">
        <v>400</v>
      </c>
      <c r="J875" s="829" t="s">
        <v>1307</v>
      </c>
      <c r="K875" s="830"/>
      <c r="L875" s="831">
        <v>244</v>
      </c>
      <c r="M875" s="831"/>
      <c r="N875" s="831">
        <f t="shared" si="14"/>
        <v>244</v>
      </c>
      <c r="O875" s="832"/>
    </row>
    <row r="876" spans="1:15">
      <c r="A876" s="833" t="s">
        <v>37</v>
      </c>
      <c r="B876" s="827" t="s">
        <v>37</v>
      </c>
      <c r="C876" s="779" t="s">
        <v>426</v>
      </c>
      <c r="D876" s="779">
        <v>2014</v>
      </c>
      <c r="E876" s="779" t="s">
        <v>20</v>
      </c>
      <c r="F876" s="779" t="s">
        <v>1014</v>
      </c>
      <c r="G876" s="830" t="s">
        <v>2078</v>
      </c>
      <c r="H876" s="828" t="s">
        <v>842</v>
      </c>
      <c r="I876" s="779">
        <v>2</v>
      </c>
      <c r="J876" s="829" t="s">
        <v>1307</v>
      </c>
      <c r="K876" s="830"/>
      <c r="L876" s="831">
        <v>400</v>
      </c>
      <c r="M876" s="831"/>
      <c r="N876" s="831">
        <f t="shared" si="14"/>
        <v>400</v>
      </c>
      <c r="O876" s="832"/>
    </row>
    <row r="877" spans="1:15">
      <c r="A877" s="833" t="s">
        <v>37</v>
      </c>
      <c r="B877" s="834" t="s">
        <v>37</v>
      </c>
      <c r="C877" s="522" t="s">
        <v>426</v>
      </c>
      <c r="D877" s="779">
        <v>2014</v>
      </c>
      <c r="E877" s="779" t="s">
        <v>20</v>
      </c>
      <c r="F877" s="779" t="s">
        <v>1014</v>
      </c>
      <c r="G877" s="830" t="s">
        <v>2078</v>
      </c>
      <c r="H877" s="828" t="s">
        <v>789</v>
      </c>
      <c r="I877" s="830" t="s">
        <v>400</v>
      </c>
      <c r="J877" s="829" t="s">
        <v>1307</v>
      </c>
      <c r="K877" s="830"/>
      <c r="L877" s="831">
        <v>13</v>
      </c>
      <c r="M877" s="831"/>
      <c r="N877" s="831">
        <f t="shared" si="14"/>
        <v>13</v>
      </c>
      <c r="O877" s="832"/>
    </row>
    <row r="878" spans="1:15">
      <c r="A878" s="833" t="s">
        <v>37</v>
      </c>
      <c r="B878" s="834" t="s">
        <v>37</v>
      </c>
      <c r="C878" s="522" t="s">
        <v>426</v>
      </c>
      <c r="D878" s="779">
        <v>2014</v>
      </c>
      <c r="E878" s="779" t="s">
        <v>20</v>
      </c>
      <c r="F878" s="779" t="s">
        <v>1014</v>
      </c>
      <c r="G878" s="830" t="s">
        <v>2078</v>
      </c>
      <c r="H878" s="828" t="s">
        <v>791</v>
      </c>
      <c r="I878" s="779">
        <v>2</v>
      </c>
      <c r="J878" s="829" t="s">
        <v>1307</v>
      </c>
      <c r="K878" s="830"/>
      <c r="L878" s="831">
        <v>417</v>
      </c>
      <c r="M878" s="831"/>
      <c r="N878" s="831">
        <f t="shared" si="14"/>
        <v>417</v>
      </c>
      <c r="O878" s="832"/>
    </row>
    <row r="879" spans="1:15">
      <c r="A879" s="833" t="s">
        <v>37</v>
      </c>
      <c r="B879" s="827" t="s">
        <v>37</v>
      </c>
      <c r="C879" s="779" t="s">
        <v>426</v>
      </c>
      <c r="D879" s="779">
        <v>2014</v>
      </c>
      <c r="E879" s="779" t="s">
        <v>20</v>
      </c>
      <c r="F879" s="779" t="s">
        <v>1014</v>
      </c>
      <c r="G879" s="830" t="s">
        <v>2078</v>
      </c>
      <c r="H879" s="828" t="s">
        <v>792</v>
      </c>
      <c r="I879" s="779">
        <v>1</v>
      </c>
      <c r="J879" s="829" t="s">
        <v>1307</v>
      </c>
      <c r="K879" s="830"/>
      <c r="L879" s="835">
        <v>2114</v>
      </c>
      <c r="M879" s="835"/>
      <c r="N879" s="831">
        <f t="shared" si="14"/>
        <v>2114</v>
      </c>
      <c r="O879" s="832"/>
    </row>
    <row r="880" spans="1:15">
      <c r="A880" s="833" t="s">
        <v>37</v>
      </c>
      <c r="B880" s="834" t="s">
        <v>37</v>
      </c>
      <c r="C880" s="522" t="s">
        <v>426</v>
      </c>
      <c r="D880" s="779">
        <v>2014</v>
      </c>
      <c r="E880" s="779" t="s">
        <v>20</v>
      </c>
      <c r="F880" s="779" t="s">
        <v>1014</v>
      </c>
      <c r="G880" s="830" t="s">
        <v>2078</v>
      </c>
      <c r="H880" s="828" t="s">
        <v>1257</v>
      </c>
      <c r="I880" s="779">
        <v>2</v>
      </c>
      <c r="J880" s="829" t="s">
        <v>1449</v>
      </c>
      <c r="K880" s="830"/>
      <c r="L880" s="831"/>
      <c r="M880" s="831">
        <v>1</v>
      </c>
      <c r="N880" s="831">
        <f t="shared" si="14"/>
        <v>1</v>
      </c>
      <c r="O880" s="832"/>
    </row>
    <row r="881" spans="1:15">
      <c r="A881" s="833" t="s">
        <v>37</v>
      </c>
      <c r="B881" s="834" t="s">
        <v>37</v>
      </c>
      <c r="C881" s="522" t="s">
        <v>426</v>
      </c>
      <c r="D881" s="779">
        <v>2014</v>
      </c>
      <c r="E881" s="779" t="s">
        <v>20</v>
      </c>
      <c r="F881" s="779" t="s">
        <v>1014</v>
      </c>
      <c r="G881" s="830" t="s">
        <v>2078</v>
      </c>
      <c r="H881" s="828" t="s">
        <v>866</v>
      </c>
      <c r="I881" s="779">
        <v>2</v>
      </c>
      <c r="J881" s="829" t="s">
        <v>1449</v>
      </c>
      <c r="K881" s="830"/>
      <c r="L881" s="831">
        <v>25</v>
      </c>
      <c r="M881" s="831">
        <v>22</v>
      </c>
      <c r="N881" s="831">
        <f t="shared" si="14"/>
        <v>47</v>
      </c>
      <c r="O881" s="832"/>
    </row>
    <row r="882" spans="1:15">
      <c r="A882" s="833" t="s">
        <v>37</v>
      </c>
      <c r="B882" s="827" t="s">
        <v>37</v>
      </c>
      <c r="C882" s="779" t="s">
        <v>426</v>
      </c>
      <c r="D882" s="779">
        <v>2014</v>
      </c>
      <c r="E882" s="779" t="s">
        <v>20</v>
      </c>
      <c r="F882" s="779" t="s">
        <v>1014</v>
      </c>
      <c r="G882" s="830" t="s">
        <v>2078</v>
      </c>
      <c r="H882" s="828" t="s">
        <v>822</v>
      </c>
      <c r="I882" s="830" t="s">
        <v>400</v>
      </c>
      <c r="J882" s="829" t="s">
        <v>1449</v>
      </c>
      <c r="K882" s="830"/>
      <c r="L882" s="831"/>
      <c r="M882" s="831">
        <v>2</v>
      </c>
      <c r="N882" s="831">
        <f t="shared" si="14"/>
        <v>2</v>
      </c>
      <c r="O882" s="832"/>
    </row>
    <row r="883" spans="1:15">
      <c r="A883" s="833" t="s">
        <v>37</v>
      </c>
      <c r="B883" s="834" t="s">
        <v>37</v>
      </c>
      <c r="C883" s="522" t="s">
        <v>426</v>
      </c>
      <c r="D883" s="779">
        <v>2014</v>
      </c>
      <c r="E883" s="779" t="s">
        <v>20</v>
      </c>
      <c r="F883" s="779" t="s">
        <v>1014</v>
      </c>
      <c r="G883" s="830" t="s">
        <v>2078</v>
      </c>
      <c r="H883" s="828" t="s">
        <v>1790</v>
      </c>
      <c r="I883" s="830" t="s">
        <v>400</v>
      </c>
      <c r="J883" s="829" t="s">
        <v>1449</v>
      </c>
      <c r="K883" s="779"/>
      <c r="L883" s="835"/>
      <c r="M883" s="835">
        <v>3</v>
      </c>
      <c r="N883" s="831">
        <f t="shared" si="14"/>
        <v>3</v>
      </c>
      <c r="O883" s="832"/>
    </row>
    <row r="884" spans="1:15">
      <c r="A884" s="833" t="s">
        <v>37</v>
      </c>
      <c r="B884" s="834" t="s">
        <v>37</v>
      </c>
      <c r="C884" s="522" t="s">
        <v>426</v>
      </c>
      <c r="D884" s="779">
        <v>2014</v>
      </c>
      <c r="E884" s="779" t="s">
        <v>20</v>
      </c>
      <c r="F884" s="779" t="s">
        <v>1014</v>
      </c>
      <c r="G884" s="830" t="s">
        <v>2078</v>
      </c>
      <c r="H884" s="828" t="s">
        <v>1792</v>
      </c>
      <c r="I884" s="830" t="s">
        <v>400</v>
      </c>
      <c r="J884" s="829" t="s">
        <v>1449</v>
      </c>
      <c r="K884" s="830"/>
      <c r="L884" s="831"/>
      <c r="M884" s="831">
        <v>5</v>
      </c>
      <c r="N884" s="831">
        <f t="shared" si="14"/>
        <v>5</v>
      </c>
      <c r="O884" s="832"/>
    </row>
    <row r="885" spans="1:15">
      <c r="A885" s="833" t="s">
        <v>37</v>
      </c>
      <c r="B885" s="827" t="s">
        <v>37</v>
      </c>
      <c r="C885" s="779" t="s">
        <v>426</v>
      </c>
      <c r="D885" s="779">
        <v>2014</v>
      </c>
      <c r="E885" s="779" t="s">
        <v>20</v>
      </c>
      <c r="F885" s="779" t="s">
        <v>1014</v>
      </c>
      <c r="G885" s="830" t="s">
        <v>2078</v>
      </c>
      <c r="H885" s="813" t="s">
        <v>1857</v>
      </c>
      <c r="I885" s="779">
        <v>2</v>
      </c>
      <c r="J885" s="814" t="s">
        <v>1449</v>
      </c>
      <c r="K885" s="779"/>
      <c r="L885" s="835"/>
      <c r="M885" s="835">
        <v>2</v>
      </c>
      <c r="N885" s="831">
        <f t="shared" si="14"/>
        <v>2</v>
      </c>
      <c r="O885" s="832"/>
    </row>
    <row r="886" spans="1:15">
      <c r="A886" s="833" t="s">
        <v>37</v>
      </c>
      <c r="B886" s="834" t="s">
        <v>37</v>
      </c>
      <c r="C886" s="522" t="s">
        <v>426</v>
      </c>
      <c r="D886" s="779">
        <v>2014</v>
      </c>
      <c r="E886" s="779" t="s">
        <v>20</v>
      </c>
      <c r="F886" s="779" t="s">
        <v>1014</v>
      </c>
      <c r="G886" s="830" t="s">
        <v>2078</v>
      </c>
      <c r="H886" s="828" t="s">
        <v>796</v>
      </c>
      <c r="I886" s="779">
        <v>2</v>
      </c>
      <c r="J886" s="829" t="s">
        <v>1449</v>
      </c>
      <c r="K886" s="830"/>
      <c r="L886" s="831">
        <v>7</v>
      </c>
      <c r="M886" s="831">
        <v>42</v>
      </c>
      <c r="N886" s="831">
        <f t="shared" si="14"/>
        <v>49</v>
      </c>
      <c r="O886" s="832"/>
    </row>
    <row r="887" spans="1:15">
      <c r="A887" s="833" t="s">
        <v>37</v>
      </c>
      <c r="B887" s="834" t="s">
        <v>37</v>
      </c>
      <c r="C887" s="522" t="s">
        <v>426</v>
      </c>
      <c r="D887" s="779">
        <v>2014</v>
      </c>
      <c r="E887" s="779" t="s">
        <v>20</v>
      </c>
      <c r="F887" s="779" t="s">
        <v>1014</v>
      </c>
      <c r="G887" s="830" t="s">
        <v>2078</v>
      </c>
      <c r="H887" s="813" t="s">
        <v>755</v>
      </c>
      <c r="I887" s="779">
        <v>2</v>
      </c>
      <c r="J887" s="814" t="s">
        <v>1449</v>
      </c>
      <c r="K887" s="779"/>
      <c r="L887" s="835">
        <v>231</v>
      </c>
      <c r="M887" s="835"/>
      <c r="N887" s="831">
        <f t="shared" si="14"/>
        <v>231</v>
      </c>
      <c r="O887" s="832"/>
    </row>
    <row r="888" spans="1:15">
      <c r="A888" s="833" t="s">
        <v>37</v>
      </c>
      <c r="B888" s="827" t="s">
        <v>37</v>
      </c>
      <c r="C888" s="779" t="s">
        <v>426</v>
      </c>
      <c r="D888" s="779">
        <v>2014</v>
      </c>
      <c r="E888" s="779" t="s">
        <v>20</v>
      </c>
      <c r="F888" s="779" t="s">
        <v>1014</v>
      </c>
      <c r="G888" s="830" t="s">
        <v>2078</v>
      </c>
      <c r="H888" s="813" t="s">
        <v>1793</v>
      </c>
      <c r="I888" s="779">
        <v>2</v>
      </c>
      <c r="J888" s="814" t="s">
        <v>1449</v>
      </c>
      <c r="K888" s="779"/>
      <c r="L888" s="835">
        <v>97</v>
      </c>
      <c r="M888" s="835">
        <v>3</v>
      </c>
      <c r="N888" s="831">
        <f t="shared" si="14"/>
        <v>100</v>
      </c>
      <c r="O888" s="832"/>
    </row>
    <row r="889" spans="1:15">
      <c r="A889" s="833" t="s">
        <v>37</v>
      </c>
      <c r="B889" s="834" t="s">
        <v>37</v>
      </c>
      <c r="C889" s="522" t="s">
        <v>426</v>
      </c>
      <c r="D889" s="779">
        <v>2014</v>
      </c>
      <c r="E889" s="779" t="s">
        <v>20</v>
      </c>
      <c r="F889" s="779" t="s">
        <v>1014</v>
      </c>
      <c r="G889" s="830" t="s">
        <v>2078</v>
      </c>
      <c r="H889" s="828" t="s">
        <v>1774</v>
      </c>
      <c r="I889" s="830" t="s">
        <v>400</v>
      </c>
      <c r="J889" s="829" t="s">
        <v>1449</v>
      </c>
      <c r="K889" s="830"/>
      <c r="L889" s="831"/>
      <c r="M889" s="831">
        <v>6</v>
      </c>
      <c r="N889" s="831">
        <f t="shared" si="14"/>
        <v>6</v>
      </c>
      <c r="O889" s="832"/>
    </row>
    <row r="890" spans="1:15">
      <c r="A890" s="833" t="s">
        <v>37</v>
      </c>
      <c r="B890" s="834" t="s">
        <v>37</v>
      </c>
      <c r="C890" s="522" t="s">
        <v>426</v>
      </c>
      <c r="D890" s="779">
        <v>2014</v>
      </c>
      <c r="E890" s="779" t="s">
        <v>20</v>
      </c>
      <c r="F890" s="779" t="s">
        <v>1014</v>
      </c>
      <c r="G890" s="830" t="s">
        <v>2078</v>
      </c>
      <c r="H890" s="828" t="s">
        <v>797</v>
      </c>
      <c r="I890" s="779">
        <v>2</v>
      </c>
      <c r="J890" s="829" t="s">
        <v>1449</v>
      </c>
      <c r="K890" s="830"/>
      <c r="L890" s="835">
        <v>1</v>
      </c>
      <c r="M890" s="835"/>
      <c r="N890" s="831">
        <f t="shared" si="14"/>
        <v>1</v>
      </c>
      <c r="O890" s="832"/>
    </row>
    <row r="891" spans="1:15">
      <c r="A891" s="833" t="s">
        <v>37</v>
      </c>
      <c r="B891" s="827" t="s">
        <v>37</v>
      </c>
      <c r="C891" s="779" t="s">
        <v>426</v>
      </c>
      <c r="D891" s="779">
        <v>2014</v>
      </c>
      <c r="E891" s="779" t="s">
        <v>20</v>
      </c>
      <c r="F891" s="779" t="s">
        <v>1014</v>
      </c>
      <c r="G891" s="830" t="s">
        <v>2078</v>
      </c>
      <c r="H891" s="828" t="s">
        <v>834</v>
      </c>
      <c r="I891" s="779">
        <v>2</v>
      </c>
      <c r="J891" s="829" t="s">
        <v>1449</v>
      </c>
      <c r="K891" s="830"/>
      <c r="L891" s="835">
        <v>21</v>
      </c>
      <c r="M891" s="835"/>
      <c r="N891" s="831">
        <f t="shared" si="14"/>
        <v>21</v>
      </c>
      <c r="O891" s="832"/>
    </row>
    <row r="892" spans="1:15">
      <c r="A892" s="833" t="s">
        <v>37</v>
      </c>
      <c r="B892" s="834" t="s">
        <v>37</v>
      </c>
      <c r="C892" s="522" t="s">
        <v>426</v>
      </c>
      <c r="D892" s="779">
        <v>2014</v>
      </c>
      <c r="E892" s="779" t="s">
        <v>20</v>
      </c>
      <c r="F892" s="779" t="s">
        <v>1014</v>
      </c>
      <c r="G892" s="830" t="s">
        <v>2078</v>
      </c>
      <c r="H892" s="828" t="s">
        <v>823</v>
      </c>
      <c r="I892" s="779">
        <v>1</v>
      </c>
      <c r="J892" s="829" t="s">
        <v>1449</v>
      </c>
      <c r="K892" s="830"/>
      <c r="L892" s="831"/>
      <c r="M892" s="831">
        <v>5</v>
      </c>
      <c r="N892" s="831">
        <f t="shared" si="14"/>
        <v>5</v>
      </c>
      <c r="O892" s="832"/>
    </row>
    <row r="893" spans="1:15">
      <c r="A893" s="833" t="s">
        <v>37</v>
      </c>
      <c r="B893" s="834" t="s">
        <v>37</v>
      </c>
      <c r="C893" s="522" t="s">
        <v>426</v>
      </c>
      <c r="D893" s="779">
        <v>2014</v>
      </c>
      <c r="E893" s="779" t="s">
        <v>20</v>
      </c>
      <c r="F893" s="779" t="s">
        <v>1014</v>
      </c>
      <c r="G893" s="830" t="s">
        <v>2078</v>
      </c>
      <c r="H893" s="813" t="s">
        <v>868</v>
      </c>
      <c r="I893" s="779">
        <v>2</v>
      </c>
      <c r="J893" s="814" t="s">
        <v>1449</v>
      </c>
      <c r="K893" s="779"/>
      <c r="L893" s="835">
        <v>27</v>
      </c>
      <c r="M893" s="835">
        <v>10</v>
      </c>
      <c r="N893" s="831">
        <f t="shared" si="14"/>
        <v>37</v>
      </c>
      <c r="O893" s="832"/>
    </row>
    <row r="894" spans="1:15">
      <c r="A894" s="833" t="s">
        <v>37</v>
      </c>
      <c r="B894" s="827" t="s">
        <v>37</v>
      </c>
      <c r="C894" s="779" t="s">
        <v>426</v>
      </c>
      <c r="D894" s="779">
        <v>2014</v>
      </c>
      <c r="E894" s="779" t="s">
        <v>20</v>
      </c>
      <c r="F894" s="779" t="s">
        <v>1014</v>
      </c>
      <c r="G894" s="830" t="s">
        <v>2078</v>
      </c>
      <c r="H894" s="828" t="s">
        <v>803</v>
      </c>
      <c r="I894" s="830" t="s">
        <v>400</v>
      </c>
      <c r="J894" s="829" t="s">
        <v>1449</v>
      </c>
      <c r="K894" s="830"/>
      <c r="L894" s="835">
        <v>12</v>
      </c>
      <c r="M894" s="835"/>
      <c r="N894" s="831">
        <f t="shared" si="14"/>
        <v>12</v>
      </c>
      <c r="O894" s="832"/>
    </row>
    <row r="895" spans="1:15">
      <c r="A895" s="833" t="s">
        <v>37</v>
      </c>
      <c r="B895" s="834" t="s">
        <v>37</v>
      </c>
      <c r="C895" s="522" t="s">
        <v>426</v>
      </c>
      <c r="D895" s="779">
        <v>2014</v>
      </c>
      <c r="E895" s="779" t="s">
        <v>20</v>
      </c>
      <c r="F895" s="779" t="s">
        <v>1014</v>
      </c>
      <c r="G895" s="830" t="s">
        <v>2078</v>
      </c>
      <c r="H895" s="813" t="s">
        <v>805</v>
      </c>
      <c r="I895" s="779">
        <v>1</v>
      </c>
      <c r="J895" s="814" t="s">
        <v>1449</v>
      </c>
      <c r="K895" s="779"/>
      <c r="L895" s="835">
        <v>12</v>
      </c>
      <c r="M895" s="835"/>
      <c r="N895" s="831">
        <f t="shared" si="14"/>
        <v>12</v>
      </c>
      <c r="O895" s="832"/>
    </row>
    <row r="896" spans="1:15">
      <c r="A896" s="833" t="s">
        <v>37</v>
      </c>
      <c r="B896" s="834" t="s">
        <v>37</v>
      </c>
      <c r="C896" s="522" t="s">
        <v>426</v>
      </c>
      <c r="D896" s="779">
        <v>2014</v>
      </c>
      <c r="E896" s="779" t="s">
        <v>20</v>
      </c>
      <c r="F896" s="779" t="s">
        <v>1014</v>
      </c>
      <c r="G896" s="830" t="s">
        <v>2078</v>
      </c>
      <c r="H896" s="828" t="s">
        <v>1818</v>
      </c>
      <c r="I896" s="830" t="s">
        <v>400</v>
      </c>
      <c r="J896" s="829" t="s">
        <v>1449</v>
      </c>
      <c r="K896" s="830"/>
      <c r="L896" s="835">
        <v>33</v>
      </c>
      <c r="M896" s="835"/>
      <c r="N896" s="831">
        <f t="shared" si="14"/>
        <v>33</v>
      </c>
      <c r="O896" s="832"/>
    </row>
    <row r="897" spans="1:15">
      <c r="A897" s="833" t="s">
        <v>37</v>
      </c>
      <c r="B897" s="827" t="s">
        <v>37</v>
      </c>
      <c r="C897" s="779" t="s">
        <v>426</v>
      </c>
      <c r="D897" s="779">
        <v>2014</v>
      </c>
      <c r="E897" s="779" t="s">
        <v>20</v>
      </c>
      <c r="F897" s="779" t="s">
        <v>1014</v>
      </c>
      <c r="G897" s="830" t="s">
        <v>2078</v>
      </c>
      <c r="H897" s="828" t="s">
        <v>605</v>
      </c>
      <c r="I897" s="779">
        <v>1</v>
      </c>
      <c r="J897" s="829" t="s">
        <v>1449</v>
      </c>
      <c r="K897" s="830"/>
      <c r="L897" s="831">
        <v>236</v>
      </c>
      <c r="M897" s="831"/>
      <c r="N897" s="831">
        <f t="shared" si="14"/>
        <v>236</v>
      </c>
      <c r="O897" s="832"/>
    </row>
    <row r="898" spans="1:15">
      <c r="A898" s="833" t="s">
        <v>37</v>
      </c>
      <c r="B898" s="834" t="s">
        <v>37</v>
      </c>
      <c r="C898" s="522" t="s">
        <v>426</v>
      </c>
      <c r="D898" s="779">
        <v>2014</v>
      </c>
      <c r="E898" s="779" t="s">
        <v>20</v>
      </c>
      <c r="F898" s="779" t="s">
        <v>1014</v>
      </c>
      <c r="G898" s="830" t="s">
        <v>2078</v>
      </c>
      <c r="H898" s="828" t="s">
        <v>607</v>
      </c>
      <c r="I898" s="779">
        <v>1</v>
      </c>
      <c r="J898" s="829" t="s">
        <v>1449</v>
      </c>
      <c r="K898" s="830"/>
      <c r="L898" s="835">
        <v>88</v>
      </c>
      <c r="M898" s="835"/>
      <c r="N898" s="831">
        <f t="shared" si="14"/>
        <v>88</v>
      </c>
      <c r="O898" s="832"/>
    </row>
    <row r="899" spans="1:15">
      <c r="A899" s="833" t="s">
        <v>37</v>
      </c>
      <c r="B899" s="834" t="s">
        <v>37</v>
      </c>
      <c r="C899" s="522" t="s">
        <v>426</v>
      </c>
      <c r="D899" s="779">
        <v>2014</v>
      </c>
      <c r="E899" s="779" t="s">
        <v>20</v>
      </c>
      <c r="F899" s="779" t="s">
        <v>1014</v>
      </c>
      <c r="G899" s="830" t="s">
        <v>2078</v>
      </c>
      <c r="H899" s="828" t="s">
        <v>621</v>
      </c>
      <c r="I899" s="779">
        <v>1</v>
      </c>
      <c r="J899" s="829" t="s">
        <v>1449</v>
      </c>
      <c r="K899" s="830"/>
      <c r="L899" s="835"/>
      <c r="M899" s="835">
        <v>3</v>
      </c>
      <c r="N899" s="831">
        <f t="shared" si="14"/>
        <v>3</v>
      </c>
      <c r="O899" s="832"/>
    </row>
    <row r="900" spans="1:15">
      <c r="A900" s="833" t="s">
        <v>37</v>
      </c>
      <c r="B900" s="827" t="s">
        <v>37</v>
      </c>
      <c r="C900" s="779" t="s">
        <v>426</v>
      </c>
      <c r="D900" s="779">
        <v>2014</v>
      </c>
      <c r="E900" s="779" t="s">
        <v>20</v>
      </c>
      <c r="F900" s="779" t="s">
        <v>1014</v>
      </c>
      <c r="G900" s="830" t="s">
        <v>2078</v>
      </c>
      <c r="H900" s="828" t="s">
        <v>82</v>
      </c>
      <c r="I900" s="779">
        <v>1</v>
      </c>
      <c r="J900" s="829" t="s">
        <v>1449</v>
      </c>
      <c r="K900" s="830"/>
      <c r="L900" s="835">
        <v>4341</v>
      </c>
      <c r="M900" s="835">
        <v>630</v>
      </c>
      <c r="N900" s="831">
        <f t="shared" si="14"/>
        <v>4971</v>
      </c>
      <c r="O900" s="832"/>
    </row>
    <row r="901" spans="1:15">
      <c r="A901" s="833" t="s">
        <v>37</v>
      </c>
      <c r="B901" s="834" t="s">
        <v>37</v>
      </c>
      <c r="C901" s="522" t="s">
        <v>426</v>
      </c>
      <c r="D901" s="779">
        <v>2014</v>
      </c>
      <c r="E901" s="779" t="s">
        <v>20</v>
      </c>
      <c r="F901" s="779" t="s">
        <v>1014</v>
      </c>
      <c r="G901" s="830" t="s">
        <v>2078</v>
      </c>
      <c r="H901" s="828" t="s">
        <v>419</v>
      </c>
      <c r="I901" s="779">
        <v>1</v>
      </c>
      <c r="J901" s="829" t="s">
        <v>1449</v>
      </c>
      <c r="K901" s="830"/>
      <c r="L901" s="831">
        <v>53</v>
      </c>
      <c r="M901" s="831">
        <v>67</v>
      </c>
      <c r="N901" s="831">
        <f t="shared" si="14"/>
        <v>120</v>
      </c>
      <c r="O901" s="832"/>
    </row>
    <row r="902" spans="1:15">
      <c r="A902" s="833" t="s">
        <v>37</v>
      </c>
      <c r="B902" s="834" t="s">
        <v>37</v>
      </c>
      <c r="C902" s="522" t="s">
        <v>426</v>
      </c>
      <c r="D902" s="779">
        <v>2014</v>
      </c>
      <c r="E902" s="779" t="s">
        <v>20</v>
      </c>
      <c r="F902" s="779" t="s">
        <v>1014</v>
      </c>
      <c r="G902" s="830" t="s">
        <v>2078</v>
      </c>
      <c r="H902" s="813" t="s">
        <v>641</v>
      </c>
      <c r="I902" s="779">
        <v>2</v>
      </c>
      <c r="J902" s="814" t="s">
        <v>1449</v>
      </c>
      <c r="K902" s="779"/>
      <c r="L902" s="835">
        <v>7</v>
      </c>
      <c r="M902" s="835"/>
      <c r="N902" s="831">
        <f t="shared" si="14"/>
        <v>7</v>
      </c>
      <c r="O902" s="832"/>
    </row>
    <row r="903" spans="1:15">
      <c r="A903" s="833" t="s">
        <v>37</v>
      </c>
      <c r="B903" s="827" t="s">
        <v>37</v>
      </c>
      <c r="C903" s="779" t="s">
        <v>426</v>
      </c>
      <c r="D903" s="779">
        <v>2014</v>
      </c>
      <c r="E903" s="779" t="s">
        <v>20</v>
      </c>
      <c r="F903" s="779" t="s">
        <v>1014</v>
      </c>
      <c r="G903" s="830" t="s">
        <v>2078</v>
      </c>
      <c r="H903" s="828" t="s">
        <v>928</v>
      </c>
      <c r="I903" s="779">
        <v>1</v>
      </c>
      <c r="J903" s="829" t="s">
        <v>1449</v>
      </c>
      <c r="K903" s="830"/>
      <c r="L903" s="835">
        <v>29</v>
      </c>
      <c r="M903" s="835"/>
      <c r="N903" s="831">
        <f t="shared" si="14"/>
        <v>29</v>
      </c>
      <c r="O903" s="832"/>
    </row>
    <row r="904" spans="1:15">
      <c r="A904" s="833" t="s">
        <v>37</v>
      </c>
      <c r="B904" s="834" t="s">
        <v>37</v>
      </c>
      <c r="C904" s="522" t="s">
        <v>426</v>
      </c>
      <c r="D904" s="779">
        <v>2014</v>
      </c>
      <c r="E904" s="779" t="s">
        <v>20</v>
      </c>
      <c r="F904" s="779" t="s">
        <v>1014</v>
      </c>
      <c r="G904" s="830" t="s">
        <v>2078</v>
      </c>
      <c r="H904" s="813" t="s">
        <v>835</v>
      </c>
      <c r="I904" s="779">
        <v>1</v>
      </c>
      <c r="J904" s="814" t="s">
        <v>1449</v>
      </c>
      <c r="K904" s="779"/>
      <c r="L904" s="835">
        <v>12</v>
      </c>
      <c r="M904" s="835"/>
      <c r="N904" s="831">
        <f t="shared" si="14"/>
        <v>12</v>
      </c>
      <c r="O904" s="832"/>
    </row>
    <row r="905" spans="1:15">
      <c r="A905" s="833" t="s">
        <v>37</v>
      </c>
      <c r="B905" s="834" t="s">
        <v>37</v>
      </c>
      <c r="C905" s="522" t="s">
        <v>426</v>
      </c>
      <c r="D905" s="779">
        <v>2014</v>
      </c>
      <c r="E905" s="779" t="s">
        <v>20</v>
      </c>
      <c r="F905" s="779" t="s">
        <v>1014</v>
      </c>
      <c r="G905" s="830" t="s">
        <v>2078</v>
      </c>
      <c r="H905" s="813" t="s">
        <v>772</v>
      </c>
      <c r="I905" s="830" t="s">
        <v>400</v>
      </c>
      <c r="J905" s="814" t="s">
        <v>1449</v>
      </c>
      <c r="K905" s="779"/>
      <c r="L905" s="835">
        <v>5</v>
      </c>
      <c r="M905" s="835"/>
      <c r="N905" s="831">
        <f t="shared" si="14"/>
        <v>5</v>
      </c>
      <c r="O905" s="832"/>
    </row>
    <row r="906" spans="1:15">
      <c r="A906" s="833" t="s">
        <v>37</v>
      </c>
      <c r="B906" s="827" t="s">
        <v>37</v>
      </c>
      <c r="C906" s="779" t="s">
        <v>426</v>
      </c>
      <c r="D906" s="779">
        <v>2014</v>
      </c>
      <c r="E906" s="779" t="s">
        <v>20</v>
      </c>
      <c r="F906" s="779" t="s">
        <v>1014</v>
      </c>
      <c r="G906" s="830" t="s">
        <v>2078</v>
      </c>
      <c r="H906" s="828" t="s">
        <v>648</v>
      </c>
      <c r="I906" s="779">
        <v>2</v>
      </c>
      <c r="J906" s="829" t="s">
        <v>1449</v>
      </c>
      <c r="K906" s="830"/>
      <c r="L906" s="835">
        <v>59</v>
      </c>
      <c r="M906" s="835">
        <v>3</v>
      </c>
      <c r="N906" s="831">
        <f t="shared" si="14"/>
        <v>62</v>
      </c>
      <c r="O906" s="832"/>
    </row>
    <row r="907" spans="1:15">
      <c r="A907" s="833" t="s">
        <v>37</v>
      </c>
      <c r="B907" s="834" t="s">
        <v>37</v>
      </c>
      <c r="C907" s="522" t="s">
        <v>426</v>
      </c>
      <c r="D907" s="779">
        <v>2014</v>
      </c>
      <c r="E907" s="779" t="s">
        <v>20</v>
      </c>
      <c r="F907" s="779" t="s">
        <v>1014</v>
      </c>
      <c r="G907" s="830" t="s">
        <v>2078</v>
      </c>
      <c r="H907" s="813" t="s">
        <v>1781</v>
      </c>
      <c r="I907" s="779">
        <v>2</v>
      </c>
      <c r="J907" s="814" t="s">
        <v>1449</v>
      </c>
      <c r="K907" s="779"/>
      <c r="L907" s="835">
        <v>10</v>
      </c>
      <c r="M907" s="835"/>
      <c r="N907" s="831">
        <f t="shared" si="14"/>
        <v>10</v>
      </c>
      <c r="O907" s="832"/>
    </row>
    <row r="908" spans="1:15">
      <c r="A908" s="833" t="s">
        <v>37</v>
      </c>
      <c r="B908" s="834" t="s">
        <v>37</v>
      </c>
      <c r="C908" s="522" t="s">
        <v>426</v>
      </c>
      <c r="D908" s="779">
        <v>2014</v>
      </c>
      <c r="E908" s="779" t="s">
        <v>20</v>
      </c>
      <c r="F908" s="779" t="s">
        <v>1014</v>
      </c>
      <c r="G908" s="830" t="s">
        <v>2078</v>
      </c>
      <c r="H908" s="813" t="s">
        <v>777</v>
      </c>
      <c r="I908" s="779">
        <v>1</v>
      </c>
      <c r="J908" s="814" t="s">
        <v>1449</v>
      </c>
      <c r="K908" s="779"/>
      <c r="L908" s="835">
        <v>5</v>
      </c>
      <c r="M908" s="835">
        <v>1</v>
      </c>
      <c r="N908" s="831">
        <f t="shared" si="14"/>
        <v>6</v>
      </c>
      <c r="O908" s="832"/>
    </row>
    <row r="909" spans="1:15">
      <c r="A909" s="833" t="s">
        <v>37</v>
      </c>
      <c r="B909" s="827" t="s">
        <v>37</v>
      </c>
      <c r="C909" s="779" t="s">
        <v>426</v>
      </c>
      <c r="D909" s="779">
        <v>2014</v>
      </c>
      <c r="E909" s="779" t="s">
        <v>20</v>
      </c>
      <c r="F909" s="779" t="s">
        <v>1014</v>
      </c>
      <c r="G909" s="830" t="s">
        <v>2078</v>
      </c>
      <c r="H909" s="828" t="s">
        <v>655</v>
      </c>
      <c r="I909" s="779">
        <v>1</v>
      </c>
      <c r="J909" s="829" t="s">
        <v>1449</v>
      </c>
      <c r="K909" s="830"/>
      <c r="L909" s="835"/>
      <c r="M909" s="835">
        <v>1</v>
      </c>
      <c r="N909" s="831">
        <f t="shared" si="14"/>
        <v>1</v>
      </c>
      <c r="O909" s="832"/>
    </row>
    <row r="910" spans="1:15">
      <c r="A910" s="833" t="s">
        <v>37</v>
      </c>
      <c r="B910" s="834" t="s">
        <v>37</v>
      </c>
      <c r="C910" s="522" t="s">
        <v>426</v>
      </c>
      <c r="D910" s="779">
        <v>2014</v>
      </c>
      <c r="E910" s="779" t="s">
        <v>20</v>
      </c>
      <c r="F910" s="779" t="s">
        <v>1014</v>
      </c>
      <c r="G910" s="830" t="s">
        <v>2078</v>
      </c>
      <c r="H910" s="813" t="s">
        <v>781</v>
      </c>
      <c r="I910" s="779">
        <v>2</v>
      </c>
      <c r="J910" s="814" t="s">
        <v>1449</v>
      </c>
      <c r="K910" s="779"/>
      <c r="L910" s="835"/>
      <c r="M910" s="835">
        <v>1</v>
      </c>
      <c r="N910" s="831">
        <f t="shared" si="14"/>
        <v>1</v>
      </c>
      <c r="O910" s="832"/>
    </row>
    <row r="911" spans="1:15">
      <c r="A911" s="833" t="s">
        <v>37</v>
      </c>
      <c r="B911" s="834" t="s">
        <v>37</v>
      </c>
      <c r="C911" s="522" t="s">
        <v>426</v>
      </c>
      <c r="D911" s="779">
        <v>2014</v>
      </c>
      <c r="E911" s="779" t="s">
        <v>20</v>
      </c>
      <c r="F911" s="779" t="s">
        <v>1014</v>
      </c>
      <c r="G911" s="830" t="s">
        <v>2078</v>
      </c>
      <c r="H911" s="828" t="s">
        <v>782</v>
      </c>
      <c r="I911" s="779">
        <v>1</v>
      </c>
      <c r="J911" s="829" t="s">
        <v>1449</v>
      </c>
      <c r="K911" s="830"/>
      <c r="L911" s="831"/>
      <c r="M911" s="831">
        <v>29</v>
      </c>
      <c r="N911" s="831">
        <f t="shared" si="14"/>
        <v>29</v>
      </c>
      <c r="O911" s="832"/>
    </row>
    <row r="912" spans="1:15">
      <c r="A912" s="833" t="s">
        <v>37</v>
      </c>
      <c r="B912" s="827" t="s">
        <v>37</v>
      </c>
      <c r="C912" s="779" t="s">
        <v>426</v>
      </c>
      <c r="D912" s="779">
        <v>2014</v>
      </c>
      <c r="E912" s="779" t="s">
        <v>20</v>
      </c>
      <c r="F912" s="779" t="s">
        <v>1014</v>
      </c>
      <c r="G912" s="830" t="s">
        <v>2078</v>
      </c>
      <c r="H912" s="813" t="s">
        <v>814</v>
      </c>
      <c r="I912" s="830" t="s">
        <v>400</v>
      </c>
      <c r="J912" s="814" t="s">
        <v>1449</v>
      </c>
      <c r="K912" s="779"/>
      <c r="L912" s="835"/>
      <c r="M912" s="835">
        <v>9</v>
      </c>
      <c r="N912" s="831">
        <f t="shared" si="14"/>
        <v>9</v>
      </c>
      <c r="O912" s="832"/>
    </row>
    <row r="913" spans="1:15">
      <c r="A913" s="833" t="s">
        <v>37</v>
      </c>
      <c r="B913" s="834" t="s">
        <v>37</v>
      </c>
      <c r="C913" s="522" t="s">
        <v>426</v>
      </c>
      <c r="D913" s="779">
        <v>2014</v>
      </c>
      <c r="E913" s="779" t="s">
        <v>20</v>
      </c>
      <c r="F913" s="779" t="s">
        <v>1014</v>
      </c>
      <c r="G913" s="830" t="s">
        <v>2078</v>
      </c>
      <c r="H913" s="828" t="s">
        <v>784</v>
      </c>
      <c r="I913" s="779">
        <v>2</v>
      </c>
      <c r="J913" s="829" t="s">
        <v>1449</v>
      </c>
      <c r="K913" s="830"/>
      <c r="L913" s="831">
        <v>13</v>
      </c>
      <c r="M913" s="831"/>
      <c r="N913" s="831">
        <f t="shared" si="14"/>
        <v>13</v>
      </c>
      <c r="O913" s="832"/>
    </row>
    <row r="914" spans="1:15">
      <c r="A914" s="833" t="s">
        <v>37</v>
      </c>
      <c r="B914" s="834" t="s">
        <v>37</v>
      </c>
      <c r="C914" s="522" t="s">
        <v>426</v>
      </c>
      <c r="D914" s="779">
        <v>2014</v>
      </c>
      <c r="E914" s="779" t="s">
        <v>20</v>
      </c>
      <c r="F914" s="779" t="s">
        <v>1014</v>
      </c>
      <c r="G914" s="830" t="s">
        <v>2078</v>
      </c>
      <c r="H914" s="813" t="s">
        <v>785</v>
      </c>
      <c r="I914" s="830" t="s">
        <v>400</v>
      </c>
      <c r="J914" s="814" t="s">
        <v>1449</v>
      </c>
      <c r="K914" s="779"/>
      <c r="L914" s="835">
        <v>23</v>
      </c>
      <c r="M914" s="835"/>
      <c r="N914" s="831">
        <f t="shared" si="14"/>
        <v>23</v>
      </c>
      <c r="O914" s="832"/>
    </row>
    <row r="915" spans="1:15">
      <c r="A915" s="833" t="s">
        <v>37</v>
      </c>
      <c r="B915" s="827" t="s">
        <v>37</v>
      </c>
      <c r="C915" s="779" t="s">
        <v>426</v>
      </c>
      <c r="D915" s="779">
        <v>2014</v>
      </c>
      <c r="E915" s="779" t="s">
        <v>20</v>
      </c>
      <c r="F915" s="779" t="s">
        <v>1014</v>
      </c>
      <c r="G915" s="830" t="s">
        <v>2078</v>
      </c>
      <c r="H915" s="828" t="s">
        <v>667</v>
      </c>
      <c r="I915" s="779">
        <v>1</v>
      </c>
      <c r="J915" s="829" t="s">
        <v>1449</v>
      </c>
      <c r="K915" s="830"/>
      <c r="L915" s="831"/>
      <c r="M915" s="831">
        <v>4</v>
      </c>
      <c r="N915" s="831">
        <f t="shared" si="14"/>
        <v>4</v>
      </c>
      <c r="O915" s="832"/>
    </row>
    <row r="916" spans="1:15">
      <c r="A916" s="833" t="s">
        <v>37</v>
      </c>
      <c r="B916" s="834" t="s">
        <v>37</v>
      </c>
      <c r="C916" s="522" t="s">
        <v>426</v>
      </c>
      <c r="D916" s="779">
        <v>2014</v>
      </c>
      <c r="E916" s="779" t="s">
        <v>20</v>
      </c>
      <c r="F916" s="779" t="s">
        <v>1014</v>
      </c>
      <c r="G916" s="830" t="s">
        <v>2078</v>
      </c>
      <c r="H916" s="813" t="s">
        <v>792</v>
      </c>
      <c r="I916" s="779">
        <v>1</v>
      </c>
      <c r="J916" s="814" t="s">
        <v>1449</v>
      </c>
      <c r="K916" s="779"/>
      <c r="L916" s="835">
        <v>111</v>
      </c>
      <c r="M916" s="835">
        <v>323</v>
      </c>
      <c r="N916" s="831">
        <f t="shared" si="14"/>
        <v>434</v>
      </c>
      <c r="O916" s="832"/>
    </row>
    <row r="917" spans="1:15">
      <c r="A917" s="833" t="s">
        <v>37</v>
      </c>
      <c r="B917" s="834" t="s">
        <v>37</v>
      </c>
      <c r="C917" s="522" t="s">
        <v>426</v>
      </c>
      <c r="D917" s="779">
        <v>2014</v>
      </c>
      <c r="E917" s="779" t="s">
        <v>20</v>
      </c>
      <c r="F917" s="779" t="s">
        <v>1014</v>
      </c>
      <c r="G917" s="830" t="s">
        <v>2078</v>
      </c>
      <c r="H917" s="813" t="s">
        <v>828</v>
      </c>
      <c r="I917" s="779">
        <v>2</v>
      </c>
      <c r="J917" s="814" t="s">
        <v>1449</v>
      </c>
      <c r="K917" s="779"/>
      <c r="L917" s="835"/>
      <c r="M917" s="835">
        <v>1</v>
      </c>
      <c r="N917" s="831">
        <f t="shared" si="14"/>
        <v>1</v>
      </c>
      <c r="O917" s="832"/>
    </row>
    <row r="918" spans="1:15">
      <c r="A918" s="833" t="s">
        <v>37</v>
      </c>
      <c r="B918" s="827" t="s">
        <v>37</v>
      </c>
      <c r="C918" s="779" t="s">
        <v>426</v>
      </c>
      <c r="D918" s="779">
        <v>2014</v>
      </c>
      <c r="E918" s="779" t="s">
        <v>20</v>
      </c>
      <c r="F918" s="779" t="s">
        <v>1014</v>
      </c>
      <c r="G918" s="830" t="s">
        <v>2078</v>
      </c>
      <c r="H918" s="828" t="s">
        <v>1184</v>
      </c>
      <c r="I918" s="779">
        <v>2</v>
      </c>
      <c r="J918" s="829" t="s">
        <v>1449</v>
      </c>
      <c r="K918" s="830"/>
      <c r="L918" s="831">
        <v>275</v>
      </c>
      <c r="M918" s="831">
        <v>4</v>
      </c>
      <c r="N918" s="831">
        <f t="shared" si="14"/>
        <v>279</v>
      </c>
      <c r="O918" s="832"/>
    </row>
    <row r="919" spans="1:15">
      <c r="A919" s="833" t="s">
        <v>37</v>
      </c>
      <c r="B919" s="834" t="s">
        <v>37</v>
      </c>
      <c r="C919" s="522" t="s">
        <v>426</v>
      </c>
      <c r="D919" s="779">
        <v>2014</v>
      </c>
      <c r="E919" s="779" t="s">
        <v>20</v>
      </c>
      <c r="F919" s="779" t="s">
        <v>1014</v>
      </c>
      <c r="G919" s="830" t="s">
        <v>2078</v>
      </c>
      <c r="H919" s="828" t="s">
        <v>833</v>
      </c>
      <c r="I919" s="779">
        <v>2</v>
      </c>
      <c r="J919" s="829" t="s">
        <v>1449</v>
      </c>
      <c r="K919" s="779"/>
      <c r="L919" s="835">
        <v>91</v>
      </c>
      <c r="M919" s="835">
        <v>1</v>
      </c>
      <c r="N919" s="831">
        <f t="shared" si="14"/>
        <v>92</v>
      </c>
      <c r="O919" s="832"/>
    </row>
    <row r="920" spans="1:15">
      <c r="A920" s="833" t="s">
        <v>37</v>
      </c>
      <c r="B920" s="834" t="s">
        <v>37</v>
      </c>
      <c r="C920" s="522" t="s">
        <v>426</v>
      </c>
      <c r="D920" s="779">
        <v>2014</v>
      </c>
      <c r="E920" s="779" t="s">
        <v>20</v>
      </c>
      <c r="F920" s="779" t="s">
        <v>1014</v>
      </c>
      <c r="G920" s="830" t="s">
        <v>2078</v>
      </c>
      <c r="H920" s="813" t="s">
        <v>794</v>
      </c>
      <c r="I920" s="779">
        <v>2</v>
      </c>
      <c r="J920" s="814" t="s">
        <v>1449</v>
      </c>
      <c r="K920" s="779"/>
      <c r="L920" s="835">
        <v>275</v>
      </c>
      <c r="M920" s="835">
        <v>2</v>
      </c>
      <c r="N920" s="831">
        <f t="shared" si="14"/>
        <v>277</v>
      </c>
      <c r="O920" s="832"/>
    </row>
    <row r="921" spans="1:15">
      <c r="A921" s="779" t="s">
        <v>37</v>
      </c>
      <c r="B921" s="779" t="s">
        <v>37</v>
      </c>
      <c r="C921" s="779" t="s">
        <v>426</v>
      </c>
      <c r="D921" s="779">
        <v>2014</v>
      </c>
      <c r="E921" s="779" t="s">
        <v>20</v>
      </c>
      <c r="F921" s="779" t="s">
        <v>1915</v>
      </c>
      <c r="G921" s="779" t="s">
        <v>1915</v>
      </c>
      <c r="H921" s="813" t="s">
        <v>78</v>
      </c>
      <c r="I921" s="779">
        <v>1</v>
      </c>
      <c r="J921" s="814" t="s">
        <v>1942</v>
      </c>
      <c r="K921" s="779">
        <v>7822</v>
      </c>
      <c r="L921" s="779" t="s">
        <v>400</v>
      </c>
      <c r="M921" s="779">
        <v>1980</v>
      </c>
      <c r="N921" s="779">
        <f t="shared" ref="N921:N935" si="15">SUM(K921:M921)</f>
        <v>9802</v>
      </c>
      <c r="O921" s="816" t="s">
        <v>1962</v>
      </c>
    </row>
    <row r="922" spans="1:15">
      <c r="A922" s="779" t="s">
        <v>37</v>
      </c>
      <c r="B922" s="779" t="s">
        <v>37</v>
      </c>
      <c r="C922" s="779" t="s">
        <v>426</v>
      </c>
      <c r="D922" s="779">
        <v>2014</v>
      </c>
      <c r="E922" s="779" t="s">
        <v>20</v>
      </c>
      <c r="F922" s="779" t="s">
        <v>1915</v>
      </c>
      <c r="G922" s="779" t="s">
        <v>1915</v>
      </c>
      <c r="H922" s="813" t="s">
        <v>78</v>
      </c>
      <c r="I922" s="779">
        <v>1</v>
      </c>
      <c r="J922" s="814" t="s">
        <v>1942</v>
      </c>
      <c r="K922" s="779">
        <v>454</v>
      </c>
      <c r="L922" s="779" t="s">
        <v>400</v>
      </c>
      <c r="M922" s="779">
        <v>0</v>
      </c>
      <c r="N922" s="779">
        <f t="shared" si="15"/>
        <v>454</v>
      </c>
      <c r="O922" s="816" t="s">
        <v>1973</v>
      </c>
    </row>
    <row r="923" spans="1:15">
      <c r="A923" s="779" t="s">
        <v>37</v>
      </c>
      <c r="B923" s="779" t="s">
        <v>37</v>
      </c>
      <c r="C923" s="779" t="s">
        <v>426</v>
      </c>
      <c r="D923" s="779">
        <v>2014</v>
      </c>
      <c r="E923" s="779" t="s">
        <v>20</v>
      </c>
      <c r="F923" s="779" t="s">
        <v>1915</v>
      </c>
      <c r="G923" s="779" t="s">
        <v>1915</v>
      </c>
      <c r="H923" s="813" t="s">
        <v>594</v>
      </c>
      <c r="I923" s="779">
        <v>2</v>
      </c>
      <c r="J923" s="814" t="s">
        <v>1942</v>
      </c>
      <c r="K923" s="779">
        <v>0</v>
      </c>
      <c r="L923" s="779" t="s">
        <v>400</v>
      </c>
      <c r="M923" s="779">
        <v>359</v>
      </c>
      <c r="N923" s="779">
        <f t="shared" si="15"/>
        <v>359</v>
      </c>
      <c r="O923" s="816" t="s">
        <v>2049</v>
      </c>
    </row>
    <row r="924" spans="1:15">
      <c r="A924" s="779" t="s">
        <v>37</v>
      </c>
      <c r="B924" s="779" t="s">
        <v>37</v>
      </c>
      <c r="C924" s="779" t="s">
        <v>426</v>
      </c>
      <c r="D924" s="779">
        <v>2014</v>
      </c>
      <c r="E924" s="779" t="s">
        <v>20</v>
      </c>
      <c r="F924" s="779" t="s">
        <v>1915</v>
      </c>
      <c r="G924" s="779" t="s">
        <v>1915</v>
      </c>
      <c r="H924" s="813" t="s">
        <v>594</v>
      </c>
      <c r="I924" s="779">
        <v>2</v>
      </c>
      <c r="J924" s="814" t="s">
        <v>1942</v>
      </c>
      <c r="K924" s="779">
        <v>31</v>
      </c>
      <c r="L924" s="779" t="s">
        <v>400</v>
      </c>
      <c r="M924" s="779">
        <v>0</v>
      </c>
      <c r="N924" s="779">
        <f t="shared" si="15"/>
        <v>31</v>
      </c>
      <c r="O924" s="816" t="s">
        <v>1975</v>
      </c>
    </row>
    <row r="925" spans="1:15">
      <c r="A925" s="779" t="s">
        <v>37</v>
      </c>
      <c r="B925" s="779" t="s">
        <v>37</v>
      </c>
      <c r="C925" s="779" t="s">
        <v>426</v>
      </c>
      <c r="D925" s="779">
        <v>2014</v>
      </c>
      <c r="E925" s="779" t="s">
        <v>20</v>
      </c>
      <c r="F925" s="779" t="s">
        <v>1915</v>
      </c>
      <c r="G925" s="779" t="s">
        <v>1915</v>
      </c>
      <c r="H925" s="813" t="s">
        <v>594</v>
      </c>
      <c r="I925" s="779">
        <v>2</v>
      </c>
      <c r="J925" s="814" t="s">
        <v>1942</v>
      </c>
      <c r="K925" s="779">
        <v>391</v>
      </c>
      <c r="L925" s="779" t="s">
        <v>400</v>
      </c>
      <c r="M925" s="779">
        <v>0</v>
      </c>
      <c r="N925" s="779">
        <f t="shared" si="15"/>
        <v>391</v>
      </c>
      <c r="O925" s="816" t="s">
        <v>1973</v>
      </c>
    </row>
    <row r="926" spans="1:15">
      <c r="A926" s="779" t="s">
        <v>37</v>
      </c>
      <c r="B926" s="779" t="s">
        <v>37</v>
      </c>
      <c r="C926" s="779" t="s">
        <v>426</v>
      </c>
      <c r="D926" s="779">
        <v>2014</v>
      </c>
      <c r="E926" s="779" t="s">
        <v>20</v>
      </c>
      <c r="F926" s="779" t="s">
        <v>1915</v>
      </c>
      <c r="G926" s="779" t="s">
        <v>1915</v>
      </c>
      <c r="H926" s="813" t="s">
        <v>596</v>
      </c>
      <c r="I926" s="779">
        <v>1</v>
      </c>
      <c r="J926" s="814" t="s">
        <v>1942</v>
      </c>
      <c r="K926" s="779">
        <v>654</v>
      </c>
      <c r="L926" s="779" t="s">
        <v>400</v>
      </c>
      <c r="M926" s="779">
        <v>0</v>
      </c>
      <c r="N926" s="779">
        <f t="shared" si="15"/>
        <v>654</v>
      </c>
      <c r="O926" s="816" t="s">
        <v>1974</v>
      </c>
    </row>
    <row r="927" spans="1:15">
      <c r="A927" s="779" t="s">
        <v>37</v>
      </c>
      <c r="B927" s="779" t="s">
        <v>37</v>
      </c>
      <c r="C927" s="779" t="s">
        <v>426</v>
      </c>
      <c r="D927" s="779">
        <v>2014</v>
      </c>
      <c r="E927" s="779" t="s">
        <v>20</v>
      </c>
      <c r="F927" s="779" t="s">
        <v>1915</v>
      </c>
      <c r="G927" s="779" t="s">
        <v>1915</v>
      </c>
      <c r="H927" s="813" t="s">
        <v>596</v>
      </c>
      <c r="I927" s="779">
        <v>1</v>
      </c>
      <c r="J927" s="814" t="s">
        <v>1942</v>
      </c>
      <c r="K927" s="779">
        <v>38</v>
      </c>
      <c r="L927" s="779" t="s">
        <v>400</v>
      </c>
      <c r="M927" s="779">
        <v>0</v>
      </c>
      <c r="N927" s="779">
        <f t="shared" si="15"/>
        <v>38</v>
      </c>
      <c r="O927" s="816" t="s">
        <v>1975</v>
      </c>
    </row>
    <row r="928" spans="1:15">
      <c r="A928" s="779" t="s">
        <v>37</v>
      </c>
      <c r="B928" s="779" t="s">
        <v>37</v>
      </c>
      <c r="C928" s="779" t="s">
        <v>426</v>
      </c>
      <c r="D928" s="779">
        <v>2014</v>
      </c>
      <c r="E928" s="779" t="s">
        <v>20</v>
      </c>
      <c r="F928" s="779" t="s">
        <v>1915</v>
      </c>
      <c r="G928" s="779" t="s">
        <v>1915</v>
      </c>
      <c r="H928" s="813" t="s">
        <v>616</v>
      </c>
      <c r="I928" s="779">
        <v>2</v>
      </c>
      <c r="J928" s="814" t="s">
        <v>1942</v>
      </c>
      <c r="K928" s="779">
        <v>2628</v>
      </c>
      <c r="L928" s="779" t="s">
        <v>400</v>
      </c>
      <c r="M928" s="779">
        <v>2481</v>
      </c>
      <c r="N928" s="779">
        <f t="shared" si="15"/>
        <v>5109</v>
      </c>
      <c r="O928" s="816" t="s">
        <v>1963</v>
      </c>
    </row>
    <row r="929" spans="1:15">
      <c r="A929" s="779" t="s">
        <v>37</v>
      </c>
      <c r="B929" s="779" t="s">
        <v>37</v>
      </c>
      <c r="C929" s="779" t="s">
        <v>426</v>
      </c>
      <c r="D929" s="779">
        <v>2014</v>
      </c>
      <c r="E929" s="779" t="s">
        <v>20</v>
      </c>
      <c r="F929" s="779" t="s">
        <v>1915</v>
      </c>
      <c r="G929" s="779" t="s">
        <v>1915</v>
      </c>
      <c r="H929" s="813" t="s">
        <v>653</v>
      </c>
      <c r="I929" s="779">
        <v>1</v>
      </c>
      <c r="J929" s="814" t="s">
        <v>1942</v>
      </c>
      <c r="K929" s="779">
        <v>18333</v>
      </c>
      <c r="L929" s="779" t="s">
        <v>400</v>
      </c>
      <c r="M929" s="779">
        <v>21</v>
      </c>
      <c r="N929" s="779">
        <f t="shared" si="15"/>
        <v>18354</v>
      </c>
      <c r="O929" s="816" t="s">
        <v>1964</v>
      </c>
    </row>
    <row r="930" spans="1:15">
      <c r="A930" s="779" t="s">
        <v>37</v>
      </c>
      <c r="B930" s="779" t="s">
        <v>37</v>
      </c>
      <c r="C930" s="779" t="s">
        <v>426</v>
      </c>
      <c r="D930" s="779">
        <v>2014</v>
      </c>
      <c r="E930" s="779" t="s">
        <v>20</v>
      </c>
      <c r="F930" s="779" t="s">
        <v>1915</v>
      </c>
      <c r="G930" s="779" t="s">
        <v>1915</v>
      </c>
      <c r="H930" s="813" t="s">
        <v>660</v>
      </c>
      <c r="I930" s="779">
        <v>1</v>
      </c>
      <c r="J930" s="814" t="s">
        <v>1942</v>
      </c>
      <c r="K930" s="779">
        <v>2522</v>
      </c>
      <c r="L930" s="779" t="s">
        <v>400</v>
      </c>
      <c r="M930" s="779">
        <v>3814</v>
      </c>
      <c r="N930" s="779">
        <f t="shared" si="15"/>
        <v>6336</v>
      </c>
      <c r="O930" s="816" t="s">
        <v>1962</v>
      </c>
    </row>
    <row r="931" spans="1:15">
      <c r="A931" s="779" t="s">
        <v>37</v>
      </c>
      <c r="B931" s="779" t="s">
        <v>37</v>
      </c>
      <c r="C931" s="779" t="s">
        <v>426</v>
      </c>
      <c r="D931" s="779">
        <v>2014</v>
      </c>
      <c r="E931" s="779" t="s">
        <v>20</v>
      </c>
      <c r="F931" s="779" t="s">
        <v>1915</v>
      </c>
      <c r="G931" s="779" t="s">
        <v>1915</v>
      </c>
      <c r="H931" s="813" t="s">
        <v>660</v>
      </c>
      <c r="I931" s="779">
        <v>1</v>
      </c>
      <c r="J931" s="814" t="s">
        <v>1942</v>
      </c>
      <c r="K931" s="779">
        <v>1202</v>
      </c>
      <c r="L931" s="779" t="s">
        <v>400</v>
      </c>
      <c r="M931" s="779">
        <v>0</v>
      </c>
      <c r="N931" s="779">
        <f t="shared" si="15"/>
        <v>1202</v>
      </c>
      <c r="O931" s="816" t="s">
        <v>1965</v>
      </c>
    </row>
    <row r="932" spans="1:15">
      <c r="A932" s="779" t="s">
        <v>37</v>
      </c>
      <c r="B932" s="779" t="s">
        <v>37</v>
      </c>
      <c r="C932" s="779" t="s">
        <v>426</v>
      </c>
      <c r="D932" s="779">
        <v>2014</v>
      </c>
      <c r="E932" s="779" t="s">
        <v>20</v>
      </c>
      <c r="F932" s="779" t="s">
        <v>1915</v>
      </c>
      <c r="G932" s="779" t="s">
        <v>1915</v>
      </c>
      <c r="H932" s="813" t="s">
        <v>660</v>
      </c>
      <c r="I932" s="779">
        <v>1</v>
      </c>
      <c r="J932" s="814" t="s">
        <v>1942</v>
      </c>
      <c r="K932" s="779">
        <v>1193</v>
      </c>
      <c r="L932" s="779" t="s">
        <v>400</v>
      </c>
      <c r="M932" s="779">
        <v>367</v>
      </c>
      <c r="N932" s="779">
        <f t="shared" si="15"/>
        <v>1560</v>
      </c>
      <c r="O932" s="816" t="s">
        <v>1966</v>
      </c>
    </row>
    <row r="933" spans="1:15">
      <c r="A933" s="779" t="s">
        <v>37</v>
      </c>
      <c r="B933" s="779" t="s">
        <v>37</v>
      </c>
      <c r="C933" s="779" t="s">
        <v>426</v>
      </c>
      <c r="D933" s="779">
        <v>2014</v>
      </c>
      <c r="E933" s="779" t="s">
        <v>20</v>
      </c>
      <c r="F933" s="779" t="s">
        <v>1915</v>
      </c>
      <c r="G933" s="779" t="s">
        <v>1915</v>
      </c>
      <c r="H933" s="813" t="s">
        <v>591</v>
      </c>
      <c r="I933" s="779" t="s">
        <v>400</v>
      </c>
      <c r="J933" s="814" t="s">
        <v>1942</v>
      </c>
      <c r="K933" s="779">
        <v>0</v>
      </c>
      <c r="L933" s="779" t="s">
        <v>400</v>
      </c>
      <c r="M933" s="779">
        <v>67</v>
      </c>
      <c r="N933" s="779">
        <f t="shared" si="15"/>
        <v>67</v>
      </c>
      <c r="O933" s="816"/>
    </row>
    <row r="934" spans="1:15">
      <c r="A934" s="779" t="s">
        <v>37</v>
      </c>
      <c r="B934" s="779" t="s">
        <v>37</v>
      </c>
      <c r="C934" s="779" t="s">
        <v>426</v>
      </c>
      <c r="D934" s="779">
        <v>2014</v>
      </c>
      <c r="E934" s="779" t="s">
        <v>20</v>
      </c>
      <c r="F934" s="779" t="s">
        <v>1915</v>
      </c>
      <c r="G934" s="779" t="s">
        <v>1915</v>
      </c>
      <c r="H934" s="813" t="s">
        <v>554</v>
      </c>
      <c r="I934" s="779" t="s">
        <v>400</v>
      </c>
      <c r="J934" s="814" t="s">
        <v>1942</v>
      </c>
      <c r="K934" s="779">
        <v>0</v>
      </c>
      <c r="L934" s="779" t="s">
        <v>400</v>
      </c>
      <c r="M934" s="779">
        <v>144</v>
      </c>
      <c r="N934" s="779">
        <f t="shared" si="15"/>
        <v>144</v>
      </c>
      <c r="O934" s="816"/>
    </row>
    <row r="935" spans="1:15">
      <c r="A935" s="779" t="s">
        <v>37</v>
      </c>
      <c r="B935" s="779" t="s">
        <v>37</v>
      </c>
      <c r="C935" s="779" t="s">
        <v>426</v>
      </c>
      <c r="D935" s="779">
        <v>2014</v>
      </c>
      <c r="E935" s="779" t="s">
        <v>20</v>
      </c>
      <c r="F935" s="779" t="s">
        <v>1915</v>
      </c>
      <c r="G935" s="779" t="s">
        <v>1915</v>
      </c>
      <c r="H935" s="813" t="s">
        <v>568</v>
      </c>
      <c r="I935" s="779" t="s">
        <v>400</v>
      </c>
      <c r="J935" s="814" t="s">
        <v>1942</v>
      </c>
      <c r="K935" s="779">
        <v>468</v>
      </c>
      <c r="L935" s="779" t="s">
        <v>400</v>
      </c>
      <c r="M935" s="779">
        <v>1256</v>
      </c>
      <c r="N935" s="779">
        <f t="shared" si="15"/>
        <v>1724</v>
      </c>
      <c r="O935" s="816"/>
    </row>
    <row r="936" spans="1:15">
      <c r="A936" s="779" t="s">
        <v>37</v>
      </c>
      <c r="B936" s="779" t="s">
        <v>37</v>
      </c>
      <c r="C936" s="779" t="s">
        <v>426</v>
      </c>
      <c r="D936" s="779">
        <v>2014</v>
      </c>
      <c r="E936" s="779" t="s">
        <v>20</v>
      </c>
      <c r="F936" s="779" t="s">
        <v>1915</v>
      </c>
      <c r="G936" s="779" t="s">
        <v>1915</v>
      </c>
      <c r="H936" s="813" t="s">
        <v>1967</v>
      </c>
      <c r="I936" s="779" t="s">
        <v>400</v>
      </c>
      <c r="J936" s="814" t="s">
        <v>1942</v>
      </c>
      <c r="K936" s="779">
        <v>0</v>
      </c>
      <c r="L936" s="779" t="s">
        <v>400</v>
      </c>
      <c r="M936" s="779">
        <v>1077</v>
      </c>
      <c r="N936" s="779">
        <f t="shared" ref="N936:N950" si="16">SUM(K936:M936)</f>
        <v>1077</v>
      </c>
      <c r="O936" s="816"/>
    </row>
    <row r="937" spans="1:15">
      <c r="A937" s="779" t="s">
        <v>37</v>
      </c>
      <c r="B937" s="779" t="s">
        <v>37</v>
      </c>
      <c r="C937" s="779" t="s">
        <v>426</v>
      </c>
      <c r="D937" s="779">
        <v>2014</v>
      </c>
      <c r="E937" s="779" t="s">
        <v>20</v>
      </c>
      <c r="F937" s="779" t="s">
        <v>1915</v>
      </c>
      <c r="G937" s="779" t="s">
        <v>1915</v>
      </c>
      <c r="H937" s="813" t="s">
        <v>1968</v>
      </c>
      <c r="I937" s="779" t="s">
        <v>400</v>
      </c>
      <c r="J937" s="814" t="s">
        <v>1942</v>
      </c>
      <c r="K937" s="779">
        <v>0</v>
      </c>
      <c r="L937" s="779" t="s">
        <v>400</v>
      </c>
      <c r="M937" s="779">
        <v>472</v>
      </c>
      <c r="N937" s="779">
        <f t="shared" si="16"/>
        <v>472</v>
      </c>
      <c r="O937" s="816"/>
    </row>
    <row r="938" spans="1:15">
      <c r="A938" s="779" t="s">
        <v>37</v>
      </c>
      <c r="B938" s="779" t="s">
        <v>37</v>
      </c>
      <c r="C938" s="779" t="s">
        <v>426</v>
      </c>
      <c r="D938" s="779">
        <v>2014</v>
      </c>
      <c r="E938" s="779" t="s">
        <v>20</v>
      </c>
      <c r="F938" s="779" t="s">
        <v>1915</v>
      </c>
      <c r="G938" s="779" t="s">
        <v>1915</v>
      </c>
      <c r="H938" s="813" t="s">
        <v>626</v>
      </c>
      <c r="I938" s="779" t="s">
        <v>400</v>
      </c>
      <c r="J938" s="814" t="s">
        <v>1942</v>
      </c>
      <c r="K938" s="779">
        <v>67</v>
      </c>
      <c r="L938" s="779" t="s">
        <v>400</v>
      </c>
      <c r="M938" s="779">
        <v>149</v>
      </c>
      <c r="N938" s="779">
        <f>SUM(K938:M938)</f>
        <v>216</v>
      </c>
      <c r="O938" s="816"/>
    </row>
    <row r="939" spans="1:15">
      <c r="A939" s="779" t="s">
        <v>37</v>
      </c>
      <c r="B939" s="779" t="s">
        <v>37</v>
      </c>
      <c r="C939" s="779" t="s">
        <v>426</v>
      </c>
      <c r="D939" s="779">
        <v>2014</v>
      </c>
      <c r="E939" s="779" t="s">
        <v>20</v>
      </c>
      <c r="F939" s="779" t="s">
        <v>1915</v>
      </c>
      <c r="G939" s="779" t="s">
        <v>1915</v>
      </c>
      <c r="H939" s="813" t="s">
        <v>419</v>
      </c>
      <c r="I939" s="779" t="s">
        <v>400</v>
      </c>
      <c r="J939" s="814" t="s">
        <v>1942</v>
      </c>
      <c r="K939" s="779">
        <v>0</v>
      </c>
      <c r="L939" s="779" t="s">
        <v>400</v>
      </c>
      <c r="M939" s="779">
        <v>18</v>
      </c>
      <c r="N939" s="779">
        <f t="shared" si="16"/>
        <v>18</v>
      </c>
      <c r="O939" s="816"/>
    </row>
    <row r="940" spans="1:15">
      <c r="A940" s="779" t="s">
        <v>37</v>
      </c>
      <c r="B940" s="779" t="s">
        <v>37</v>
      </c>
      <c r="C940" s="779" t="s">
        <v>426</v>
      </c>
      <c r="D940" s="779">
        <v>2014</v>
      </c>
      <c r="E940" s="779" t="s">
        <v>20</v>
      </c>
      <c r="F940" s="779" t="s">
        <v>1915</v>
      </c>
      <c r="G940" s="779" t="s">
        <v>1915</v>
      </c>
      <c r="H940" s="813" t="s">
        <v>541</v>
      </c>
      <c r="I940" s="779" t="s">
        <v>400</v>
      </c>
      <c r="J940" s="814" t="s">
        <v>1942</v>
      </c>
      <c r="K940" s="779">
        <v>0</v>
      </c>
      <c r="L940" s="779" t="s">
        <v>400</v>
      </c>
      <c r="M940" s="779">
        <v>2</v>
      </c>
      <c r="N940" s="779">
        <f>SUM(K940:M940)</f>
        <v>2</v>
      </c>
      <c r="O940" s="816"/>
    </row>
    <row r="941" spans="1:15">
      <c r="A941" s="779" t="s">
        <v>37</v>
      </c>
      <c r="B941" s="779" t="s">
        <v>37</v>
      </c>
      <c r="C941" s="779" t="s">
        <v>426</v>
      </c>
      <c r="D941" s="779">
        <v>2014</v>
      </c>
      <c r="E941" s="779" t="s">
        <v>20</v>
      </c>
      <c r="F941" s="779" t="s">
        <v>1915</v>
      </c>
      <c r="G941" s="779" t="s">
        <v>1915</v>
      </c>
      <c r="H941" s="813" t="s">
        <v>1257</v>
      </c>
      <c r="I941" s="779" t="s">
        <v>400</v>
      </c>
      <c r="J941" s="814" t="s">
        <v>1942</v>
      </c>
      <c r="K941" s="779">
        <v>0</v>
      </c>
      <c r="L941" s="779" t="s">
        <v>400</v>
      </c>
      <c r="M941" s="779">
        <v>23</v>
      </c>
      <c r="N941" s="779">
        <f t="shared" si="16"/>
        <v>23</v>
      </c>
      <c r="O941" s="816"/>
    </row>
    <row r="942" spans="1:15">
      <c r="A942" s="779" t="s">
        <v>37</v>
      </c>
      <c r="B942" s="779" t="s">
        <v>37</v>
      </c>
      <c r="C942" s="779" t="s">
        <v>426</v>
      </c>
      <c r="D942" s="779">
        <v>2014</v>
      </c>
      <c r="E942" s="779" t="s">
        <v>20</v>
      </c>
      <c r="F942" s="779" t="s">
        <v>1915</v>
      </c>
      <c r="G942" s="779" t="s">
        <v>1915</v>
      </c>
      <c r="H942" s="813" t="s">
        <v>1969</v>
      </c>
      <c r="I942" s="779" t="s">
        <v>400</v>
      </c>
      <c r="J942" s="814" t="s">
        <v>1942</v>
      </c>
      <c r="K942" s="779">
        <v>0</v>
      </c>
      <c r="L942" s="779" t="s">
        <v>400</v>
      </c>
      <c r="M942" s="779">
        <v>60</v>
      </c>
      <c r="N942" s="779">
        <f t="shared" si="16"/>
        <v>60</v>
      </c>
      <c r="O942" s="816"/>
    </row>
    <row r="943" spans="1:15">
      <c r="A943" s="779" t="s">
        <v>37</v>
      </c>
      <c r="B943" s="779" t="s">
        <v>37</v>
      </c>
      <c r="C943" s="779" t="s">
        <v>426</v>
      </c>
      <c r="D943" s="779">
        <v>2014</v>
      </c>
      <c r="E943" s="779" t="s">
        <v>20</v>
      </c>
      <c r="F943" s="779" t="s">
        <v>1915</v>
      </c>
      <c r="G943" s="779" t="s">
        <v>1915</v>
      </c>
      <c r="H943" s="813" t="s">
        <v>78</v>
      </c>
      <c r="I943" s="779">
        <v>1</v>
      </c>
      <c r="J943" s="814" t="s">
        <v>1943</v>
      </c>
      <c r="K943" s="779">
        <v>340</v>
      </c>
      <c r="L943" s="779" t="s">
        <v>400</v>
      </c>
      <c r="M943" s="779">
        <v>635</v>
      </c>
      <c r="N943" s="779">
        <f t="shared" si="16"/>
        <v>975</v>
      </c>
      <c r="O943" s="816" t="s">
        <v>1973</v>
      </c>
    </row>
    <row r="944" spans="1:15">
      <c r="A944" s="779" t="s">
        <v>37</v>
      </c>
      <c r="B944" s="779" t="s">
        <v>37</v>
      </c>
      <c r="C944" s="779" t="s">
        <v>426</v>
      </c>
      <c r="D944" s="779">
        <v>2014</v>
      </c>
      <c r="E944" s="779" t="s">
        <v>20</v>
      </c>
      <c r="F944" s="779" t="s">
        <v>1915</v>
      </c>
      <c r="G944" s="779" t="s">
        <v>1915</v>
      </c>
      <c r="H944" s="813" t="s">
        <v>596</v>
      </c>
      <c r="I944" s="779">
        <v>1</v>
      </c>
      <c r="J944" s="814" t="s">
        <v>1943</v>
      </c>
      <c r="K944" s="779">
        <v>1180</v>
      </c>
      <c r="L944" s="779" t="s">
        <v>400</v>
      </c>
      <c r="M944" s="779">
        <v>2487</v>
      </c>
      <c r="N944" s="779">
        <f t="shared" si="16"/>
        <v>3667</v>
      </c>
      <c r="O944" s="816" t="s">
        <v>1974</v>
      </c>
    </row>
    <row r="945" spans="1:15">
      <c r="A945" s="779" t="s">
        <v>37</v>
      </c>
      <c r="B945" s="779" t="s">
        <v>37</v>
      </c>
      <c r="C945" s="779" t="s">
        <v>426</v>
      </c>
      <c r="D945" s="779">
        <v>2014</v>
      </c>
      <c r="E945" s="779" t="s">
        <v>20</v>
      </c>
      <c r="F945" s="779" t="s">
        <v>1915</v>
      </c>
      <c r="G945" s="779" t="s">
        <v>1915</v>
      </c>
      <c r="H945" s="813" t="s">
        <v>604</v>
      </c>
      <c r="I945" s="779">
        <v>2</v>
      </c>
      <c r="J945" s="814" t="s">
        <v>1943</v>
      </c>
      <c r="K945" s="779">
        <v>862</v>
      </c>
      <c r="L945" s="779" t="s">
        <v>400</v>
      </c>
      <c r="M945" s="779">
        <v>3684</v>
      </c>
      <c r="N945" s="779">
        <f t="shared" si="16"/>
        <v>4546</v>
      </c>
      <c r="O945" s="816" t="s">
        <v>1974</v>
      </c>
    </row>
    <row r="946" spans="1:15">
      <c r="A946" s="779" t="s">
        <v>37</v>
      </c>
      <c r="B946" s="779" t="s">
        <v>37</v>
      </c>
      <c r="C946" s="779" t="s">
        <v>426</v>
      </c>
      <c r="D946" s="779">
        <v>2014</v>
      </c>
      <c r="E946" s="779" t="s">
        <v>20</v>
      </c>
      <c r="F946" s="779" t="s">
        <v>1915</v>
      </c>
      <c r="G946" s="779" t="s">
        <v>1915</v>
      </c>
      <c r="H946" s="813" t="s">
        <v>543</v>
      </c>
      <c r="I946" s="779">
        <v>1</v>
      </c>
      <c r="J946" s="814" t="s">
        <v>1943</v>
      </c>
      <c r="K946" s="779">
        <v>3953</v>
      </c>
      <c r="L946" s="779" t="s">
        <v>400</v>
      </c>
      <c r="M946" s="779">
        <v>1836</v>
      </c>
      <c r="N946" s="779">
        <f t="shared" si="16"/>
        <v>5789</v>
      </c>
      <c r="O946" s="816" t="s">
        <v>1970</v>
      </c>
    </row>
    <row r="947" spans="1:15">
      <c r="A947" s="779" t="s">
        <v>37</v>
      </c>
      <c r="B947" s="779" t="s">
        <v>37</v>
      </c>
      <c r="C947" s="779" t="s">
        <v>426</v>
      </c>
      <c r="D947" s="779">
        <v>2014</v>
      </c>
      <c r="E947" s="779" t="s">
        <v>20</v>
      </c>
      <c r="F947" s="779" t="s">
        <v>1915</v>
      </c>
      <c r="G947" s="779" t="s">
        <v>1915</v>
      </c>
      <c r="H947" s="813" t="s">
        <v>660</v>
      </c>
      <c r="I947" s="779">
        <v>1</v>
      </c>
      <c r="J947" s="814" t="s">
        <v>1943</v>
      </c>
      <c r="K947" s="779">
        <v>113</v>
      </c>
      <c r="L947" s="779" t="s">
        <v>400</v>
      </c>
      <c r="M947" s="779">
        <v>185</v>
      </c>
      <c r="N947" s="779">
        <f>SUM(K947:M947)</f>
        <v>298</v>
      </c>
      <c r="O947" s="816" t="s">
        <v>1966</v>
      </c>
    </row>
    <row r="948" spans="1:15">
      <c r="A948" s="779" t="s">
        <v>37</v>
      </c>
      <c r="B948" s="779" t="s">
        <v>37</v>
      </c>
      <c r="C948" s="779" t="s">
        <v>426</v>
      </c>
      <c r="D948" s="779">
        <v>2014</v>
      </c>
      <c r="E948" s="779" t="s">
        <v>20</v>
      </c>
      <c r="F948" s="779" t="s">
        <v>1915</v>
      </c>
      <c r="G948" s="779" t="s">
        <v>1915</v>
      </c>
      <c r="H948" s="813" t="s">
        <v>660</v>
      </c>
      <c r="I948" s="779">
        <v>1</v>
      </c>
      <c r="J948" s="814" t="s">
        <v>1943</v>
      </c>
      <c r="K948" s="779">
        <v>219</v>
      </c>
      <c r="L948" s="779" t="s">
        <v>400</v>
      </c>
      <c r="M948" s="779">
        <v>1258</v>
      </c>
      <c r="N948" s="779">
        <f>SUM(K948:M948)</f>
        <v>1477</v>
      </c>
      <c r="O948" s="816" t="s">
        <v>1965</v>
      </c>
    </row>
    <row r="949" spans="1:15">
      <c r="A949" s="779" t="s">
        <v>37</v>
      </c>
      <c r="B949" s="779" t="s">
        <v>37</v>
      </c>
      <c r="C949" s="779" t="s">
        <v>426</v>
      </c>
      <c r="D949" s="779">
        <v>2014</v>
      </c>
      <c r="E949" s="779" t="s">
        <v>20</v>
      </c>
      <c r="F949" s="779" t="s">
        <v>1915</v>
      </c>
      <c r="G949" s="779" t="s">
        <v>1915</v>
      </c>
      <c r="H949" s="813" t="s">
        <v>1969</v>
      </c>
      <c r="I949" s="779" t="s">
        <v>400</v>
      </c>
      <c r="J949" s="814" t="s">
        <v>1943</v>
      </c>
      <c r="K949" s="779">
        <v>108</v>
      </c>
      <c r="L949" s="779" t="s">
        <v>400</v>
      </c>
      <c r="M949" s="779">
        <v>452</v>
      </c>
      <c r="N949" s="779">
        <f t="shared" si="16"/>
        <v>560</v>
      </c>
      <c r="O949" s="816"/>
    </row>
    <row r="950" spans="1:15">
      <c r="A950" s="779" t="s">
        <v>37</v>
      </c>
      <c r="B950" s="779" t="s">
        <v>37</v>
      </c>
      <c r="C950" s="779" t="s">
        <v>426</v>
      </c>
      <c r="D950" s="779">
        <v>2014</v>
      </c>
      <c r="E950" s="779" t="s">
        <v>20</v>
      </c>
      <c r="F950" s="779" t="s">
        <v>1915</v>
      </c>
      <c r="G950" s="779" t="s">
        <v>1915</v>
      </c>
      <c r="H950" s="813" t="s">
        <v>1971</v>
      </c>
      <c r="I950" s="779" t="s">
        <v>400</v>
      </c>
      <c r="J950" s="814" t="s">
        <v>1943</v>
      </c>
      <c r="K950" s="779">
        <v>0</v>
      </c>
      <c r="L950" s="779" t="s">
        <v>400</v>
      </c>
      <c r="M950" s="779">
        <v>21</v>
      </c>
      <c r="N950" s="779">
        <f t="shared" si="16"/>
        <v>21</v>
      </c>
      <c r="O950" s="816"/>
    </row>
    <row r="951" spans="1:15">
      <c r="A951" s="779" t="s">
        <v>37</v>
      </c>
      <c r="B951" s="779" t="s">
        <v>37</v>
      </c>
      <c r="C951" s="779" t="s">
        <v>426</v>
      </c>
      <c r="D951" s="779">
        <v>2014</v>
      </c>
      <c r="E951" s="779" t="s">
        <v>20</v>
      </c>
      <c r="F951" s="779" t="s">
        <v>1915</v>
      </c>
      <c r="G951" s="779" t="s">
        <v>1915</v>
      </c>
      <c r="H951" s="813" t="s">
        <v>1972</v>
      </c>
      <c r="I951" s="779" t="s">
        <v>400</v>
      </c>
      <c r="J951" s="779" t="s">
        <v>1943</v>
      </c>
      <c r="K951" s="779">
        <v>0</v>
      </c>
      <c r="L951" s="779" t="s">
        <v>400</v>
      </c>
      <c r="M951" s="779">
        <v>11</v>
      </c>
      <c r="N951" s="779">
        <f>SUM(K951:M951)</f>
        <v>11</v>
      </c>
      <c r="O951" s="837"/>
    </row>
    <row r="952" spans="1:15">
      <c r="A952" s="710" t="s">
        <v>37</v>
      </c>
      <c r="B952" s="710" t="s">
        <v>37</v>
      </c>
      <c r="C952" s="715" t="s">
        <v>753</v>
      </c>
      <c r="D952" s="713">
        <v>2014</v>
      </c>
      <c r="E952" s="712" t="s">
        <v>1315</v>
      </c>
      <c r="F952" s="713" t="s">
        <v>1305</v>
      </c>
      <c r="G952" s="793" t="s">
        <v>1306</v>
      </c>
      <c r="H952" s="838" t="s">
        <v>810</v>
      </c>
      <c r="I952" s="793">
        <v>1</v>
      </c>
      <c r="J952" s="839" t="s">
        <v>1310</v>
      </c>
      <c r="K952" s="779"/>
      <c r="L952" s="779">
        <v>26444</v>
      </c>
      <c r="M952" s="779">
        <v>1822</v>
      </c>
      <c r="N952" s="779">
        <f t="shared" ref="N952:N998" si="17">K952+L952+M952</f>
        <v>28266</v>
      </c>
      <c r="O952" s="840"/>
    </row>
    <row r="953" spans="1:15">
      <c r="A953" s="710" t="s">
        <v>37</v>
      </c>
      <c r="B953" s="710" t="s">
        <v>37</v>
      </c>
      <c r="C953" s="715" t="s">
        <v>753</v>
      </c>
      <c r="D953" s="713">
        <v>2014</v>
      </c>
      <c r="E953" s="712" t="s">
        <v>1315</v>
      </c>
      <c r="F953" s="713" t="s">
        <v>1305</v>
      </c>
      <c r="G953" s="793" t="s">
        <v>1306</v>
      </c>
      <c r="H953" s="838" t="s">
        <v>1353</v>
      </c>
      <c r="I953" s="793">
        <v>1</v>
      </c>
      <c r="J953" s="839" t="s">
        <v>1310</v>
      </c>
      <c r="K953" s="779"/>
      <c r="L953" s="779">
        <v>10349</v>
      </c>
      <c r="M953" s="779">
        <v>0</v>
      </c>
      <c r="N953" s="779">
        <f t="shared" si="17"/>
        <v>10349</v>
      </c>
      <c r="O953" s="840"/>
    </row>
    <row r="954" spans="1:15">
      <c r="A954" s="710" t="s">
        <v>37</v>
      </c>
      <c r="B954" s="710" t="s">
        <v>37</v>
      </c>
      <c r="C954" s="715" t="s">
        <v>753</v>
      </c>
      <c r="D954" s="713">
        <v>2014</v>
      </c>
      <c r="E954" s="712" t="s">
        <v>1315</v>
      </c>
      <c r="F954" s="713" t="s">
        <v>1305</v>
      </c>
      <c r="G954" s="793" t="s">
        <v>1306</v>
      </c>
      <c r="H954" s="838" t="s">
        <v>1354</v>
      </c>
      <c r="I954" s="830" t="s">
        <v>400</v>
      </c>
      <c r="J954" s="839" t="s">
        <v>1310</v>
      </c>
      <c r="K954" s="779"/>
      <c r="L954" s="841">
        <v>19805</v>
      </c>
      <c r="M954" s="841">
        <v>79</v>
      </c>
      <c r="N954" s="779">
        <f t="shared" si="17"/>
        <v>19884</v>
      </c>
      <c r="O954" s="840"/>
    </row>
    <row r="955" spans="1:15">
      <c r="A955" s="710" t="s">
        <v>37</v>
      </c>
      <c r="B955" s="710" t="s">
        <v>37</v>
      </c>
      <c r="C955" s="715" t="s">
        <v>753</v>
      </c>
      <c r="D955" s="713">
        <v>2014</v>
      </c>
      <c r="E955" s="712" t="s">
        <v>1315</v>
      </c>
      <c r="F955" s="713" t="s">
        <v>1305</v>
      </c>
      <c r="G955" s="793" t="s">
        <v>1306</v>
      </c>
      <c r="H955" s="838" t="s">
        <v>1355</v>
      </c>
      <c r="I955" s="830" t="s">
        <v>400</v>
      </c>
      <c r="J955" s="839" t="s">
        <v>1310</v>
      </c>
      <c r="K955" s="779"/>
      <c r="L955" s="841">
        <v>2097</v>
      </c>
      <c r="M955" s="841">
        <v>0</v>
      </c>
      <c r="N955" s="779">
        <f t="shared" si="17"/>
        <v>2097</v>
      </c>
      <c r="O955" s="840"/>
    </row>
    <row r="956" spans="1:15">
      <c r="A956" s="726" t="s">
        <v>37</v>
      </c>
      <c r="B956" s="726" t="s">
        <v>37</v>
      </c>
      <c r="C956" s="715" t="s">
        <v>753</v>
      </c>
      <c r="D956" s="842">
        <v>2014</v>
      </c>
      <c r="E956" s="712" t="s">
        <v>1315</v>
      </c>
      <c r="F956" s="842" t="s">
        <v>1305</v>
      </c>
      <c r="G956" s="793" t="s">
        <v>1306</v>
      </c>
      <c r="H956" s="838" t="s">
        <v>1356</v>
      </c>
      <c r="I956" s="830" t="s">
        <v>400</v>
      </c>
      <c r="J956" s="839" t="s">
        <v>1310</v>
      </c>
      <c r="K956" s="779"/>
      <c r="L956" s="841">
        <v>1960</v>
      </c>
      <c r="M956" s="841">
        <v>0</v>
      </c>
      <c r="N956" s="779">
        <f t="shared" si="17"/>
        <v>1960</v>
      </c>
      <c r="O956" s="843"/>
    </row>
    <row r="957" spans="1:15">
      <c r="A957" s="726" t="s">
        <v>37</v>
      </c>
      <c r="B957" s="726" t="s">
        <v>37</v>
      </c>
      <c r="C957" s="715" t="s">
        <v>753</v>
      </c>
      <c r="D957" s="713">
        <v>2014</v>
      </c>
      <c r="E957" s="712" t="s">
        <v>1315</v>
      </c>
      <c r="F957" s="713" t="s">
        <v>1305</v>
      </c>
      <c r="G957" s="793" t="s">
        <v>1306</v>
      </c>
      <c r="H957" s="838" t="s">
        <v>806</v>
      </c>
      <c r="I957" s="793">
        <v>2</v>
      </c>
      <c r="J957" s="839" t="s">
        <v>1310</v>
      </c>
      <c r="K957" s="779"/>
      <c r="L957" s="841">
        <v>391</v>
      </c>
      <c r="M957" s="841">
        <v>108</v>
      </c>
      <c r="N957" s="779">
        <f t="shared" si="17"/>
        <v>499</v>
      </c>
      <c r="O957" s="840"/>
    </row>
    <row r="958" spans="1:15">
      <c r="A958" s="726" t="s">
        <v>37</v>
      </c>
      <c r="B958" s="726" t="s">
        <v>37</v>
      </c>
      <c r="C958" s="715" t="s">
        <v>753</v>
      </c>
      <c r="D958" s="842">
        <v>2014</v>
      </c>
      <c r="E958" s="712" t="s">
        <v>1315</v>
      </c>
      <c r="F958" s="842" t="s">
        <v>1305</v>
      </c>
      <c r="G958" s="793" t="s">
        <v>1306</v>
      </c>
      <c r="H958" s="838" t="s">
        <v>643</v>
      </c>
      <c r="I958" s="793">
        <v>1</v>
      </c>
      <c r="J958" s="839" t="s">
        <v>1310</v>
      </c>
      <c r="K958" s="779"/>
      <c r="L958" s="841">
        <v>176</v>
      </c>
      <c r="M958" s="841">
        <v>89</v>
      </c>
      <c r="N958" s="779">
        <f t="shared" si="17"/>
        <v>265</v>
      </c>
      <c r="O958" s="840"/>
    </row>
    <row r="959" spans="1:15">
      <c r="A959" s="726" t="s">
        <v>37</v>
      </c>
      <c r="B959" s="726" t="s">
        <v>37</v>
      </c>
      <c r="C959" s="715" t="s">
        <v>753</v>
      </c>
      <c r="D959" s="713">
        <v>2014</v>
      </c>
      <c r="E959" s="712" t="s">
        <v>1315</v>
      </c>
      <c r="F959" s="713" t="s">
        <v>1305</v>
      </c>
      <c r="G959" s="793" t="s">
        <v>1306</v>
      </c>
      <c r="H959" s="838" t="s">
        <v>794</v>
      </c>
      <c r="I959" s="830" t="s">
        <v>400</v>
      </c>
      <c r="J959" s="839" t="s">
        <v>1310</v>
      </c>
      <c r="K959" s="779"/>
      <c r="L959" s="841">
        <v>158</v>
      </c>
      <c r="M959" s="841">
        <v>0</v>
      </c>
      <c r="N959" s="779">
        <f t="shared" si="17"/>
        <v>158</v>
      </c>
      <c r="O959" s="840"/>
    </row>
    <row r="960" spans="1:15">
      <c r="A960" s="726" t="s">
        <v>37</v>
      </c>
      <c r="B960" s="726" t="s">
        <v>37</v>
      </c>
      <c r="C960" s="715" t="s">
        <v>753</v>
      </c>
      <c r="D960" s="842">
        <v>2014</v>
      </c>
      <c r="E960" s="712" t="s">
        <v>1315</v>
      </c>
      <c r="F960" s="842" t="s">
        <v>1305</v>
      </c>
      <c r="G960" s="793" t="s">
        <v>1306</v>
      </c>
      <c r="H960" s="838" t="s">
        <v>1357</v>
      </c>
      <c r="I960" s="830" t="s">
        <v>400</v>
      </c>
      <c r="J960" s="839" t="s">
        <v>1310</v>
      </c>
      <c r="K960" s="779"/>
      <c r="L960" s="841">
        <v>0</v>
      </c>
      <c r="M960" s="841">
        <v>77</v>
      </c>
      <c r="N960" s="779">
        <f t="shared" si="17"/>
        <v>77</v>
      </c>
      <c r="O960" s="840"/>
    </row>
    <row r="961" spans="1:15">
      <c r="A961" s="726" t="s">
        <v>37</v>
      </c>
      <c r="B961" s="726" t="s">
        <v>37</v>
      </c>
      <c r="C961" s="715" t="s">
        <v>753</v>
      </c>
      <c r="D961" s="713">
        <v>2014</v>
      </c>
      <c r="E961" s="712" t="s">
        <v>1315</v>
      </c>
      <c r="F961" s="713" t="s">
        <v>1305</v>
      </c>
      <c r="G961" s="793" t="s">
        <v>1306</v>
      </c>
      <c r="H961" s="838" t="s">
        <v>874</v>
      </c>
      <c r="I961" s="830" t="s">
        <v>400</v>
      </c>
      <c r="J961" s="839" t="s">
        <v>1310</v>
      </c>
      <c r="K961" s="779"/>
      <c r="L961" s="841">
        <v>0</v>
      </c>
      <c r="M961" s="841">
        <v>60</v>
      </c>
      <c r="N961" s="779">
        <f t="shared" si="17"/>
        <v>60</v>
      </c>
      <c r="O961" s="840"/>
    </row>
    <row r="962" spans="1:15">
      <c r="A962" s="726" t="s">
        <v>37</v>
      </c>
      <c r="B962" s="726" t="s">
        <v>37</v>
      </c>
      <c r="C962" s="715" t="s">
        <v>753</v>
      </c>
      <c r="D962" s="842">
        <v>2014</v>
      </c>
      <c r="E962" s="712" t="s">
        <v>1315</v>
      </c>
      <c r="F962" s="842" t="s">
        <v>1305</v>
      </c>
      <c r="G962" s="793" t="s">
        <v>1306</v>
      </c>
      <c r="H962" s="838" t="s">
        <v>1358</v>
      </c>
      <c r="I962" s="830" t="s">
        <v>400</v>
      </c>
      <c r="J962" s="839" t="s">
        <v>1310</v>
      </c>
      <c r="K962" s="779"/>
      <c r="L962" s="841">
        <v>0</v>
      </c>
      <c r="M962" s="841">
        <v>58</v>
      </c>
      <c r="N962" s="779">
        <f t="shared" si="17"/>
        <v>58</v>
      </c>
      <c r="O962" s="840"/>
    </row>
    <row r="963" spans="1:15">
      <c r="A963" s="726" t="s">
        <v>37</v>
      </c>
      <c r="B963" s="726" t="s">
        <v>37</v>
      </c>
      <c r="C963" s="715" t="s">
        <v>753</v>
      </c>
      <c r="D963" s="713">
        <v>2014</v>
      </c>
      <c r="E963" s="712" t="s">
        <v>1315</v>
      </c>
      <c r="F963" s="713" t="s">
        <v>1305</v>
      </c>
      <c r="G963" s="793" t="s">
        <v>1306</v>
      </c>
      <c r="H963" s="838" t="s">
        <v>1359</v>
      </c>
      <c r="I963" s="830" t="s">
        <v>400</v>
      </c>
      <c r="J963" s="839" t="s">
        <v>1310</v>
      </c>
      <c r="K963" s="779"/>
      <c r="L963" s="841">
        <v>0</v>
      </c>
      <c r="M963" s="841">
        <v>72</v>
      </c>
      <c r="N963" s="779">
        <f t="shared" si="17"/>
        <v>72</v>
      </c>
      <c r="O963" s="840"/>
    </row>
    <row r="964" spans="1:15">
      <c r="A964" s="726" t="s">
        <v>37</v>
      </c>
      <c r="B964" s="726" t="s">
        <v>37</v>
      </c>
      <c r="C964" s="715" t="s">
        <v>753</v>
      </c>
      <c r="D964" s="842">
        <v>2014</v>
      </c>
      <c r="E964" s="712" t="s">
        <v>1315</v>
      </c>
      <c r="F964" s="842" t="s">
        <v>1305</v>
      </c>
      <c r="G964" s="793" t="s">
        <v>1306</v>
      </c>
      <c r="H964" s="838" t="s">
        <v>1360</v>
      </c>
      <c r="I964" s="793">
        <v>1</v>
      </c>
      <c r="J964" s="839" t="s">
        <v>1310</v>
      </c>
      <c r="K964" s="779"/>
      <c r="L964" s="841">
        <v>0</v>
      </c>
      <c r="M964" s="841">
        <v>13</v>
      </c>
      <c r="N964" s="779">
        <f t="shared" si="17"/>
        <v>13</v>
      </c>
      <c r="O964" s="840"/>
    </row>
    <row r="965" spans="1:15">
      <c r="A965" s="726" t="s">
        <v>37</v>
      </c>
      <c r="B965" s="726" t="s">
        <v>37</v>
      </c>
      <c r="C965" s="715" t="s">
        <v>753</v>
      </c>
      <c r="D965" s="713">
        <v>2014</v>
      </c>
      <c r="E965" s="712" t="s">
        <v>1315</v>
      </c>
      <c r="F965" s="713" t="s">
        <v>1305</v>
      </c>
      <c r="G965" s="793" t="s">
        <v>1306</v>
      </c>
      <c r="H965" s="838" t="s">
        <v>1361</v>
      </c>
      <c r="I965" s="830" t="s">
        <v>400</v>
      </c>
      <c r="J965" s="839" t="s">
        <v>1310</v>
      </c>
      <c r="K965" s="779"/>
      <c r="L965" s="841">
        <v>140</v>
      </c>
      <c r="M965" s="841">
        <v>527</v>
      </c>
      <c r="N965" s="779">
        <f t="shared" si="17"/>
        <v>667</v>
      </c>
      <c r="O965" s="840"/>
    </row>
    <row r="966" spans="1:15">
      <c r="A966" s="726" t="s">
        <v>37</v>
      </c>
      <c r="B966" s="726" t="s">
        <v>37</v>
      </c>
      <c r="C966" s="715" t="s">
        <v>753</v>
      </c>
      <c r="D966" s="842">
        <v>2014</v>
      </c>
      <c r="E966" s="712" t="s">
        <v>1315</v>
      </c>
      <c r="F966" s="842" t="s">
        <v>1305</v>
      </c>
      <c r="G966" s="793" t="s">
        <v>1306</v>
      </c>
      <c r="H966" s="838" t="s">
        <v>1362</v>
      </c>
      <c r="I966" s="830" t="s">
        <v>400</v>
      </c>
      <c r="J966" s="839" t="s">
        <v>1310</v>
      </c>
      <c r="K966" s="779"/>
      <c r="L966" s="841">
        <v>0</v>
      </c>
      <c r="M966" s="841">
        <v>977</v>
      </c>
      <c r="N966" s="779">
        <f t="shared" si="17"/>
        <v>977</v>
      </c>
      <c r="O966" s="840"/>
    </row>
    <row r="967" spans="1:15">
      <c r="A967" s="726" t="s">
        <v>37</v>
      </c>
      <c r="B967" s="726" t="s">
        <v>37</v>
      </c>
      <c r="C967" s="715" t="s">
        <v>753</v>
      </c>
      <c r="D967" s="713">
        <v>2014</v>
      </c>
      <c r="E967" s="712" t="s">
        <v>1315</v>
      </c>
      <c r="F967" s="713" t="s">
        <v>1305</v>
      </c>
      <c r="G967" s="793" t="s">
        <v>1306</v>
      </c>
      <c r="H967" s="838" t="s">
        <v>1363</v>
      </c>
      <c r="I967" s="830" t="s">
        <v>400</v>
      </c>
      <c r="J967" s="839" t="s">
        <v>1310</v>
      </c>
      <c r="K967" s="779"/>
      <c r="L967" s="841">
        <v>0</v>
      </c>
      <c r="M967" s="841">
        <v>976</v>
      </c>
      <c r="N967" s="779">
        <f t="shared" si="17"/>
        <v>976</v>
      </c>
      <c r="O967" s="840"/>
    </row>
    <row r="968" spans="1:15">
      <c r="A968" s="726" t="s">
        <v>37</v>
      </c>
      <c r="B968" s="726" t="s">
        <v>37</v>
      </c>
      <c r="C968" s="715" t="s">
        <v>753</v>
      </c>
      <c r="D968" s="842">
        <v>2014</v>
      </c>
      <c r="E968" s="712" t="s">
        <v>1315</v>
      </c>
      <c r="F968" s="842" t="s">
        <v>1305</v>
      </c>
      <c r="G968" s="793" t="s">
        <v>1306</v>
      </c>
      <c r="H968" s="838" t="s">
        <v>1364</v>
      </c>
      <c r="I968" s="793">
        <v>1</v>
      </c>
      <c r="J968" s="839" t="s">
        <v>1310</v>
      </c>
      <c r="K968" s="779"/>
      <c r="L968" s="841">
        <v>0</v>
      </c>
      <c r="M968" s="841">
        <v>84</v>
      </c>
      <c r="N968" s="779">
        <f t="shared" si="17"/>
        <v>84</v>
      </c>
      <c r="O968" s="840"/>
    </row>
    <row r="969" spans="1:15">
      <c r="A969" s="726" t="s">
        <v>37</v>
      </c>
      <c r="B969" s="726" t="s">
        <v>37</v>
      </c>
      <c r="C969" s="715" t="s">
        <v>753</v>
      </c>
      <c r="D969" s="713">
        <v>2014</v>
      </c>
      <c r="E969" s="712" t="s">
        <v>1315</v>
      </c>
      <c r="F969" s="713" t="s">
        <v>1305</v>
      </c>
      <c r="G969" s="793" t="s">
        <v>1306</v>
      </c>
      <c r="H969" s="838" t="s">
        <v>1132</v>
      </c>
      <c r="I969" s="793">
        <v>1</v>
      </c>
      <c r="J969" s="839" t="s">
        <v>1310</v>
      </c>
      <c r="K969" s="779"/>
      <c r="L969" s="841">
        <v>0</v>
      </c>
      <c r="M969" s="841">
        <v>26</v>
      </c>
      <c r="N969" s="779">
        <f t="shared" si="17"/>
        <v>26</v>
      </c>
      <c r="O969" s="840"/>
    </row>
    <row r="970" spans="1:15">
      <c r="A970" s="726" t="s">
        <v>37</v>
      </c>
      <c r="B970" s="726" t="s">
        <v>37</v>
      </c>
      <c r="C970" s="715" t="s">
        <v>753</v>
      </c>
      <c r="D970" s="713">
        <v>2014</v>
      </c>
      <c r="E970" s="712" t="s">
        <v>1315</v>
      </c>
      <c r="F970" s="713" t="s">
        <v>1305</v>
      </c>
      <c r="G970" s="793" t="s">
        <v>1306</v>
      </c>
      <c r="H970" s="838" t="s">
        <v>1365</v>
      </c>
      <c r="I970" s="793">
        <v>1</v>
      </c>
      <c r="J970" s="839" t="s">
        <v>1310</v>
      </c>
      <c r="K970" s="779"/>
      <c r="L970" s="841">
        <v>0</v>
      </c>
      <c r="M970" s="841">
        <v>27</v>
      </c>
      <c r="N970" s="779">
        <f t="shared" si="17"/>
        <v>27</v>
      </c>
      <c r="O970" s="840"/>
    </row>
    <row r="971" spans="1:15">
      <c r="A971" s="726" t="s">
        <v>37</v>
      </c>
      <c r="B971" s="726" t="s">
        <v>37</v>
      </c>
      <c r="C971" s="715" t="s">
        <v>753</v>
      </c>
      <c r="D971" s="842">
        <v>2014</v>
      </c>
      <c r="E971" s="712" t="s">
        <v>1315</v>
      </c>
      <c r="F971" s="842" t="s">
        <v>1305</v>
      </c>
      <c r="G971" s="793" t="s">
        <v>1306</v>
      </c>
      <c r="H971" s="838" t="s">
        <v>1366</v>
      </c>
      <c r="I971" s="793">
        <v>1</v>
      </c>
      <c r="J971" s="839" t="s">
        <v>1310</v>
      </c>
      <c r="K971" s="779"/>
      <c r="L971" s="841">
        <v>0</v>
      </c>
      <c r="M971" s="841">
        <v>93</v>
      </c>
      <c r="N971" s="779">
        <f t="shared" si="17"/>
        <v>93</v>
      </c>
      <c r="O971" s="840"/>
    </row>
    <row r="972" spans="1:15">
      <c r="A972" s="726" t="s">
        <v>37</v>
      </c>
      <c r="B972" s="726" t="s">
        <v>37</v>
      </c>
      <c r="C972" s="715" t="s">
        <v>753</v>
      </c>
      <c r="D972" s="842">
        <v>2014</v>
      </c>
      <c r="E972" s="712" t="s">
        <v>1315</v>
      </c>
      <c r="F972" s="842" t="s">
        <v>1305</v>
      </c>
      <c r="G972" s="793" t="s">
        <v>1306</v>
      </c>
      <c r="H972" s="838" t="s">
        <v>1367</v>
      </c>
      <c r="I972" s="793">
        <v>1</v>
      </c>
      <c r="J972" s="839" t="s">
        <v>1310</v>
      </c>
      <c r="K972" s="779"/>
      <c r="L972" s="841">
        <v>0</v>
      </c>
      <c r="M972" s="841">
        <v>73</v>
      </c>
      <c r="N972" s="779">
        <f t="shared" si="17"/>
        <v>73</v>
      </c>
      <c r="O972" s="840"/>
    </row>
    <row r="973" spans="1:15">
      <c r="A973" s="726" t="s">
        <v>37</v>
      </c>
      <c r="B973" s="726" t="s">
        <v>37</v>
      </c>
      <c r="C973" s="715" t="s">
        <v>753</v>
      </c>
      <c r="D973" s="713">
        <v>2014</v>
      </c>
      <c r="E973" s="712" t="s">
        <v>1315</v>
      </c>
      <c r="F973" s="713" t="s">
        <v>1305</v>
      </c>
      <c r="G973" s="793" t="s">
        <v>1306</v>
      </c>
      <c r="H973" s="838" t="s">
        <v>1368</v>
      </c>
      <c r="I973" s="830" t="s">
        <v>400</v>
      </c>
      <c r="J973" s="839" t="s">
        <v>1310</v>
      </c>
      <c r="K973" s="779"/>
      <c r="L973" s="841">
        <v>0</v>
      </c>
      <c r="M973" s="841">
        <v>19</v>
      </c>
      <c r="N973" s="779">
        <f t="shared" si="17"/>
        <v>19</v>
      </c>
      <c r="O973" s="840"/>
    </row>
    <row r="974" spans="1:15">
      <c r="A974" s="726" t="s">
        <v>37</v>
      </c>
      <c r="B974" s="726" t="s">
        <v>37</v>
      </c>
      <c r="C974" s="715" t="s">
        <v>753</v>
      </c>
      <c r="D974" s="842">
        <v>2014</v>
      </c>
      <c r="E974" s="712" t="s">
        <v>1315</v>
      </c>
      <c r="F974" s="842" t="s">
        <v>1305</v>
      </c>
      <c r="G974" s="793" t="s">
        <v>1306</v>
      </c>
      <c r="H974" s="838" t="s">
        <v>1369</v>
      </c>
      <c r="I974" s="830" t="s">
        <v>400</v>
      </c>
      <c r="J974" s="839" t="s">
        <v>1310</v>
      </c>
      <c r="K974" s="779"/>
      <c r="L974" s="841">
        <v>0</v>
      </c>
      <c r="M974" s="841">
        <v>301</v>
      </c>
      <c r="N974" s="779">
        <f t="shared" si="17"/>
        <v>301</v>
      </c>
      <c r="O974" s="840"/>
    </row>
    <row r="975" spans="1:15">
      <c r="A975" s="726" t="s">
        <v>37</v>
      </c>
      <c r="B975" s="726" t="s">
        <v>37</v>
      </c>
      <c r="C975" s="715" t="s">
        <v>753</v>
      </c>
      <c r="D975" s="713">
        <v>2014</v>
      </c>
      <c r="E975" s="712" t="s">
        <v>1315</v>
      </c>
      <c r="F975" s="713" t="s">
        <v>1305</v>
      </c>
      <c r="G975" s="793" t="s">
        <v>1306</v>
      </c>
      <c r="H975" s="838" t="s">
        <v>1370</v>
      </c>
      <c r="I975" s="830" t="s">
        <v>400</v>
      </c>
      <c r="J975" s="839" t="s">
        <v>1310</v>
      </c>
      <c r="K975" s="779"/>
      <c r="L975" s="841">
        <v>0</v>
      </c>
      <c r="M975" s="841">
        <v>76</v>
      </c>
      <c r="N975" s="779">
        <f t="shared" si="17"/>
        <v>76</v>
      </c>
      <c r="O975" s="840"/>
    </row>
    <row r="976" spans="1:15">
      <c r="A976" s="726" t="s">
        <v>37</v>
      </c>
      <c r="B976" s="726" t="s">
        <v>37</v>
      </c>
      <c r="C976" s="715" t="s">
        <v>753</v>
      </c>
      <c r="D976" s="842">
        <v>2014</v>
      </c>
      <c r="E976" s="712" t="s">
        <v>1315</v>
      </c>
      <c r="F976" s="842" t="s">
        <v>1305</v>
      </c>
      <c r="G976" s="793" t="s">
        <v>1306</v>
      </c>
      <c r="H976" s="838" t="s">
        <v>800</v>
      </c>
      <c r="I976" s="830" t="s">
        <v>400</v>
      </c>
      <c r="J976" s="839" t="s">
        <v>1310</v>
      </c>
      <c r="K976" s="779"/>
      <c r="L976" s="841">
        <v>0</v>
      </c>
      <c r="M976" s="841">
        <v>42</v>
      </c>
      <c r="N976" s="779">
        <f t="shared" si="17"/>
        <v>42</v>
      </c>
      <c r="O976" s="840"/>
    </row>
    <row r="977" spans="1:15">
      <c r="A977" s="726" t="s">
        <v>37</v>
      </c>
      <c r="B977" s="726" t="s">
        <v>37</v>
      </c>
      <c r="C977" s="715" t="s">
        <v>753</v>
      </c>
      <c r="D977" s="713">
        <v>2014</v>
      </c>
      <c r="E977" s="712" t="s">
        <v>1315</v>
      </c>
      <c r="F977" s="713" t="s">
        <v>1305</v>
      </c>
      <c r="G977" s="793" t="s">
        <v>1306</v>
      </c>
      <c r="H977" s="844" t="s">
        <v>634</v>
      </c>
      <c r="I977" s="793">
        <v>1</v>
      </c>
      <c r="J977" s="839" t="s">
        <v>1310</v>
      </c>
      <c r="K977" s="779"/>
      <c r="L977" s="841">
        <v>61</v>
      </c>
      <c r="M977" s="841">
        <v>422</v>
      </c>
      <c r="N977" s="779">
        <f t="shared" si="17"/>
        <v>483</v>
      </c>
      <c r="O977" s="840"/>
    </row>
    <row r="978" spans="1:15">
      <c r="A978" s="726" t="s">
        <v>37</v>
      </c>
      <c r="B978" s="726" t="s">
        <v>37</v>
      </c>
      <c r="C978" s="715" t="s">
        <v>753</v>
      </c>
      <c r="D978" s="713">
        <v>2014</v>
      </c>
      <c r="E978" s="712" t="s">
        <v>1315</v>
      </c>
      <c r="F978" s="713" t="s">
        <v>1305</v>
      </c>
      <c r="G978" s="793" t="s">
        <v>1306</v>
      </c>
      <c r="H978" s="845" t="s">
        <v>1371</v>
      </c>
      <c r="I978" s="830" t="s">
        <v>400</v>
      </c>
      <c r="J978" s="839" t="s">
        <v>1310</v>
      </c>
      <c r="K978" s="779"/>
      <c r="L978" s="841">
        <v>0</v>
      </c>
      <c r="M978" s="841">
        <v>76</v>
      </c>
      <c r="N978" s="779">
        <f t="shared" si="17"/>
        <v>76</v>
      </c>
      <c r="O978" s="840"/>
    </row>
    <row r="979" spans="1:15">
      <c r="A979" s="726" t="s">
        <v>37</v>
      </c>
      <c r="B979" s="726" t="s">
        <v>37</v>
      </c>
      <c r="C979" s="715" t="s">
        <v>753</v>
      </c>
      <c r="D979" s="842">
        <v>2014</v>
      </c>
      <c r="E979" s="712" t="s">
        <v>1315</v>
      </c>
      <c r="F979" s="842" t="s">
        <v>1305</v>
      </c>
      <c r="G979" s="793" t="s">
        <v>1306</v>
      </c>
      <c r="H979" s="845" t="s">
        <v>1372</v>
      </c>
      <c r="I979" s="830" t="s">
        <v>400</v>
      </c>
      <c r="J979" s="839" t="s">
        <v>1310</v>
      </c>
      <c r="K979" s="779"/>
      <c r="L979" s="841">
        <v>0</v>
      </c>
      <c r="M979" s="841">
        <v>102</v>
      </c>
      <c r="N979" s="779">
        <f t="shared" si="17"/>
        <v>102</v>
      </c>
      <c r="O979" s="840"/>
    </row>
    <row r="980" spans="1:15">
      <c r="A980" s="726" t="s">
        <v>37</v>
      </c>
      <c r="B980" s="726" t="s">
        <v>37</v>
      </c>
      <c r="C980" s="715" t="s">
        <v>753</v>
      </c>
      <c r="D980" s="713">
        <v>2014</v>
      </c>
      <c r="E980" s="712" t="s">
        <v>1315</v>
      </c>
      <c r="F980" s="713" t="s">
        <v>1305</v>
      </c>
      <c r="G980" s="793" t="s">
        <v>1306</v>
      </c>
      <c r="H980" s="845" t="s">
        <v>1373</v>
      </c>
      <c r="I980" s="830" t="s">
        <v>400</v>
      </c>
      <c r="J980" s="839" t="s">
        <v>1310</v>
      </c>
      <c r="K980" s="779"/>
      <c r="L980" s="841">
        <v>0</v>
      </c>
      <c r="M980" s="841">
        <v>27</v>
      </c>
      <c r="N980" s="779">
        <f t="shared" si="17"/>
        <v>27</v>
      </c>
      <c r="O980" s="843"/>
    </row>
    <row r="981" spans="1:15">
      <c r="A981" s="726" t="s">
        <v>37</v>
      </c>
      <c r="B981" s="726" t="s">
        <v>37</v>
      </c>
      <c r="C981" s="715" t="s">
        <v>753</v>
      </c>
      <c r="D981" s="713">
        <v>2014</v>
      </c>
      <c r="E981" s="712" t="s">
        <v>1315</v>
      </c>
      <c r="F981" s="713" t="s">
        <v>1305</v>
      </c>
      <c r="G981" s="793" t="s">
        <v>1306</v>
      </c>
      <c r="H981" s="845" t="s">
        <v>1374</v>
      </c>
      <c r="I981" s="830" t="s">
        <v>400</v>
      </c>
      <c r="J981" s="839" t="s">
        <v>1310</v>
      </c>
      <c r="K981" s="779"/>
      <c r="L981" s="841">
        <v>224</v>
      </c>
      <c r="M981" s="841">
        <v>0</v>
      </c>
      <c r="N981" s="779">
        <f t="shared" si="17"/>
        <v>224</v>
      </c>
      <c r="O981" s="840"/>
    </row>
    <row r="982" spans="1:15">
      <c r="A982" s="726" t="s">
        <v>37</v>
      </c>
      <c r="B982" s="726" t="s">
        <v>37</v>
      </c>
      <c r="C982" s="715" t="s">
        <v>753</v>
      </c>
      <c r="D982" s="713">
        <v>2014</v>
      </c>
      <c r="E982" s="712" t="s">
        <v>1315</v>
      </c>
      <c r="F982" s="713" t="s">
        <v>1305</v>
      </c>
      <c r="G982" s="793" t="s">
        <v>1306</v>
      </c>
      <c r="H982" s="846" t="s">
        <v>1375</v>
      </c>
      <c r="I982" s="830" t="s">
        <v>400</v>
      </c>
      <c r="J982" s="839" t="s">
        <v>1310</v>
      </c>
      <c r="K982" s="779"/>
      <c r="L982" s="841">
        <v>0</v>
      </c>
      <c r="M982" s="841">
        <v>6</v>
      </c>
      <c r="N982" s="779">
        <f t="shared" si="17"/>
        <v>6</v>
      </c>
      <c r="O982" s="840"/>
    </row>
    <row r="983" spans="1:15">
      <c r="A983" s="726" t="s">
        <v>37</v>
      </c>
      <c r="B983" s="726" t="s">
        <v>37</v>
      </c>
      <c r="C983" s="715" t="s">
        <v>753</v>
      </c>
      <c r="D983" s="713">
        <v>2014</v>
      </c>
      <c r="E983" s="712" t="s">
        <v>1315</v>
      </c>
      <c r="F983" s="713" t="s">
        <v>1305</v>
      </c>
      <c r="G983" s="793" t="s">
        <v>1306</v>
      </c>
      <c r="H983" s="847" t="s">
        <v>1376</v>
      </c>
      <c r="I983" s="830" t="s">
        <v>400</v>
      </c>
      <c r="J983" s="848" t="s">
        <v>1310</v>
      </c>
      <c r="K983" s="779"/>
      <c r="L983" s="841">
        <v>0</v>
      </c>
      <c r="M983" s="841">
        <v>6</v>
      </c>
      <c r="N983" s="779">
        <f t="shared" si="17"/>
        <v>6</v>
      </c>
      <c r="O983" s="840"/>
    </row>
    <row r="984" spans="1:15">
      <c r="A984" s="726" t="s">
        <v>37</v>
      </c>
      <c r="B984" s="726" t="s">
        <v>37</v>
      </c>
      <c r="C984" s="715" t="s">
        <v>753</v>
      </c>
      <c r="D984" s="842">
        <v>2014</v>
      </c>
      <c r="E984" s="712" t="s">
        <v>1315</v>
      </c>
      <c r="F984" s="842" t="s">
        <v>1305</v>
      </c>
      <c r="G984" s="793" t="s">
        <v>1306</v>
      </c>
      <c r="H984" s="846" t="s">
        <v>808</v>
      </c>
      <c r="I984" s="830" t="s">
        <v>400</v>
      </c>
      <c r="J984" s="849" t="s">
        <v>1310</v>
      </c>
      <c r="K984" s="779"/>
      <c r="L984" s="841">
        <v>5</v>
      </c>
      <c r="M984" s="841">
        <v>53</v>
      </c>
      <c r="N984" s="779">
        <f t="shared" si="17"/>
        <v>58</v>
      </c>
      <c r="O984" s="840"/>
    </row>
    <row r="985" spans="1:15">
      <c r="A985" s="726" t="s">
        <v>37</v>
      </c>
      <c r="B985" s="726" t="s">
        <v>37</v>
      </c>
      <c r="C985" s="715" t="s">
        <v>753</v>
      </c>
      <c r="D985" s="713">
        <v>2014</v>
      </c>
      <c r="E985" s="712" t="s">
        <v>1315</v>
      </c>
      <c r="F985" s="713" t="s">
        <v>1305</v>
      </c>
      <c r="G985" s="793" t="s">
        <v>1306</v>
      </c>
      <c r="H985" s="847" t="s">
        <v>559</v>
      </c>
      <c r="I985" s="830" t="s">
        <v>400</v>
      </c>
      <c r="J985" s="849" t="s">
        <v>1310</v>
      </c>
      <c r="K985" s="779"/>
      <c r="L985" s="841">
        <v>0</v>
      </c>
      <c r="M985" s="841">
        <v>13</v>
      </c>
      <c r="N985" s="779">
        <f t="shared" si="17"/>
        <v>13</v>
      </c>
      <c r="O985" s="840"/>
    </row>
    <row r="986" spans="1:15">
      <c r="A986" s="850" t="s">
        <v>37</v>
      </c>
      <c r="B986" s="850" t="s">
        <v>37</v>
      </c>
      <c r="C986" s="715" t="s">
        <v>753</v>
      </c>
      <c r="D986" s="851">
        <v>2014</v>
      </c>
      <c r="E986" s="851" t="s">
        <v>1315</v>
      </c>
      <c r="F986" s="851" t="s">
        <v>1305</v>
      </c>
      <c r="G986" s="852" t="s">
        <v>1306</v>
      </c>
      <c r="H986" s="853" t="s">
        <v>638</v>
      </c>
      <c r="I986" s="851">
        <v>1</v>
      </c>
      <c r="J986" s="854" t="s">
        <v>1312</v>
      </c>
      <c r="K986" s="779"/>
      <c r="L986" s="522">
        <v>12298</v>
      </c>
      <c r="M986" s="522">
        <v>0</v>
      </c>
      <c r="N986" s="779">
        <f t="shared" si="17"/>
        <v>12298</v>
      </c>
      <c r="O986" s="855"/>
    </row>
    <row r="987" spans="1:15">
      <c r="A987" s="710" t="s">
        <v>37</v>
      </c>
      <c r="B987" s="710" t="s">
        <v>37</v>
      </c>
      <c r="C987" s="715" t="s">
        <v>753</v>
      </c>
      <c r="D987" s="717">
        <v>2014</v>
      </c>
      <c r="E987" s="732" t="s">
        <v>1315</v>
      </c>
      <c r="F987" s="730" t="s">
        <v>1305</v>
      </c>
      <c r="G987" s="793" t="s">
        <v>1306</v>
      </c>
      <c r="H987" s="856" t="s">
        <v>655</v>
      </c>
      <c r="I987" s="713">
        <v>1</v>
      </c>
      <c r="J987" s="857" t="s">
        <v>1314</v>
      </c>
      <c r="K987" s="779"/>
      <c r="L987" s="779">
        <v>847</v>
      </c>
      <c r="M987" s="779">
        <v>0</v>
      </c>
      <c r="N987" s="779">
        <f t="shared" si="17"/>
        <v>847</v>
      </c>
      <c r="O987" s="817"/>
    </row>
    <row r="988" spans="1:15">
      <c r="A988" s="710" t="s">
        <v>37</v>
      </c>
      <c r="B988" s="710" t="s">
        <v>37</v>
      </c>
      <c r="C988" s="715" t="s">
        <v>753</v>
      </c>
      <c r="D988" s="717">
        <v>2014</v>
      </c>
      <c r="E988" s="732" t="s">
        <v>1315</v>
      </c>
      <c r="F988" s="730" t="s">
        <v>1305</v>
      </c>
      <c r="G988" s="793" t="s">
        <v>1306</v>
      </c>
      <c r="H988" s="856" t="s">
        <v>824</v>
      </c>
      <c r="I988" s="713">
        <v>1</v>
      </c>
      <c r="J988" s="857" t="s">
        <v>1314</v>
      </c>
      <c r="K988" s="779"/>
      <c r="L988" s="779">
        <v>366</v>
      </c>
      <c r="M988" s="779">
        <v>0</v>
      </c>
      <c r="N988" s="779">
        <f t="shared" si="17"/>
        <v>366</v>
      </c>
      <c r="O988" s="858"/>
    </row>
    <row r="989" spans="1:15">
      <c r="A989" s="710" t="s">
        <v>37</v>
      </c>
      <c r="B989" s="710" t="s">
        <v>37</v>
      </c>
      <c r="C989" s="715" t="s">
        <v>753</v>
      </c>
      <c r="D989" s="717">
        <v>2014</v>
      </c>
      <c r="E989" s="732" t="s">
        <v>1315</v>
      </c>
      <c r="F989" s="730" t="s">
        <v>1305</v>
      </c>
      <c r="G989" s="793" t="s">
        <v>1306</v>
      </c>
      <c r="H989" s="856" t="s">
        <v>1377</v>
      </c>
      <c r="I989" s="713">
        <v>1</v>
      </c>
      <c r="J989" s="857" t="s">
        <v>1314</v>
      </c>
      <c r="K989" s="779"/>
      <c r="L989" s="779">
        <v>401</v>
      </c>
      <c r="M989" s="779">
        <v>0</v>
      </c>
      <c r="N989" s="779">
        <f t="shared" si="17"/>
        <v>401</v>
      </c>
      <c r="O989" s="858"/>
    </row>
    <row r="990" spans="1:15">
      <c r="A990" s="710" t="s">
        <v>37</v>
      </c>
      <c r="B990" s="710" t="s">
        <v>37</v>
      </c>
      <c r="C990" s="715" t="s">
        <v>753</v>
      </c>
      <c r="D990" s="717">
        <v>2014</v>
      </c>
      <c r="E990" s="732" t="s">
        <v>1315</v>
      </c>
      <c r="F990" s="730" t="s">
        <v>1305</v>
      </c>
      <c r="G990" s="793" t="s">
        <v>1306</v>
      </c>
      <c r="H990" s="856" t="s">
        <v>781</v>
      </c>
      <c r="I990" s="713">
        <v>1</v>
      </c>
      <c r="J990" s="857" t="s">
        <v>1314</v>
      </c>
      <c r="K990" s="779"/>
      <c r="L990" s="779">
        <v>592</v>
      </c>
      <c r="M990" s="779">
        <v>0</v>
      </c>
      <c r="N990" s="779">
        <f t="shared" si="17"/>
        <v>592</v>
      </c>
      <c r="O990" s="858"/>
    </row>
    <row r="991" spans="1:15">
      <c r="A991" s="710" t="s">
        <v>37</v>
      </c>
      <c r="B991" s="710" t="s">
        <v>37</v>
      </c>
      <c r="C991" s="715" t="s">
        <v>753</v>
      </c>
      <c r="D991" s="717">
        <v>2014</v>
      </c>
      <c r="E991" s="732" t="s">
        <v>1315</v>
      </c>
      <c r="F991" s="730" t="s">
        <v>1305</v>
      </c>
      <c r="G991" s="793" t="s">
        <v>1306</v>
      </c>
      <c r="H991" s="856" t="s">
        <v>872</v>
      </c>
      <c r="I991" s="713">
        <v>1</v>
      </c>
      <c r="J991" s="857" t="s">
        <v>1314</v>
      </c>
      <c r="K991" s="779"/>
      <c r="L991" s="779">
        <v>1227</v>
      </c>
      <c r="M991" s="779">
        <v>0</v>
      </c>
      <c r="N991" s="779">
        <f t="shared" si="17"/>
        <v>1227</v>
      </c>
      <c r="O991" s="858"/>
    </row>
    <row r="992" spans="1:15">
      <c r="A992" s="710" t="s">
        <v>37</v>
      </c>
      <c r="B992" s="710" t="s">
        <v>37</v>
      </c>
      <c r="C992" s="715" t="s">
        <v>753</v>
      </c>
      <c r="D992" s="717">
        <v>2014</v>
      </c>
      <c r="E992" s="732" t="s">
        <v>1315</v>
      </c>
      <c r="F992" s="730" t="s">
        <v>1305</v>
      </c>
      <c r="G992" s="793" t="s">
        <v>1306</v>
      </c>
      <c r="H992" s="856" t="s">
        <v>655</v>
      </c>
      <c r="I992" s="713">
        <v>1</v>
      </c>
      <c r="J992" s="857" t="s">
        <v>1309</v>
      </c>
      <c r="K992" s="779"/>
      <c r="L992" s="779">
        <f>627+2699</f>
        <v>3326</v>
      </c>
      <c r="M992" s="779">
        <v>0</v>
      </c>
      <c r="N992" s="779">
        <f t="shared" si="17"/>
        <v>3326</v>
      </c>
      <c r="O992" s="817" t="s">
        <v>1378</v>
      </c>
    </row>
    <row r="993" spans="1:19">
      <c r="A993" s="710" t="s">
        <v>37</v>
      </c>
      <c r="B993" s="710" t="s">
        <v>37</v>
      </c>
      <c r="C993" s="715" t="s">
        <v>753</v>
      </c>
      <c r="D993" s="717">
        <v>2014</v>
      </c>
      <c r="E993" s="732" t="s">
        <v>1315</v>
      </c>
      <c r="F993" s="730" t="s">
        <v>1305</v>
      </c>
      <c r="G993" s="793" t="s">
        <v>1306</v>
      </c>
      <c r="H993" s="856" t="s">
        <v>824</v>
      </c>
      <c r="I993" s="713">
        <v>1</v>
      </c>
      <c r="J993" s="857" t="s">
        <v>1309</v>
      </c>
      <c r="K993" s="779"/>
      <c r="L993" s="779">
        <f>447+1406</f>
        <v>1853</v>
      </c>
      <c r="M993" s="779">
        <v>0</v>
      </c>
      <c r="N993" s="779">
        <f t="shared" si="17"/>
        <v>1853</v>
      </c>
      <c r="O993" s="817" t="s">
        <v>1378</v>
      </c>
    </row>
    <row r="994" spans="1:19">
      <c r="A994" s="710" t="s">
        <v>37</v>
      </c>
      <c r="B994" s="710" t="s">
        <v>37</v>
      </c>
      <c r="C994" s="715" t="s">
        <v>753</v>
      </c>
      <c r="D994" s="717">
        <v>2014</v>
      </c>
      <c r="E994" s="732" t="s">
        <v>1315</v>
      </c>
      <c r="F994" s="730" t="s">
        <v>1305</v>
      </c>
      <c r="G994" s="793" t="s">
        <v>1306</v>
      </c>
      <c r="H994" s="856" t="s">
        <v>781</v>
      </c>
      <c r="I994" s="713">
        <v>1</v>
      </c>
      <c r="J994" s="857" t="s">
        <v>1309</v>
      </c>
      <c r="K994" s="779"/>
      <c r="L994" s="779">
        <f>1019+4241</f>
        <v>5260</v>
      </c>
      <c r="M994" s="779">
        <v>0</v>
      </c>
      <c r="N994" s="779">
        <f t="shared" si="17"/>
        <v>5260</v>
      </c>
      <c r="O994" s="817" t="s">
        <v>1378</v>
      </c>
    </row>
    <row r="995" spans="1:19">
      <c r="A995" s="710" t="s">
        <v>37</v>
      </c>
      <c r="B995" s="710" t="s">
        <v>37</v>
      </c>
      <c r="C995" s="715" t="s">
        <v>753</v>
      </c>
      <c r="D995" s="717">
        <v>2014</v>
      </c>
      <c r="E995" s="732" t="s">
        <v>1315</v>
      </c>
      <c r="F995" s="730" t="s">
        <v>1305</v>
      </c>
      <c r="G995" s="793" t="s">
        <v>1306</v>
      </c>
      <c r="H995" s="856" t="s">
        <v>872</v>
      </c>
      <c r="I995" s="713">
        <v>1</v>
      </c>
      <c r="J995" s="857" t="s">
        <v>1309</v>
      </c>
      <c r="K995" s="779"/>
      <c r="L995" s="779">
        <f>2472+5248</f>
        <v>7720</v>
      </c>
      <c r="M995" s="779">
        <v>0</v>
      </c>
      <c r="N995" s="779">
        <f t="shared" si="17"/>
        <v>7720</v>
      </c>
      <c r="O995" s="817" t="s">
        <v>1379</v>
      </c>
    </row>
    <row r="996" spans="1:19">
      <c r="A996" s="710" t="s">
        <v>37</v>
      </c>
      <c r="B996" s="710" t="s">
        <v>37</v>
      </c>
      <c r="C996" s="715" t="s">
        <v>753</v>
      </c>
      <c r="D996" s="717">
        <v>2014</v>
      </c>
      <c r="E996" s="732" t="s">
        <v>1315</v>
      </c>
      <c r="F996" s="730" t="s">
        <v>1305</v>
      </c>
      <c r="G996" s="793" t="s">
        <v>1306</v>
      </c>
      <c r="H996" s="856" t="s">
        <v>822</v>
      </c>
      <c r="I996" s="830" t="s">
        <v>400</v>
      </c>
      <c r="J996" s="857" t="s">
        <v>1309</v>
      </c>
      <c r="K996" s="779"/>
      <c r="L996" s="779">
        <v>122</v>
      </c>
      <c r="M996" s="779">
        <v>0</v>
      </c>
      <c r="N996" s="779">
        <f t="shared" si="17"/>
        <v>122</v>
      </c>
      <c r="O996" s="817" t="s">
        <v>1326</v>
      </c>
    </row>
    <row r="997" spans="1:19">
      <c r="A997" s="710" t="s">
        <v>37</v>
      </c>
      <c r="B997" s="710" t="s">
        <v>37</v>
      </c>
      <c r="C997" s="715" t="s">
        <v>753</v>
      </c>
      <c r="D997" s="717">
        <v>2014</v>
      </c>
      <c r="E997" s="732" t="s">
        <v>1315</v>
      </c>
      <c r="F997" s="730" t="s">
        <v>1305</v>
      </c>
      <c r="G997" s="793" t="s">
        <v>1306</v>
      </c>
      <c r="H997" s="856" t="s">
        <v>1380</v>
      </c>
      <c r="I997" s="830" t="s">
        <v>400</v>
      </c>
      <c r="J997" s="857" t="s">
        <v>1309</v>
      </c>
      <c r="K997" s="779"/>
      <c r="L997" s="779">
        <v>36</v>
      </c>
      <c r="M997" s="779">
        <v>0</v>
      </c>
      <c r="N997" s="779">
        <f t="shared" si="17"/>
        <v>36</v>
      </c>
      <c r="O997" s="817" t="s">
        <v>1326</v>
      </c>
    </row>
    <row r="998" spans="1:19">
      <c r="A998" s="710" t="s">
        <v>37</v>
      </c>
      <c r="B998" s="710" t="s">
        <v>37</v>
      </c>
      <c r="C998" s="715" t="s">
        <v>753</v>
      </c>
      <c r="D998" s="717">
        <v>2014</v>
      </c>
      <c r="E998" s="732" t="s">
        <v>1315</v>
      </c>
      <c r="F998" s="730" t="s">
        <v>1305</v>
      </c>
      <c r="G998" s="793" t="s">
        <v>1306</v>
      </c>
      <c r="H998" s="856" t="s">
        <v>780</v>
      </c>
      <c r="I998" s="830" t="s">
        <v>400</v>
      </c>
      <c r="J998" s="857" t="s">
        <v>1309</v>
      </c>
      <c r="K998" s="779"/>
      <c r="L998" s="779">
        <v>34</v>
      </c>
      <c r="M998" s="779">
        <v>0</v>
      </c>
      <c r="N998" s="779">
        <f t="shared" si="17"/>
        <v>34</v>
      </c>
      <c r="O998" s="817" t="s">
        <v>1326</v>
      </c>
    </row>
    <row r="999" spans="1:19">
      <c r="A999" s="859" t="s">
        <v>37</v>
      </c>
      <c r="B999" s="859" t="s">
        <v>37</v>
      </c>
      <c r="C999" s="859" t="s">
        <v>753</v>
      </c>
      <c r="D999" s="860">
        <v>2014</v>
      </c>
      <c r="E999" s="860" t="s">
        <v>81</v>
      </c>
      <c r="F999" s="859" t="s">
        <v>685</v>
      </c>
      <c r="G999" s="860" t="s">
        <v>715</v>
      </c>
      <c r="H999" s="861" t="s">
        <v>643</v>
      </c>
      <c r="I999" s="862">
        <v>2</v>
      </c>
      <c r="J999" s="863" t="s">
        <v>722</v>
      </c>
      <c r="K999" s="779"/>
      <c r="L999" s="781">
        <v>523</v>
      </c>
      <c r="M999" s="781"/>
      <c r="N999" s="779">
        <f t="shared" ref="N999:N1060" si="18">K999+L999+M999</f>
        <v>523</v>
      </c>
      <c r="O999" s="832"/>
    </row>
    <row r="1000" spans="1:19">
      <c r="A1000" s="859" t="s">
        <v>37</v>
      </c>
      <c r="B1000" s="859" t="s">
        <v>37</v>
      </c>
      <c r="C1000" s="859" t="s">
        <v>753</v>
      </c>
      <c r="D1000" s="860">
        <v>2014</v>
      </c>
      <c r="E1000" s="860" t="s">
        <v>81</v>
      </c>
      <c r="F1000" s="859" t="s">
        <v>685</v>
      </c>
      <c r="G1000" s="860" t="s">
        <v>715</v>
      </c>
      <c r="H1000" s="861" t="s">
        <v>754</v>
      </c>
      <c r="I1000" s="862">
        <v>3</v>
      </c>
      <c r="J1000" s="863" t="s">
        <v>723</v>
      </c>
      <c r="K1000" s="779"/>
      <c r="L1000" s="781">
        <v>3</v>
      </c>
      <c r="M1000" s="781"/>
      <c r="N1000" s="779">
        <f t="shared" si="18"/>
        <v>3</v>
      </c>
      <c r="O1000" s="832"/>
    </row>
    <row r="1001" spans="1:19">
      <c r="A1001" s="859" t="s">
        <v>37</v>
      </c>
      <c r="B1001" s="859" t="s">
        <v>37</v>
      </c>
      <c r="C1001" s="859" t="s">
        <v>753</v>
      </c>
      <c r="D1001" s="860">
        <v>2014</v>
      </c>
      <c r="E1001" s="860" t="s">
        <v>81</v>
      </c>
      <c r="F1001" s="859" t="s">
        <v>685</v>
      </c>
      <c r="G1001" s="860" t="s">
        <v>715</v>
      </c>
      <c r="H1001" s="861" t="s">
        <v>755</v>
      </c>
      <c r="I1001" s="862">
        <v>3</v>
      </c>
      <c r="J1001" s="863" t="s">
        <v>723</v>
      </c>
      <c r="K1001" s="779"/>
      <c r="L1001" s="781">
        <v>42</v>
      </c>
      <c r="M1001" s="781"/>
      <c r="N1001" s="779">
        <f t="shared" si="18"/>
        <v>42</v>
      </c>
      <c r="O1001" s="832"/>
      <c r="P1001" s="836"/>
      <c r="Q1001" s="836"/>
      <c r="R1001" s="836"/>
      <c r="S1001" s="836"/>
    </row>
    <row r="1002" spans="1:19">
      <c r="A1002" s="859" t="s">
        <v>37</v>
      </c>
      <c r="B1002" s="859" t="s">
        <v>37</v>
      </c>
      <c r="C1002" s="859" t="s">
        <v>753</v>
      </c>
      <c r="D1002" s="860">
        <v>2014</v>
      </c>
      <c r="E1002" s="860" t="s">
        <v>81</v>
      </c>
      <c r="F1002" s="859" t="s">
        <v>685</v>
      </c>
      <c r="G1002" s="860" t="s">
        <v>715</v>
      </c>
      <c r="H1002" s="861" t="s">
        <v>756</v>
      </c>
      <c r="I1002" s="862">
        <v>3</v>
      </c>
      <c r="J1002" s="863" t="s">
        <v>723</v>
      </c>
      <c r="K1002" s="779"/>
      <c r="L1002" s="781">
        <v>28</v>
      </c>
      <c r="M1002" s="781"/>
      <c r="N1002" s="779">
        <f t="shared" si="18"/>
        <v>28</v>
      </c>
      <c r="O1002" s="832"/>
    </row>
    <row r="1003" spans="1:19">
      <c r="A1003" s="859" t="s">
        <v>37</v>
      </c>
      <c r="B1003" s="859" t="s">
        <v>37</v>
      </c>
      <c r="C1003" s="859" t="s">
        <v>753</v>
      </c>
      <c r="D1003" s="860">
        <v>2014</v>
      </c>
      <c r="E1003" s="860" t="s">
        <v>81</v>
      </c>
      <c r="F1003" s="859" t="s">
        <v>685</v>
      </c>
      <c r="G1003" s="860" t="s">
        <v>715</v>
      </c>
      <c r="H1003" s="861" t="s">
        <v>757</v>
      </c>
      <c r="I1003" s="862">
        <v>3</v>
      </c>
      <c r="J1003" s="863" t="s">
        <v>723</v>
      </c>
      <c r="K1003" s="779"/>
      <c r="L1003" s="781">
        <v>2</v>
      </c>
      <c r="M1003" s="781"/>
      <c r="N1003" s="779">
        <f t="shared" si="18"/>
        <v>2</v>
      </c>
      <c r="O1003" s="832"/>
    </row>
    <row r="1004" spans="1:19">
      <c r="A1004" s="859" t="s">
        <v>37</v>
      </c>
      <c r="B1004" s="859" t="s">
        <v>37</v>
      </c>
      <c r="C1004" s="859" t="s">
        <v>753</v>
      </c>
      <c r="D1004" s="860">
        <v>2014</v>
      </c>
      <c r="E1004" s="860" t="s">
        <v>81</v>
      </c>
      <c r="F1004" s="859" t="s">
        <v>685</v>
      </c>
      <c r="G1004" s="860" t="s">
        <v>715</v>
      </c>
      <c r="H1004" s="861" t="s">
        <v>758</v>
      </c>
      <c r="I1004" s="862">
        <v>3</v>
      </c>
      <c r="J1004" s="863" t="s">
        <v>723</v>
      </c>
      <c r="K1004" s="779"/>
      <c r="L1004" s="781">
        <v>12</v>
      </c>
      <c r="M1004" s="781"/>
      <c r="N1004" s="779">
        <f t="shared" si="18"/>
        <v>12</v>
      </c>
      <c r="O1004" s="832"/>
    </row>
    <row r="1005" spans="1:19">
      <c r="A1005" s="859" t="s">
        <v>37</v>
      </c>
      <c r="B1005" s="859" t="s">
        <v>37</v>
      </c>
      <c r="C1005" s="859" t="s">
        <v>753</v>
      </c>
      <c r="D1005" s="860">
        <v>2014</v>
      </c>
      <c r="E1005" s="860" t="s">
        <v>81</v>
      </c>
      <c r="F1005" s="859" t="s">
        <v>685</v>
      </c>
      <c r="G1005" s="860" t="s">
        <v>715</v>
      </c>
      <c r="H1005" s="861" t="s">
        <v>759</v>
      </c>
      <c r="I1005" s="862">
        <v>3</v>
      </c>
      <c r="J1005" s="863" t="s">
        <v>723</v>
      </c>
      <c r="K1005" s="779"/>
      <c r="L1005" s="781">
        <v>1</v>
      </c>
      <c r="M1005" s="781"/>
      <c r="N1005" s="779">
        <f t="shared" si="18"/>
        <v>1</v>
      </c>
      <c r="O1005" s="832"/>
    </row>
    <row r="1006" spans="1:19">
      <c r="A1006" s="859" t="s">
        <v>37</v>
      </c>
      <c r="B1006" s="859" t="s">
        <v>37</v>
      </c>
      <c r="C1006" s="859" t="s">
        <v>753</v>
      </c>
      <c r="D1006" s="860">
        <v>2014</v>
      </c>
      <c r="E1006" s="860" t="s">
        <v>81</v>
      </c>
      <c r="F1006" s="859" t="s">
        <v>685</v>
      </c>
      <c r="G1006" s="860" t="s">
        <v>715</v>
      </c>
      <c r="H1006" s="861" t="s">
        <v>760</v>
      </c>
      <c r="I1006" s="862">
        <v>3</v>
      </c>
      <c r="J1006" s="863" t="s">
        <v>723</v>
      </c>
      <c r="K1006" s="779"/>
      <c r="L1006" s="781">
        <v>1</v>
      </c>
      <c r="M1006" s="781"/>
      <c r="N1006" s="779">
        <f t="shared" si="18"/>
        <v>1</v>
      </c>
      <c r="O1006" s="832"/>
    </row>
    <row r="1007" spans="1:19">
      <c r="A1007" s="859" t="s">
        <v>37</v>
      </c>
      <c r="B1007" s="859" t="s">
        <v>37</v>
      </c>
      <c r="C1007" s="859" t="s">
        <v>753</v>
      </c>
      <c r="D1007" s="860">
        <v>2014</v>
      </c>
      <c r="E1007" s="860" t="s">
        <v>81</v>
      </c>
      <c r="F1007" s="859" t="s">
        <v>685</v>
      </c>
      <c r="G1007" s="860" t="s">
        <v>715</v>
      </c>
      <c r="H1007" s="861" t="s">
        <v>761</v>
      </c>
      <c r="I1007" s="862">
        <v>3</v>
      </c>
      <c r="J1007" s="863" t="s">
        <v>723</v>
      </c>
      <c r="K1007" s="779"/>
      <c r="L1007" s="781">
        <v>20</v>
      </c>
      <c r="M1007" s="781"/>
      <c r="N1007" s="779">
        <f t="shared" si="18"/>
        <v>20</v>
      </c>
      <c r="O1007" s="832"/>
    </row>
    <row r="1008" spans="1:19">
      <c r="A1008" s="859" t="s">
        <v>37</v>
      </c>
      <c r="B1008" s="859" t="s">
        <v>37</v>
      </c>
      <c r="C1008" s="859" t="s">
        <v>753</v>
      </c>
      <c r="D1008" s="860">
        <v>2014</v>
      </c>
      <c r="E1008" s="860" t="s">
        <v>81</v>
      </c>
      <c r="F1008" s="859" t="s">
        <v>685</v>
      </c>
      <c r="G1008" s="860" t="s">
        <v>715</v>
      </c>
      <c r="H1008" s="861" t="s">
        <v>762</v>
      </c>
      <c r="I1008" s="862">
        <v>3</v>
      </c>
      <c r="J1008" s="863" t="s">
        <v>723</v>
      </c>
      <c r="K1008" s="779"/>
      <c r="L1008" s="781">
        <v>41</v>
      </c>
      <c r="M1008" s="781"/>
      <c r="N1008" s="779">
        <f t="shared" si="18"/>
        <v>41</v>
      </c>
      <c r="O1008" s="832"/>
    </row>
    <row r="1009" spans="1:15">
      <c r="A1009" s="859" t="s">
        <v>37</v>
      </c>
      <c r="B1009" s="859" t="s">
        <v>37</v>
      </c>
      <c r="C1009" s="859" t="s">
        <v>753</v>
      </c>
      <c r="D1009" s="860">
        <v>2014</v>
      </c>
      <c r="E1009" s="860" t="s">
        <v>81</v>
      </c>
      <c r="F1009" s="859" t="s">
        <v>685</v>
      </c>
      <c r="G1009" s="860" t="s">
        <v>715</v>
      </c>
      <c r="H1009" s="861" t="s">
        <v>763</v>
      </c>
      <c r="I1009" s="862">
        <v>3</v>
      </c>
      <c r="J1009" s="863" t="s">
        <v>723</v>
      </c>
      <c r="K1009" s="779"/>
      <c r="L1009" s="781">
        <v>116</v>
      </c>
      <c r="M1009" s="781"/>
      <c r="N1009" s="779">
        <f t="shared" si="18"/>
        <v>116</v>
      </c>
      <c r="O1009" s="832"/>
    </row>
    <row r="1010" spans="1:15">
      <c r="A1010" s="859" t="s">
        <v>37</v>
      </c>
      <c r="B1010" s="859" t="s">
        <v>37</v>
      </c>
      <c r="C1010" s="859" t="s">
        <v>753</v>
      </c>
      <c r="D1010" s="860">
        <v>2014</v>
      </c>
      <c r="E1010" s="860" t="s">
        <v>81</v>
      </c>
      <c r="F1010" s="859" t="s">
        <v>685</v>
      </c>
      <c r="G1010" s="860" t="s">
        <v>715</v>
      </c>
      <c r="H1010" s="861" t="s">
        <v>764</v>
      </c>
      <c r="I1010" s="862">
        <v>3</v>
      </c>
      <c r="J1010" s="863" t="s">
        <v>723</v>
      </c>
      <c r="K1010" s="779"/>
      <c r="L1010" s="781">
        <v>3</v>
      </c>
      <c r="M1010" s="781"/>
      <c r="N1010" s="779">
        <f t="shared" si="18"/>
        <v>3</v>
      </c>
      <c r="O1010" s="832"/>
    </row>
    <row r="1011" spans="1:15">
      <c r="A1011" s="859" t="s">
        <v>37</v>
      </c>
      <c r="B1011" s="859" t="s">
        <v>37</v>
      </c>
      <c r="C1011" s="859" t="s">
        <v>753</v>
      </c>
      <c r="D1011" s="860">
        <v>2014</v>
      </c>
      <c r="E1011" s="860" t="s">
        <v>81</v>
      </c>
      <c r="F1011" s="859" t="s">
        <v>685</v>
      </c>
      <c r="G1011" s="860" t="s">
        <v>715</v>
      </c>
      <c r="H1011" s="861" t="s">
        <v>765</v>
      </c>
      <c r="I1011" s="862">
        <v>3</v>
      </c>
      <c r="J1011" s="863" t="s">
        <v>723</v>
      </c>
      <c r="K1011" s="779"/>
      <c r="L1011" s="781">
        <v>2</v>
      </c>
      <c r="M1011" s="781"/>
      <c r="N1011" s="779">
        <f t="shared" si="18"/>
        <v>2</v>
      </c>
      <c r="O1011" s="832"/>
    </row>
    <row r="1012" spans="1:15">
      <c r="A1012" s="859" t="s">
        <v>37</v>
      </c>
      <c r="B1012" s="859" t="s">
        <v>37</v>
      </c>
      <c r="C1012" s="859" t="s">
        <v>753</v>
      </c>
      <c r="D1012" s="860">
        <v>2014</v>
      </c>
      <c r="E1012" s="860" t="s">
        <v>81</v>
      </c>
      <c r="F1012" s="859" t="s">
        <v>685</v>
      </c>
      <c r="G1012" s="860" t="s">
        <v>715</v>
      </c>
      <c r="H1012" s="861" t="s">
        <v>766</v>
      </c>
      <c r="I1012" s="862">
        <v>3</v>
      </c>
      <c r="J1012" s="863" t="s">
        <v>723</v>
      </c>
      <c r="K1012" s="779"/>
      <c r="L1012" s="781">
        <v>80</v>
      </c>
      <c r="M1012" s="781"/>
      <c r="N1012" s="779">
        <f t="shared" si="18"/>
        <v>80</v>
      </c>
      <c r="O1012" s="832"/>
    </row>
    <row r="1013" spans="1:15">
      <c r="A1013" s="859" t="s">
        <v>37</v>
      </c>
      <c r="B1013" s="859" t="s">
        <v>37</v>
      </c>
      <c r="C1013" s="859" t="s">
        <v>753</v>
      </c>
      <c r="D1013" s="860">
        <v>2014</v>
      </c>
      <c r="E1013" s="860" t="s">
        <v>81</v>
      </c>
      <c r="F1013" s="859" t="s">
        <v>685</v>
      </c>
      <c r="G1013" s="860" t="s">
        <v>715</v>
      </c>
      <c r="H1013" s="861" t="s">
        <v>605</v>
      </c>
      <c r="I1013" s="862">
        <v>2</v>
      </c>
      <c r="J1013" s="863" t="s">
        <v>723</v>
      </c>
      <c r="K1013" s="779"/>
      <c r="L1013" s="781">
        <v>2</v>
      </c>
      <c r="M1013" s="781"/>
      <c r="N1013" s="779">
        <f t="shared" si="18"/>
        <v>2</v>
      </c>
      <c r="O1013" s="832"/>
    </row>
    <row r="1014" spans="1:15">
      <c r="A1014" s="859" t="s">
        <v>37</v>
      </c>
      <c r="B1014" s="859" t="s">
        <v>37</v>
      </c>
      <c r="C1014" s="859" t="s">
        <v>753</v>
      </c>
      <c r="D1014" s="860">
        <v>2014</v>
      </c>
      <c r="E1014" s="860" t="s">
        <v>81</v>
      </c>
      <c r="F1014" s="859" t="s">
        <v>685</v>
      </c>
      <c r="G1014" s="860" t="s">
        <v>715</v>
      </c>
      <c r="H1014" s="861" t="s">
        <v>82</v>
      </c>
      <c r="I1014" s="862">
        <v>1</v>
      </c>
      <c r="J1014" s="863" t="s">
        <v>723</v>
      </c>
      <c r="K1014" s="779"/>
      <c r="L1014" s="781">
        <v>15</v>
      </c>
      <c r="M1014" s="781"/>
      <c r="N1014" s="779">
        <f t="shared" si="18"/>
        <v>15</v>
      </c>
      <c r="O1014" s="832"/>
    </row>
    <row r="1015" spans="1:15">
      <c r="A1015" s="859" t="s">
        <v>37</v>
      </c>
      <c r="B1015" s="859" t="s">
        <v>37</v>
      </c>
      <c r="C1015" s="859" t="s">
        <v>753</v>
      </c>
      <c r="D1015" s="860">
        <v>2014</v>
      </c>
      <c r="E1015" s="860" t="s">
        <v>81</v>
      </c>
      <c r="F1015" s="859" t="s">
        <v>685</v>
      </c>
      <c r="G1015" s="860" t="s">
        <v>715</v>
      </c>
      <c r="H1015" s="861" t="s">
        <v>767</v>
      </c>
      <c r="I1015" s="862">
        <v>1</v>
      </c>
      <c r="J1015" s="863" t="s">
        <v>723</v>
      </c>
      <c r="K1015" s="779"/>
      <c r="L1015" s="781">
        <v>1</v>
      </c>
      <c r="M1015" s="781"/>
      <c r="N1015" s="779">
        <f t="shared" si="18"/>
        <v>1</v>
      </c>
      <c r="O1015" s="832"/>
    </row>
    <row r="1016" spans="1:15">
      <c r="A1016" s="859" t="s">
        <v>37</v>
      </c>
      <c r="B1016" s="859" t="s">
        <v>37</v>
      </c>
      <c r="C1016" s="859" t="s">
        <v>753</v>
      </c>
      <c r="D1016" s="860">
        <v>2014</v>
      </c>
      <c r="E1016" s="860" t="s">
        <v>81</v>
      </c>
      <c r="F1016" s="859" t="s">
        <v>685</v>
      </c>
      <c r="G1016" s="860" t="s">
        <v>715</v>
      </c>
      <c r="H1016" s="861" t="s">
        <v>768</v>
      </c>
      <c r="I1016" s="862">
        <v>1</v>
      </c>
      <c r="J1016" s="863" t="s">
        <v>723</v>
      </c>
      <c r="K1016" s="779"/>
      <c r="L1016" s="781">
        <v>156</v>
      </c>
      <c r="M1016" s="781"/>
      <c r="N1016" s="779">
        <f t="shared" si="18"/>
        <v>156</v>
      </c>
      <c r="O1016" s="832"/>
    </row>
    <row r="1017" spans="1:15">
      <c r="A1017" s="859" t="s">
        <v>37</v>
      </c>
      <c r="B1017" s="859" t="s">
        <v>37</v>
      </c>
      <c r="C1017" s="859" t="s">
        <v>753</v>
      </c>
      <c r="D1017" s="860">
        <v>2014</v>
      </c>
      <c r="E1017" s="860" t="s">
        <v>81</v>
      </c>
      <c r="F1017" s="859" t="s">
        <v>685</v>
      </c>
      <c r="G1017" s="860" t="s">
        <v>715</v>
      </c>
      <c r="H1017" s="861" t="s">
        <v>643</v>
      </c>
      <c r="I1017" s="862">
        <v>2</v>
      </c>
      <c r="J1017" s="863" t="s">
        <v>723</v>
      </c>
      <c r="K1017" s="779"/>
      <c r="L1017" s="781">
        <v>20</v>
      </c>
      <c r="M1017" s="781"/>
      <c r="N1017" s="779">
        <f t="shared" si="18"/>
        <v>20</v>
      </c>
      <c r="O1017" s="832"/>
    </row>
    <row r="1018" spans="1:15">
      <c r="A1018" s="859" t="s">
        <v>37</v>
      </c>
      <c r="B1018" s="859" t="s">
        <v>37</v>
      </c>
      <c r="C1018" s="859" t="s">
        <v>753</v>
      </c>
      <c r="D1018" s="860">
        <v>2014</v>
      </c>
      <c r="E1018" s="860" t="s">
        <v>81</v>
      </c>
      <c r="F1018" s="859" t="s">
        <v>685</v>
      </c>
      <c r="G1018" s="860" t="s">
        <v>715</v>
      </c>
      <c r="H1018" s="861" t="s">
        <v>769</v>
      </c>
      <c r="I1018" s="862">
        <v>3</v>
      </c>
      <c r="J1018" s="863" t="s">
        <v>723</v>
      </c>
      <c r="K1018" s="779"/>
      <c r="L1018" s="781">
        <v>112</v>
      </c>
      <c r="M1018" s="781"/>
      <c r="N1018" s="779">
        <f t="shared" si="18"/>
        <v>112</v>
      </c>
      <c r="O1018" s="832"/>
    </row>
    <row r="1019" spans="1:15">
      <c r="A1019" s="859" t="s">
        <v>37</v>
      </c>
      <c r="B1019" s="859" t="s">
        <v>37</v>
      </c>
      <c r="C1019" s="859" t="s">
        <v>753</v>
      </c>
      <c r="D1019" s="860">
        <v>2014</v>
      </c>
      <c r="E1019" s="860" t="s">
        <v>81</v>
      </c>
      <c r="F1019" s="859" t="s">
        <v>685</v>
      </c>
      <c r="G1019" s="860" t="s">
        <v>715</v>
      </c>
      <c r="H1019" s="861" t="s">
        <v>770</v>
      </c>
      <c r="I1019" s="862">
        <v>2</v>
      </c>
      <c r="J1019" s="863" t="s">
        <v>723</v>
      </c>
      <c r="K1019" s="779"/>
      <c r="L1019" s="781">
        <v>82</v>
      </c>
      <c r="M1019" s="781"/>
      <c r="N1019" s="779">
        <f t="shared" si="18"/>
        <v>82</v>
      </c>
      <c r="O1019" s="832"/>
    </row>
    <row r="1020" spans="1:15">
      <c r="A1020" s="859" t="s">
        <v>37</v>
      </c>
      <c r="B1020" s="859" t="s">
        <v>37</v>
      </c>
      <c r="C1020" s="859" t="s">
        <v>753</v>
      </c>
      <c r="D1020" s="860">
        <v>2014</v>
      </c>
      <c r="E1020" s="860" t="s">
        <v>81</v>
      </c>
      <c r="F1020" s="859" t="s">
        <v>685</v>
      </c>
      <c r="G1020" s="860" t="s">
        <v>715</v>
      </c>
      <c r="H1020" s="861" t="s">
        <v>771</v>
      </c>
      <c r="I1020" s="862">
        <v>3</v>
      </c>
      <c r="J1020" s="863" t="s">
        <v>723</v>
      </c>
      <c r="K1020" s="779"/>
      <c r="L1020" s="781">
        <v>17</v>
      </c>
      <c r="M1020" s="781"/>
      <c r="N1020" s="779">
        <f t="shared" si="18"/>
        <v>17</v>
      </c>
      <c r="O1020" s="832"/>
    </row>
    <row r="1021" spans="1:15">
      <c r="A1021" s="859" t="s">
        <v>37</v>
      </c>
      <c r="B1021" s="859" t="s">
        <v>37</v>
      </c>
      <c r="C1021" s="859" t="s">
        <v>753</v>
      </c>
      <c r="D1021" s="860">
        <v>2014</v>
      </c>
      <c r="E1021" s="860" t="s">
        <v>81</v>
      </c>
      <c r="F1021" s="859" t="s">
        <v>685</v>
      </c>
      <c r="G1021" s="860" t="s">
        <v>715</v>
      </c>
      <c r="H1021" s="861" t="s">
        <v>772</v>
      </c>
      <c r="I1021" s="862">
        <v>3</v>
      </c>
      <c r="J1021" s="863" t="s">
        <v>723</v>
      </c>
      <c r="K1021" s="779"/>
      <c r="L1021" s="781">
        <v>32</v>
      </c>
      <c r="M1021" s="781"/>
      <c r="N1021" s="779">
        <f t="shared" si="18"/>
        <v>32</v>
      </c>
      <c r="O1021" s="832"/>
    </row>
    <row r="1022" spans="1:15">
      <c r="A1022" s="859" t="s">
        <v>37</v>
      </c>
      <c r="B1022" s="859" t="s">
        <v>37</v>
      </c>
      <c r="C1022" s="859" t="s">
        <v>753</v>
      </c>
      <c r="D1022" s="860">
        <v>2014</v>
      </c>
      <c r="E1022" s="860" t="s">
        <v>81</v>
      </c>
      <c r="F1022" s="859" t="s">
        <v>685</v>
      </c>
      <c r="G1022" s="860" t="s">
        <v>715</v>
      </c>
      <c r="H1022" s="861" t="s">
        <v>773</v>
      </c>
      <c r="I1022" s="862">
        <v>3</v>
      </c>
      <c r="J1022" s="863" t="s">
        <v>723</v>
      </c>
      <c r="K1022" s="779"/>
      <c r="L1022" s="781">
        <v>25</v>
      </c>
      <c r="M1022" s="781"/>
      <c r="N1022" s="779">
        <f t="shared" si="18"/>
        <v>25</v>
      </c>
      <c r="O1022" s="832"/>
    </row>
    <row r="1023" spans="1:15">
      <c r="A1023" s="859" t="s">
        <v>37</v>
      </c>
      <c r="B1023" s="859" t="s">
        <v>37</v>
      </c>
      <c r="C1023" s="859" t="s">
        <v>753</v>
      </c>
      <c r="D1023" s="860">
        <v>2014</v>
      </c>
      <c r="E1023" s="860" t="s">
        <v>81</v>
      </c>
      <c r="F1023" s="859" t="s">
        <v>685</v>
      </c>
      <c r="G1023" s="860" t="s">
        <v>715</v>
      </c>
      <c r="H1023" s="861" t="s">
        <v>774</v>
      </c>
      <c r="I1023" s="862">
        <v>3</v>
      </c>
      <c r="J1023" s="863" t="s">
        <v>723</v>
      </c>
      <c r="K1023" s="779"/>
      <c r="L1023" s="781">
        <v>14</v>
      </c>
      <c r="M1023" s="781"/>
      <c r="N1023" s="779">
        <f t="shared" si="18"/>
        <v>14</v>
      </c>
      <c r="O1023" s="832"/>
    </row>
    <row r="1024" spans="1:15">
      <c r="A1024" s="859" t="s">
        <v>37</v>
      </c>
      <c r="B1024" s="859" t="s">
        <v>37</v>
      </c>
      <c r="C1024" s="859" t="s">
        <v>753</v>
      </c>
      <c r="D1024" s="860">
        <v>2014</v>
      </c>
      <c r="E1024" s="860" t="s">
        <v>81</v>
      </c>
      <c r="F1024" s="859" t="s">
        <v>685</v>
      </c>
      <c r="G1024" s="860" t="s">
        <v>715</v>
      </c>
      <c r="H1024" s="861" t="s">
        <v>775</v>
      </c>
      <c r="I1024" s="862">
        <v>1</v>
      </c>
      <c r="J1024" s="863" t="s">
        <v>723</v>
      </c>
      <c r="K1024" s="779"/>
      <c r="L1024" s="781">
        <v>104</v>
      </c>
      <c r="M1024" s="781"/>
      <c r="N1024" s="779">
        <f t="shared" si="18"/>
        <v>104</v>
      </c>
      <c r="O1024" s="832"/>
    </row>
    <row r="1025" spans="1:15">
      <c r="A1025" s="859" t="s">
        <v>37</v>
      </c>
      <c r="B1025" s="859" t="s">
        <v>37</v>
      </c>
      <c r="C1025" s="859" t="s">
        <v>753</v>
      </c>
      <c r="D1025" s="860">
        <v>2014</v>
      </c>
      <c r="E1025" s="860" t="s">
        <v>81</v>
      </c>
      <c r="F1025" s="859" t="s">
        <v>685</v>
      </c>
      <c r="G1025" s="860" t="s">
        <v>715</v>
      </c>
      <c r="H1025" s="861" t="s">
        <v>776</v>
      </c>
      <c r="I1025" s="862">
        <v>1</v>
      </c>
      <c r="J1025" s="863" t="s">
        <v>723</v>
      </c>
      <c r="K1025" s="779"/>
      <c r="L1025" s="781">
        <v>1</v>
      </c>
      <c r="M1025" s="781"/>
      <c r="N1025" s="779">
        <f t="shared" si="18"/>
        <v>1</v>
      </c>
      <c r="O1025" s="832"/>
    </row>
    <row r="1026" spans="1:15">
      <c r="A1026" s="859" t="s">
        <v>37</v>
      </c>
      <c r="B1026" s="859" t="s">
        <v>37</v>
      </c>
      <c r="C1026" s="859" t="s">
        <v>753</v>
      </c>
      <c r="D1026" s="860">
        <v>2014</v>
      </c>
      <c r="E1026" s="860" t="s">
        <v>81</v>
      </c>
      <c r="F1026" s="859" t="s">
        <v>685</v>
      </c>
      <c r="G1026" s="860" t="s">
        <v>715</v>
      </c>
      <c r="H1026" s="861" t="s">
        <v>777</v>
      </c>
      <c r="I1026" s="862">
        <v>1</v>
      </c>
      <c r="J1026" s="863" t="s">
        <v>723</v>
      </c>
      <c r="K1026" s="779"/>
      <c r="L1026" s="781">
        <v>10</v>
      </c>
      <c r="M1026" s="781"/>
      <c r="N1026" s="779">
        <f t="shared" si="18"/>
        <v>10</v>
      </c>
      <c r="O1026" s="832"/>
    </row>
    <row r="1027" spans="1:15">
      <c r="A1027" s="859" t="s">
        <v>37</v>
      </c>
      <c r="B1027" s="859" t="s">
        <v>37</v>
      </c>
      <c r="C1027" s="859" t="s">
        <v>753</v>
      </c>
      <c r="D1027" s="860">
        <v>2014</v>
      </c>
      <c r="E1027" s="860" t="s">
        <v>81</v>
      </c>
      <c r="F1027" s="859" t="s">
        <v>685</v>
      </c>
      <c r="G1027" s="860" t="s">
        <v>715</v>
      </c>
      <c r="H1027" s="861" t="s">
        <v>778</v>
      </c>
      <c r="I1027" s="862">
        <v>1</v>
      </c>
      <c r="J1027" s="863" t="s">
        <v>723</v>
      </c>
      <c r="K1027" s="779"/>
      <c r="L1027" s="781">
        <v>34</v>
      </c>
      <c r="M1027" s="781"/>
      <c r="N1027" s="779">
        <f t="shared" si="18"/>
        <v>34</v>
      </c>
      <c r="O1027" s="832"/>
    </row>
    <row r="1028" spans="1:15">
      <c r="A1028" s="859" t="s">
        <v>37</v>
      </c>
      <c r="B1028" s="859" t="s">
        <v>37</v>
      </c>
      <c r="C1028" s="859" t="s">
        <v>753</v>
      </c>
      <c r="D1028" s="860">
        <v>2014</v>
      </c>
      <c r="E1028" s="860" t="s">
        <v>81</v>
      </c>
      <c r="F1028" s="859" t="s">
        <v>685</v>
      </c>
      <c r="G1028" s="860" t="s">
        <v>715</v>
      </c>
      <c r="H1028" s="861" t="s">
        <v>779</v>
      </c>
      <c r="I1028" s="862">
        <v>1</v>
      </c>
      <c r="J1028" s="863" t="s">
        <v>723</v>
      </c>
      <c r="K1028" s="779"/>
      <c r="L1028" s="781">
        <v>11</v>
      </c>
      <c r="M1028" s="781"/>
      <c r="N1028" s="779">
        <f t="shared" si="18"/>
        <v>11</v>
      </c>
      <c r="O1028" s="832"/>
    </row>
    <row r="1029" spans="1:15">
      <c r="A1029" s="859" t="s">
        <v>37</v>
      </c>
      <c r="B1029" s="859" t="s">
        <v>37</v>
      </c>
      <c r="C1029" s="859" t="s">
        <v>753</v>
      </c>
      <c r="D1029" s="860">
        <v>2014</v>
      </c>
      <c r="E1029" s="860" t="s">
        <v>81</v>
      </c>
      <c r="F1029" s="859" t="s">
        <v>685</v>
      </c>
      <c r="G1029" s="860" t="s">
        <v>715</v>
      </c>
      <c r="H1029" s="861" t="s">
        <v>780</v>
      </c>
      <c r="I1029" s="862">
        <v>2</v>
      </c>
      <c r="J1029" s="863" t="s">
        <v>723</v>
      </c>
      <c r="K1029" s="779"/>
      <c r="L1029" s="781">
        <v>76</v>
      </c>
      <c r="M1029" s="781"/>
      <c r="N1029" s="779">
        <f t="shared" si="18"/>
        <v>76</v>
      </c>
      <c r="O1029" s="832"/>
    </row>
    <row r="1030" spans="1:15">
      <c r="A1030" s="859" t="s">
        <v>37</v>
      </c>
      <c r="B1030" s="859" t="s">
        <v>37</v>
      </c>
      <c r="C1030" s="859" t="s">
        <v>753</v>
      </c>
      <c r="D1030" s="860">
        <v>2014</v>
      </c>
      <c r="E1030" s="860" t="s">
        <v>81</v>
      </c>
      <c r="F1030" s="859" t="s">
        <v>685</v>
      </c>
      <c r="G1030" s="860" t="s">
        <v>715</v>
      </c>
      <c r="H1030" s="861" t="s">
        <v>781</v>
      </c>
      <c r="I1030" s="862">
        <v>2</v>
      </c>
      <c r="J1030" s="863" t="s">
        <v>723</v>
      </c>
      <c r="K1030" s="779"/>
      <c r="L1030" s="781">
        <v>6</v>
      </c>
      <c r="M1030" s="781"/>
      <c r="N1030" s="779">
        <f t="shared" si="18"/>
        <v>6</v>
      </c>
      <c r="O1030" s="832"/>
    </row>
    <row r="1031" spans="1:15">
      <c r="A1031" s="859" t="s">
        <v>37</v>
      </c>
      <c r="B1031" s="859" t="s">
        <v>37</v>
      </c>
      <c r="C1031" s="859" t="s">
        <v>753</v>
      </c>
      <c r="D1031" s="860">
        <v>2014</v>
      </c>
      <c r="E1031" s="860" t="s">
        <v>81</v>
      </c>
      <c r="F1031" s="859" t="s">
        <v>685</v>
      </c>
      <c r="G1031" s="860" t="s">
        <v>715</v>
      </c>
      <c r="H1031" s="861" t="s">
        <v>782</v>
      </c>
      <c r="I1031" s="862">
        <v>2</v>
      </c>
      <c r="J1031" s="863" t="s">
        <v>723</v>
      </c>
      <c r="K1031" s="779"/>
      <c r="L1031" s="781">
        <v>1</v>
      </c>
      <c r="M1031" s="781"/>
      <c r="N1031" s="779">
        <f t="shared" si="18"/>
        <v>1</v>
      </c>
      <c r="O1031" s="832"/>
    </row>
    <row r="1032" spans="1:15">
      <c r="A1032" s="859" t="s">
        <v>37</v>
      </c>
      <c r="B1032" s="859" t="s">
        <v>37</v>
      </c>
      <c r="C1032" s="859" t="s">
        <v>753</v>
      </c>
      <c r="D1032" s="860">
        <v>2014</v>
      </c>
      <c r="E1032" s="860" t="s">
        <v>81</v>
      </c>
      <c r="F1032" s="859" t="s">
        <v>685</v>
      </c>
      <c r="G1032" s="860" t="s">
        <v>715</v>
      </c>
      <c r="H1032" s="861" t="s">
        <v>783</v>
      </c>
      <c r="I1032" s="862">
        <v>3</v>
      </c>
      <c r="J1032" s="863" t="s">
        <v>723</v>
      </c>
      <c r="K1032" s="779"/>
      <c r="L1032" s="781">
        <v>136</v>
      </c>
      <c r="M1032" s="781"/>
      <c r="N1032" s="779">
        <f t="shared" si="18"/>
        <v>136</v>
      </c>
      <c r="O1032" s="832"/>
    </row>
    <row r="1033" spans="1:15">
      <c r="A1033" s="859" t="s">
        <v>37</v>
      </c>
      <c r="B1033" s="859" t="s">
        <v>37</v>
      </c>
      <c r="C1033" s="859" t="s">
        <v>753</v>
      </c>
      <c r="D1033" s="860">
        <v>2014</v>
      </c>
      <c r="E1033" s="860" t="s">
        <v>81</v>
      </c>
      <c r="F1033" s="859" t="s">
        <v>685</v>
      </c>
      <c r="G1033" s="860" t="s">
        <v>715</v>
      </c>
      <c r="H1033" s="861" t="s">
        <v>784</v>
      </c>
      <c r="I1033" s="862">
        <v>2</v>
      </c>
      <c r="J1033" s="863" t="s">
        <v>723</v>
      </c>
      <c r="K1033" s="779"/>
      <c r="L1033" s="781">
        <v>298</v>
      </c>
      <c r="M1033" s="781"/>
      <c r="N1033" s="779">
        <f t="shared" si="18"/>
        <v>298</v>
      </c>
      <c r="O1033" s="832"/>
    </row>
    <row r="1034" spans="1:15">
      <c r="A1034" s="859" t="s">
        <v>37</v>
      </c>
      <c r="B1034" s="859" t="s">
        <v>37</v>
      </c>
      <c r="C1034" s="859" t="s">
        <v>753</v>
      </c>
      <c r="D1034" s="860">
        <v>2014</v>
      </c>
      <c r="E1034" s="860" t="s">
        <v>81</v>
      </c>
      <c r="F1034" s="859" t="s">
        <v>685</v>
      </c>
      <c r="G1034" s="860" t="s">
        <v>715</v>
      </c>
      <c r="H1034" s="861" t="s">
        <v>785</v>
      </c>
      <c r="I1034" s="862">
        <v>3</v>
      </c>
      <c r="J1034" s="863" t="s">
        <v>723</v>
      </c>
      <c r="K1034" s="779"/>
      <c r="L1034" s="781">
        <v>22</v>
      </c>
      <c r="M1034" s="781"/>
      <c r="N1034" s="779">
        <f t="shared" si="18"/>
        <v>22</v>
      </c>
      <c r="O1034" s="832"/>
    </row>
    <row r="1035" spans="1:15">
      <c r="A1035" s="859" t="s">
        <v>37</v>
      </c>
      <c r="B1035" s="859" t="s">
        <v>37</v>
      </c>
      <c r="C1035" s="859" t="s">
        <v>753</v>
      </c>
      <c r="D1035" s="860">
        <v>2014</v>
      </c>
      <c r="E1035" s="860" t="s">
        <v>81</v>
      </c>
      <c r="F1035" s="859" t="s">
        <v>685</v>
      </c>
      <c r="G1035" s="860" t="s">
        <v>715</v>
      </c>
      <c r="H1035" s="861" t="s">
        <v>786</v>
      </c>
      <c r="I1035" s="862">
        <v>3</v>
      </c>
      <c r="J1035" s="863" t="s">
        <v>723</v>
      </c>
      <c r="K1035" s="779"/>
      <c r="L1035" s="781">
        <v>3</v>
      </c>
      <c r="M1035" s="781"/>
      <c r="N1035" s="779">
        <f t="shared" si="18"/>
        <v>3</v>
      </c>
      <c r="O1035" s="832"/>
    </row>
    <row r="1036" spans="1:15">
      <c r="A1036" s="859" t="s">
        <v>37</v>
      </c>
      <c r="B1036" s="859" t="s">
        <v>37</v>
      </c>
      <c r="C1036" s="859" t="s">
        <v>753</v>
      </c>
      <c r="D1036" s="860">
        <v>2014</v>
      </c>
      <c r="E1036" s="860" t="s">
        <v>81</v>
      </c>
      <c r="F1036" s="859" t="s">
        <v>685</v>
      </c>
      <c r="G1036" s="860" t="s">
        <v>715</v>
      </c>
      <c r="H1036" s="861" t="s">
        <v>787</v>
      </c>
      <c r="I1036" s="862">
        <v>1</v>
      </c>
      <c r="J1036" s="863" t="s">
        <v>723</v>
      </c>
      <c r="K1036" s="779"/>
      <c r="L1036" s="781">
        <v>13</v>
      </c>
      <c r="M1036" s="781"/>
      <c r="N1036" s="779">
        <f t="shared" si="18"/>
        <v>13</v>
      </c>
      <c r="O1036" s="832"/>
    </row>
    <row r="1037" spans="1:15">
      <c r="A1037" s="859" t="s">
        <v>37</v>
      </c>
      <c r="B1037" s="859" t="s">
        <v>37</v>
      </c>
      <c r="C1037" s="859" t="s">
        <v>753</v>
      </c>
      <c r="D1037" s="860">
        <v>2014</v>
      </c>
      <c r="E1037" s="860" t="s">
        <v>81</v>
      </c>
      <c r="F1037" s="859" t="s">
        <v>685</v>
      </c>
      <c r="G1037" s="860" t="s">
        <v>715</v>
      </c>
      <c r="H1037" s="861" t="s">
        <v>788</v>
      </c>
      <c r="I1037" s="862">
        <v>1</v>
      </c>
      <c r="J1037" s="863" t="s">
        <v>723</v>
      </c>
      <c r="K1037" s="779"/>
      <c r="L1037" s="781">
        <v>384</v>
      </c>
      <c r="M1037" s="781"/>
      <c r="N1037" s="779">
        <f t="shared" si="18"/>
        <v>384</v>
      </c>
      <c r="O1037" s="832"/>
    </row>
    <row r="1038" spans="1:15">
      <c r="A1038" s="859" t="s">
        <v>37</v>
      </c>
      <c r="B1038" s="859" t="s">
        <v>37</v>
      </c>
      <c r="C1038" s="859" t="s">
        <v>753</v>
      </c>
      <c r="D1038" s="860">
        <v>2014</v>
      </c>
      <c r="E1038" s="860" t="s">
        <v>81</v>
      </c>
      <c r="F1038" s="859" t="s">
        <v>685</v>
      </c>
      <c r="G1038" s="860" t="s">
        <v>715</v>
      </c>
      <c r="H1038" s="861" t="s">
        <v>789</v>
      </c>
      <c r="I1038" s="862">
        <v>3</v>
      </c>
      <c r="J1038" s="863" t="s">
        <v>723</v>
      </c>
      <c r="K1038" s="779"/>
      <c r="L1038" s="781">
        <v>17</v>
      </c>
      <c r="M1038" s="781"/>
      <c r="N1038" s="779">
        <f t="shared" si="18"/>
        <v>17</v>
      </c>
      <c r="O1038" s="832"/>
    </row>
    <row r="1039" spans="1:15">
      <c r="A1039" s="859" t="s">
        <v>37</v>
      </c>
      <c r="B1039" s="859" t="s">
        <v>37</v>
      </c>
      <c r="C1039" s="859" t="s">
        <v>753</v>
      </c>
      <c r="D1039" s="860">
        <v>2014</v>
      </c>
      <c r="E1039" s="860" t="s">
        <v>81</v>
      </c>
      <c r="F1039" s="859" t="s">
        <v>685</v>
      </c>
      <c r="G1039" s="860" t="s">
        <v>715</v>
      </c>
      <c r="H1039" s="861" t="s">
        <v>790</v>
      </c>
      <c r="I1039" s="862">
        <v>3</v>
      </c>
      <c r="J1039" s="863" t="s">
        <v>723</v>
      </c>
      <c r="K1039" s="779"/>
      <c r="L1039" s="781">
        <v>6</v>
      </c>
      <c r="M1039" s="781"/>
      <c r="N1039" s="779">
        <f t="shared" si="18"/>
        <v>6</v>
      </c>
      <c r="O1039" s="832"/>
    </row>
    <row r="1040" spans="1:15">
      <c r="A1040" s="859" t="s">
        <v>37</v>
      </c>
      <c r="B1040" s="859" t="s">
        <v>37</v>
      </c>
      <c r="C1040" s="859" t="s">
        <v>753</v>
      </c>
      <c r="D1040" s="860">
        <v>2014</v>
      </c>
      <c r="E1040" s="860" t="s">
        <v>81</v>
      </c>
      <c r="F1040" s="859" t="s">
        <v>685</v>
      </c>
      <c r="G1040" s="860" t="s">
        <v>715</v>
      </c>
      <c r="H1040" s="861" t="s">
        <v>791</v>
      </c>
      <c r="I1040" s="862">
        <v>2</v>
      </c>
      <c r="J1040" s="863" t="s">
        <v>723</v>
      </c>
      <c r="K1040" s="779"/>
      <c r="L1040" s="781">
        <v>10</v>
      </c>
      <c r="M1040" s="781"/>
      <c r="N1040" s="779">
        <f t="shared" si="18"/>
        <v>10</v>
      </c>
      <c r="O1040" s="832"/>
    </row>
    <row r="1041" spans="1:15">
      <c r="A1041" s="859" t="s">
        <v>37</v>
      </c>
      <c r="B1041" s="859" t="s">
        <v>37</v>
      </c>
      <c r="C1041" s="859" t="s">
        <v>753</v>
      </c>
      <c r="D1041" s="860">
        <v>2014</v>
      </c>
      <c r="E1041" s="860" t="s">
        <v>81</v>
      </c>
      <c r="F1041" s="859" t="s">
        <v>685</v>
      </c>
      <c r="G1041" s="860" t="s">
        <v>715</v>
      </c>
      <c r="H1041" s="861" t="s">
        <v>792</v>
      </c>
      <c r="I1041" s="862">
        <v>2</v>
      </c>
      <c r="J1041" s="863" t="s">
        <v>723</v>
      </c>
      <c r="K1041" s="779"/>
      <c r="L1041" s="781">
        <v>24</v>
      </c>
      <c r="M1041" s="781"/>
      <c r="N1041" s="779">
        <f t="shared" si="18"/>
        <v>24</v>
      </c>
      <c r="O1041" s="832"/>
    </row>
    <row r="1042" spans="1:15">
      <c r="A1042" s="859" t="s">
        <v>37</v>
      </c>
      <c r="B1042" s="859" t="s">
        <v>37</v>
      </c>
      <c r="C1042" s="859" t="s">
        <v>753</v>
      </c>
      <c r="D1042" s="860">
        <v>2014</v>
      </c>
      <c r="E1042" s="860" t="s">
        <v>81</v>
      </c>
      <c r="F1042" s="859" t="s">
        <v>685</v>
      </c>
      <c r="G1042" s="860" t="s">
        <v>715</v>
      </c>
      <c r="H1042" s="861" t="s">
        <v>793</v>
      </c>
      <c r="I1042" s="862">
        <v>3</v>
      </c>
      <c r="J1042" s="863" t="s">
        <v>723</v>
      </c>
      <c r="K1042" s="779"/>
      <c r="L1042" s="781">
        <v>16</v>
      </c>
      <c r="M1042" s="781"/>
      <c r="N1042" s="779">
        <f t="shared" si="18"/>
        <v>16</v>
      </c>
      <c r="O1042" s="832"/>
    </row>
    <row r="1043" spans="1:15">
      <c r="A1043" s="859" t="s">
        <v>37</v>
      </c>
      <c r="B1043" s="859" t="s">
        <v>37</v>
      </c>
      <c r="C1043" s="859" t="s">
        <v>753</v>
      </c>
      <c r="D1043" s="860">
        <v>2014</v>
      </c>
      <c r="E1043" s="860" t="s">
        <v>81</v>
      </c>
      <c r="F1043" s="859" t="s">
        <v>685</v>
      </c>
      <c r="G1043" s="860" t="s">
        <v>715</v>
      </c>
      <c r="H1043" s="861" t="s">
        <v>794</v>
      </c>
      <c r="I1043" s="862">
        <v>3</v>
      </c>
      <c r="J1043" s="863" t="s">
        <v>723</v>
      </c>
      <c r="K1043" s="779"/>
      <c r="L1043" s="781">
        <v>2</v>
      </c>
      <c r="M1043" s="781"/>
      <c r="N1043" s="779">
        <f t="shared" si="18"/>
        <v>2</v>
      </c>
      <c r="O1043" s="832"/>
    </row>
    <row r="1044" spans="1:15">
      <c r="A1044" s="859" t="s">
        <v>37</v>
      </c>
      <c r="B1044" s="859" t="s">
        <v>37</v>
      </c>
      <c r="C1044" s="859" t="s">
        <v>753</v>
      </c>
      <c r="D1044" s="860">
        <v>2014</v>
      </c>
      <c r="E1044" s="860" t="s">
        <v>81</v>
      </c>
      <c r="F1044" s="859" t="s">
        <v>685</v>
      </c>
      <c r="G1044" s="860" t="s">
        <v>715</v>
      </c>
      <c r="H1044" s="861" t="s">
        <v>795</v>
      </c>
      <c r="I1044" s="862">
        <v>3</v>
      </c>
      <c r="J1044" s="863" t="s">
        <v>717</v>
      </c>
      <c r="K1044" s="779"/>
      <c r="L1044" s="781">
        <v>2</v>
      </c>
      <c r="M1044" s="781"/>
      <c r="N1044" s="779">
        <f t="shared" si="18"/>
        <v>2</v>
      </c>
      <c r="O1044" s="832"/>
    </row>
    <row r="1045" spans="1:15">
      <c r="A1045" s="859" t="s">
        <v>37</v>
      </c>
      <c r="B1045" s="859" t="s">
        <v>37</v>
      </c>
      <c r="C1045" s="859" t="s">
        <v>753</v>
      </c>
      <c r="D1045" s="860">
        <v>2014</v>
      </c>
      <c r="E1045" s="860" t="s">
        <v>81</v>
      </c>
      <c r="F1045" s="859" t="s">
        <v>685</v>
      </c>
      <c r="G1045" s="860" t="s">
        <v>715</v>
      </c>
      <c r="H1045" s="861" t="s">
        <v>796</v>
      </c>
      <c r="I1045" s="862">
        <v>3</v>
      </c>
      <c r="J1045" s="863" t="s">
        <v>717</v>
      </c>
      <c r="K1045" s="779"/>
      <c r="L1045" s="781">
        <v>5</v>
      </c>
      <c r="M1045" s="781"/>
      <c r="N1045" s="779">
        <f t="shared" si="18"/>
        <v>5</v>
      </c>
      <c r="O1045" s="832"/>
    </row>
    <row r="1046" spans="1:15">
      <c r="A1046" s="859" t="s">
        <v>37</v>
      </c>
      <c r="B1046" s="859" t="s">
        <v>37</v>
      </c>
      <c r="C1046" s="859" t="s">
        <v>753</v>
      </c>
      <c r="D1046" s="860">
        <v>2014</v>
      </c>
      <c r="E1046" s="860" t="s">
        <v>81</v>
      </c>
      <c r="F1046" s="859" t="s">
        <v>685</v>
      </c>
      <c r="G1046" s="860" t="s">
        <v>715</v>
      </c>
      <c r="H1046" s="861" t="s">
        <v>754</v>
      </c>
      <c r="I1046" s="862">
        <v>3</v>
      </c>
      <c r="J1046" s="863" t="s">
        <v>717</v>
      </c>
      <c r="K1046" s="779"/>
      <c r="L1046" s="781">
        <v>48</v>
      </c>
      <c r="M1046" s="781"/>
      <c r="N1046" s="779">
        <f t="shared" si="18"/>
        <v>48</v>
      </c>
      <c r="O1046" s="832"/>
    </row>
    <row r="1047" spans="1:15">
      <c r="A1047" s="859" t="s">
        <v>37</v>
      </c>
      <c r="B1047" s="859" t="s">
        <v>37</v>
      </c>
      <c r="C1047" s="859" t="s">
        <v>753</v>
      </c>
      <c r="D1047" s="860">
        <v>2014</v>
      </c>
      <c r="E1047" s="860" t="s">
        <v>81</v>
      </c>
      <c r="F1047" s="859" t="s">
        <v>685</v>
      </c>
      <c r="G1047" s="860" t="s">
        <v>715</v>
      </c>
      <c r="H1047" s="861" t="s">
        <v>755</v>
      </c>
      <c r="I1047" s="862">
        <v>3</v>
      </c>
      <c r="J1047" s="863" t="s">
        <v>717</v>
      </c>
      <c r="K1047" s="779"/>
      <c r="L1047" s="781">
        <v>25</v>
      </c>
      <c r="M1047" s="781"/>
      <c r="N1047" s="779">
        <f t="shared" si="18"/>
        <v>25</v>
      </c>
      <c r="O1047" s="832"/>
    </row>
    <row r="1048" spans="1:15">
      <c r="A1048" s="859" t="s">
        <v>37</v>
      </c>
      <c r="B1048" s="859" t="s">
        <v>37</v>
      </c>
      <c r="C1048" s="859" t="s">
        <v>753</v>
      </c>
      <c r="D1048" s="860">
        <v>2014</v>
      </c>
      <c r="E1048" s="860" t="s">
        <v>81</v>
      </c>
      <c r="F1048" s="859" t="s">
        <v>685</v>
      </c>
      <c r="G1048" s="860" t="s">
        <v>715</v>
      </c>
      <c r="H1048" s="861" t="s">
        <v>756</v>
      </c>
      <c r="I1048" s="862">
        <v>3</v>
      </c>
      <c r="J1048" s="863" t="s">
        <v>717</v>
      </c>
      <c r="K1048" s="779"/>
      <c r="L1048" s="781">
        <v>114</v>
      </c>
      <c r="M1048" s="781"/>
      <c r="N1048" s="779">
        <f t="shared" si="18"/>
        <v>114</v>
      </c>
      <c r="O1048" s="832"/>
    </row>
    <row r="1049" spans="1:15">
      <c r="A1049" s="859" t="s">
        <v>37</v>
      </c>
      <c r="B1049" s="859" t="s">
        <v>37</v>
      </c>
      <c r="C1049" s="859" t="s">
        <v>753</v>
      </c>
      <c r="D1049" s="860">
        <v>2014</v>
      </c>
      <c r="E1049" s="860" t="s">
        <v>81</v>
      </c>
      <c r="F1049" s="859" t="s">
        <v>685</v>
      </c>
      <c r="G1049" s="860" t="s">
        <v>715</v>
      </c>
      <c r="H1049" s="861" t="s">
        <v>797</v>
      </c>
      <c r="I1049" s="862">
        <v>3</v>
      </c>
      <c r="J1049" s="863" t="s">
        <v>717</v>
      </c>
      <c r="K1049" s="779"/>
      <c r="L1049" s="781">
        <v>1</v>
      </c>
      <c r="M1049" s="781"/>
      <c r="N1049" s="779">
        <f t="shared" si="18"/>
        <v>1</v>
      </c>
      <c r="O1049" s="832"/>
    </row>
    <row r="1050" spans="1:15">
      <c r="A1050" s="859" t="s">
        <v>37</v>
      </c>
      <c r="B1050" s="859" t="s">
        <v>37</v>
      </c>
      <c r="C1050" s="859" t="s">
        <v>753</v>
      </c>
      <c r="D1050" s="860">
        <v>2014</v>
      </c>
      <c r="E1050" s="860" t="s">
        <v>81</v>
      </c>
      <c r="F1050" s="859" t="s">
        <v>685</v>
      </c>
      <c r="G1050" s="860" t="s">
        <v>715</v>
      </c>
      <c r="H1050" s="861" t="s">
        <v>758</v>
      </c>
      <c r="I1050" s="862">
        <v>3</v>
      </c>
      <c r="J1050" s="863" t="s">
        <v>717</v>
      </c>
      <c r="K1050" s="779"/>
      <c r="L1050" s="781">
        <v>1</v>
      </c>
      <c r="M1050" s="781"/>
      <c r="N1050" s="779">
        <f t="shared" si="18"/>
        <v>1</v>
      </c>
      <c r="O1050" s="832"/>
    </row>
    <row r="1051" spans="1:15">
      <c r="A1051" s="859" t="s">
        <v>37</v>
      </c>
      <c r="B1051" s="859" t="s">
        <v>37</v>
      </c>
      <c r="C1051" s="859" t="s">
        <v>753</v>
      </c>
      <c r="D1051" s="860">
        <v>2014</v>
      </c>
      <c r="E1051" s="860" t="s">
        <v>81</v>
      </c>
      <c r="F1051" s="859" t="s">
        <v>685</v>
      </c>
      <c r="G1051" s="860" t="s">
        <v>715</v>
      </c>
      <c r="H1051" s="861" t="s">
        <v>763</v>
      </c>
      <c r="I1051" s="862">
        <v>3</v>
      </c>
      <c r="J1051" s="863" t="s">
        <v>717</v>
      </c>
      <c r="K1051" s="779"/>
      <c r="L1051" s="781">
        <v>71</v>
      </c>
      <c r="M1051" s="781"/>
      <c r="N1051" s="779">
        <f t="shared" si="18"/>
        <v>71</v>
      </c>
      <c r="O1051" s="832"/>
    </row>
    <row r="1052" spans="1:15">
      <c r="A1052" s="859" t="s">
        <v>37</v>
      </c>
      <c r="B1052" s="859" t="s">
        <v>37</v>
      </c>
      <c r="C1052" s="859" t="s">
        <v>753</v>
      </c>
      <c r="D1052" s="860">
        <v>2014</v>
      </c>
      <c r="E1052" s="860" t="s">
        <v>81</v>
      </c>
      <c r="F1052" s="859" t="s">
        <v>685</v>
      </c>
      <c r="G1052" s="860" t="s">
        <v>715</v>
      </c>
      <c r="H1052" s="861" t="s">
        <v>798</v>
      </c>
      <c r="I1052" s="862">
        <v>2</v>
      </c>
      <c r="J1052" s="863" t="s">
        <v>717</v>
      </c>
      <c r="K1052" s="779"/>
      <c r="L1052" s="781">
        <v>513</v>
      </c>
      <c r="M1052" s="781"/>
      <c r="N1052" s="779">
        <f t="shared" si="18"/>
        <v>513</v>
      </c>
      <c r="O1052" s="832"/>
    </row>
    <row r="1053" spans="1:15">
      <c r="A1053" s="859" t="s">
        <v>37</v>
      </c>
      <c r="B1053" s="859" t="s">
        <v>37</v>
      </c>
      <c r="C1053" s="859" t="s">
        <v>753</v>
      </c>
      <c r="D1053" s="860">
        <v>2014</v>
      </c>
      <c r="E1053" s="860" t="s">
        <v>81</v>
      </c>
      <c r="F1053" s="859" t="s">
        <v>685</v>
      </c>
      <c r="G1053" s="860" t="s">
        <v>715</v>
      </c>
      <c r="H1053" s="861" t="s">
        <v>764</v>
      </c>
      <c r="I1053" s="862">
        <v>3</v>
      </c>
      <c r="J1053" s="863" t="s">
        <v>717</v>
      </c>
      <c r="K1053" s="779"/>
      <c r="L1053" s="781">
        <v>187</v>
      </c>
      <c r="M1053" s="781"/>
      <c r="N1053" s="779">
        <f t="shared" si="18"/>
        <v>187</v>
      </c>
      <c r="O1053" s="832"/>
    </row>
    <row r="1054" spans="1:15">
      <c r="A1054" s="859" t="s">
        <v>37</v>
      </c>
      <c r="B1054" s="859" t="s">
        <v>37</v>
      </c>
      <c r="C1054" s="859" t="s">
        <v>753</v>
      </c>
      <c r="D1054" s="860">
        <v>2014</v>
      </c>
      <c r="E1054" s="860" t="s">
        <v>81</v>
      </c>
      <c r="F1054" s="859" t="s">
        <v>685</v>
      </c>
      <c r="G1054" s="860" t="s">
        <v>715</v>
      </c>
      <c r="H1054" s="861" t="s">
        <v>799</v>
      </c>
      <c r="I1054" s="862">
        <v>1</v>
      </c>
      <c r="J1054" s="863" t="s">
        <v>717</v>
      </c>
      <c r="K1054" s="779"/>
      <c r="L1054" s="781">
        <v>20</v>
      </c>
      <c r="M1054" s="781"/>
      <c r="N1054" s="779">
        <f t="shared" si="18"/>
        <v>20</v>
      </c>
      <c r="O1054" s="832"/>
    </row>
    <row r="1055" spans="1:15">
      <c r="A1055" s="859" t="s">
        <v>37</v>
      </c>
      <c r="B1055" s="859" t="s">
        <v>37</v>
      </c>
      <c r="C1055" s="859" t="s">
        <v>753</v>
      </c>
      <c r="D1055" s="860">
        <v>2014</v>
      </c>
      <c r="E1055" s="860" t="s">
        <v>81</v>
      </c>
      <c r="F1055" s="859" t="s">
        <v>685</v>
      </c>
      <c r="G1055" s="860" t="s">
        <v>715</v>
      </c>
      <c r="H1055" s="861" t="s">
        <v>800</v>
      </c>
      <c r="I1055" s="862">
        <v>1</v>
      </c>
      <c r="J1055" s="863" t="s">
        <v>717</v>
      </c>
      <c r="K1055" s="779"/>
      <c r="L1055" s="781">
        <v>245</v>
      </c>
      <c r="M1055" s="781"/>
      <c r="N1055" s="779">
        <f t="shared" si="18"/>
        <v>245</v>
      </c>
      <c r="O1055" s="832"/>
    </row>
    <row r="1056" spans="1:15">
      <c r="A1056" s="859" t="s">
        <v>37</v>
      </c>
      <c r="B1056" s="859" t="s">
        <v>37</v>
      </c>
      <c r="C1056" s="859" t="s">
        <v>753</v>
      </c>
      <c r="D1056" s="860">
        <v>2014</v>
      </c>
      <c r="E1056" s="860" t="s">
        <v>81</v>
      </c>
      <c r="F1056" s="859" t="s">
        <v>685</v>
      </c>
      <c r="G1056" s="860" t="s">
        <v>715</v>
      </c>
      <c r="H1056" s="861" t="s">
        <v>801</v>
      </c>
      <c r="I1056" s="862">
        <v>3</v>
      </c>
      <c r="J1056" s="863" t="s">
        <v>717</v>
      </c>
      <c r="K1056" s="779"/>
      <c r="L1056" s="781">
        <v>1057</v>
      </c>
      <c r="M1056" s="781"/>
      <c r="N1056" s="779">
        <f t="shared" si="18"/>
        <v>1057</v>
      </c>
      <c r="O1056" s="832"/>
    </row>
    <row r="1057" spans="1:15">
      <c r="A1057" s="859" t="s">
        <v>37</v>
      </c>
      <c r="B1057" s="859" t="s">
        <v>37</v>
      </c>
      <c r="C1057" s="859" t="s">
        <v>753</v>
      </c>
      <c r="D1057" s="860">
        <v>2014</v>
      </c>
      <c r="E1057" s="860" t="s">
        <v>81</v>
      </c>
      <c r="F1057" s="859" t="s">
        <v>685</v>
      </c>
      <c r="G1057" s="860" t="s">
        <v>715</v>
      </c>
      <c r="H1057" s="861" t="s">
        <v>802</v>
      </c>
      <c r="I1057" s="862">
        <v>1</v>
      </c>
      <c r="J1057" s="863" t="s">
        <v>717</v>
      </c>
      <c r="K1057" s="779"/>
      <c r="L1057" s="781">
        <v>7</v>
      </c>
      <c r="M1057" s="781"/>
      <c r="N1057" s="779">
        <f t="shared" si="18"/>
        <v>7</v>
      </c>
      <c r="O1057" s="832"/>
    </row>
    <row r="1058" spans="1:15">
      <c r="A1058" s="859" t="s">
        <v>37</v>
      </c>
      <c r="B1058" s="859" t="s">
        <v>37</v>
      </c>
      <c r="C1058" s="859" t="s">
        <v>753</v>
      </c>
      <c r="D1058" s="860">
        <v>2014</v>
      </c>
      <c r="E1058" s="860" t="s">
        <v>81</v>
      </c>
      <c r="F1058" s="859" t="s">
        <v>685</v>
      </c>
      <c r="G1058" s="860" t="s">
        <v>715</v>
      </c>
      <c r="H1058" s="861" t="s">
        <v>803</v>
      </c>
      <c r="I1058" s="862">
        <v>2</v>
      </c>
      <c r="J1058" s="863" t="s">
        <v>717</v>
      </c>
      <c r="K1058" s="779"/>
      <c r="L1058" s="781">
        <v>1222</v>
      </c>
      <c r="M1058" s="781"/>
      <c r="N1058" s="779">
        <f t="shared" si="18"/>
        <v>1222</v>
      </c>
      <c r="O1058" s="832"/>
    </row>
    <row r="1059" spans="1:15">
      <c r="A1059" s="859" t="s">
        <v>37</v>
      </c>
      <c r="B1059" s="859" t="s">
        <v>37</v>
      </c>
      <c r="C1059" s="859" t="s">
        <v>753</v>
      </c>
      <c r="D1059" s="860">
        <v>2014</v>
      </c>
      <c r="E1059" s="860" t="s">
        <v>81</v>
      </c>
      <c r="F1059" s="859" t="s">
        <v>685</v>
      </c>
      <c r="G1059" s="860" t="s">
        <v>715</v>
      </c>
      <c r="H1059" s="861" t="s">
        <v>804</v>
      </c>
      <c r="I1059" s="862">
        <v>1</v>
      </c>
      <c r="J1059" s="863" t="s">
        <v>717</v>
      </c>
      <c r="K1059" s="779"/>
      <c r="L1059" s="781">
        <v>2</v>
      </c>
      <c r="M1059" s="781"/>
      <c r="N1059" s="779">
        <f t="shared" si="18"/>
        <v>2</v>
      </c>
      <c r="O1059" s="832"/>
    </row>
    <row r="1060" spans="1:15">
      <c r="A1060" s="859" t="s">
        <v>37</v>
      </c>
      <c r="B1060" s="859" t="s">
        <v>37</v>
      </c>
      <c r="C1060" s="859" t="s">
        <v>753</v>
      </c>
      <c r="D1060" s="860">
        <v>2014</v>
      </c>
      <c r="E1060" s="860" t="s">
        <v>81</v>
      </c>
      <c r="F1060" s="859" t="s">
        <v>685</v>
      </c>
      <c r="G1060" s="860" t="s">
        <v>715</v>
      </c>
      <c r="H1060" s="861" t="s">
        <v>805</v>
      </c>
      <c r="I1060" s="862">
        <v>1</v>
      </c>
      <c r="J1060" s="863" t="s">
        <v>717</v>
      </c>
      <c r="K1060" s="779"/>
      <c r="L1060" s="781">
        <v>103</v>
      </c>
      <c r="M1060" s="781"/>
      <c r="N1060" s="779">
        <f t="shared" si="18"/>
        <v>103</v>
      </c>
      <c r="O1060" s="832"/>
    </row>
    <row r="1061" spans="1:15">
      <c r="A1061" s="859" t="s">
        <v>37</v>
      </c>
      <c r="B1061" s="859" t="s">
        <v>37</v>
      </c>
      <c r="C1061" s="859" t="s">
        <v>753</v>
      </c>
      <c r="D1061" s="860">
        <v>2014</v>
      </c>
      <c r="E1061" s="860" t="s">
        <v>81</v>
      </c>
      <c r="F1061" s="859" t="s">
        <v>685</v>
      </c>
      <c r="G1061" s="860" t="s">
        <v>715</v>
      </c>
      <c r="H1061" s="861" t="s">
        <v>806</v>
      </c>
      <c r="I1061" s="862">
        <v>2</v>
      </c>
      <c r="J1061" s="863" t="s">
        <v>717</v>
      </c>
      <c r="K1061" s="779"/>
      <c r="L1061" s="781">
        <v>371</v>
      </c>
      <c r="M1061" s="781"/>
      <c r="N1061" s="779">
        <f t="shared" ref="N1061:N1124" si="19">K1061+L1061+M1061</f>
        <v>371</v>
      </c>
      <c r="O1061" s="832"/>
    </row>
    <row r="1062" spans="1:15">
      <c r="A1062" s="859" t="s">
        <v>37</v>
      </c>
      <c r="B1062" s="859" t="s">
        <v>37</v>
      </c>
      <c r="C1062" s="859" t="s">
        <v>753</v>
      </c>
      <c r="D1062" s="860">
        <v>2014</v>
      </c>
      <c r="E1062" s="860" t="s">
        <v>81</v>
      </c>
      <c r="F1062" s="859" t="s">
        <v>685</v>
      </c>
      <c r="G1062" s="860" t="s">
        <v>715</v>
      </c>
      <c r="H1062" s="861" t="s">
        <v>605</v>
      </c>
      <c r="I1062" s="862">
        <v>2</v>
      </c>
      <c r="J1062" s="863" t="s">
        <v>717</v>
      </c>
      <c r="K1062" s="779"/>
      <c r="L1062" s="781">
        <v>764</v>
      </c>
      <c r="M1062" s="781"/>
      <c r="N1062" s="779">
        <f t="shared" si="19"/>
        <v>764</v>
      </c>
      <c r="O1062" s="832"/>
    </row>
    <row r="1063" spans="1:15">
      <c r="A1063" s="859" t="s">
        <v>37</v>
      </c>
      <c r="B1063" s="859" t="s">
        <v>37</v>
      </c>
      <c r="C1063" s="859" t="s">
        <v>753</v>
      </c>
      <c r="D1063" s="860">
        <v>2014</v>
      </c>
      <c r="E1063" s="860" t="s">
        <v>81</v>
      </c>
      <c r="F1063" s="859" t="s">
        <v>685</v>
      </c>
      <c r="G1063" s="860" t="s">
        <v>715</v>
      </c>
      <c r="H1063" s="861" t="s">
        <v>607</v>
      </c>
      <c r="I1063" s="862">
        <v>2</v>
      </c>
      <c r="J1063" s="863" t="s">
        <v>717</v>
      </c>
      <c r="K1063" s="779"/>
      <c r="L1063" s="781">
        <v>27</v>
      </c>
      <c r="M1063" s="781"/>
      <c r="N1063" s="779">
        <f t="shared" si="19"/>
        <v>27</v>
      </c>
      <c r="O1063" s="832"/>
    </row>
    <row r="1064" spans="1:15">
      <c r="A1064" s="859" t="s">
        <v>37</v>
      </c>
      <c r="B1064" s="859" t="s">
        <v>37</v>
      </c>
      <c r="C1064" s="859" t="s">
        <v>753</v>
      </c>
      <c r="D1064" s="860">
        <v>2014</v>
      </c>
      <c r="E1064" s="860" t="s">
        <v>81</v>
      </c>
      <c r="F1064" s="859" t="s">
        <v>685</v>
      </c>
      <c r="G1064" s="860" t="s">
        <v>715</v>
      </c>
      <c r="H1064" s="861" t="s">
        <v>82</v>
      </c>
      <c r="I1064" s="862">
        <v>1</v>
      </c>
      <c r="J1064" s="863" t="s">
        <v>717</v>
      </c>
      <c r="K1064" s="779"/>
      <c r="L1064" s="781">
        <v>9796</v>
      </c>
      <c r="M1064" s="781"/>
      <c r="N1064" s="779">
        <f t="shared" si="19"/>
        <v>9796</v>
      </c>
      <c r="O1064" s="832"/>
    </row>
    <row r="1065" spans="1:15">
      <c r="A1065" s="859" t="s">
        <v>37</v>
      </c>
      <c r="B1065" s="859" t="s">
        <v>37</v>
      </c>
      <c r="C1065" s="859" t="s">
        <v>753</v>
      </c>
      <c r="D1065" s="860">
        <v>2014</v>
      </c>
      <c r="E1065" s="860" t="s">
        <v>81</v>
      </c>
      <c r="F1065" s="859" t="s">
        <v>685</v>
      </c>
      <c r="G1065" s="860" t="s">
        <v>715</v>
      </c>
      <c r="H1065" s="861" t="s">
        <v>419</v>
      </c>
      <c r="I1065" s="862">
        <v>2</v>
      </c>
      <c r="J1065" s="863" t="s">
        <v>717</v>
      </c>
      <c r="K1065" s="779"/>
      <c r="L1065" s="781">
        <v>3211</v>
      </c>
      <c r="M1065" s="781"/>
      <c r="N1065" s="779">
        <f t="shared" si="19"/>
        <v>3211</v>
      </c>
      <c r="O1065" s="832"/>
    </row>
    <row r="1066" spans="1:15">
      <c r="A1066" s="859" t="s">
        <v>37</v>
      </c>
      <c r="B1066" s="859" t="s">
        <v>37</v>
      </c>
      <c r="C1066" s="859" t="s">
        <v>753</v>
      </c>
      <c r="D1066" s="860">
        <v>2014</v>
      </c>
      <c r="E1066" s="860" t="s">
        <v>81</v>
      </c>
      <c r="F1066" s="859" t="s">
        <v>685</v>
      </c>
      <c r="G1066" s="860" t="s">
        <v>715</v>
      </c>
      <c r="H1066" s="861" t="s">
        <v>767</v>
      </c>
      <c r="I1066" s="862">
        <v>1</v>
      </c>
      <c r="J1066" s="863" t="s">
        <v>717</v>
      </c>
      <c r="K1066" s="779"/>
      <c r="L1066" s="781">
        <v>3202</v>
      </c>
      <c r="M1066" s="781"/>
      <c r="N1066" s="779">
        <f t="shared" si="19"/>
        <v>3202</v>
      </c>
      <c r="O1066" s="832"/>
    </row>
    <row r="1067" spans="1:15">
      <c r="A1067" s="859" t="s">
        <v>37</v>
      </c>
      <c r="B1067" s="859" t="s">
        <v>37</v>
      </c>
      <c r="C1067" s="859" t="s">
        <v>753</v>
      </c>
      <c r="D1067" s="860">
        <v>2014</v>
      </c>
      <c r="E1067" s="860" t="s">
        <v>81</v>
      </c>
      <c r="F1067" s="859" t="s">
        <v>685</v>
      </c>
      <c r="G1067" s="860" t="s">
        <v>715</v>
      </c>
      <c r="H1067" s="861" t="s">
        <v>768</v>
      </c>
      <c r="I1067" s="862">
        <v>1</v>
      </c>
      <c r="J1067" s="863" t="s">
        <v>717</v>
      </c>
      <c r="K1067" s="779"/>
      <c r="L1067" s="781">
        <v>2082</v>
      </c>
      <c r="M1067" s="781"/>
      <c r="N1067" s="779">
        <f t="shared" si="19"/>
        <v>2082</v>
      </c>
      <c r="O1067" s="832"/>
    </row>
    <row r="1068" spans="1:15">
      <c r="A1068" s="859" t="s">
        <v>37</v>
      </c>
      <c r="B1068" s="859" t="s">
        <v>37</v>
      </c>
      <c r="C1068" s="859" t="s">
        <v>753</v>
      </c>
      <c r="D1068" s="860">
        <v>2014</v>
      </c>
      <c r="E1068" s="860" t="s">
        <v>81</v>
      </c>
      <c r="F1068" s="859" t="s">
        <v>685</v>
      </c>
      <c r="G1068" s="860" t="s">
        <v>715</v>
      </c>
      <c r="H1068" s="861" t="s">
        <v>79</v>
      </c>
      <c r="I1068" s="862">
        <v>1</v>
      </c>
      <c r="J1068" s="863" t="s">
        <v>717</v>
      </c>
      <c r="K1068" s="779"/>
      <c r="L1068" s="781">
        <v>3632</v>
      </c>
      <c r="M1068" s="781"/>
      <c r="N1068" s="779">
        <f t="shared" si="19"/>
        <v>3632</v>
      </c>
      <c r="O1068" s="832"/>
    </row>
    <row r="1069" spans="1:15">
      <c r="A1069" s="859" t="s">
        <v>37</v>
      </c>
      <c r="B1069" s="859" t="s">
        <v>37</v>
      </c>
      <c r="C1069" s="859" t="s">
        <v>753</v>
      </c>
      <c r="D1069" s="860">
        <v>2014</v>
      </c>
      <c r="E1069" s="860" t="s">
        <v>81</v>
      </c>
      <c r="F1069" s="859" t="s">
        <v>685</v>
      </c>
      <c r="G1069" s="860" t="s">
        <v>715</v>
      </c>
      <c r="H1069" s="861" t="s">
        <v>643</v>
      </c>
      <c r="I1069" s="862">
        <v>2</v>
      </c>
      <c r="J1069" s="863" t="s">
        <v>717</v>
      </c>
      <c r="K1069" s="779"/>
      <c r="L1069" s="781">
        <v>837</v>
      </c>
      <c r="M1069" s="781"/>
      <c r="N1069" s="779">
        <f t="shared" si="19"/>
        <v>837</v>
      </c>
      <c r="O1069" s="832"/>
    </row>
    <row r="1070" spans="1:15">
      <c r="A1070" s="859" t="s">
        <v>37</v>
      </c>
      <c r="B1070" s="859" t="s">
        <v>37</v>
      </c>
      <c r="C1070" s="859" t="s">
        <v>753</v>
      </c>
      <c r="D1070" s="860">
        <v>2014</v>
      </c>
      <c r="E1070" s="860" t="s">
        <v>81</v>
      </c>
      <c r="F1070" s="859" t="s">
        <v>685</v>
      </c>
      <c r="G1070" s="860" t="s">
        <v>715</v>
      </c>
      <c r="H1070" s="861" t="s">
        <v>769</v>
      </c>
      <c r="I1070" s="862">
        <v>3</v>
      </c>
      <c r="J1070" s="863" t="s">
        <v>717</v>
      </c>
      <c r="K1070" s="779"/>
      <c r="L1070" s="781">
        <v>1369</v>
      </c>
      <c r="M1070" s="781"/>
      <c r="N1070" s="779">
        <f t="shared" si="19"/>
        <v>1369</v>
      </c>
      <c r="O1070" s="832"/>
    </row>
    <row r="1071" spans="1:15">
      <c r="A1071" s="859" t="s">
        <v>37</v>
      </c>
      <c r="B1071" s="859" t="s">
        <v>37</v>
      </c>
      <c r="C1071" s="859" t="s">
        <v>753</v>
      </c>
      <c r="D1071" s="860">
        <v>2014</v>
      </c>
      <c r="E1071" s="860" t="s">
        <v>81</v>
      </c>
      <c r="F1071" s="859" t="s">
        <v>685</v>
      </c>
      <c r="G1071" s="860" t="s">
        <v>715</v>
      </c>
      <c r="H1071" s="861" t="s">
        <v>807</v>
      </c>
      <c r="I1071" s="862">
        <v>3</v>
      </c>
      <c r="J1071" s="863" t="s">
        <v>717</v>
      </c>
      <c r="K1071" s="779"/>
      <c r="L1071" s="781">
        <v>25</v>
      </c>
      <c r="M1071" s="781"/>
      <c r="N1071" s="779">
        <f t="shared" si="19"/>
        <v>25</v>
      </c>
      <c r="O1071" s="832"/>
    </row>
    <row r="1072" spans="1:15">
      <c r="A1072" s="859" t="s">
        <v>37</v>
      </c>
      <c r="B1072" s="859" t="s">
        <v>37</v>
      </c>
      <c r="C1072" s="859" t="s">
        <v>753</v>
      </c>
      <c r="D1072" s="860">
        <v>2014</v>
      </c>
      <c r="E1072" s="860" t="s">
        <v>81</v>
      </c>
      <c r="F1072" s="859" t="s">
        <v>685</v>
      </c>
      <c r="G1072" s="860" t="s">
        <v>715</v>
      </c>
      <c r="H1072" s="861" t="s">
        <v>770</v>
      </c>
      <c r="I1072" s="862">
        <v>2</v>
      </c>
      <c r="J1072" s="863" t="s">
        <v>717</v>
      </c>
      <c r="K1072" s="779"/>
      <c r="L1072" s="781">
        <v>181</v>
      </c>
      <c r="M1072" s="781"/>
      <c r="N1072" s="779">
        <f t="shared" si="19"/>
        <v>181</v>
      </c>
      <c r="O1072" s="832"/>
    </row>
    <row r="1073" spans="1:15">
      <c r="A1073" s="859" t="s">
        <v>37</v>
      </c>
      <c r="B1073" s="859" t="s">
        <v>37</v>
      </c>
      <c r="C1073" s="859" t="s">
        <v>753</v>
      </c>
      <c r="D1073" s="860">
        <v>2014</v>
      </c>
      <c r="E1073" s="860" t="s">
        <v>81</v>
      </c>
      <c r="F1073" s="859" t="s">
        <v>685</v>
      </c>
      <c r="G1073" s="860" t="s">
        <v>715</v>
      </c>
      <c r="H1073" s="861" t="s">
        <v>772</v>
      </c>
      <c r="I1073" s="862">
        <v>3</v>
      </c>
      <c r="J1073" s="863" t="s">
        <v>717</v>
      </c>
      <c r="K1073" s="779"/>
      <c r="L1073" s="781">
        <v>265</v>
      </c>
      <c r="M1073" s="781"/>
      <c r="N1073" s="779">
        <f t="shared" si="19"/>
        <v>265</v>
      </c>
      <c r="O1073" s="832"/>
    </row>
    <row r="1074" spans="1:15">
      <c r="A1074" s="859" t="s">
        <v>37</v>
      </c>
      <c r="B1074" s="859" t="s">
        <v>37</v>
      </c>
      <c r="C1074" s="859" t="s">
        <v>753</v>
      </c>
      <c r="D1074" s="860">
        <v>2014</v>
      </c>
      <c r="E1074" s="860" t="s">
        <v>81</v>
      </c>
      <c r="F1074" s="859" t="s">
        <v>685</v>
      </c>
      <c r="G1074" s="860" t="s">
        <v>715</v>
      </c>
      <c r="H1074" s="861" t="s">
        <v>808</v>
      </c>
      <c r="I1074" s="862">
        <v>3</v>
      </c>
      <c r="J1074" s="863" t="s">
        <v>717</v>
      </c>
      <c r="K1074" s="779"/>
      <c r="L1074" s="781">
        <v>2</v>
      </c>
      <c r="M1074" s="781"/>
      <c r="N1074" s="779">
        <f t="shared" si="19"/>
        <v>2</v>
      </c>
      <c r="O1074" s="832"/>
    </row>
    <row r="1075" spans="1:15">
      <c r="A1075" s="859" t="s">
        <v>37</v>
      </c>
      <c r="B1075" s="859" t="s">
        <v>37</v>
      </c>
      <c r="C1075" s="859" t="s">
        <v>753</v>
      </c>
      <c r="D1075" s="860">
        <v>2014</v>
      </c>
      <c r="E1075" s="860" t="s">
        <v>81</v>
      </c>
      <c r="F1075" s="859" t="s">
        <v>685</v>
      </c>
      <c r="G1075" s="860" t="s">
        <v>715</v>
      </c>
      <c r="H1075" s="861" t="s">
        <v>809</v>
      </c>
      <c r="I1075" s="862">
        <v>3</v>
      </c>
      <c r="J1075" s="863" t="s">
        <v>717</v>
      </c>
      <c r="K1075" s="779"/>
      <c r="L1075" s="781">
        <v>2</v>
      </c>
      <c r="M1075" s="781"/>
      <c r="N1075" s="779">
        <f t="shared" si="19"/>
        <v>2</v>
      </c>
      <c r="O1075" s="832"/>
    </row>
    <row r="1076" spans="1:15">
      <c r="A1076" s="859" t="s">
        <v>37</v>
      </c>
      <c r="B1076" s="859" t="s">
        <v>37</v>
      </c>
      <c r="C1076" s="859" t="s">
        <v>753</v>
      </c>
      <c r="D1076" s="860">
        <v>2014</v>
      </c>
      <c r="E1076" s="860" t="s">
        <v>81</v>
      </c>
      <c r="F1076" s="859" t="s">
        <v>685</v>
      </c>
      <c r="G1076" s="860" t="s">
        <v>715</v>
      </c>
      <c r="H1076" s="861" t="s">
        <v>810</v>
      </c>
      <c r="I1076" s="862">
        <v>1</v>
      </c>
      <c r="J1076" s="863" t="s">
        <v>717</v>
      </c>
      <c r="K1076" s="779"/>
      <c r="L1076" s="781">
        <v>7094</v>
      </c>
      <c r="M1076" s="781"/>
      <c r="N1076" s="779">
        <f t="shared" si="19"/>
        <v>7094</v>
      </c>
      <c r="O1076" s="832"/>
    </row>
    <row r="1077" spans="1:15">
      <c r="A1077" s="859" t="s">
        <v>37</v>
      </c>
      <c r="B1077" s="859" t="s">
        <v>37</v>
      </c>
      <c r="C1077" s="859" t="s">
        <v>753</v>
      </c>
      <c r="D1077" s="860">
        <v>2014</v>
      </c>
      <c r="E1077" s="860" t="s">
        <v>81</v>
      </c>
      <c r="F1077" s="859" t="s">
        <v>685</v>
      </c>
      <c r="G1077" s="860" t="s">
        <v>715</v>
      </c>
      <c r="H1077" s="861" t="s">
        <v>648</v>
      </c>
      <c r="I1077" s="862">
        <v>3</v>
      </c>
      <c r="J1077" s="863" t="s">
        <v>717</v>
      </c>
      <c r="K1077" s="779"/>
      <c r="L1077" s="781">
        <v>2290</v>
      </c>
      <c r="M1077" s="781"/>
      <c r="N1077" s="779">
        <f t="shared" si="19"/>
        <v>2290</v>
      </c>
      <c r="O1077" s="832"/>
    </row>
    <row r="1078" spans="1:15">
      <c r="A1078" s="859" t="s">
        <v>37</v>
      </c>
      <c r="B1078" s="859" t="s">
        <v>37</v>
      </c>
      <c r="C1078" s="859" t="s">
        <v>753</v>
      </c>
      <c r="D1078" s="860">
        <v>2014</v>
      </c>
      <c r="E1078" s="860" t="s">
        <v>81</v>
      </c>
      <c r="F1078" s="859" t="s">
        <v>685</v>
      </c>
      <c r="G1078" s="860" t="s">
        <v>715</v>
      </c>
      <c r="H1078" s="861" t="s">
        <v>773</v>
      </c>
      <c r="I1078" s="862">
        <v>3</v>
      </c>
      <c r="J1078" s="863" t="s">
        <v>717</v>
      </c>
      <c r="K1078" s="779"/>
      <c r="L1078" s="781">
        <v>17</v>
      </c>
      <c r="M1078" s="781"/>
      <c r="N1078" s="779">
        <f t="shared" si="19"/>
        <v>17</v>
      </c>
      <c r="O1078" s="832"/>
    </row>
    <row r="1079" spans="1:15">
      <c r="A1079" s="859" t="s">
        <v>37</v>
      </c>
      <c r="B1079" s="859" t="s">
        <v>37</v>
      </c>
      <c r="C1079" s="859" t="s">
        <v>753</v>
      </c>
      <c r="D1079" s="860">
        <v>2014</v>
      </c>
      <c r="E1079" s="860" t="s">
        <v>81</v>
      </c>
      <c r="F1079" s="859" t="s">
        <v>685</v>
      </c>
      <c r="G1079" s="860" t="s">
        <v>715</v>
      </c>
      <c r="H1079" s="861" t="s">
        <v>811</v>
      </c>
      <c r="I1079" s="862">
        <v>3</v>
      </c>
      <c r="J1079" s="863" t="s">
        <v>717</v>
      </c>
      <c r="K1079" s="779"/>
      <c r="L1079" s="781">
        <v>379</v>
      </c>
      <c r="M1079" s="781"/>
      <c r="N1079" s="779">
        <f t="shared" si="19"/>
        <v>379</v>
      </c>
      <c r="O1079" s="832"/>
    </row>
    <row r="1080" spans="1:15">
      <c r="A1080" s="859" t="s">
        <v>37</v>
      </c>
      <c r="B1080" s="859" t="s">
        <v>37</v>
      </c>
      <c r="C1080" s="859" t="s">
        <v>753</v>
      </c>
      <c r="D1080" s="860">
        <v>2014</v>
      </c>
      <c r="E1080" s="860" t="s">
        <v>81</v>
      </c>
      <c r="F1080" s="859" t="s">
        <v>685</v>
      </c>
      <c r="G1080" s="860" t="s">
        <v>715</v>
      </c>
      <c r="H1080" s="861" t="s">
        <v>775</v>
      </c>
      <c r="I1080" s="862">
        <v>1</v>
      </c>
      <c r="J1080" s="863" t="s">
        <v>717</v>
      </c>
      <c r="K1080" s="779"/>
      <c r="L1080" s="781">
        <v>22</v>
      </c>
      <c r="M1080" s="781"/>
      <c r="N1080" s="779">
        <f t="shared" si="19"/>
        <v>22</v>
      </c>
      <c r="O1080" s="832"/>
    </row>
    <row r="1081" spans="1:15">
      <c r="A1081" s="859" t="s">
        <v>37</v>
      </c>
      <c r="B1081" s="859" t="s">
        <v>37</v>
      </c>
      <c r="C1081" s="859" t="s">
        <v>753</v>
      </c>
      <c r="D1081" s="860">
        <v>2014</v>
      </c>
      <c r="E1081" s="860" t="s">
        <v>81</v>
      </c>
      <c r="F1081" s="859" t="s">
        <v>685</v>
      </c>
      <c r="G1081" s="860" t="s">
        <v>715</v>
      </c>
      <c r="H1081" s="861" t="s">
        <v>777</v>
      </c>
      <c r="I1081" s="862">
        <v>1</v>
      </c>
      <c r="J1081" s="863" t="s">
        <v>717</v>
      </c>
      <c r="K1081" s="779"/>
      <c r="L1081" s="781">
        <v>53</v>
      </c>
      <c r="M1081" s="781"/>
      <c r="N1081" s="779">
        <f t="shared" si="19"/>
        <v>53</v>
      </c>
      <c r="O1081" s="832"/>
    </row>
    <row r="1082" spans="1:15">
      <c r="A1082" s="859" t="s">
        <v>37</v>
      </c>
      <c r="B1082" s="859" t="s">
        <v>37</v>
      </c>
      <c r="C1082" s="859" t="s">
        <v>753</v>
      </c>
      <c r="D1082" s="860">
        <v>2014</v>
      </c>
      <c r="E1082" s="860" t="s">
        <v>81</v>
      </c>
      <c r="F1082" s="859" t="s">
        <v>685</v>
      </c>
      <c r="G1082" s="860" t="s">
        <v>715</v>
      </c>
      <c r="H1082" s="861" t="s">
        <v>812</v>
      </c>
      <c r="I1082" s="862">
        <v>1</v>
      </c>
      <c r="J1082" s="863" t="s">
        <v>717</v>
      </c>
      <c r="K1082" s="779"/>
      <c r="L1082" s="781">
        <v>9</v>
      </c>
      <c r="M1082" s="781"/>
      <c r="N1082" s="779">
        <f t="shared" si="19"/>
        <v>9</v>
      </c>
      <c r="O1082" s="832"/>
    </row>
    <row r="1083" spans="1:15">
      <c r="A1083" s="859" t="s">
        <v>37</v>
      </c>
      <c r="B1083" s="859" t="s">
        <v>37</v>
      </c>
      <c r="C1083" s="859" t="s">
        <v>753</v>
      </c>
      <c r="D1083" s="860">
        <v>2014</v>
      </c>
      <c r="E1083" s="860" t="s">
        <v>81</v>
      </c>
      <c r="F1083" s="859" t="s">
        <v>685</v>
      </c>
      <c r="G1083" s="860" t="s">
        <v>715</v>
      </c>
      <c r="H1083" s="861" t="s">
        <v>778</v>
      </c>
      <c r="I1083" s="862">
        <v>1</v>
      </c>
      <c r="J1083" s="863" t="s">
        <v>717</v>
      </c>
      <c r="K1083" s="779"/>
      <c r="L1083" s="781">
        <v>3</v>
      </c>
      <c r="M1083" s="781"/>
      <c r="N1083" s="779">
        <f t="shared" si="19"/>
        <v>3</v>
      </c>
      <c r="O1083" s="832"/>
    </row>
    <row r="1084" spans="1:15">
      <c r="A1084" s="859" t="s">
        <v>37</v>
      </c>
      <c r="B1084" s="859" t="s">
        <v>37</v>
      </c>
      <c r="C1084" s="859" t="s">
        <v>753</v>
      </c>
      <c r="D1084" s="860">
        <v>2014</v>
      </c>
      <c r="E1084" s="860" t="s">
        <v>81</v>
      </c>
      <c r="F1084" s="859" t="s">
        <v>685</v>
      </c>
      <c r="G1084" s="860" t="s">
        <v>715</v>
      </c>
      <c r="H1084" s="861" t="s">
        <v>779</v>
      </c>
      <c r="I1084" s="862">
        <v>1</v>
      </c>
      <c r="J1084" s="863" t="s">
        <v>717</v>
      </c>
      <c r="K1084" s="779"/>
      <c r="L1084" s="781">
        <v>3</v>
      </c>
      <c r="M1084" s="781"/>
      <c r="N1084" s="779">
        <f t="shared" si="19"/>
        <v>3</v>
      </c>
      <c r="O1084" s="832"/>
    </row>
    <row r="1085" spans="1:15">
      <c r="A1085" s="859" t="s">
        <v>37</v>
      </c>
      <c r="B1085" s="859" t="s">
        <v>37</v>
      </c>
      <c r="C1085" s="859" t="s">
        <v>753</v>
      </c>
      <c r="D1085" s="860">
        <v>2014</v>
      </c>
      <c r="E1085" s="860" t="s">
        <v>81</v>
      </c>
      <c r="F1085" s="859" t="s">
        <v>685</v>
      </c>
      <c r="G1085" s="860" t="s">
        <v>715</v>
      </c>
      <c r="H1085" s="861" t="s">
        <v>781</v>
      </c>
      <c r="I1085" s="862">
        <v>2</v>
      </c>
      <c r="J1085" s="863" t="s">
        <v>717</v>
      </c>
      <c r="K1085" s="779"/>
      <c r="L1085" s="781">
        <v>67</v>
      </c>
      <c r="M1085" s="781"/>
      <c r="N1085" s="779">
        <f t="shared" si="19"/>
        <v>67</v>
      </c>
      <c r="O1085" s="832"/>
    </row>
    <row r="1086" spans="1:15">
      <c r="A1086" s="859" t="s">
        <v>37</v>
      </c>
      <c r="B1086" s="859" t="s">
        <v>37</v>
      </c>
      <c r="C1086" s="859" t="s">
        <v>753</v>
      </c>
      <c r="D1086" s="860">
        <v>2014</v>
      </c>
      <c r="E1086" s="860" t="s">
        <v>81</v>
      </c>
      <c r="F1086" s="859" t="s">
        <v>685</v>
      </c>
      <c r="G1086" s="860" t="s">
        <v>715</v>
      </c>
      <c r="H1086" s="861" t="s">
        <v>813</v>
      </c>
      <c r="I1086" s="862">
        <v>3</v>
      </c>
      <c r="J1086" s="863" t="s">
        <v>717</v>
      </c>
      <c r="K1086" s="779"/>
      <c r="L1086" s="781">
        <v>9</v>
      </c>
      <c r="M1086" s="781"/>
      <c r="N1086" s="779">
        <f t="shared" si="19"/>
        <v>9</v>
      </c>
      <c r="O1086" s="832"/>
    </row>
    <row r="1087" spans="1:15">
      <c r="A1087" s="859" t="s">
        <v>37</v>
      </c>
      <c r="B1087" s="859" t="s">
        <v>37</v>
      </c>
      <c r="C1087" s="859" t="s">
        <v>753</v>
      </c>
      <c r="D1087" s="860">
        <v>2014</v>
      </c>
      <c r="E1087" s="860" t="s">
        <v>81</v>
      </c>
      <c r="F1087" s="859" t="s">
        <v>685</v>
      </c>
      <c r="G1087" s="860" t="s">
        <v>715</v>
      </c>
      <c r="H1087" s="861" t="s">
        <v>783</v>
      </c>
      <c r="I1087" s="862">
        <v>3</v>
      </c>
      <c r="J1087" s="863" t="s">
        <v>717</v>
      </c>
      <c r="K1087" s="779"/>
      <c r="L1087" s="781">
        <v>14</v>
      </c>
      <c r="M1087" s="781"/>
      <c r="N1087" s="779">
        <f t="shared" si="19"/>
        <v>14</v>
      </c>
      <c r="O1087" s="832"/>
    </row>
    <row r="1088" spans="1:15">
      <c r="A1088" s="859" t="s">
        <v>37</v>
      </c>
      <c r="B1088" s="859" t="s">
        <v>37</v>
      </c>
      <c r="C1088" s="859" t="s">
        <v>753</v>
      </c>
      <c r="D1088" s="860">
        <v>2014</v>
      </c>
      <c r="E1088" s="860" t="s">
        <v>81</v>
      </c>
      <c r="F1088" s="859" t="s">
        <v>685</v>
      </c>
      <c r="G1088" s="860" t="s">
        <v>715</v>
      </c>
      <c r="H1088" s="861" t="s">
        <v>814</v>
      </c>
      <c r="I1088" s="862">
        <v>1</v>
      </c>
      <c r="J1088" s="863" t="s">
        <v>717</v>
      </c>
      <c r="K1088" s="779"/>
      <c r="L1088" s="781">
        <v>3491</v>
      </c>
      <c r="M1088" s="781"/>
      <c r="N1088" s="779">
        <f t="shared" si="19"/>
        <v>3491</v>
      </c>
      <c r="O1088" s="832"/>
    </row>
    <row r="1089" spans="1:15">
      <c r="A1089" s="859" t="s">
        <v>37</v>
      </c>
      <c r="B1089" s="859" t="s">
        <v>37</v>
      </c>
      <c r="C1089" s="859" t="s">
        <v>753</v>
      </c>
      <c r="D1089" s="860">
        <v>2014</v>
      </c>
      <c r="E1089" s="860" t="s">
        <v>81</v>
      </c>
      <c r="F1089" s="859" t="s">
        <v>685</v>
      </c>
      <c r="G1089" s="860" t="s">
        <v>715</v>
      </c>
      <c r="H1089" s="861" t="s">
        <v>815</v>
      </c>
      <c r="I1089" s="862">
        <v>3</v>
      </c>
      <c r="J1089" s="863" t="s">
        <v>717</v>
      </c>
      <c r="K1089" s="779"/>
      <c r="L1089" s="781">
        <v>157</v>
      </c>
      <c r="M1089" s="781"/>
      <c r="N1089" s="779">
        <f t="shared" si="19"/>
        <v>157</v>
      </c>
      <c r="O1089" s="832"/>
    </row>
    <row r="1090" spans="1:15">
      <c r="A1090" s="859" t="s">
        <v>37</v>
      </c>
      <c r="B1090" s="859" t="s">
        <v>37</v>
      </c>
      <c r="C1090" s="859" t="s">
        <v>753</v>
      </c>
      <c r="D1090" s="860">
        <v>2014</v>
      </c>
      <c r="E1090" s="860" t="s">
        <v>81</v>
      </c>
      <c r="F1090" s="859" t="s">
        <v>685</v>
      </c>
      <c r="G1090" s="860" t="s">
        <v>715</v>
      </c>
      <c r="H1090" s="861" t="s">
        <v>784</v>
      </c>
      <c r="I1090" s="862">
        <v>2</v>
      </c>
      <c r="J1090" s="863" t="s">
        <v>717</v>
      </c>
      <c r="K1090" s="779"/>
      <c r="L1090" s="781">
        <v>347</v>
      </c>
      <c r="M1090" s="781"/>
      <c r="N1090" s="779">
        <f t="shared" si="19"/>
        <v>347</v>
      </c>
      <c r="O1090" s="832"/>
    </row>
    <row r="1091" spans="1:15">
      <c r="A1091" s="859" t="s">
        <v>37</v>
      </c>
      <c r="B1091" s="859" t="s">
        <v>37</v>
      </c>
      <c r="C1091" s="859" t="s">
        <v>753</v>
      </c>
      <c r="D1091" s="860">
        <v>2014</v>
      </c>
      <c r="E1091" s="860" t="s">
        <v>81</v>
      </c>
      <c r="F1091" s="859" t="s">
        <v>685</v>
      </c>
      <c r="G1091" s="860" t="s">
        <v>715</v>
      </c>
      <c r="H1091" s="861" t="s">
        <v>785</v>
      </c>
      <c r="I1091" s="862">
        <v>3</v>
      </c>
      <c r="J1091" s="863" t="s">
        <v>717</v>
      </c>
      <c r="K1091" s="779"/>
      <c r="L1091" s="781">
        <v>1758</v>
      </c>
      <c r="M1091" s="781"/>
      <c r="N1091" s="779">
        <f t="shared" si="19"/>
        <v>1758</v>
      </c>
      <c r="O1091" s="832"/>
    </row>
    <row r="1092" spans="1:15">
      <c r="A1092" s="859" t="s">
        <v>37</v>
      </c>
      <c r="B1092" s="859" t="s">
        <v>37</v>
      </c>
      <c r="C1092" s="859" t="s">
        <v>753</v>
      </c>
      <c r="D1092" s="860">
        <v>2014</v>
      </c>
      <c r="E1092" s="860" t="s">
        <v>81</v>
      </c>
      <c r="F1092" s="859" t="s">
        <v>685</v>
      </c>
      <c r="G1092" s="860" t="s">
        <v>715</v>
      </c>
      <c r="H1092" s="861" t="s">
        <v>786</v>
      </c>
      <c r="I1092" s="862">
        <v>3</v>
      </c>
      <c r="J1092" s="863" t="s">
        <v>717</v>
      </c>
      <c r="K1092" s="779"/>
      <c r="L1092" s="781">
        <v>152</v>
      </c>
      <c r="M1092" s="781"/>
      <c r="N1092" s="779">
        <f t="shared" si="19"/>
        <v>152</v>
      </c>
      <c r="O1092" s="832"/>
    </row>
    <row r="1093" spans="1:15">
      <c r="A1093" s="859" t="s">
        <v>37</v>
      </c>
      <c r="B1093" s="859" t="s">
        <v>37</v>
      </c>
      <c r="C1093" s="859" t="s">
        <v>753</v>
      </c>
      <c r="D1093" s="860">
        <v>2014</v>
      </c>
      <c r="E1093" s="860" t="s">
        <v>81</v>
      </c>
      <c r="F1093" s="859" t="s">
        <v>685</v>
      </c>
      <c r="G1093" s="860" t="s">
        <v>715</v>
      </c>
      <c r="H1093" s="861" t="s">
        <v>787</v>
      </c>
      <c r="I1093" s="862">
        <v>1</v>
      </c>
      <c r="J1093" s="863" t="s">
        <v>717</v>
      </c>
      <c r="K1093" s="779"/>
      <c r="L1093" s="781">
        <v>4</v>
      </c>
      <c r="M1093" s="781"/>
      <c r="N1093" s="779">
        <f t="shared" si="19"/>
        <v>4</v>
      </c>
      <c r="O1093" s="832"/>
    </row>
    <row r="1094" spans="1:15">
      <c r="A1094" s="859" t="s">
        <v>37</v>
      </c>
      <c r="B1094" s="859" t="s">
        <v>37</v>
      </c>
      <c r="C1094" s="859" t="s">
        <v>753</v>
      </c>
      <c r="D1094" s="860">
        <v>2014</v>
      </c>
      <c r="E1094" s="860" t="s">
        <v>81</v>
      </c>
      <c r="F1094" s="859" t="s">
        <v>685</v>
      </c>
      <c r="G1094" s="860" t="s">
        <v>715</v>
      </c>
      <c r="H1094" s="861" t="s">
        <v>788</v>
      </c>
      <c r="I1094" s="862">
        <v>1</v>
      </c>
      <c r="J1094" s="863" t="s">
        <v>717</v>
      </c>
      <c r="K1094" s="779"/>
      <c r="L1094" s="781">
        <v>356</v>
      </c>
      <c r="M1094" s="781"/>
      <c r="N1094" s="779">
        <f t="shared" si="19"/>
        <v>356</v>
      </c>
      <c r="O1094" s="832"/>
    </row>
    <row r="1095" spans="1:15">
      <c r="A1095" s="859" t="s">
        <v>37</v>
      </c>
      <c r="B1095" s="859" t="s">
        <v>37</v>
      </c>
      <c r="C1095" s="859" t="s">
        <v>753</v>
      </c>
      <c r="D1095" s="860">
        <v>2014</v>
      </c>
      <c r="E1095" s="860" t="s">
        <v>81</v>
      </c>
      <c r="F1095" s="859" t="s">
        <v>685</v>
      </c>
      <c r="G1095" s="860" t="s">
        <v>715</v>
      </c>
      <c r="H1095" s="861" t="s">
        <v>816</v>
      </c>
      <c r="I1095" s="862">
        <v>3</v>
      </c>
      <c r="J1095" s="863" t="s">
        <v>717</v>
      </c>
      <c r="K1095" s="779"/>
      <c r="L1095" s="781">
        <v>4</v>
      </c>
      <c r="M1095" s="781"/>
      <c r="N1095" s="779">
        <f t="shared" si="19"/>
        <v>4</v>
      </c>
      <c r="O1095" s="832"/>
    </row>
    <row r="1096" spans="1:15">
      <c r="A1096" s="859" t="s">
        <v>37</v>
      </c>
      <c r="B1096" s="859" t="s">
        <v>37</v>
      </c>
      <c r="C1096" s="859" t="s">
        <v>753</v>
      </c>
      <c r="D1096" s="860">
        <v>2014</v>
      </c>
      <c r="E1096" s="860" t="s">
        <v>81</v>
      </c>
      <c r="F1096" s="859" t="s">
        <v>685</v>
      </c>
      <c r="G1096" s="860" t="s">
        <v>715</v>
      </c>
      <c r="H1096" s="861" t="s">
        <v>789</v>
      </c>
      <c r="I1096" s="862">
        <v>3</v>
      </c>
      <c r="J1096" s="863" t="s">
        <v>717</v>
      </c>
      <c r="K1096" s="779"/>
      <c r="L1096" s="781">
        <v>123</v>
      </c>
      <c r="M1096" s="781"/>
      <c r="N1096" s="779">
        <f t="shared" si="19"/>
        <v>123</v>
      </c>
      <c r="O1096" s="832"/>
    </row>
    <row r="1097" spans="1:15">
      <c r="A1097" s="859" t="s">
        <v>37</v>
      </c>
      <c r="B1097" s="859" t="s">
        <v>37</v>
      </c>
      <c r="C1097" s="859" t="s">
        <v>753</v>
      </c>
      <c r="D1097" s="860">
        <v>2014</v>
      </c>
      <c r="E1097" s="860" t="s">
        <v>81</v>
      </c>
      <c r="F1097" s="859" t="s">
        <v>685</v>
      </c>
      <c r="G1097" s="860" t="s">
        <v>715</v>
      </c>
      <c r="H1097" s="861" t="s">
        <v>817</v>
      </c>
      <c r="I1097" s="862">
        <v>2</v>
      </c>
      <c r="J1097" s="863" t="s">
        <v>717</v>
      </c>
      <c r="K1097" s="779"/>
      <c r="L1097" s="781">
        <v>1109</v>
      </c>
      <c r="M1097" s="781"/>
      <c r="N1097" s="779">
        <f t="shared" si="19"/>
        <v>1109</v>
      </c>
      <c r="O1097" s="832"/>
    </row>
    <row r="1098" spans="1:15">
      <c r="A1098" s="859" t="s">
        <v>37</v>
      </c>
      <c r="B1098" s="859" t="s">
        <v>37</v>
      </c>
      <c r="C1098" s="859" t="s">
        <v>753</v>
      </c>
      <c r="D1098" s="860">
        <v>2014</v>
      </c>
      <c r="E1098" s="860" t="s">
        <v>81</v>
      </c>
      <c r="F1098" s="859" t="s">
        <v>685</v>
      </c>
      <c r="G1098" s="860" t="s">
        <v>715</v>
      </c>
      <c r="H1098" s="861" t="s">
        <v>818</v>
      </c>
      <c r="I1098" s="862">
        <v>3</v>
      </c>
      <c r="J1098" s="863" t="s">
        <v>717</v>
      </c>
      <c r="K1098" s="779"/>
      <c r="L1098" s="781">
        <v>12</v>
      </c>
      <c r="M1098" s="781"/>
      <c r="N1098" s="779">
        <f t="shared" si="19"/>
        <v>12</v>
      </c>
      <c r="O1098" s="832"/>
    </row>
    <row r="1099" spans="1:15">
      <c r="A1099" s="859" t="s">
        <v>37</v>
      </c>
      <c r="B1099" s="859" t="s">
        <v>37</v>
      </c>
      <c r="C1099" s="859" t="s">
        <v>753</v>
      </c>
      <c r="D1099" s="860">
        <v>2014</v>
      </c>
      <c r="E1099" s="860" t="s">
        <v>81</v>
      </c>
      <c r="F1099" s="859" t="s">
        <v>685</v>
      </c>
      <c r="G1099" s="860" t="s">
        <v>715</v>
      </c>
      <c r="H1099" s="861" t="s">
        <v>790</v>
      </c>
      <c r="I1099" s="862">
        <v>3</v>
      </c>
      <c r="J1099" s="863" t="s">
        <v>717</v>
      </c>
      <c r="K1099" s="779"/>
      <c r="L1099" s="781">
        <v>41</v>
      </c>
      <c r="M1099" s="781"/>
      <c r="N1099" s="779">
        <f t="shared" si="19"/>
        <v>41</v>
      </c>
      <c r="O1099" s="832"/>
    </row>
    <row r="1100" spans="1:15">
      <c r="A1100" s="859" t="s">
        <v>37</v>
      </c>
      <c r="B1100" s="859" t="s">
        <v>37</v>
      </c>
      <c r="C1100" s="859" t="s">
        <v>753</v>
      </c>
      <c r="D1100" s="860">
        <v>2014</v>
      </c>
      <c r="E1100" s="860" t="s">
        <v>81</v>
      </c>
      <c r="F1100" s="859" t="s">
        <v>685</v>
      </c>
      <c r="G1100" s="860" t="s">
        <v>715</v>
      </c>
      <c r="H1100" s="861" t="s">
        <v>791</v>
      </c>
      <c r="I1100" s="862">
        <v>2</v>
      </c>
      <c r="J1100" s="863" t="s">
        <v>717</v>
      </c>
      <c r="K1100" s="779"/>
      <c r="L1100" s="781">
        <v>465</v>
      </c>
      <c r="M1100" s="781"/>
      <c r="N1100" s="779">
        <f t="shared" si="19"/>
        <v>465</v>
      </c>
      <c r="O1100" s="832"/>
    </row>
    <row r="1101" spans="1:15">
      <c r="A1101" s="859" t="s">
        <v>37</v>
      </c>
      <c r="B1101" s="859" t="s">
        <v>37</v>
      </c>
      <c r="C1101" s="859" t="s">
        <v>753</v>
      </c>
      <c r="D1101" s="860">
        <v>2014</v>
      </c>
      <c r="E1101" s="860" t="s">
        <v>81</v>
      </c>
      <c r="F1101" s="859" t="s">
        <v>685</v>
      </c>
      <c r="G1101" s="860" t="s">
        <v>715</v>
      </c>
      <c r="H1101" s="861" t="s">
        <v>819</v>
      </c>
      <c r="I1101" s="862">
        <v>3</v>
      </c>
      <c r="J1101" s="863" t="s">
        <v>717</v>
      </c>
      <c r="K1101" s="779"/>
      <c r="L1101" s="781">
        <v>100</v>
      </c>
      <c r="M1101" s="781"/>
      <c r="N1101" s="779">
        <f t="shared" si="19"/>
        <v>100</v>
      </c>
      <c r="O1101" s="832"/>
    </row>
    <row r="1102" spans="1:15">
      <c r="A1102" s="859" t="s">
        <v>37</v>
      </c>
      <c r="B1102" s="859" t="s">
        <v>37</v>
      </c>
      <c r="C1102" s="859" t="s">
        <v>753</v>
      </c>
      <c r="D1102" s="860">
        <v>2014</v>
      </c>
      <c r="E1102" s="860" t="s">
        <v>81</v>
      </c>
      <c r="F1102" s="859" t="s">
        <v>685</v>
      </c>
      <c r="G1102" s="860" t="s">
        <v>715</v>
      </c>
      <c r="H1102" s="861" t="s">
        <v>792</v>
      </c>
      <c r="I1102" s="862">
        <v>2</v>
      </c>
      <c r="J1102" s="863" t="s">
        <v>717</v>
      </c>
      <c r="K1102" s="779"/>
      <c r="L1102" s="781">
        <v>4085</v>
      </c>
      <c r="M1102" s="781"/>
      <c r="N1102" s="779">
        <f t="shared" si="19"/>
        <v>4085</v>
      </c>
      <c r="O1102" s="832"/>
    </row>
    <row r="1103" spans="1:15">
      <c r="A1103" s="859" t="s">
        <v>37</v>
      </c>
      <c r="B1103" s="859" t="s">
        <v>37</v>
      </c>
      <c r="C1103" s="859" t="s">
        <v>753</v>
      </c>
      <c r="D1103" s="860">
        <v>2014</v>
      </c>
      <c r="E1103" s="860" t="s">
        <v>81</v>
      </c>
      <c r="F1103" s="859" t="s">
        <v>685</v>
      </c>
      <c r="G1103" s="860" t="s">
        <v>715</v>
      </c>
      <c r="H1103" s="861" t="s">
        <v>793</v>
      </c>
      <c r="I1103" s="862">
        <v>3</v>
      </c>
      <c r="J1103" s="863" t="s">
        <v>717</v>
      </c>
      <c r="K1103" s="779"/>
      <c r="L1103" s="781">
        <v>12</v>
      </c>
      <c r="M1103" s="781"/>
      <c r="N1103" s="779">
        <f t="shared" si="19"/>
        <v>12</v>
      </c>
      <c r="O1103" s="832"/>
    </row>
    <row r="1104" spans="1:15">
      <c r="A1104" s="859" t="s">
        <v>37</v>
      </c>
      <c r="B1104" s="859" t="s">
        <v>37</v>
      </c>
      <c r="C1104" s="859" t="s">
        <v>753</v>
      </c>
      <c r="D1104" s="860">
        <v>2014</v>
      </c>
      <c r="E1104" s="860" t="s">
        <v>81</v>
      </c>
      <c r="F1104" s="859" t="s">
        <v>685</v>
      </c>
      <c r="G1104" s="860" t="s">
        <v>715</v>
      </c>
      <c r="H1104" s="861" t="s">
        <v>794</v>
      </c>
      <c r="I1104" s="862">
        <v>3</v>
      </c>
      <c r="J1104" s="863" t="s">
        <v>717</v>
      </c>
      <c r="K1104" s="779"/>
      <c r="L1104" s="781">
        <v>43</v>
      </c>
      <c r="M1104" s="781"/>
      <c r="N1104" s="779">
        <f t="shared" si="19"/>
        <v>43</v>
      </c>
      <c r="O1104" s="832"/>
    </row>
    <row r="1105" spans="1:15">
      <c r="A1105" s="859" t="s">
        <v>37</v>
      </c>
      <c r="B1105" s="859" t="s">
        <v>37</v>
      </c>
      <c r="C1105" s="859" t="s">
        <v>753</v>
      </c>
      <c r="D1105" s="860">
        <v>2014</v>
      </c>
      <c r="E1105" s="860" t="s">
        <v>81</v>
      </c>
      <c r="F1105" s="859" t="s">
        <v>685</v>
      </c>
      <c r="G1105" s="860" t="s">
        <v>715</v>
      </c>
      <c r="H1105" s="861" t="s">
        <v>820</v>
      </c>
      <c r="I1105" s="862">
        <v>1</v>
      </c>
      <c r="J1105" s="863" t="s">
        <v>718</v>
      </c>
      <c r="K1105" s="779"/>
      <c r="L1105" s="781">
        <v>7206</v>
      </c>
      <c r="M1105" s="781"/>
      <c r="N1105" s="779">
        <f t="shared" si="19"/>
        <v>7206</v>
      </c>
      <c r="O1105" s="832"/>
    </row>
    <row r="1106" spans="1:15">
      <c r="A1106" s="859" t="s">
        <v>37</v>
      </c>
      <c r="B1106" s="859" t="s">
        <v>37</v>
      </c>
      <c r="C1106" s="859" t="s">
        <v>753</v>
      </c>
      <c r="D1106" s="860">
        <v>2014</v>
      </c>
      <c r="E1106" s="860" t="s">
        <v>81</v>
      </c>
      <c r="F1106" s="859" t="s">
        <v>685</v>
      </c>
      <c r="G1106" s="860" t="s">
        <v>715</v>
      </c>
      <c r="H1106" s="861" t="s">
        <v>795</v>
      </c>
      <c r="I1106" s="862">
        <v>3</v>
      </c>
      <c r="J1106" s="863" t="s">
        <v>718</v>
      </c>
      <c r="K1106" s="779"/>
      <c r="L1106" s="781">
        <v>7</v>
      </c>
      <c r="M1106" s="781"/>
      <c r="N1106" s="779">
        <f t="shared" si="19"/>
        <v>7</v>
      </c>
      <c r="O1106" s="832"/>
    </row>
    <row r="1107" spans="1:15">
      <c r="A1107" s="859" t="s">
        <v>37</v>
      </c>
      <c r="B1107" s="859" t="s">
        <v>37</v>
      </c>
      <c r="C1107" s="859" t="s">
        <v>753</v>
      </c>
      <c r="D1107" s="860">
        <v>2014</v>
      </c>
      <c r="E1107" s="860" t="s">
        <v>81</v>
      </c>
      <c r="F1107" s="859" t="s">
        <v>685</v>
      </c>
      <c r="G1107" s="860" t="s">
        <v>715</v>
      </c>
      <c r="H1107" s="861" t="s">
        <v>800</v>
      </c>
      <c r="I1107" s="862">
        <v>1</v>
      </c>
      <c r="J1107" s="863" t="s">
        <v>718</v>
      </c>
      <c r="K1107" s="779"/>
      <c r="L1107" s="781">
        <v>788</v>
      </c>
      <c r="M1107" s="781"/>
      <c r="N1107" s="779">
        <f t="shared" si="19"/>
        <v>788</v>
      </c>
      <c r="O1107" s="832"/>
    </row>
    <row r="1108" spans="1:15">
      <c r="A1108" s="859" t="s">
        <v>37</v>
      </c>
      <c r="B1108" s="859" t="s">
        <v>37</v>
      </c>
      <c r="C1108" s="859" t="s">
        <v>753</v>
      </c>
      <c r="D1108" s="860">
        <v>2014</v>
      </c>
      <c r="E1108" s="860" t="s">
        <v>81</v>
      </c>
      <c r="F1108" s="859" t="s">
        <v>685</v>
      </c>
      <c r="G1108" s="860" t="s">
        <v>715</v>
      </c>
      <c r="H1108" s="861" t="s">
        <v>801</v>
      </c>
      <c r="I1108" s="862">
        <v>3</v>
      </c>
      <c r="J1108" s="863" t="s">
        <v>718</v>
      </c>
      <c r="K1108" s="779"/>
      <c r="L1108" s="781">
        <v>50</v>
      </c>
      <c r="M1108" s="781"/>
      <c r="N1108" s="779">
        <f t="shared" si="19"/>
        <v>50</v>
      </c>
      <c r="O1108" s="832"/>
    </row>
    <row r="1109" spans="1:15">
      <c r="A1109" s="859" t="s">
        <v>37</v>
      </c>
      <c r="B1109" s="859" t="s">
        <v>37</v>
      </c>
      <c r="C1109" s="859" t="s">
        <v>753</v>
      </c>
      <c r="D1109" s="860">
        <v>2014</v>
      </c>
      <c r="E1109" s="860" t="s">
        <v>81</v>
      </c>
      <c r="F1109" s="859" t="s">
        <v>685</v>
      </c>
      <c r="G1109" s="860" t="s">
        <v>715</v>
      </c>
      <c r="H1109" s="861" t="s">
        <v>605</v>
      </c>
      <c r="I1109" s="862">
        <v>2</v>
      </c>
      <c r="J1109" s="863" t="s">
        <v>718</v>
      </c>
      <c r="K1109" s="779"/>
      <c r="L1109" s="781">
        <v>23</v>
      </c>
      <c r="M1109" s="781"/>
      <c r="N1109" s="779">
        <f t="shared" si="19"/>
        <v>23</v>
      </c>
      <c r="O1109" s="832"/>
    </row>
    <row r="1110" spans="1:15">
      <c r="A1110" s="859" t="s">
        <v>37</v>
      </c>
      <c r="B1110" s="859" t="s">
        <v>37</v>
      </c>
      <c r="C1110" s="859" t="s">
        <v>753</v>
      </c>
      <c r="D1110" s="860">
        <v>2014</v>
      </c>
      <c r="E1110" s="860" t="s">
        <v>81</v>
      </c>
      <c r="F1110" s="859" t="s">
        <v>685</v>
      </c>
      <c r="G1110" s="860" t="s">
        <v>715</v>
      </c>
      <c r="H1110" s="861" t="s">
        <v>607</v>
      </c>
      <c r="I1110" s="862">
        <v>2</v>
      </c>
      <c r="J1110" s="863" t="s">
        <v>718</v>
      </c>
      <c r="K1110" s="779"/>
      <c r="L1110" s="781">
        <v>12</v>
      </c>
      <c r="M1110" s="781"/>
      <c r="N1110" s="779">
        <f t="shared" si="19"/>
        <v>12</v>
      </c>
      <c r="O1110" s="832"/>
    </row>
    <row r="1111" spans="1:15">
      <c r="A1111" s="859" t="s">
        <v>37</v>
      </c>
      <c r="B1111" s="859" t="s">
        <v>37</v>
      </c>
      <c r="C1111" s="859" t="s">
        <v>753</v>
      </c>
      <c r="D1111" s="860">
        <v>2014</v>
      </c>
      <c r="E1111" s="860" t="s">
        <v>81</v>
      </c>
      <c r="F1111" s="859" t="s">
        <v>685</v>
      </c>
      <c r="G1111" s="860" t="s">
        <v>715</v>
      </c>
      <c r="H1111" s="861" t="s">
        <v>82</v>
      </c>
      <c r="I1111" s="862">
        <v>1</v>
      </c>
      <c r="J1111" s="863" t="s">
        <v>718</v>
      </c>
      <c r="K1111" s="779"/>
      <c r="L1111" s="781">
        <v>161</v>
      </c>
      <c r="M1111" s="781"/>
      <c r="N1111" s="779">
        <f t="shared" si="19"/>
        <v>161</v>
      </c>
      <c r="O1111" s="832"/>
    </row>
    <row r="1112" spans="1:15">
      <c r="A1112" s="859" t="s">
        <v>37</v>
      </c>
      <c r="B1112" s="859" t="s">
        <v>37</v>
      </c>
      <c r="C1112" s="859" t="s">
        <v>753</v>
      </c>
      <c r="D1112" s="860">
        <v>2014</v>
      </c>
      <c r="E1112" s="860" t="s">
        <v>81</v>
      </c>
      <c r="F1112" s="859" t="s">
        <v>685</v>
      </c>
      <c r="G1112" s="860" t="s">
        <v>715</v>
      </c>
      <c r="H1112" s="861" t="s">
        <v>419</v>
      </c>
      <c r="I1112" s="862">
        <v>2</v>
      </c>
      <c r="J1112" s="863" t="s">
        <v>718</v>
      </c>
      <c r="K1112" s="779"/>
      <c r="L1112" s="781">
        <v>270</v>
      </c>
      <c r="M1112" s="781"/>
      <c r="N1112" s="779">
        <f t="shared" si="19"/>
        <v>270</v>
      </c>
      <c r="O1112" s="832"/>
    </row>
    <row r="1113" spans="1:15">
      <c r="A1113" s="859" t="s">
        <v>37</v>
      </c>
      <c r="B1113" s="859" t="s">
        <v>37</v>
      </c>
      <c r="C1113" s="859" t="s">
        <v>753</v>
      </c>
      <c r="D1113" s="860">
        <v>2014</v>
      </c>
      <c r="E1113" s="860" t="s">
        <v>81</v>
      </c>
      <c r="F1113" s="859" t="s">
        <v>685</v>
      </c>
      <c r="G1113" s="860" t="s">
        <v>715</v>
      </c>
      <c r="H1113" s="861" t="s">
        <v>807</v>
      </c>
      <c r="I1113" s="862">
        <v>3</v>
      </c>
      <c r="J1113" s="863" t="s">
        <v>718</v>
      </c>
      <c r="K1113" s="779"/>
      <c r="L1113" s="781">
        <v>4</v>
      </c>
      <c r="M1113" s="781"/>
      <c r="N1113" s="779">
        <f t="shared" si="19"/>
        <v>4</v>
      </c>
      <c r="O1113" s="832"/>
    </row>
    <row r="1114" spans="1:15">
      <c r="A1114" s="859" t="s">
        <v>37</v>
      </c>
      <c r="B1114" s="859" t="s">
        <v>37</v>
      </c>
      <c r="C1114" s="859" t="s">
        <v>753</v>
      </c>
      <c r="D1114" s="860">
        <v>2014</v>
      </c>
      <c r="E1114" s="860" t="s">
        <v>81</v>
      </c>
      <c r="F1114" s="859" t="s">
        <v>685</v>
      </c>
      <c r="G1114" s="860" t="s">
        <v>715</v>
      </c>
      <c r="H1114" s="861" t="s">
        <v>810</v>
      </c>
      <c r="I1114" s="862">
        <v>1</v>
      </c>
      <c r="J1114" s="863" t="s">
        <v>718</v>
      </c>
      <c r="K1114" s="779"/>
      <c r="L1114" s="781">
        <v>48</v>
      </c>
      <c r="M1114" s="781"/>
      <c r="N1114" s="779">
        <f t="shared" si="19"/>
        <v>48</v>
      </c>
      <c r="O1114" s="832"/>
    </row>
    <row r="1115" spans="1:15">
      <c r="A1115" s="859" t="s">
        <v>37</v>
      </c>
      <c r="B1115" s="859" t="s">
        <v>37</v>
      </c>
      <c r="C1115" s="859" t="s">
        <v>753</v>
      </c>
      <c r="D1115" s="860">
        <v>2014</v>
      </c>
      <c r="E1115" s="860" t="s">
        <v>81</v>
      </c>
      <c r="F1115" s="859" t="s">
        <v>685</v>
      </c>
      <c r="G1115" s="860" t="s">
        <v>715</v>
      </c>
      <c r="H1115" s="861" t="s">
        <v>648</v>
      </c>
      <c r="I1115" s="862">
        <v>3</v>
      </c>
      <c r="J1115" s="863" t="s">
        <v>718</v>
      </c>
      <c r="K1115" s="779"/>
      <c r="L1115" s="781">
        <v>1351</v>
      </c>
      <c r="M1115" s="781"/>
      <c r="N1115" s="779">
        <f t="shared" si="19"/>
        <v>1351</v>
      </c>
      <c r="O1115" s="832"/>
    </row>
    <row r="1116" spans="1:15">
      <c r="A1116" s="859" t="s">
        <v>37</v>
      </c>
      <c r="B1116" s="859" t="s">
        <v>37</v>
      </c>
      <c r="C1116" s="859" t="s">
        <v>753</v>
      </c>
      <c r="D1116" s="860">
        <v>2014</v>
      </c>
      <c r="E1116" s="860" t="s">
        <v>81</v>
      </c>
      <c r="F1116" s="859" t="s">
        <v>685</v>
      </c>
      <c r="G1116" s="860" t="s">
        <v>715</v>
      </c>
      <c r="H1116" s="861" t="s">
        <v>814</v>
      </c>
      <c r="I1116" s="862">
        <v>1</v>
      </c>
      <c r="J1116" s="863" t="s">
        <v>718</v>
      </c>
      <c r="K1116" s="779"/>
      <c r="L1116" s="781">
        <v>6</v>
      </c>
      <c r="M1116" s="781"/>
      <c r="N1116" s="779">
        <f t="shared" si="19"/>
        <v>6</v>
      </c>
      <c r="O1116" s="832"/>
    </row>
    <row r="1117" spans="1:15">
      <c r="A1117" s="859" t="s">
        <v>37</v>
      </c>
      <c r="B1117" s="859" t="s">
        <v>37</v>
      </c>
      <c r="C1117" s="859" t="s">
        <v>753</v>
      </c>
      <c r="D1117" s="860">
        <v>2014</v>
      </c>
      <c r="E1117" s="860" t="s">
        <v>81</v>
      </c>
      <c r="F1117" s="859" t="s">
        <v>685</v>
      </c>
      <c r="G1117" s="860" t="s">
        <v>715</v>
      </c>
      <c r="H1117" s="861" t="s">
        <v>817</v>
      </c>
      <c r="I1117" s="862">
        <v>2</v>
      </c>
      <c r="J1117" s="863" t="s">
        <v>718</v>
      </c>
      <c r="K1117" s="779"/>
      <c r="L1117" s="781">
        <v>191</v>
      </c>
      <c r="M1117" s="781"/>
      <c r="N1117" s="779">
        <f t="shared" si="19"/>
        <v>191</v>
      </c>
      <c r="O1117" s="832"/>
    </row>
    <row r="1118" spans="1:15">
      <c r="A1118" s="859" t="s">
        <v>37</v>
      </c>
      <c r="B1118" s="859" t="s">
        <v>37</v>
      </c>
      <c r="C1118" s="859" t="s">
        <v>753</v>
      </c>
      <c r="D1118" s="860">
        <v>2014</v>
      </c>
      <c r="E1118" s="860" t="s">
        <v>81</v>
      </c>
      <c r="F1118" s="859" t="s">
        <v>685</v>
      </c>
      <c r="G1118" s="860" t="s">
        <v>715</v>
      </c>
      <c r="H1118" s="861" t="s">
        <v>821</v>
      </c>
      <c r="I1118" s="862">
        <v>3</v>
      </c>
      <c r="J1118" s="863" t="s">
        <v>421</v>
      </c>
      <c r="K1118" s="779"/>
      <c r="L1118" s="781">
        <v>106</v>
      </c>
      <c r="M1118" s="781"/>
      <c r="N1118" s="779">
        <f t="shared" si="19"/>
        <v>106</v>
      </c>
      <c r="O1118" s="832"/>
    </row>
    <row r="1119" spans="1:15">
      <c r="A1119" s="859" t="s">
        <v>37</v>
      </c>
      <c r="B1119" s="859" t="s">
        <v>37</v>
      </c>
      <c r="C1119" s="859" t="s">
        <v>753</v>
      </c>
      <c r="D1119" s="860">
        <v>2014</v>
      </c>
      <c r="E1119" s="860" t="s">
        <v>81</v>
      </c>
      <c r="F1119" s="859" t="s">
        <v>685</v>
      </c>
      <c r="G1119" s="860" t="s">
        <v>715</v>
      </c>
      <c r="H1119" s="861" t="s">
        <v>822</v>
      </c>
      <c r="I1119" s="862">
        <v>3</v>
      </c>
      <c r="J1119" s="863" t="s">
        <v>421</v>
      </c>
      <c r="K1119" s="779"/>
      <c r="L1119" s="781">
        <v>946</v>
      </c>
      <c r="M1119" s="781"/>
      <c r="N1119" s="779">
        <f t="shared" si="19"/>
        <v>946</v>
      </c>
      <c r="O1119" s="832"/>
    </row>
    <row r="1120" spans="1:15">
      <c r="A1120" s="859" t="s">
        <v>37</v>
      </c>
      <c r="B1120" s="859" t="s">
        <v>37</v>
      </c>
      <c r="C1120" s="859" t="s">
        <v>753</v>
      </c>
      <c r="D1120" s="860">
        <v>2014</v>
      </c>
      <c r="E1120" s="860" t="s">
        <v>81</v>
      </c>
      <c r="F1120" s="859" t="s">
        <v>685</v>
      </c>
      <c r="G1120" s="860" t="s">
        <v>715</v>
      </c>
      <c r="H1120" s="861" t="s">
        <v>823</v>
      </c>
      <c r="I1120" s="862">
        <v>1</v>
      </c>
      <c r="J1120" s="863" t="s">
        <v>421</v>
      </c>
      <c r="K1120" s="779"/>
      <c r="L1120" s="781">
        <v>4861</v>
      </c>
      <c r="M1120" s="781"/>
      <c r="N1120" s="779">
        <f t="shared" si="19"/>
        <v>4861</v>
      </c>
      <c r="O1120" s="832"/>
    </row>
    <row r="1121" spans="1:15">
      <c r="A1121" s="859" t="s">
        <v>37</v>
      </c>
      <c r="B1121" s="859" t="s">
        <v>37</v>
      </c>
      <c r="C1121" s="859" t="s">
        <v>753</v>
      </c>
      <c r="D1121" s="860">
        <v>2014</v>
      </c>
      <c r="E1121" s="860" t="s">
        <v>81</v>
      </c>
      <c r="F1121" s="859" t="s">
        <v>685</v>
      </c>
      <c r="G1121" s="860" t="s">
        <v>715</v>
      </c>
      <c r="H1121" s="861" t="s">
        <v>769</v>
      </c>
      <c r="I1121" s="862">
        <v>3</v>
      </c>
      <c r="J1121" s="863" t="s">
        <v>421</v>
      </c>
      <c r="K1121" s="779"/>
      <c r="L1121" s="781">
        <v>326</v>
      </c>
      <c r="M1121" s="781"/>
      <c r="N1121" s="779">
        <f t="shared" si="19"/>
        <v>326</v>
      </c>
      <c r="O1121" s="832"/>
    </row>
    <row r="1122" spans="1:15">
      <c r="A1122" s="859" t="s">
        <v>37</v>
      </c>
      <c r="B1122" s="859" t="s">
        <v>37</v>
      </c>
      <c r="C1122" s="859" t="s">
        <v>753</v>
      </c>
      <c r="D1122" s="860">
        <v>2014</v>
      </c>
      <c r="E1122" s="860" t="s">
        <v>81</v>
      </c>
      <c r="F1122" s="859" t="s">
        <v>685</v>
      </c>
      <c r="G1122" s="860" t="s">
        <v>715</v>
      </c>
      <c r="H1122" s="861" t="s">
        <v>770</v>
      </c>
      <c r="I1122" s="862">
        <v>2</v>
      </c>
      <c r="J1122" s="863" t="s">
        <v>421</v>
      </c>
      <c r="K1122" s="779"/>
      <c r="L1122" s="781">
        <v>32</v>
      </c>
      <c r="M1122" s="781"/>
      <c r="N1122" s="779">
        <f t="shared" si="19"/>
        <v>32</v>
      </c>
      <c r="O1122" s="832"/>
    </row>
    <row r="1123" spans="1:15">
      <c r="A1123" s="859" t="s">
        <v>37</v>
      </c>
      <c r="B1123" s="859" t="s">
        <v>37</v>
      </c>
      <c r="C1123" s="859" t="s">
        <v>753</v>
      </c>
      <c r="D1123" s="860">
        <v>2014</v>
      </c>
      <c r="E1123" s="860" t="s">
        <v>81</v>
      </c>
      <c r="F1123" s="859" t="s">
        <v>685</v>
      </c>
      <c r="G1123" s="860" t="s">
        <v>715</v>
      </c>
      <c r="H1123" s="861" t="s">
        <v>772</v>
      </c>
      <c r="I1123" s="862">
        <v>3</v>
      </c>
      <c r="J1123" s="863" t="s">
        <v>421</v>
      </c>
      <c r="K1123" s="779"/>
      <c r="L1123" s="781">
        <v>18</v>
      </c>
      <c r="M1123" s="781"/>
      <c r="N1123" s="779">
        <f t="shared" si="19"/>
        <v>18</v>
      </c>
      <c r="O1123" s="832"/>
    </row>
    <row r="1124" spans="1:15">
      <c r="A1124" s="859" t="s">
        <v>37</v>
      </c>
      <c r="B1124" s="859" t="s">
        <v>37</v>
      </c>
      <c r="C1124" s="859" t="s">
        <v>753</v>
      </c>
      <c r="D1124" s="860">
        <v>2014</v>
      </c>
      <c r="E1124" s="860" t="s">
        <v>81</v>
      </c>
      <c r="F1124" s="859" t="s">
        <v>685</v>
      </c>
      <c r="G1124" s="860" t="s">
        <v>715</v>
      </c>
      <c r="H1124" s="861" t="s">
        <v>780</v>
      </c>
      <c r="I1124" s="862">
        <v>2</v>
      </c>
      <c r="J1124" s="863" t="s">
        <v>421</v>
      </c>
      <c r="K1124" s="779"/>
      <c r="L1124" s="781">
        <v>137</v>
      </c>
      <c r="M1124" s="781"/>
      <c r="N1124" s="779">
        <f t="shared" si="19"/>
        <v>137</v>
      </c>
      <c r="O1124" s="832"/>
    </row>
    <row r="1125" spans="1:15">
      <c r="A1125" s="859" t="s">
        <v>37</v>
      </c>
      <c r="B1125" s="859" t="s">
        <v>37</v>
      </c>
      <c r="C1125" s="859" t="s">
        <v>753</v>
      </c>
      <c r="D1125" s="860">
        <v>2014</v>
      </c>
      <c r="E1125" s="860" t="s">
        <v>81</v>
      </c>
      <c r="F1125" s="859" t="s">
        <v>685</v>
      </c>
      <c r="G1125" s="860" t="s">
        <v>715</v>
      </c>
      <c r="H1125" s="861" t="s">
        <v>655</v>
      </c>
      <c r="I1125" s="862">
        <v>1</v>
      </c>
      <c r="J1125" s="863" t="s">
        <v>421</v>
      </c>
      <c r="K1125" s="779"/>
      <c r="L1125" s="781">
        <v>7686</v>
      </c>
      <c r="M1125" s="781"/>
      <c r="N1125" s="779">
        <f t="shared" ref="N1125:N1188" si="20">K1125+L1125+M1125</f>
        <v>7686</v>
      </c>
      <c r="O1125" s="832"/>
    </row>
    <row r="1126" spans="1:15">
      <c r="A1126" s="859" t="s">
        <v>37</v>
      </c>
      <c r="B1126" s="859" t="s">
        <v>37</v>
      </c>
      <c r="C1126" s="859" t="s">
        <v>753</v>
      </c>
      <c r="D1126" s="860">
        <v>2014</v>
      </c>
      <c r="E1126" s="860" t="s">
        <v>81</v>
      </c>
      <c r="F1126" s="859" t="s">
        <v>685</v>
      </c>
      <c r="G1126" s="860" t="s">
        <v>715</v>
      </c>
      <c r="H1126" s="861" t="s">
        <v>824</v>
      </c>
      <c r="I1126" s="862">
        <v>3</v>
      </c>
      <c r="J1126" s="863" t="s">
        <v>421</v>
      </c>
      <c r="K1126" s="779"/>
      <c r="L1126" s="781">
        <v>1582</v>
      </c>
      <c r="M1126" s="781"/>
      <c r="N1126" s="779">
        <f t="shared" si="20"/>
        <v>1582</v>
      </c>
      <c r="O1126" s="832"/>
    </row>
    <row r="1127" spans="1:15">
      <c r="A1127" s="859" t="s">
        <v>37</v>
      </c>
      <c r="B1127" s="859" t="s">
        <v>37</v>
      </c>
      <c r="C1127" s="859" t="s">
        <v>753</v>
      </c>
      <c r="D1127" s="860">
        <v>2014</v>
      </c>
      <c r="E1127" s="860" t="s">
        <v>81</v>
      </c>
      <c r="F1127" s="859" t="s">
        <v>685</v>
      </c>
      <c r="G1127" s="860" t="s">
        <v>715</v>
      </c>
      <c r="H1127" s="861" t="s">
        <v>781</v>
      </c>
      <c r="I1127" s="862">
        <v>2</v>
      </c>
      <c r="J1127" s="863" t="s">
        <v>421</v>
      </c>
      <c r="K1127" s="779"/>
      <c r="L1127" s="781">
        <v>1464</v>
      </c>
      <c r="M1127" s="781"/>
      <c r="N1127" s="779">
        <f t="shared" si="20"/>
        <v>1464</v>
      </c>
      <c r="O1127" s="832"/>
    </row>
    <row r="1128" spans="1:15">
      <c r="A1128" s="859" t="s">
        <v>37</v>
      </c>
      <c r="B1128" s="859" t="s">
        <v>37</v>
      </c>
      <c r="C1128" s="859" t="s">
        <v>753</v>
      </c>
      <c r="D1128" s="860">
        <v>2014</v>
      </c>
      <c r="E1128" s="860" t="s">
        <v>81</v>
      </c>
      <c r="F1128" s="859" t="s">
        <v>685</v>
      </c>
      <c r="G1128" s="860" t="s">
        <v>715</v>
      </c>
      <c r="H1128" s="861" t="s">
        <v>782</v>
      </c>
      <c r="I1128" s="862">
        <v>2</v>
      </c>
      <c r="J1128" s="863" t="s">
        <v>421</v>
      </c>
      <c r="K1128" s="779"/>
      <c r="L1128" s="781">
        <v>1415</v>
      </c>
      <c r="M1128" s="781"/>
      <c r="N1128" s="779">
        <f t="shared" si="20"/>
        <v>1415</v>
      </c>
      <c r="O1128" s="832"/>
    </row>
    <row r="1129" spans="1:15">
      <c r="A1129" s="859" t="s">
        <v>37</v>
      </c>
      <c r="B1129" s="859" t="s">
        <v>37</v>
      </c>
      <c r="C1129" s="859" t="s">
        <v>753</v>
      </c>
      <c r="D1129" s="860">
        <v>2014</v>
      </c>
      <c r="E1129" s="860" t="s">
        <v>81</v>
      </c>
      <c r="F1129" s="859" t="s">
        <v>685</v>
      </c>
      <c r="G1129" s="860" t="s">
        <v>715</v>
      </c>
      <c r="H1129" s="861" t="s">
        <v>825</v>
      </c>
      <c r="I1129" s="862">
        <v>2</v>
      </c>
      <c r="J1129" s="863" t="s">
        <v>421</v>
      </c>
      <c r="K1129" s="779"/>
      <c r="L1129" s="781">
        <v>52</v>
      </c>
      <c r="M1129" s="781"/>
      <c r="N1129" s="779">
        <f t="shared" si="20"/>
        <v>52</v>
      </c>
      <c r="O1129" s="832"/>
    </row>
    <row r="1130" spans="1:15">
      <c r="A1130" s="859" t="s">
        <v>37</v>
      </c>
      <c r="B1130" s="859" t="s">
        <v>37</v>
      </c>
      <c r="C1130" s="859" t="s">
        <v>753</v>
      </c>
      <c r="D1130" s="860">
        <v>2014</v>
      </c>
      <c r="E1130" s="860" t="s">
        <v>81</v>
      </c>
      <c r="F1130" s="859" t="s">
        <v>685</v>
      </c>
      <c r="G1130" s="860" t="s">
        <v>715</v>
      </c>
      <c r="H1130" s="861" t="s">
        <v>816</v>
      </c>
      <c r="I1130" s="862">
        <v>3</v>
      </c>
      <c r="J1130" s="863" t="s">
        <v>421</v>
      </c>
      <c r="K1130" s="779"/>
      <c r="L1130" s="781">
        <v>65</v>
      </c>
      <c r="M1130" s="781"/>
      <c r="N1130" s="779">
        <f t="shared" si="20"/>
        <v>65</v>
      </c>
      <c r="O1130" s="832"/>
    </row>
    <row r="1131" spans="1:15">
      <c r="A1131" s="859" t="s">
        <v>37</v>
      </c>
      <c r="B1131" s="859" t="s">
        <v>37</v>
      </c>
      <c r="C1131" s="859" t="s">
        <v>753</v>
      </c>
      <c r="D1131" s="860">
        <v>2014</v>
      </c>
      <c r="E1131" s="860" t="s">
        <v>81</v>
      </c>
      <c r="F1131" s="859" t="s">
        <v>685</v>
      </c>
      <c r="G1131" s="860" t="s">
        <v>715</v>
      </c>
      <c r="H1131" s="861" t="s">
        <v>826</v>
      </c>
      <c r="I1131" s="862">
        <v>3</v>
      </c>
      <c r="J1131" s="863" t="s">
        <v>421</v>
      </c>
      <c r="K1131" s="779"/>
      <c r="L1131" s="781">
        <v>51</v>
      </c>
      <c r="M1131" s="781"/>
      <c r="N1131" s="779">
        <f t="shared" si="20"/>
        <v>51</v>
      </c>
      <c r="O1131" s="832"/>
    </row>
    <row r="1132" spans="1:15">
      <c r="A1132" s="859" t="s">
        <v>37</v>
      </c>
      <c r="B1132" s="859" t="s">
        <v>37</v>
      </c>
      <c r="C1132" s="859" t="s">
        <v>753</v>
      </c>
      <c r="D1132" s="860">
        <v>2014</v>
      </c>
      <c r="E1132" s="860" t="s">
        <v>81</v>
      </c>
      <c r="F1132" s="859" t="s">
        <v>685</v>
      </c>
      <c r="G1132" s="860" t="s">
        <v>715</v>
      </c>
      <c r="H1132" s="861" t="s">
        <v>817</v>
      </c>
      <c r="I1132" s="862">
        <v>2</v>
      </c>
      <c r="J1132" s="863" t="s">
        <v>421</v>
      </c>
      <c r="K1132" s="779"/>
      <c r="L1132" s="781">
        <v>24</v>
      </c>
      <c r="M1132" s="781"/>
      <c r="N1132" s="779">
        <f t="shared" si="20"/>
        <v>24</v>
      </c>
      <c r="O1132" s="832"/>
    </row>
    <row r="1133" spans="1:15">
      <c r="A1133" s="859" t="s">
        <v>37</v>
      </c>
      <c r="B1133" s="859" t="s">
        <v>37</v>
      </c>
      <c r="C1133" s="859" t="s">
        <v>753</v>
      </c>
      <c r="D1133" s="860">
        <v>2014</v>
      </c>
      <c r="E1133" s="860" t="s">
        <v>81</v>
      </c>
      <c r="F1133" s="859" t="s">
        <v>685</v>
      </c>
      <c r="G1133" s="860" t="s">
        <v>715</v>
      </c>
      <c r="H1133" s="861" t="s">
        <v>791</v>
      </c>
      <c r="I1133" s="862">
        <v>2</v>
      </c>
      <c r="J1133" s="863" t="s">
        <v>421</v>
      </c>
      <c r="K1133" s="779"/>
      <c r="L1133" s="781">
        <v>3909</v>
      </c>
      <c r="M1133" s="781"/>
      <c r="N1133" s="779">
        <f t="shared" si="20"/>
        <v>3909</v>
      </c>
      <c r="O1133" s="832"/>
    </row>
    <row r="1134" spans="1:15">
      <c r="A1134" s="859" t="s">
        <v>37</v>
      </c>
      <c r="B1134" s="859" t="s">
        <v>37</v>
      </c>
      <c r="C1134" s="859" t="s">
        <v>753</v>
      </c>
      <c r="D1134" s="860">
        <v>2014</v>
      </c>
      <c r="E1134" s="860" t="s">
        <v>81</v>
      </c>
      <c r="F1134" s="859" t="s">
        <v>685</v>
      </c>
      <c r="G1134" s="860" t="s">
        <v>715</v>
      </c>
      <c r="H1134" s="861" t="s">
        <v>819</v>
      </c>
      <c r="I1134" s="862">
        <v>3</v>
      </c>
      <c r="J1134" s="863" t="s">
        <v>421</v>
      </c>
      <c r="K1134" s="779"/>
      <c r="L1134" s="781">
        <v>241</v>
      </c>
      <c r="M1134" s="781"/>
      <c r="N1134" s="779">
        <f t="shared" si="20"/>
        <v>241</v>
      </c>
      <c r="O1134" s="832"/>
    </row>
    <row r="1135" spans="1:15">
      <c r="A1135" s="859" t="s">
        <v>37</v>
      </c>
      <c r="B1135" s="859" t="s">
        <v>37</v>
      </c>
      <c r="C1135" s="859" t="s">
        <v>753</v>
      </c>
      <c r="D1135" s="860">
        <v>2014</v>
      </c>
      <c r="E1135" s="860" t="s">
        <v>81</v>
      </c>
      <c r="F1135" s="859" t="s">
        <v>685</v>
      </c>
      <c r="G1135" s="860" t="s">
        <v>715</v>
      </c>
      <c r="H1135" s="861" t="s">
        <v>792</v>
      </c>
      <c r="I1135" s="862">
        <v>2</v>
      </c>
      <c r="J1135" s="863" t="s">
        <v>421</v>
      </c>
      <c r="K1135" s="779"/>
      <c r="L1135" s="781">
        <v>2217</v>
      </c>
      <c r="M1135" s="781"/>
      <c r="N1135" s="779">
        <f t="shared" si="20"/>
        <v>2217</v>
      </c>
      <c r="O1135" s="832"/>
    </row>
    <row r="1136" spans="1:15">
      <c r="A1136" s="859" t="s">
        <v>37</v>
      </c>
      <c r="B1136" s="859" t="s">
        <v>37</v>
      </c>
      <c r="C1136" s="859" t="s">
        <v>753</v>
      </c>
      <c r="D1136" s="860">
        <v>2014</v>
      </c>
      <c r="E1136" s="860" t="s">
        <v>81</v>
      </c>
      <c r="F1136" s="859" t="s">
        <v>685</v>
      </c>
      <c r="G1136" s="860" t="s">
        <v>726</v>
      </c>
      <c r="H1136" s="861" t="s">
        <v>820</v>
      </c>
      <c r="I1136" s="862">
        <v>1</v>
      </c>
      <c r="J1136" s="863" t="s">
        <v>718</v>
      </c>
      <c r="K1136" s="779"/>
      <c r="L1136" s="781">
        <v>10570</v>
      </c>
      <c r="M1136" s="781"/>
      <c r="N1136" s="779">
        <f t="shared" si="20"/>
        <v>10570</v>
      </c>
      <c r="O1136" s="832"/>
    </row>
    <row r="1137" spans="1:15">
      <c r="A1137" s="859" t="s">
        <v>37</v>
      </c>
      <c r="B1137" s="859" t="s">
        <v>37</v>
      </c>
      <c r="C1137" s="859" t="s">
        <v>753</v>
      </c>
      <c r="D1137" s="860">
        <v>2014</v>
      </c>
      <c r="E1137" s="860" t="s">
        <v>81</v>
      </c>
      <c r="F1137" s="859" t="s">
        <v>685</v>
      </c>
      <c r="G1137" s="860" t="s">
        <v>726</v>
      </c>
      <c r="H1137" s="861" t="s">
        <v>800</v>
      </c>
      <c r="I1137" s="862">
        <v>1</v>
      </c>
      <c r="J1137" s="863" t="s">
        <v>718</v>
      </c>
      <c r="K1137" s="779"/>
      <c r="L1137" s="781">
        <v>347</v>
      </c>
      <c r="M1137" s="781"/>
      <c r="N1137" s="779">
        <f t="shared" si="20"/>
        <v>347</v>
      </c>
      <c r="O1137" s="832"/>
    </row>
    <row r="1138" spans="1:15">
      <c r="A1138" s="859" t="s">
        <v>37</v>
      </c>
      <c r="B1138" s="859" t="s">
        <v>37</v>
      </c>
      <c r="C1138" s="859" t="s">
        <v>753</v>
      </c>
      <c r="D1138" s="860">
        <v>2014</v>
      </c>
      <c r="E1138" s="860" t="s">
        <v>81</v>
      </c>
      <c r="F1138" s="859" t="s">
        <v>685</v>
      </c>
      <c r="G1138" s="860" t="s">
        <v>726</v>
      </c>
      <c r="H1138" s="861" t="s">
        <v>805</v>
      </c>
      <c r="I1138" s="862">
        <v>1</v>
      </c>
      <c r="J1138" s="863" t="s">
        <v>718</v>
      </c>
      <c r="K1138" s="779"/>
      <c r="L1138" s="781">
        <v>8</v>
      </c>
      <c r="M1138" s="781"/>
      <c r="N1138" s="779">
        <f t="shared" si="20"/>
        <v>8</v>
      </c>
      <c r="O1138" s="832"/>
    </row>
    <row r="1139" spans="1:15">
      <c r="A1139" s="859" t="s">
        <v>37</v>
      </c>
      <c r="B1139" s="859" t="s">
        <v>37</v>
      </c>
      <c r="C1139" s="859" t="s">
        <v>753</v>
      </c>
      <c r="D1139" s="860">
        <v>2014</v>
      </c>
      <c r="E1139" s="860" t="s">
        <v>81</v>
      </c>
      <c r="F1139" s="859" t="s">
        <v>685</v>
      </c>
      <c r="G1139" s="860" t="s">
        <v>726</v>
      </c>
      <c r="H1139" s="861" t="s">
        <v>806</v>
      </c>
      <c r="I1139" s="862">
        <v>2</v>
      </c>
      <c r="J1139" s="863" t="s">
        <v>718</v>
      </c>
      <c r="K1139" s="779"/>
      <c r="L1139" s="781">
        <v>83</v>
      </c>
      <c r="M1139" s="781"/>
      <c r="N1139" s="779">
        <f t="shared" si="20"/>
        <v>83</v>
      </c>
      <c r="O1139" s="832"/>
    </row>
    <row r="1140" spans="1:15">
      <c r="A1140" s="859" t="s">
        <v>37</v>
      </c>
      <c r="B1140" s="859" t="s">
        <v>37</v>
      </c>
      <c r="C1140" s="859" t="s">
        <v>753</v>
      </c>
      <c r="D1140" s="860">
        <v>2014</v>
      </c>
      <c r="E1140" s="860" t="s">
        <v>81</v>
      </c>
      <c r="F1140" s="859" t="s">
        <v>685</v>
      </c>
      <c r="G1140" s="860" t="s">
        <v>726</v>
      </c>
      <c r="H1140" s="861" t="s">
        <v>605</v>
      </c>
      <c r="I1140" s="862">
        <v>2</v>
      </c>
      <c r="J1140" s="863" t="s">
        <v>718</v>
      </c>
      <c r="K1140" s="779"/>
      <c r="L1140" s="781">
        <v>10</v>
      </c>
      <c r="M1140" s="781"/>
      <c r="N1140" s="779">
        <f t="shared" si="20"/>
        <v>10</v>
      </c>
      <c r="O1140" s="832"/>
    </row>
    <row r="1141" spans="1:15">
      <c r="A1141" s="859" t="s">
        <v>37</v>
      </c>
      <c r="B1141" s="859" t="s">
        <v>37</v>
      </c>
      <c r="C1141" s="859" t="s">
        <v>753</v>
      </c>
      <c r="D1141" s="860">
        <v>2014</v>
      </c>
      <c r="E1141" s="860" t="s">
        <v>81</v>
      </c>
      <c r="F1141" s="859" t="s">
        <v>685</v>
      </c>
      <c r="G1141" s="860" t="s">
        <v>726</v>
      </c>
      <c r="H1141" s="861" t="s">
        <v>607</v>
      </c>
      <c r="I1141" s="862">
        <v>2</v>
      </c>
      <c r="J1141" s="863" t="s">
        <v>718</v>
      </c>
      <c r="K1141" s="779"/>
      <c r="L1141" s="781">
        <v>3</v>
      </c>
      <c r="M1141" s="781"/>
      <c r="N1141" s="779">
        <f t="shared" si="20"/>
        <v>3</v>
      </c>
      <c r="O1141" s="832"/>
    </row>
    <row r="1142" spans="1:15">
      <c r="A1142" s="859" t="s">
        <v>37</v>
      </c>
      <c r="B1142" s="859" t="s">
        <v>37</v>
      </c>
      <c r="C1142" s="859" t="s">
        <v>753</v>
      </c>
      <c r="D1142" s="860">
        <v>2014</v>
      </c>
      <c r="E1142" s="860" t="s">
        <v>81</v>
      </c>
      <c r="F1142" s="859" t="s">
        <v>685</v>
      </c>
      <c r="G1142" s="860" t="s">
        <v>726</v>
      </c>
      <c r="H1142" s="861" t="s">
        <v>419</v>
      </c>
      <c r="I1142" s="862">
        <v>2</v>
      </c>
      <c r="J1142" s="863" t="s">
        <v>718</v>
      </c>
      <c r="K1142" s="779"/>
      <c r="L1142" s="781">
        <v>42</v>
      </c>
      <c r="M1142" s="781"/>
      <c r="N1142" s="779">
        <f t="shared" si="20"/>
        <v>42</v>
      </c>
      <c r="O1142" s="832"/>
    </row>
    <row r="1143" spans="1:15">
      <c r="A1143" s="859" t="s">
        <v>37</v>
      </c>
      <c r="B1143" s="859" t="s">
        <v>37</v>
      </c>
      <c r="C1143" s="859" t="s">
        <v>753</v>
      </c>
      <c r="D1143" s="860">
        <v>2014</v>
      </c>
      <c r="E1143" s="860" t="s">
        <v>81</v>
      </c>
      <c r="F1143" s="859" t="s">
        <v>685</v>
      </c>
      <c r="G1143" s="860" t="s">
        <v>726</v>
      </c>
      <c r="H1143" s="861" t="s">
        <v>768</v>
      </c>
      <c r="I1143" s="862">
        <v>1</v>
      </c>
      <c r="J1143" s="863" t="s">
        <v>718</v>
      </c>
      <c r="K1143" s="779"/>
      <c r="L1143" s="781">
        <v>2</v>
      </c>
      <c r="M1143" s="781"/>
      <c r="N1143" s="779">
        <f t="shared" si="20"/>
        <v>2</v>
      </c>
      <c r="O1143" s="832"/>
    </row>
    <row r="1144" spans="1:15">
      <c r="A1144" s="859" t="s">
        <v>37</v>
      </c>
      <c r="B1144" s="859" t="s">
        <v>37</v>
      </c>
      <c r="C1144" s="859" t="s">
        <v>753</v>
      </c>
      <c r="D1144" s="860">
        <v>2014</v>
      </c>
      <c r="E1144" s="860" t="s">
        <v>81</v>
      </c>
      <c r="F1144" s="859" t="s">
        <v>685</v>
      </c>
      <c r="G1144" s="860" t="s">
        <v>726</v>
      </c>
      <c r="H1144" s="861" t="s">
        <v>643</v>
      </c>
      <c r="I1144" s="862">
        <v>2</v>
      </c>
      <c r="J1144" s="863" t="s">
        <v>718</v>
      </c>
      <c r="K1144" s="779"/>
      <c r="L1144" s="781">
        <v>2</v>
      </c>
      <c r="M1144" s="781"/>
      <c r="N1144" s="779">
        <f t="shared" si="20"/>
        <v>2</v>
      </c>
      <c r="O1144" s="832"/>
    </row>
    <row r="1145" spans="1:15">
      <c r="A1145" s="859" t="s">
        <v>37</v>
      </c>
      <c r="B1145" s="859" t="s">
        <v>37</v>
      </c>
      <c r="C1145" s="859" t="s">
        <v>753</v>
      </c>
      <c r="D1145" s="860">
        <v>2014</v>
      </c>
      <c r="E1145" s="860" t="s">
        <v>81</v>
      </c>
      <c r="F1145" s="859" t="s">
        <v>685</v>
      </c>
      <c r="G1145" s="860" t="s">
        <v>726</v>
      </c>
      <c r="H1145" s="861" t="s">
        <v>807</v>
      </c>
      <c r="I1145" s="862">
        <v>3</v>
      </c>
      <c r="J1145" s="863" t="s">
        <v>718</v>
      </c>
      <c r="K1145" s="779"/>
      <c r="L1145" s="781">
        <v>1</v>
      </c>
      <c r="M1145" s="781"/>
      <c r="N1145" s="779">
        <f t="shared" si="20"/>
        <v>1</v>
      </c>
      <c r="O1145" s="832"/>
    </row>
    <row r="1146" spans="1:15">
      <c r="A1146" s="859" t="s">
        <v>37</v>
      </c>
      <c r="B1146" s="859" t="s">
        <v>37</v>
      </c>
      <c r="C1146" s="859" t="s">
        <v>753</v>
      </c>
      <c r="D1146" s="860">
        <v>2014</v>
      </c>
      <c r="E1146" s="860" t="s">
        <v>81</v>
      </c>
      <c r="F1146" s="859" t="s">
        <v>685</v>
      </c>
      <c r="G1146" s="860" t="s">
        <v>726</v>
      </c>
      <c r="H1146" s="861" t="s">
        <v>772</v>
      </c>
      <c r="I1146" s="862">
        <v>3</v>
      </c>
      <c r="J1146" s="863" t="s">
        <v>718</v>
      </c>
      <c r="K1146" s="779"/>
      <c r="L1146" s="781">
        <v>11</v>
      </c>
      <c r="M1146" s="781"/>
      <c r="N1146" s="779">
        <f t="shared" si="20"/>
        <v>11</v>
      </c>
      <c r="O1146" s="832"/>
    </row>
    <row r="1147" spans="1:15">
      <c r="A1147" s="859" t="s">
        <v>37</v>
      </c>
      <c r="B1147" s="859" t="s">
        <v>37</v>
      </c>
      <c r="C1147" s="859" t="s">
        <v>753</v>
      </c>
      <c r="D1147" s="860">
        <v>2014</v>
      </c>
      <c r="E1147" s="860" t="s">
        <v>81</v>
      </c>
      <c r="F1147" s="859" t="s">
        <v>685</v>
      </c>
      <c r="G1147" s="860" t="s">
        <v>726</v>
      </c>
      <c r="H1147" s="861" t="s">
        <v>827</v>
      </c>
      <c r="I1147" s="862">
        <v>3</v>
      </c>
      <c r="J1147" s="863" t="s">
        <v>718</v>
      </c>
      <c r="K1147" s="779"/>
      <c r="L1147" s="781">
        <v>1</v>
      </c>
      <c r="M1147" s="781"/>
      <c r="N1147" s="779">
        <f t="shared" si="20"/>
        <v>1</v>
      </c>
      <c r="O1147" s="832"/>
    </row>
    <row r="1148" spans="1:15">
      <c r="A1148" s="859" t="s">
        <v>37</v>
      </c>
      <c r="B1148" s="859" t="s">
        <v>37</v>
      </c>
      <c r="C1148" s="859" t="s">
        <v>753</v>
      </c>
      <c r="D1148" s="860">
        <v>2014</v>
      </c>
      <c r="E1148" s="860" t="s">
        <v>81</v>
      </c>
      <c r="F1148" s="859" t="s">
        <v>685</v>
      </c>
      <c r="G1148" s="860" t="s">
        <v>726</v>
      </c>
      <c r="H1148" s="861" t="s">
        <v>648</v>
      </c>
      <c r="I1148" s="862">
        <v>3</v>
      </c>
      <c r="J1148" s="863" t="s">
        <v>718</v>
      </c>
      <c r="K1148" s="779"/>
      <c r="L1148" s="781">
        <v>224</v>
      </c>
      <c r="M1148" s="781"/>
      <c r="N1148" s="779">
        <f t="shared" si="20"/>
        <v>224</v>
      </c>
      <c r="O1148" s="832"/>
    </row>
    <row r="1149" spans="1:15">
      <c r="A1149" s="859" t="s">
        <v>37</v>
      </c>
      <c r="B1149" s="859" t="s">
        <v>37</v>
      </c>
      <c r="C1149" s="859" t="s">
        <v>753</v>
      </c>
      <c r="D1149" s="860">
        <v>2014</v>
      </c>
      <c r="E1149" s="860" t="s">
        <v>81</v>
      </c>
      <c r="F1149" s="859" t="s">
        <v>685</v>
      </c>
      <c r="G1149" s="860" t="s">
        <v>726</v>
      </c>
      <c r="H1149" s="861" t="s">
        <v>813</v>
      </c>
      <c r="I1149" s="862">
        <v>3</v>
      </c>
      <c r="J1149" s="863" t="s">
        <v>718</v>
      </c>
      <c r="K1149" s="779"/>
      <c r="L1149" s="781">
        <v>11</v>
      </c>
      <c r="M1149" s="781"/>
      <c r="N1149" s="779">
        <f t="shared" si="20"/>
        <v>11</v>
      </c>
      <c r="O1149" s="832"/>
    </row>
    <row r="1150" spans="1:15">
      <c r="A1150" s="859" t="s">
        <v>37</v>
      </c>
      <c r="B1150" s="859" t="s">
        <v>37</v>
      </c>
      <c r="C1150" s="859" t="s">
        <v>753</v>
      </c>
      <c r="D1150" s="860">
        <v>2014</v>
      </c>
      <c r="E1150" s="860" t="s">
        <v>81</v>
      </c>
      <c r="F1150" s="859" t="s">
        <v>685</v>
      </c>
      <c r="G1150" s="860" t="s">
        <v>726</v>
      </c>
      <c r="H1150" s="861" t="s">
        <v>814</v>
      </c>
      <c r="I1150" s="862">
        <v>1</v>
      </c>
      <c r="J1150" s="863" t="s">
        <v>718</v>
      </c>
      <c r="K1150" s="779"/>
      <c r="L1150" s="781">
        <v>37</v>
      </c>
      <c r="M1150" s="781"/>
      <c r="N1150" s="779">
        <f t="shared" si="20"/>
        <v>37</v>
      </c>
      <c r="O1150" s="832"/>
    </row>
    <row r="1151" spans="1:15">
      <c r="A1151" s="859" t="s">
        <v>37</v>
      </c>
      <c r="B1151" s="859" t="s">
        <v>37</v>
      </c>
      <c r="C1151" s="859" t="s">
        <v>753</v>
      </c>
      <c r="D1151" s="860">
        <v>2014</v>
      </c>
      <c r="E1151" s="860" t="s">
        <v>81</v>
      </c>
      <c r="F1151" s="859" t="s">
        <v>685</v>
      </c>
      <c r="G1151" s="860" t="s">
        <v>726</v>
      </c>
      <c r="H1151" s="861" t="s">
        <v>785</v>
      </c>
      <c r="I1151" s="862">
        <v>3</v>
      </c>
      <c r="J1151" s="863" t="s">
        <v>718</v>
      </c>
      <c r="K1151" s="779"/>
      <c r="L1151" s="781">
        <v>62</v>
      </c>
      <c r="M1151" s="781"/>
      <c r="N1151" s="779">
        <f t="shared" si="20"/>
        <v>62</v>
      </c>
      <c r="O1151" s="832"/>
    </row>
    <row r="1152" spans="1:15">
      <c r="A1152" s="859" t="s">
        <v>37</v>
      </c>
      <c r="B1152" s="859" t="s">
        <v>37</v>
      </c>
      <c r="C1152" s="859" t="s">
        <v>753</v>
      </c>
      <c r="D1152" s="860">
        <v>2014</v>
      </c>
      <c r="E1152" s="860" t="s">
        <v>81</v>
      </c>
      <c r="F1152" s="859" t="s">
        <v>685</v>
      </c>
      <c r="G1152" s="860" t="s">
        <v>726</v>
      </c>
      <c r="H1152" s="861" t="s">
        <v>817</v>
      </c>
      <c r="I1152" s="862">
        <v>2</v>
      </c>
      <c r="J1152" s="863" t="s">
        <v>718</v>
      </c>
      <c r="K1152" s="779"/>
      <c r="L1152" s="781">
        <v>282</v>
      </c>
      <c r="M1152" s="781"/>
      <c r="N1152" s="779">
        <f t="shared" si="20"/>
        <v>282</v>
      </c>
      <c r="O1152" s="832"/>
    </row>
    <row r="1153" spans="1:15">
      <c r="A1153" s="859" t="s">
        <v>37</v>
      </c>
      <c r="B1153" s="859" t="s">
        <v>37</v>
      </c>
      <c r="C1153" s="859" t="s">
        <v>753</v>
      </c>
      <c r="D1153" s="860">
        <v>2014</v>
      </c>
      <c r="E1153" s="860" t="s">
        <v>81</v>
      </c>
      <c r="F1153" s="859" t="s">
        <v>685</v>
      </c>
      <c r="G1153" s="860" t="s">
        <v>726</v>
      </c>
      <c r="H1153" s="861" t="s">
        <v>794</v>
      </c>
      <c r="I1153" s="862">
        <v>3</v>
      </c>
      <c r="J1153" s="863" t="s">
        <v>718</v>
      </c>
      <c r="K1153" s="779"/>
      <c r="L1153" s="781">
        <v>3</v>
      </c>
      <c r="M1153" s="781"/>
      <c r="N1153" s="779">
        <f t="shared" si="20"/>
        <v>3</v>
      </c>
      <c r="O1153" s="832"/>
    </row>
    <row r="1154" spans="1:15">
      <c r="A1154" s="859" t="s">
        <v>37</v>
      </c>
      <c r="B1154" s="859" t="s">
        <v>37</v>
      </c>
      <c r="C1154" s="859" t="s">
        <v>753</v>
      </c>
      <c r="D1154" s="860">
        <v>2014</v>
      </c>
      <c r="E1154" s="860" t="s">
        <v>81</v>
      </c>
      <c r="F1154" s="859" t="s">
        <v>685</v>
      </c>
      <c r="G1154" s="860" t="s">
        <v>726</v>
      </c>
      <c r="H1154" s="861" t="s">
        <v>820</v>
      </c>
      <c r="I1154" s="862">
        <v>1</v>
      </c>
      <c r="J1154" s="863" t="s">
        <v>733</v>
      </c>
      <c r="K1154" s="779"/>
      <c r="L1154" s="781">
        <v>6951</v>
      </c>
      <c r="M1154" s="781"/>
      <c r="N1154" s="779">
        <f t="shared" si="20"/>
        <v>6951</v>
      </c>
      <c r="O1154" s="832"/>
    </row>
    <row r="1155" spans="1:15">
      <c r="A1155" s="859" t="s">
        <v>37</v>
      </c>
      <c r="B1155" s="859" t="s">
        <v>37</v>
      </c>
      <c r="C1155" s="859" t="s">
        <v>753</v>
      </c>
      <c r="D1155" s="860">
        <v>2014</v>
      </c>
      <c r="E1155" s="860" t="s">
        <v>81</v>
      </c>
      <c r="F1155" s="859" t="s">
        <v>685</v>
      </c>
      <c r="G1155" s="860" t="s">
        <v>726</v>
      </c>
      <c r="H1155" s="861" t="s">
        <v>800</v>
      </c>
      <c r="I1155" s="862">
        <v>1</v>
      </c>
      <c r="J1155" s="863" t="s">
        <v>733</v>
      </c>
      <c r="K1155" s="779"/>
      <c r="L1155" s="781">
        <v>1364</v>
      </c>
      <c r="M1155" s="781"/>
      <c r="N1155" s="779">
        <f t="shared" si="20"/>
        <v>1364</v>
      </c>
      <c r="O1155" s="832"/>
    </row>
    <row r="1156" spans="1:15">
      <c r="A1156" s="859" t="s">
        <v>37</v>
      </c>
      <c r="B1156" s="859" t="s">
        <v>37</v>
      </c>
      <c r="C1156" s="859" t="s">
        <v>753</v>
      </c>
      <c r="D1156" s="860">
        <v>2014</v>
      </c>
      <c r="E1156" s="860" t="s">
        <v>81</v>
      </c>
      <c r="F1156" s="859" t="s">
        <v>685</v>
      </c>
      <c r="G1156" s="860" t="s">
        <v>726</v>
      </c>
      <c r="H1156" s="861" t="s">
        <v>801</v>
      </c>
      <c r="I1156" s="862">
        <v>3</v>
      </c>
      <c r="J1156" s="863" t="s">
        <v>733</v>
      </c>
      <c r="K1156" s="779"/>
      <c r="L1156" s="781">
        <v>106</v>
      </c>
      <c r="M1156" s="781"/>
      <c r="N1156" s="779">
        <f t="shared" si="20"/>
        <v>106</v>
      </c>
      <c r="O1156" s="832"/>
    </row>
    <row r="1157" spans="1:15">
      <c r="A1157" s="859" t="s">
        <v>37</v>
      </c>
      <c r="B1157" s="859" t="s">
        <v>37</v>
      </c>
      <c r="C1157" s="859" t="s">
        <v>753</v>
      </c>
      <c r="D1157" s="860">
        <v>2014</v>
      </c>
      <c r="E1157" s="860" t="s">
        <v>81</v>
      </c>
      <c r="F1157" s="859" t="s">
        <v>685</v>
      </c>
      <c r="G1157" s="860" t="s">
        <v>726</v>
      </c>
      <c r="H1157" s="861" t="s">
        <v>805</v>
      </c>
      <c r="I1157" s="862">
        <v>1</v>
      </c>
      <c r="J1157" s="863" t="s">
        <v>733</v>
      </c>
      <c r="K1157" s="779"/>
      <c r="L1157" s="781">
        <v>153</v>
      </c>
      <c r="M1157" s="781"/>
      <c r="N1157" s="779">
        <f t="shared" si="20"/>
        <v>153</v>
      </c>
      <c r="O1157" s="832"/>
    </row>
    <row r="1158" spans="1:15">
      <c r="A1158" s="859" t="s">
        <v>37</v>
      </c>
      <c r="B1158" s="859" t="s">
        <v>37</v>
      </c>
      <c r="C1158" s="859" t="s">
        <v>753</v>
      </c>
      <c r="D1158" s="860">
        <v>2014</v>
      </c>
      <c r="E1158" s="860" t="s">
        <v>81</v>
      </c>
      <c r="F1158" s="859" t="s">
        <v>685</v>
      </c>
      <c r="G1158" s="860" t="s">
        <v>726</v>
      </c>
      <c r="H1158" s="861" t="s">
        <v>806</v>
      </c>
      <c r="I1158" s="862">
        <v>2</v>
      </c>
      <c r="J1158" s="863" t="s">
        <v>733</v>
      </c>
      <c r="K1158" s="779"/>
      <c r="L1158" s="781">
        <v>1827</v>
      </c>
      <c r="M1158" s="781"/>
      <c r="N1158" s="779">
        <f t="shared" si="20"/>
        <v>1827</v>
      </c>
      <c r="O1158" s="832"/>
    </row>
    <row r="1159" spans="1:15">
      <c r="A1159" s="859" t="s">
        <v>37</v>
      </c>
      <c r="B1159" s="859" t="s">
        <v>37</v>
      </c>
      <c r="C1159" s="859" t="s">
        <v>753</v>
      </c>
      <c r="D1159" s="860">
        <v>2014</v>
      </c>
      <c r="E1159" s="860" t="s">
        <v>81</v>
      </c>
      <c r="F1159" s="859" t="s">
        <v>685</v>
      </c>
      <c r="G1159" s="860" t="s">
        <v>726</v>
      </c>
      <c r="H1159" s="861" t="s">
        <v>605</v>
      </c>
      <c r="I1159" s="862">
        <v>2</v>
      </c>
      <c r="J1159" s="863" t="s">
        <v>733</v>
      </c>
      <c r="K1159" s="779"/>
      <c r="L1159" s="781">
        <v>167</v>
      </c>
      <c r="M1159" s="781"/>
      <c r="N1159" s="779">
        <f t="shared" si="20"/>
        <v>167</v>
      </c>
      <c r="O1159" s="832"/>
    </row>
    <row r="1160" spans="1:15">
      <c r="A1160" s="859" t="s">
        <v>37</v>
      </c>
      <c r="B1160" s="859" t="s">
        <v>37</v>
      </c>
      <c r="C1160" s="859" t="s">
        <v>753</v>
      </c>
      <c r="D1160" s="860">
        <v>2014</v>
      </c>
      <c r="E1160" s="860" t="s">
        <v>81</v>
      </c>
      <c r="F1160" s="859" t="s">
        <v>685</v>
      </c>
      <c r="G1160" s="860" t="s">
        <v>726</v>
      </c>
      <c r="H1160" s="861" t="s">
        <v>607</v>
      </c>
      <c r="I1160" s="862">
        <v>2</v>
      </c>
      <c r="J1160" s="863" t="s">
        <v>733</v>
      </c>
      <c r="K1160" s="779"/>
      <c r="L1160" s="781">
        <v>2</v>
      </c>
      <c r="M1160" s="781"/>
      <c r="N1160" s="779">
        <f t="shared" si="20"/>
        <v>2</v>
      </c>
      <c r="O1160" s="832"/>
    </row>
    <row r="1161" spans="1:15">
      <c r="A1161" s="859" t="s">
        <v>37</v>
      </c>
      <c r="B1161" s="859" t="s">
        <v>37</v>
      </c>
      <c r="C1161" s="859" t="s">
        <v>753</v>
      </c>
      <c r="D1161" s="860">
        <v>2014</v>
      </c>
      <c r="E1161" s="860" t="s">
        <v>81</v>
      </c>
      <c r="F1161" s="859" t="s">
        <v>685</v>
      </c>
      <c r="G1161" s="860" t="s">
        <v>726</v>
      </c>
      <c r="H1161" s="861" t="s">
        <v>82</v>
      </c>
      <c r="I1161" s="862">
        <v>1</v>
      </c>
      <c r="J1161" s="863" t="s">
        <v>733</v>
      </c>
      <c r="K1161" s="779"/>
      <c r="L1161" s="781">
        <v>25</v>
      </c>
      <c r="M1161" s="781"/>
      <c r="N1161" s="779">
        <f t="shared" si="20"/>
        <v>25</v>
      </c>
      <c r="O1161" s="832"/>
    </row>
    <row r="1162" spans="1:15">
      <c r="A1162" s="859" t="s">
        <v>37</v>
      </c>
      <c r="B1162" s="859" t="s">
        <v>37</v>
      </c>
      <c r="C1162" s="859" t="s">
        <v>753</v>
      </c>
      <c r="D1162" s="860">
        <v>2014</v>
      </c>
      <c r="E1162" s="860" t="s">
        <v>81</v>
      </c>
      <c r="F1162" s="859" t="s">
        <v>685</v>
      </c>
      <c r="G1162" s="860" t="s">
        <v>726</v>
      </c>
      <c r="H1162" s="861" t="s">
        <v>419</v>
      </c>
      <c r="I1162" s="862">
        <v>2</v>
      </c>
      <c r="J1162" s="863" t="s">
        <v>733</v>
      </c>
      <c r="K1162" s="779"/>
      <c r="L1162" s="781">
        <v>35</v>
      </c>
      <c r="M1162" s="781"/>
      <c r="N1162" s="779">
        <f t="shared" si="20"/>
        <v>35</v>
      </c>
      <c r="O1162" s="832"/>
    </row>
    <row r="1163" spans="1:15">
      <c r="A1163" s="859" t="s">
        <v>37</v>
      </c>
      <c r="B1163" s="859" t="s">
        <v>37</v>
      </c>
      <c r="C1163" s="859" t="s">
        <v>753</v>
      </c>
      <c r="D1163" s="860">
        <v>2014</v>
      </c>
      <c r="E1163" s="860" t="s">
        <v>81</v>
      </c>
      <c r="F1163" s="859" t="s">
        <v>685</v>
      </c>
      <c r="G1163" s="860" t="s">
        <v>726</v>
      </c>
      <c r="H1163" s="861" t="s">
        <v>768</v>
      </c>
      <c r="I1163" s="862">
        <v>1</v>
      </c>
      <c r="J1163" s="863" t="s">
        <v>733</v>
      </c>
      <c r="K1163" s="779"/>
      <c r="L1163" s="781">
        <v>10</v>
      </c>
      <c r="M1163" s="781"/>
      <c r="N1163" s="779">
        <f t="shared" si="20"/>
        <v>10</v>
      </c>
      <c r="O1163" s="832"/>
    </row>
    <row r="1164" spans="1:15">
      <c r="A1164" s="859" t="s">
        <v>37</v>
      </c>
      <c r="B1164" s="859" t="s">
        <v>37</v>
      </c>
      <c r="C1164" s="859" t="s">
        <v>753</v>
      </c>
      <c r="D1164" s="860">
        <v>2014</v>
      </c>
      <c r="E1164" s="860" t="s">
        <v>81</v>
      </c>
      <c r="F1164" s="859" t="s">
        <v>685</v>
      </c>
      <c r="G1164" s="860" t="s">
        <v>726</v>
      </c>
      <c r="H1164" s="861" t="s">
        <v>79</v>
      </c>
      <c r="I1164" s="862">
        <v>1</v>
      </c>
      <c r="J1164" s="863" t="s">
        <v>733</v>
      </c>
      <c r="K1164" s="779"/>
      <c r="L1164" s="781">
        <v>89</v>
      </c>
      <c r="M1164" s="781"/>
      <c r="N1164" s="779">
        <f t="shared" si="20"/>
        <v>89</v>
      </c>
      <c r="O1164" s="832"/>
    </row>
    <row r="1165" spans="1:15">
      <c r="A1165" s="859" t="s">
        <v>37</v>
      </c>
      <c r="B1165" s="859" t="s">
        <v>37</v>
      </c>
      <c r="C1165" s="859" t="s">
        <v>753</v>
      </c>
      <c r="D1165" s="860">
        <v>2014</v>
      </c>
      <c r="E1165" s="860" t="s">
        <v>81</v>
      </c>
      <c r="F1165" s="859" t="s">
        <v>685</v>
      </c>
      <c r="G1165" s="860" t="s">
        <v>726</v>
      </c>
      <c r="H1165" s="861" t="s">
        <v>643</v>
      </c>
      <c r="I1165" s="862">
        <v>2</v>
      </c>
      <c r="J1165" s="863" t="s">
        <v>733</v>
      </c>
      <c r="K1165" s="779"/>
      <c r="L1165" s="781">
        <v>1</v>
      </c>
      <c r="M1165" s="781"/>
      <c r="N1165" s="779">
        <f t="shared" si="20"/>
        <v>1</v>
      </c>
      <c r="O1165" s="832"/>
    </row>
    <row r="1166" spans="1:15">
      <c r="A1166" s="859" t="s">
        <v>37</v>
      </c>
      <c r="B1166" s="859" t="s">
        <v>37</v>
      </c>
      <c r="C1166" s="859" t="s">
        <v>753</v>
      </c>
      <c r="D1166" s="860">
        <v>2014</v>
      </c>
      <c r="E1166" s="860" t="s">
        <v>81</v>
      </c>
      <c r="F1166" s="859" t="s">
        <v>685</v>
      </c>
      <c r="G1166" s="860" t="s">
        <v>726</v>
      </c>
      <c r="H1166" s="861" t="s">
        <v>807</v>
      </c>
      <c r="I1166" s="862">
        <v>3</v>
      </c>
      <c r="J1166" s="863" t="s">
        <v>733</v>
      </c>
      <c r="K1166" s="779"/>
      <c r="L1166" s="781">
        <v>3</v>
      </c>
      <c r="M1166" s="781"/>
      <c r="N1166" s="779">
        <f t="shared" si="20"/>
        <v>3</v>
      </c>
      <c r="O1166" s="832"/>
    </row>
    <row r="1167" spans="1:15">
      <c r="A1167" s="859" t="s">
        <v>37</v>
      </c>
      <c r="B1167" s="859" t="s">
        <v>37</v>
      </c>
      <c r="C1167" s="859" t="s">
        <v>753</v>
      </c>
      <c r="D1167" s="860">
        <v>2014</v>
      </c>
      <c r="E1167" s="860" t="s">
        <v>81</v>
      </c>
      <c r="F1167" s="859" t="s">
        <v>685</v>
      </c>
      <c r="G1167" s="860" t="s">
        <v>726</v>
      </c>
      <c r="H1167" s="861" t="s">
        <v>772</v>
      </c>
      <c r="I1167" s="862">
        <v>3</v>
      </c>
      <c r="J1167" s="863" t="s">
        <v>733</v>
      </c>
      <c r="K1167" s="779"/>
      <c r="L1167" s="781">
        <v>14</v>
      </c>
      <c r="M1167" s="781"/>
      <c r="N1167" s="779">
        <f t="shared" si="20"/>
        <v>14</v>
      </c>
      <c r="O1167" s="832"/>
    </row>
    <row r="1168" spans="1:15">
      <c r="A1168" s="859" t="s">
        <v>37</v>
      </c>
      <c r="B1168" s="859" t="s">
        <v>37</v>
      </c>
      <c r="C1168" s="859" t="s">
        <v>753</v>
      </c>
      <c r="D1168" s="860">
        <v>2014</v>
      </c>
      <c r="E1168" s="860" t="s">
        <v>81</v>
      </c>
      <c r="F1168" s="859" t="s">
        <v>685</v>
      </c>
      <c r="G1168" s="860" t="s">
        <v>726</v>
      </c>
      <c r="H1168" s="861" t="s">
        <v>827</v>
      </c>
      <c r="I1168" s="862">
        <v>3</v>
      </c>
      <c r="J1168" s="863" t="s">
        <v>733</v>
      </c>
      <c r="K1168" s="779"/>
      <c r="L1168" s="781">
        <v>45</v>
      </c>
      <c r="M1168" s="781"/>
      <c r="N1168" s="779">
        <f t="shared" si="20"/>
        <v>45</v>
      </c>
      <c r="O1168" s="832"/>
    </row>
    <row r="1169" spans="1:15">
      <c r="A1169" s="859" t="s">
        <v>37</v>
      </c>
      <c r="B1169" s="859" t="s">
        <v>37</v>
      </c>
      <c r="C1169" s="859" t="s">
        <v>753</v>
      </c>
      <c r="D1169" s="860">
        <v>2014</v>
      </c>
      <c r="E1169" s="860" t="s">
        <v>81</v>
      </c>
      <c r="F1169" s="859" t="s">
        <v>685</v>
      </c>
      <c r="G1169" s="860" t="s">
        <v>726</v>
      </c>
      <c r="H1169" s="861" t="s">
        <v>648</v>
      </c>
      <c r="I1169" s="862">
        <v>3</v>
      </c>
      <c r="J1169" s="863" t="s">
        <v>733</v>
      </c>
      <c r="K1169" s="779"/>
      <c r="L1169" s="781">
        <v>576</v>
      </c>
      <c r="M1169" s="781"/>
      <c r="N1169" s="779">
        <f t="shared" si="20"/>
        <v>576</v>
      </c>
      <c r="O1169" s="832"/>
    </row>
    <row r="1170" spans="1:15">
      <c r="A1170" s="859" t="s">
        <v>37</v>
      </c>
      <c r="B1170" s="859" t="s">
        <v>37</v>
      </c>
      <c r="C1170" s="859" t="s">
        <v>753</v>
      </c>
      <c r="D1170" s="860">
        <v>2014</v>
      </c>
      <c r="E1170" s="860" t="s">
        <v>81</v>
      </c>
      <c r="F1170" s="859" t="s">
        <v>685</v>
      </c>
      <c r="G1170" s="860" t="s">
        <v>726</v>
      </c>
      <c r="H1170" s="861" t="s">
        <v>813</v>
      </c>
      <c r="I1170" s="862">
        <v>3</v>
      </c>
      <c r="J1170" s="863" t="s">
        <v>733</v>
      </c>
      <c r="K1170" s="779"/>
      <c r="L1170" s="781">
        <v>12</v>
      </c>
      <c r="M1170" s="781"/>
      <c r="N1170" s="779">
        <f t="shared" si="20"/>
        <v>12</v>
      </c>
      <c r="O1170" s="832"/>
    </row>
    <row r="1171" spans="1:15">
      <c r="A1171" s="859" t="s">
        <v>37</v>
      </c>
      <c r="B1171" s="859" t="s">
        <v>37</v>
      </c>
      <c r="C1171" s="859" t="s">
        <v>753</v>
      </c>
      <c r="D1171" s="860">
        <v>2014</v>
      </c>
      <c r="E1171" s="860" t="s">
        <v>81</v>
      </c>
      <c r="F1171" s="859" t="s">
        <v>685</v>
      </c>
      <c r="G1171" s="860" t="s">
        <v>726</v>
      </c>
      <c r="H1171" s="861" t="s">
        <v>814</v>
      </c>
      <c r="I1171" s="862">
        <v>1</v>
      </c>
      <c r="J1171" s="863" t="s">
        <v>733</v>
      </c>
      <c r="K1171" s="779"/>
      <c r="L1171" s="781">
        <v>286</v>
      </c>
      <c r="M1171" s="781"/>
      <c r="N1171" s="779">
        <f t="shared" si="20"/>
        <v>286</v>
      </c>
      <c r="O1171" s="832"/>
    </row>
    <row r="1172" spans="1:15">
      <c r="A1172" s="859" t="s">
        <v>37</v>
      </c>
      <c r="B1172" s="859" t="s">
        <v>37</v>
      </c>
      <c r="C1172" s="859" t="s">
        <v>753</v>
      </c>
      <c r="D1172" s="860">
        <v>2014</v>
      </c>
      <c r="E1172" s="860" t="s">
        <v>81</v>
      </c>
      <c r="F1172" s="859" t="s">
        <v>685</v>
      </c>
      <c r="G1172" s="860" t="s">
        <v>726</v>
      </c>
      <c r="H1172" s="861" t="s">
        <v>784</v>
      </c>
      <c r="I1172" s="862">
        <v>2</v>
      </c>
      <c r="J1172" s="863" t="s">
        <v>733</v>
      </c>
      <c r="K1172" s="779"/>
      <c r="L1172" s="781">
        <v>1</v>
      </c>
      <c r="M1172" s="781"/>
      <c r="N1172" s="779">
        <f t="shared" si="20"/>
        <v>1</v>
      </c>
      <c r="O1172" s="832"/>
    </row>
    <row r="1173" spans="1:15">
      <c r="A1173" s="859" t="s">
        <v>37</v>
      </c>
      <c r="B1173" s="859" t="s">
        <v>37</v>
      </c>
      <c r="C1173" s="859" t="s">
        <v>753</v>
      </c>
      <c r="D1173" s="860">
        <v>2014</v>
      </c>
      <c r="E1173" s="860" t="s">
        <v>81</v>
      </c>
      <c r="F1173" s="859" t="s">
        <v>685</v>
      </c>
      <c r="G1173" s="860" t="s">
        <v>726</v>
      </c>
      <c r="H1173" s="861" t="s">
        <v>785</v>
      </c>
      <c r="I1173" s="862">
        <v>3</v>
      </c>
      <c r="J1173" s="863" t="s">
        <v>733</v>
      </c>
      <c r="K1173" s="779"/>
      <c r="L1173" s="781">
        <v>1100</v>
      </c>
      <c r="M1173" s="781"/>
      <c r="N1173" s="779">
        <f t="shared" si="20"/>
        <v>1100</v>
      </c>
      <c r="O1173" s="832"/>
    </row>
    <row r="1174" spans="1:15">
      <c r="A1174" s="859" t="s">
        <v>37</v>
      </c>
      <c r="B1174" s="859" t="s">
        <v>37</v>
      </c>
      <c r="C1174" s="859" t="s">
        <v>753</v>
      </c>
      <c r="D1174" s="860">
        <v>2014</v>
      </c>
      <c r="E1174" s="860" t="s">
        <v>81</v>
      </c>
      <c r="F1174" s="859" t="s">
        <v>685</v>
      </c>
      <c r="G1174" s="860" t="s">
        <v>726</v>
      </c>
      <c r="H1174" s="861" t="s">
        <v>817</v>
      </c>
      <c r="I1174" s="862">
        <v>2</v>
      </c>
      <c r="J1174" s="863" t="s">
        <v>733</v>
      </c>
      <c r="K1174" s="779"/>
      <c r="L1174" s="781">
        <v>599</v>
      </c>
      <c r="M1174" s="781"/>
      <c r="N1174" s="779">
        <f t="shared" si="20"/>
        <v>599</v>
      </c>
      <c r="O1174" s="832"/>
    </row>
    <row r="1175" spans="1:15">
      <c r="A1175" s="859" t="s">
        <v>37</v>
      </c>
      <c r="B1175" s="859" t="s">
        <v>37</v>
      </c>
      <c r="C1175" s="859" t="s">
        <v>753</v>
      </c>
      <c r="D1175" s="860">
        <v>2014</v>
      </c>
      <c r="E1175" s="860" t="s">
        <v>81</v>
      </c>
      <c r="F1175" s="859" t="s">
        <v>685</v>
      </c>
      <c r="G1175" s="860" t="s">
        <v>726</v>
      </c>
      <c r="H1175" s="861" t="s">
        <v>828</v>
      </c>
      <c r="I1175" s="862">
        <v>3</v>
      </c>
      <c r="J1175" s="863" t="s">
        <v>733</v>
      </c>
      <c r="K1175" s="779"/>
      <c r="L1175" s="781">
        <v>4</v>
      </c>
      <c r="M1175" s="781"/>
      <c r="N1175" s="779">
        <f t="shared" si="20"/>
        <v>4</v>
      </c>
      <c r="O1175" s="832"/>
    </row>
    <row r="1176" spans="1:15">
      <c r="A1176" s="859" t="s">
        <v>37</v>
      </c>
      <c r="B1176" s="859" t="s">
        <v>37</v>
      </c>
      <c r="C1176" s="859" t="s">
        <v>753</v>
      </c>
      <c r="D1176" s="860">
        <v>2014</v>
      </c>
      <c r="E1176" s="860" t="s">
        <v>81</v>
      </c>
      <c r="F1176" s="859" t="s">
        <v>685</v>
      </c>
      <c r="G1176" s="860" t="s">
        <v>726</v>
      </c>
      <c r="H1176" s="861" t="s">
        <v>793</v>
      </c>
      <c r="I1176" s="862">
        <v>3</v>
      </c>
      <c r="J1176" s="863" t="s">
        <v>733</v>
      </c>
      <c r="K1176" s="779"/>
      <c r="L1176" s="781">
        <v>10</v>
      </c>
      <c r="M1176" s="781"/>
      <c r="N1176" s="779">
        <f t="shared" si="20"/>
        <v>10</v>
      </c>
      <c r="O1176" s="832"/>
    </row>
    <row r="1177" spans="1:15">
      <c r="A1177" s="859" t="s">
        <v>37</v>
      </c>
      <c r="B1177" s="859" t="s">
        <v>37</v>
      </c>
      <c r="C1177" s="859" t="s">
        <v>753</v>
      </c>
      <c r="D1177" s="860">
        <v>2014</v>
      </c>
      <c r="E1177" s="860" t="s">
        <v>81</v>
      </c>
      <c r="F1177" s="859" t="s">
        <v>685</v>
      </c>
      <c r="G1177" s="860" t="s">
        <v>726</v>
      </c>
      <c r="H1177" s="861" t="s">
        <v>794</v>
      </c>
      <c r="I1177" s="862">
        <v>3</v>
      </c>
      <c r="J1177" s="863" t="s">
        <v>733</v>
      </c>
      <c r="K1177" s="779"/>
      <c r="L1177" s="781">
        <v>28</v>
      </c>
      <c r="M1177" s="781"/>
      <c r="N1177" s="779">
        <f t="shared" si="20"/>
        <v>28</v>
      </c>
      <c r="O1177" s="832"/>
    </row>
    <row r="1178" spans="1:15">
      <c r="A1178" s="859" t="s">
        <v>37</v>
      </c>
      <c r="B1178" s="859" t="s">
        <v>37</v>
      </c>
      <c r="C1178" s="859" t="s">
        <v>753</v>
      </c>
      <c r="D1178" s="860">
        <v>2014</v>
      </c>
      <c r="E1178" s="860" t="s">
        <v>81</v>
      </c>
      <c r="F1178" s="859" t="s">
        <v>685</v>
      </c>
      <c r="G1178" s="860" t="s">
        <v>727</v>
      </c>
      <c r="H1178" s="861" t="s">
        <v>822</v>
      </c>
      <c r="I1178" s="862">
        <v>3</v>
      </c>
      <c r="J1178" s="863" t="s">
        <v>723</v>
      </c>
      <c r="K1178" s="779"/>
      <c r="L1178" s="781">
        <v>2</v>
      </c>
      <c r="M1178" s="781"/>
      <c r="N1178" s="779">
        <f t="shared" si="20"/>
        <v>2</v>
      </c>
      <c r="O1178" s="832"/>
    </row>
    <row r="1179" spans="1:15">
      <c r="A1179" s="859" t="s">
        <v>37</v>
      </c>
      <c r="B1179" s="859" t="s">
        <v>37</v>
      </c>
      <c r="C1179" s="859" t="s">
        <v>753</v>
      </c>
      <c r="D1179" s="860">
        <v>2014</v>
      </c>
      <c r="E1179" s="860" t="s">
        <v>81</v>
      </c>
      <c r="F1179" s="859" t="s">
        <v>685</v>
      </c>
      <c r="G1179" s="860" t="s">
        <v>727</v>
      </c>
      <c r="H1179" s="861" t="s">
        <v>754</v>
      </c>
      <c r="I1179" s="862">
        <v>3</v>
      </c>
      <c r="J1179" s="863" t="s">
        <v>723</v>
      </c>
      <c r="K1179" s="779"/>
      <c r="L1179" s="781">
        <v>15</v>
      </c>
      <c r="M1179" s="781"/>
      <c r="N1179" s="779">
        <f t="shared" si="20"/>
        <v>15</v>
      </c>
      <c r="O1179" s="832"/>
    </row>
    <row r="1180" spans="1:15">
      <c r="A1180" s="859" t="s">
        <v>37</v>
      </c>
      <c r="B1180" s="859" t="s">
        <v>37</v>
      </c>
      <c r="C1180" s="859" t="s">
        <v>753</v>
      </c>
      <c r="D1180" s="860">
        <v>2014</v>
      </c>
      <c r="E1180" s="860" t="s">
        <v>81</v>
      </c>
      <c r="F1180" s="859" t="s">
        <v>685</v>
      </c>
      <c r="G1180" s="860" t="s">
        <v>727</v>
      </c>
      <c r="H1180" s="861" t="s">
        <v>760</v>
      </c>
      <c r="I1180" s="862">
        <v>3</v>
      </c>
      <c r="J1180" s="863" t="s">
        <v>723</v>
      </c>
      <c r="K1180" s="779"/>
      <c r="L1180" s="781">
        <v>16</v>
      </c>
      <c r="M1180" s="781"/>
      <c r="N1180" s="779">
        <f t="shared" si="20"/>
        <v>16</v>
      </c>
      <c r="O1180" s="832"/>
    </row>
    <row r="1181" spans="1:15">
      <c r="A1181" s="859" t="s">
        <v>37</v>
      </c>
      <c r="B1181" s="859" t="s">
        <v>37</v>
      </c>
      <c r="C1181" s="859" t="s">
        <v>753</v>
      </c>
      <c r="D1181" s="860">
        <v>2014</v>
      </c>
      <c r="E1181" s="860" t="s">
        <v>81</v>
      </c>
      <c r="F1181" s="859" t="s">
        <v>685</v>
      </c>
      <c r="G1181" s="860" t="s">
        <v>727</v>
      </c>
      <c r="H1181" s="861" t="s">
        <v>829</v>
      </c>
      <c r="I1181" s="862">
        <v>3</v>
      </c>
      <c r="J1181" s="863" t="s">
        <v>723</v>
      </c>
      <c r="K1181" s="779"/>
      <c r="L1181" s="781">
        <v>4</v>
      </c>
      <c r="M1181" s="781"/>
      <c r="N1181" s="779">
        <f t="shared" si="20"/>
        <v>4</v>
      </c>
      <c r="O1181" s="832"/>
    </row>
    <row r="1182" spans="1:15">
      <c r="A1182" s="859" t="s">
        <v>37</v>
      </c>
      <c r="B1182" s="859" t="s">
        <v>37</v>
      </c>
      <c r="C1182" s="859" t="s">
        <v>753</v>
      </c>
      <c r="D1182" s="860">
        <v>2014</v>
      </c>
      <c r="E1182" s="860" t="s">
        <v>81</v>
      </c>
      <c r="F1182" s="859" t="s">
        <v>685</v>
      </c>
      <c r="G1182" s="860" t="s">
        <v>727</v>
      </c>
      <c r="H1182" s="861" t="s">
        <v>762</v>
      </c>
      <c r="I1182" s="862">
        <v>3</v>
      </c>
      <c r="J1182" s="863" t="s">
        <v>723</v>
      </c>
      <c r="K1182" s="779"/>
      <c r="L1182" s="781">
        <v>16</v>
      </c>
      <c r="M1182" s="781"/>
      <c r="N1182" s="779">
        <f t="shared" si="20"/>
        <v>16</v>
      </c>
      <c r="O1182" s="832"/>
    </row>
    <row r="1183" spans="1:15">
      <c r="A1183" s="859" t="s">
        <v>37</v>
      </c>
      <c r="B1183" s="859" t="s">
        <v>37</v>
      </c>
      <c r="C1183" s="859" t="s">
        <v>753</v>
      </c>
      <c r="D1183" s="860">
        <v>2014</v>
      </c>
      <c r="E1183" s="860" t="s">
        <v>81</v>
      </c>
      <c r="F1183" s="859" t="s">
        <v>685</v>
      </c>
      <c r="G1183" s="860" t="s">
        <v>727</v>
      </c>
      <c r="H1183" s="861" t="s">
        <v>830</v>
      </c>
      <c r="I1183" s="862">
        <v>3</v>
      </c>
      <c r="J1183" s="863" t="s">
        <v>723</v>
      </c>
      <c r="K1183" s="779"/>
      <c r="L1183" s="781">
        <v>2</v>
      </c>
      <c r="M1183" s="781"/>
      <c r="N1183" s="779">
        <f t="shared" si="20"/>
        <v>2</v>
      </c>
      <c r="O1183" s="832"/>
    </row>
    <row r="1184" spans="1:15">
      <c r="A1184" s="859" t="s">
        <v>37</v>
      </c>
      <c r="B1184" s="859" t="s">
        <v>37</v>
      </c>
      <c r="C1184" s="859" t="s">
        <v>753</v>
      </c>
      <c r="D1184" s="860">
        <v>2014</v>
      </c>
      <c r="E1184" s="860" t="s">
        <v>81</v>
      </c>
      <c r="F1184" s="859" t="s">
        <v>685</v>
      </c>
      <c r="G1184" s="860" t="s">
        <v>727</v>
      </c>
      <c r="H1184" s="861" t="s">
        <v>763</v>
      </c>
      <c r="I1184" s="862">
        <v>3</v>
      </c>
      <c r="J1184" s="863" t="s">
        <v>723</v>
      </c>
      <c r="K1184" s="779"/>
      <c r="L1184" s="781">
        <v>222</v>
      </c>
      <c r="M1184" s="781"/>
      <c r="N1184" s="779">
        <f t="shared" si="20"/>
        <v>222</v>
      </c>
      <c r="O1184" s="832"/>
    </row>
    <row r="1185" spans="1:15">
      <c r="A1185" s="859" t="s">
        <v>37</v>
      </c>
      <c r="B1185" s="859" t="s">
        <v>37</v>
      </c>
      <c r="C1185" s="859" t="s">
        <v>753</v>
      </c>
      <c r="D1185" s="860">
        <v>2014</v>
      </c>
      <c r="E1185" s="860" t="s">
        <v>81</v>
      </c>
      <c r="F1185" s="859" t="s">
        <v>685</v>
      </c>
      <c r="G1185" s="860" t="s">
        <v>727</v>
      </c>
      <c r="H1185" s="861" t="s">
        <v>767</v>
      </c>
      <c r="I1185" s="862">
        <v>1</v>
      </c>
      <c r="J1185" s="863" t="s">
        <v>723</v>
      </c>
      <c r="K1185" s="779"/>
      <c r="L1185" s="781">
        <v>11</v>
      </c>
      <c r="M1185" s="781"/>
      <c r="N1185" s="779">
        <f t="shared" si="20"/>
        <v>11</v>
      </c>
      <c r="O1185" s="832"/>
    </row>
    <row r="1186" spans="1:15">
      <c r="A1186" s="859" t="s">
        <v>37</v>
      </c>
      <c r="B1186" s="859" t="s">
        <v>37</v>
      </c>
      <c r="C1186" s="859" t="s">
        <v>753</v>
      </c>
      <c r="D1186" s="860">
        <v>2014</v>
      </c>
      <c r="E1186" s="860" t="s">
        <v>81</v>
      </c>
      <c r="F1186" s="859" t="s">
        <v>685</v>
      </c>
      <c r="G1186" s="860" t="s">
        <v>727</v>
      </c>
      <c r="H1186" s="861" t="s">
        <v>768</v>
      </c>
      <c r="I1186" s="862">
        <v>1</v>
      </c>
      <c r="J1186" s="863" t="s">
        <v>723</v>
      </c>
      <c r="K1186" s="779"/>
      <c r="L1186" s="781">
        <v>1867</v>
      </c>
      <c r="M1186" s="781"/>
      <c r="N1186" s="779">
        <f t="shared" si="20"/>
        <v>1867</v>
      </c>
      <c r="O1186" s="832"/>
    </row>
    <row r="1187" spans="1:15">
      <c r="A1187" s="859" t="s">
        <v>37</v>
      </c>
      <c r="B1187" s="859" t="s">
        <v>37</v>
      </c>
      <c r="C1187" s="859" t="s">
        <v>753</v>
      </c>
      <c r="D1187" s="860">
        <v>2014</v>
      </c>
      <c r="E1187" s="860" t="s">
        <v>81</v>
      </c>
      <c r="F1187" s="859" t="s">
        <v>685</v>
      </c>
      <c r="G1187" s="860" t="s">
        <v>727</v>
      </c>
      <c r="H1187" s="861" t="s">
        <v>769</v>
      </c>
      <c r="I1187" s="862">
        <v>3</v>
      </c>
      <c r="J1187" s="863" t="s">
        <v>723</v>
      </c>
      <c r="K1187" s="779"/>
      <c r="L1187" s="781">
        <v>21</v>
      </c>
      <c r="M1187" s="781"/>
      <c r="N1187" s="779">
        <f t="shared" si="20"/>
        <v>21</v>
      </c>
      <c r="O1187" s="832"/>
    </row>
    <row r="1188" spans="1:15">
      <c r="A1188" s="859" t="s">
        <v>37</v>
      </c>
      <c r="B1188" s="859" t="s">
        <v>37</v>
      </c>
      <c r="C1188" s="859" t="s">
        <v>753</v>
      </c>
      <c r="D1188" s="860">
        <v>2014</v>
      </c>
      <c r="E1188" s="860" t="s">
        <v>81</v>
      </c>
      <c r="F1188" s="859" t="s">
        <v>685</v>
      </c>
      <c r="G1188" s="860" t="s">
        <v>727</v>
      </c>
      <c r="H1188" s="861" t="s">
        <v>770</v>
      </c>
      <c r="I1188" s="862">
        <v>2</v>
      </c>
      <c r="J1188" s="863" t="s">
        <v>723</v>
      </c>
      <c r="K1188" s="779"/>
      <c r="L1188" s="781">
        <v>85</v>
      </c>
      <c r="M1188" s="781"/>
      <c r="N1188" s="779">
        <f t="shared" si="20"/>
        <v>85</v>
      </c>
      <c r="O1188" s="832"/>
    </row>
    <row r="1189" spans="1:15">
      <c r="A1189" s="859" t="s">
        <v>37</v>
      </c>
      <c r="B1189" s="859" t="s">
        <v>37</v>
      </c>
      <c r="C1189" s="859" t="s">
        <v>753</v>
      </c>
      <c r="D1189" s="860">
        <v>2014</v>
      </c>
      <c r="E1189" s="860" t="s">
        <v>81</v>
      </c>
      <c r="F1189" s="859" t="s">
        <v>685</v>
      </c>
      <c r="G1189" s="860" t="s">
        <v>727</v>
      </c>
      <c r="H1189" s="861" t="s">
        <v>784</v>
      </c>
      <c r="I1189" s="862">
        <v>2</v>
      </c>
      <c r="J1189" s="863" t="s">
        <v>723</v>
      </c>
      <c r="K1189" s="779"/>
      <c r="L1189" s="781">
        <v>594</v>
      </c>
      <c r="M1189" s="781"/>
      <c r="N1189" s="779">
        <f t="shared" ref="N1189:N1252" si="21">K1189+L1189+M1189</f>
        <v>594</v>
      </c>
      <c r="O1189" s="832"/>
    </row>
    <row r="1190" spans="1:15">
      <c r="A1190" s="859" t="s">
        <v>37</v>
      </c>
      <c r="B1190" s="859" t="s">
        <v>37</v>
      </c>
      <c r="C1190" s="859" t="s">
        <v>753</v>
      </c>
      <c r="D1190" s="860">
        <v>2014</v>
      </c>
      <c r="E1190" s="860" t="s">
        <v>81</v>
      </c>
      <c r="F1190" s="859" t="s">
        <v>685</v>
      </c>
      <c r="G1190" s="860" t="s">
        <v>727</v>
      </c>
      <c r="H1190" s="861" t="s">
        <v>787</v>
      </c>
      <c r="I1190" s="862">
        <v>1</v>
      </c>
      <c r="J1190" s="863" t="s">
        <v>723</v>
      </c>
      <c r="K1190" s="779"/>
      <c r="L1190" s="781">
        <v>39</v>
      </c>
      <c r="M1190" s="781"/>
      <c r="N1190" s="779">
        <f t="shared" si="21"/>
        <v>39</v>
      </c>
      <c r="O1190" s="832"/>
    </row>
    <row r="1191" spans="1:15">
      <c r="A1191" s="859" t="s">
        <v>37</v>
      </c>
      <c r="B1191" s="859" t="s">
        <v>37</v>
      </c>
      <c r="C1191" s="859" t="s">
        <v>753</v>
      </c>
      <c r="D1191" s="860">
        <v>2014</v>
      </c>
      <c r="E1191" s="860" t="s">
        <v>81</v>
      </c>
      <c r="F1191" s="859" t="s">
        <v>685</v>
      </c>
      <c r="G1191" s="860" t="s">
        <v>727</v>
      </c>
      <c r="H1191" s="861" t="s">
        <v>794</v>
      </c>
      <c r="I1191" s="862">
        <v>3</v>
      </c>
      <c r="J1191" s="863" t="s">
        <v>723</v>
      </c>
      <c r="K1191" s="779"/>
      <c r="L1191" s="781">
        <v>47</v>
      </c>
      <c r="M1191" s="781"/>
      <c r="N1191" s="779">
        <f t="shared" si="21"/>
        <v>47</v>
      </c>
      <c r="O1191" s="832"/>
    </row>
    <row r="1192" spans="1:15">
      <c r="A1192" s="859" t="s">
        <v>37</v>
      </c>
      <c r="B1192" s="859" t="s">
        <v>37</v>
      </c>
      <c r="C1192" s="859" t="s">
        <v>753</v>
      </c>
      <c r="D1192" s="860">
        <v>2014</v>
      </c>
      <c r="E1192" s="860" t="s">
        <v>81</v>
      </c>
      <c r="F1192" s="859" t="s">
        <v>685</v>
      </c>
      <c r="G1192" s="860" t="s">
        <v>727</v>
      </c>
      <c r="H1192" s="861" t="s">
        <v>822</v>
      </c>
      <c r="I1192" s="862">
        <v>3</v>
      </c>
      <c r="J1192" s="863" t="s">
        <v>717</v>
      </c>
      <c r="K1192" s="779"/>
      <c r="L1192" s="781">
        <v>95</v>
      </c>
      <c r="M1192" s="781"/>
      <c r="N1192" s="779">
        <f t="shared" si="21"/>
        <v>95</v>
      </c>
      <c r="O1192" s="832"/>
    </row>
    <row r="1193" spans="1:15">
      <c r="A1193" s="859" t="s">
        <v>37</v>
      </c>
      <c r="B1193" s="859" t="s">
        <v>37</v>
      </c>
      <c r="C1193" s="859" t="s">
        <v>753</v>
      </c>
      <c r="D1193" s="860">
        <v>2014</v>
      </c>
      <c r="E1193" s="860" t="s">
        <v>81</v>
      </c>
      <c r="F1193" s="859" t="s">
        <v>685</v>
      </c>
      <c r="G1193" s="860" t="s">
        <v>727</v>
      </c>
      <c r="H1193" s="861" t="s">
        <v>796</v>
      </c>
      <c r="I1193" s="862">
        <v>3</v>
      </c>
      <c r="J1193" s="863" t="s">
        <v>717</v>
      </c>
      <c r="K1193" s="779"/>
      <c r="L1193" s="781">
        <v>1245</v>
      </c>
      <c r="M1193" s="781"/>
      <c r="N1193" s="779">
        <f t="shared" si="21"/>
        <v>1245</v>
      </c>
      <c r="O1193" s="832"/>
    </row>
    <row r="1194" spans="1:15">
      <c r="A1194" s="859" t="s">
        <v>37</v>
      </c>
      <c r="B1194" s="859" t="s">
        <v>37</v>
      </c>
      <c r="C1194" s="859" t="s">
        <v>753</v>
      </c>
      <c r="D1194" s="860">
        <v>2014</v>
      </c>
      <c r="E1194" s="860" t="s">
        <v>81</v>
      </c>
      <c r="F1194" s="859" t="s">
        <v>685</v>
      </c>
      <c r="G1194" s="860" t="s">
        <v>727</v>
      </c>
      <c r="H1194" s="861" t="s">
        <v>754</v>
      </c>
      <c r="I1194" s="862">
        <v>3</v>
      </c>
      <c r="J1194" s="863" t="s">
        <v>717</v>
      </c>
      <c r="K1194" s="779"/>
      <c r="L1194" s="781">
        <v>216</v>
      </c>
      <c r="M1194" s="781"/>
      <c r="N1194" s="779">
        <f t="shared" si="21"/>
        <v>216</v>
      </c>
      <c r="O1194" s="832"/>
    </row>
    <row r="1195" spans="1:15">
      <c r="A1195" s="859" t="s">
        <v>37</v>
      </c>
      <c r="B1195" s="859" t="s">
        <v>37</v>
      </c>
      <c r="C1195" s="859" t="s">
        <v>753</v>
      </c>
      <c r="D1195" s="860">
        <v>2014</v>
      </c>
      <c r="E1195" s="860" t="s">
        <v>81</v>
      </c>
      <c r="F1195" s="859" t="s">
        <v>685</v>
      </c>
      <c r="G1195" s="860" t="s">
        <v>727</v>
      </c>
      <c r="H1195" s="861" t="s">
        <v>756</v>
      </c>
      <c r="I1195" s="862">
        <v>3</v>
      </c>
      <c r="J1195" s="863" t="s">
        <v>717</v>
      </c>
      <c r="K1195" s="779"/>
      <c r="L1195" s="781">
        <v>660</v>
      </c>
      <c r="M1195" s="781"/>
      <c r="N1195" s="779">
        <f t="shared" si="21"/>
        <v>660</v>
      </c>
      <c r="O1195" s="832"/>
    </row>
    <row r="1196" spans="1:15">
      <c r="A1196" s="859" t="s">
        <v>37</v>
      </c>
      <c r="B1196" s="859" t="s">
        <v>37</v>
      </c>
      <c r="C1196" s="859" t="s">
        <v>753</v>
      </c>
      <c r="D1196" s="860">
        <v>2014</v>
      </c>
      <c r="E1196" s="860" t="s">
        <v>81</v>
      </c>
      <c r="F1196" s="859" t="s">
        <v>685</v>
      </c>
      <c r="G1196" s="860" t="s">
        <v>727</v>
      </c>
      <c r="H1196" s="861" t="s">
        <v>798</v>
      </c>
      <c r="I1196" s="862">
        <v>2</v>
      </c>
      <c r="J1196" s="863" t="s">
        <v>717</v>
      </c>
      <c r="K1196" s="779"/>
      <c r="L1196" s="781">
        <v>42</v>
      </c>
      <c r="M1196" s="781"/>
      <c r="N1196" s="779">
        <f t="shared" si="21"/>
        <v>42</v>
      </c>
      <c r="O1196" s="832"/>
    </row>
    <row r="1197" spans="1:15">
      <c r="A1197" s="859" t="s">
        <v>37</v>
      </c>
      <c r="B1197" s="859" t="s">
        <v>37</v>
      </c>
      <c r="C1197" s="859" t="s">
        <v>753</v>
      </c>
      <c r="D1197" s="860">
        <v>2014</v>
      </c>
      <c r="E1197" s="860" t="s">
        <v>81</v>
      </c>
      <c r="F1197" s="859" t="s">
        <v>685</v>
      </c>
      <c r="G1197" s="860" t="s">
        <v>727</v>
      </c>
      <c r="H1197" s="861" t="s">
        <v>764</v>
      </c>
      <c r="I1197" s="862">
        <v>3</v>
      </c>
      <c r="J1197" s="863" t="s">
        <v>717</v>
      </c>
      <c r="K1197" s="779"/>
      <c r="L1197" s="781">
        <v>12</v>
      </c>
      <c r="M1197" s="781"/>
      <c r="N1197" s="779">
        <f t="shared" si="21"/>
        <v>12</v>
      </c>
      <c r="O1197" s="832"/>
    </row>
    <row r="1198" spans="1:15">
      <c r="A1198" s="859" t="s">
        <v>37</v>
      </c>
      <c r="B1198" s="859" t="s">
        <v>37</v>
      </c>
      <c r="C1198" s="859" t="s">
        <v>753</v>
      </c>
      <c r="D1198" s="860">
        <v>2014</v>
      </c>
      <c r="E1198" s="860" t="s">
        <v>81</v>
      </c>
      <c r="F1198" s="859" t="s">
        <v>685</v>
      </c>
      <c r="G1198" s="860" t="s">
        <v>727</v>
      </c>
      <c r="H1198" s="861" t="s">
        <v>800</v>
      </c>
      <c r="I1198" s="862">
        <v>1</v>
      </c>
      <c r="J1198" s="863" t="s">
        <v>717</v>
      </c>
      <c r="K1198" s="779"/>
      <c r="L1198" s="781">
        <v>86</v>
      </c>
      <c r="M1198" s="781"/>
      <c r="N1198" s="779">
        <f t="shared" si="21"/>
        <v>86</v>
      </c>
      <c r="O1198" s="832"/>
    </row>
    <row r="1199" spans="1:15">
      <c r="A1199" s="859" t="s">
        <v>37</v>
      </c>
      <c r="B1199" s="859" t="s">
        <v>37</v>
      </c>
      <c r="C1199" s="859" t="s">
        <v>753</v>
      </c>
      <c r="D1199" s="860">
        <v>2014</v>
      </c>
      <c r="E1199" s="860" t="s">
        <v>81</v>
      </c>
      <c r="F1199" s="859" t="s">
        <v>685</v>
      </c>
      <c r="G1199" s="860" t="s">
        <v>727</v>
      </c>
      <c r="H1199" s="861" t="s">
        <v>801</v>
      </c>
      <c r="I1199" s="862">
        <v>3</v>
      </c>
      <c r="J1199" s="863" t="s">
        <v>717</v>
      </c>
      <c r="K1199" s="779"/>
      <c r="L1199" s="781">
        <v>249</v>
      </c>
      <c r="M1199" s="781"/>
      <c r="N1199" s="779">
        <f t="shared" si="21"/>
        <v>249</v>
      </c>
      <c r="O1199" s="832"/>
    </row>
    <row r="1200" spans="1:15">
      <c r="A1200" s="859" t="s">
        <v>37</v>
      </c>
      <c r="B1200" s="859" t="s">
        <v>37</v>
      </c>
      <c r="C1200" s="859" t="s">
        <v>753</v>
      </c>
      <c r="D1200" s="860">
        <v>2014</v>
      </c>
      <c r="E1200" s="860" t="s">
        <v>81</v>
      </c>
      <c r="F1200" s="859" t="s">
        <v>685</v>
      </c>
      <c r="G1200" s="860" t="s">
        <v>727</v>
      </c>
      <c r="H1200" s="861" t="s">
        <v>803</v>
      </c>
      <c r="I1200" s="862">
        <v>2</v>
      </c>
      <c r="J1200" s="863" t="s">
        <v>717</v>
      </c>
      <c r="K1200" s="779"/>
      <c r="L1200" s="781">
        <v>2680</v>
      </c>
      <c r="M1200" s="781"/>
      <c r="N1200" s="779">
        <f t="shared" si="21"/>
        <v>2680</v>
      </c>
      <c r="O1200" s="832"/>
    </row>
    <row r="1201" spans="1:15">
      <c r="A1201" s="859" t="s">
        <v>37</v>
      </c>
      <c r="B1201" s="859" t="s">
        <v>37</v>
      </c>
      <c r="C1201" s="859" t="s">
        <v>753</v>
      </c>
      <c r="D1201" s="860">
        <v>2014</v>
      </c>
      <c r="E1201" s="860" t="s">
        <v>81</v>
      </c>
      <c r="F1201" s="859" t="s">
        <v>685</v>
      </c>
      <c r="G1201" s="860" t="s">
        <v>727</v>
      </c>
      <c r="H1201" s="861" t="s">
        <v>831</v>
      </c>
      <c r="I1201" s="862">
        <v>3</v>
      </c>
      <c r="J1201" s="863" t="s">
        <v>717</v>
      </c>
      <c r="K1201" s="779"/>
      <c r="L1201" s="781">
        <v>2106</v>
      </c>
      <c r="M1201" s="781"/>
      <c r="N1201" s="779">
        <f t="shared" si="21"/>
        <v>2106</v>
      </c>
      <c r="O1201" s="832"/>
    </row>
    <row r="1202" spans="1:15">
      <c r="A1202" s="859" t="s">
        <v>37</v>
      </c>
      <c r="B1202" s="859" t="s">
        <v>37</v>
      </c>
      <c r="C1202" s="859" t="s">
        <v>753</v>
      </c>
      <c r="D1202" s="860">
        <v>2014</v>
      </c>
      <c r="E1202" s="860" t="s">
        <v>81</v>
      </c>
      <c r="F1202" s="859" t="s">
        <v>685</v>
      </c>
      <c r="G1202" s="860" t="s">
        <v>727</v>
      </c>
      <c r="H1202" s="861" t="s">
        <v>603</v>
      </c>
      <c r="I1202" s="862">
        <v>3</v>
      </c>
      <c r="J1202" s="863" t="s">
        <v>717</v>
      </c>
      <c r="K1202" s="779"/>
      <c r="L1202" s="781">
        <v>250</v>
      </c>
      <c r="M1202" s="781"/>
      <c r="N1202" s="779">
        <f t="shared" si="21"/>
        <v>250</v>
      </c>
      <c r="O1202" s="832"/>
    </row>
    <row r="1203" spans="1:15">
      <c r="A1203" s="859" t="s">
        <v>37</v>
      </c>
      <c r="B1203" s="859" t="s">
        <v>37</v>
      </c>
      <c r="C1203" s="859" t="s">
        <v>753</v>
      </c>
      <c r="D1203" s="860">
        <v>2014</v>
      </c>
      <c r="E1203" s="860" t="s">
        <v>81</v>
      </c>
      <c r="F1203" s="859" t="s">
        <v>685</v>
      </c>
      <c r="G1203" s="860" t="s">
        <v>727</v>
      </c>
      <c r="H1203" s="861" t="s">
        <v>806</v>
      </c>
      <c r="I1203" s="862">
        <v>2</v>
      </c>
      <c r="J1203" s="863" t="s">
        <v>717</v>
      </c>
      <c r="K1203" s="779"/>
      <c r="L1203" s="781">
        <v>914</v>
      </c>
      <c r="M1203" s="781"/>
      <c r="N1203" s="779">
        <f t="shared" si="21"/>
        <v>914</v>
      </c>
      <c r="O1203" s="832"/>
    </row>
    <row r="1204" spans="1:15">
      <c r="A1204" s="859" t="s">
        <v>37</v>
      </c>
      <c r="B1204" s="859" t="s">
        <v>37</v>
      </c>
      <c r="C1204" s="859" t="s">
        <v>753</v>
      </c>
      <c r="D1204" s="860">
        <v>2014</v>
      </c>
      <c r="E1204" s="860" t="s">
        <v>81</v>
      </c>
      <c r="F1204" s="859" t="s">
        <v>685</v>
      </c>
      <c r="G1204" s="860" t="s">
        <v>727</v>
      </c>
      <c r="H1204" s="861" t="s">
        <v>605</v>
      </c>
      <c r="I1204" s="862">
        <v>2</v>
      </c>
      <c r="J1204" s="863" t="s">
        <v>717</v>
      </c>
      <c r="K1204" s="779"/>
      <c r="L1204" s="781">
        <v>213</v>
      </c>
      <c r="M1204" s="781"/>
      <c r="N1204" s="779">
        <f t="shared" si="21"/>
        <v>213</v>
      </c>
      <c r="O1204" s="832"/>
    </row>
    <row r="1205" spans="1:15">
      <c r="A1205" s="859" t="s">
        <v>37</v>
      </c>
      <c r="B1205" s="859" t="s">
        <v>37</v>
      </c>
      <c r="C1205" s="859" t="s">
        <v>753</v>
      </c>
      <c r="D1205" s="860">
        <v>2014</v>
      </c>
      <c r="E1205" s="860" t="s">
        <v>81</v>
      </c>
      <c r="F1205" s="859" t="s">
        <v>685</v>
      </c>
      <c r="G1205" s="860" t="s">
        <v>727</v>
      </c>
      <c r="H1205" s="861" t="s">
        <v>607</v>
      </c>
      <c r="I1205" s="862">
        <v>2</v>
      </c>
      <c r="J1205" s="863" t="s">
        <v>717</v>
      </c>
      <c r="K1205" s="779"/>
      <c r="L1205" s="781">
        <v>81</v>
      </c>
      <c r="M1205" s="781"/>
      <c r="N1205" s="779">
        <f t="shared" si="21"/>
        <v>81</v>
      </c>
      <c r="O1205" s="832"/>
    </row>
    <row r="1206" spans="1:15">
      <c r="A1206" s="859" t="s">
        <v>37</v>
      </c>
      <c r="B1206" s="859" t="s">
        <v>37</v>
      </c>
      <c r="C1206" s="859" t="s">
        <v>753</v>
      </c>
      <c r="D1206" s="860">
        <v>2014</v>
      </c>
      <c r="E1206" s="860" t="s">
        <v>81</v>
      </c>
      <c r="F1206" s="859" t="s">
        <v>685</v>
      </c>
      <c r="G1206" s="860" t="s">
        <v>727</v>
      </c>
      <c r="H1206" s="861" t="s">
        <v>82</v>
      </c>
      <c r="I1206" s="862">
        <v>1</v>
      </c>
      <c r="J1206" s="863" t="s">
        <v>717</v>
      </c>
      <c r="K1206" s="779"/>
      <c r="L1206" s="781">
        <v>5609</v>
      </c>
      <c r="M1206" s="781"/>
      <c r="N1206" s="779">
        <f t="shared" si="21"/>
        <v>5609</v>
      </c>
      <c r="O1206" s="832"/>
    </row>
    <row r="1207" spans="1:15">
      <c r="A1207" s="859" t="s">
        <v>37</v>
      </c>
      <c r="B1207" s="859" t="s">
        <v>37</v>
      </c>
      <c r="C1207" s="859" t="s">
        <v>753</v>
      </c>
      <c r="D1207" s="860">
        <v>2014</v>
      </c>
      <c r="E1207" s="860" t="s">
        <v>81</v>
      </c>
      <c r="F1207" s="859" t="s">
        <v>685</v>
      </c>
      <c r="G1207" s="860" t="s">
        <v>727</v>
      </c>
      <c r="H1207" s="861" t="s">
        <v>419</v>
      </c>
      <c r="I1207" s="862">
        <v>2</v>
      </c>
      <c r="J1207" s="863" t="s">
        <v>717</v>
      </c>
      <c r="K1207" s="779"/>
      <c r="L1207" s="781">
        <v>676</v>
      </c>
      <c r="M1207" s="781"/>
      <c r="N1207" s="779">
        <f t="shared" si="21"/>
        <v>676</v>
      </c>
      <c r="O1207" s="832"/>
    </row>
    <row r="1208" spans="1:15">
      <c r="A1208" s="859" t="s">
        <v>37</v>
      </c>
      <c r="B1208" s="859" t="s">
        <v>37</v>
      </c>
      <c r="C1208" s="859" t="s">
        <v>753</v>
      </c>
      <c r="D1208" s="860">
        <v>2014</v>
      </c>
      <c r="E1208" s="860" t="s">
        <v>81</v>
      </c>
      <c r="F1208" s="859" t="s">
        <v>685</v>
      </c>
      <c r="G1208" s="860" t="s">
        <v>727</v>
      </c>
      <c r="H1208" s="861" t="s">
        <v>767</v>
      </c>
      <c r="I1208" s="862">
        <v>1</v>
      </c>
      <c r="J1208" s="863" t="s">
        <v>717</v>
      </c>
      <c r="K1208" s="779"/>
      <c r="L1208" s="781">
        <v>52</v>
      </c>
      <c r="M1208" s="781"/>
      <c r="N1208" s="779">
        <f t="shared" si="21"/>
        <v>52</v>
      </c>
      <c r="O1208" s="832"/>
    </row>
    <row r="1209" spans="1:15">
      <c r="A1209" s="859" t="s">
        <v>37</v>
      </c>
      <c r="B1209" s="859" t="s">
        <v>37</v>
      </c>
      <c r="C1209" s="859" t="s">
        <v>753</v>
      </c>
      <c r="D1209" s="860">
        <v>2014</v>
      </c>
      <c r="E1209" s="860" t="s">
        <v>81</v>
      </c>
      <c r="F1209" s="859" t="s">
        <v>685</v>
      </c>
      <c r="G1209" s="860" t="s">
        <v>727</v>
      </c>
      <c r="H1209" s="861" t="s">
        <v>768</v>
      </c>
      <c r="I1209" s="862">
        <v>1</v>
      </c>
      <c r="J1209" s="863" t="s">
        <v>717</v>
      </c>
      <c r="K1209" s="779"/>
      <c r="L1209" s="781">
        <v>1438</v>
      </c>
      <c r="M1209" s="781"/>
      <c r="N1209" s="779">
        <f t="shared" si="21"/>
        <v>1438</v>
      </c>
      <c r="O1209" s="832"/>
    </row>
    <row r="1210" spans="1:15">
      <c r="A1210" s="859" t="s">
        <v>37</v>
      </c>
      <c r="B1210" s="859" t="s">
        <v>37</v>
      </c>
      <c r="C1210" s="859" t="s">
        <v>753</v>
      </c>
      <c r="D1210" s="860">
        <v>2014</v>
      </c>
      <c r="E1210" s="860" t="s">
        <v>81</v>
      </c>
      <c r="F1210" s="859" t="s">
        <v>685</v>
      </c>
      <c r="G1210" s="860" t="s">
        <v>727</v>
      </c>
      <c r="H1210" s="861" t="s">
        <v>79</v>
      </c>
      <c r="I1210" s="862">
        <v>1</v>
      </c>
      <c r="J1210" s="863" t="s">
        <v>717</v>
      </c>
      <c r="K1210" s="779"/>
      <c r="L1210" s="781">
        <v>3969</v>
      </c>
      <c r="M1210" s="781"/>
      <c r="N1210" s="779">
        <f t="shared" si="21"/>
        <v>3969</v>
      </c>
      <c r="O1210" s="832"/>
    </row>
    <row r="1211" spans="1:15">
      <c r="A1211" s="859" t="s">
        <v>37</v>
      </c>
      <c r="B1211" s="859" t="s">
        <v>37</v>
      </c>
      <c r="C1211" s="859" t="s">
        <v>753</v>
      </c>
      <c r="D1211" s="860">
        <v>2014</v>
      </c>
      <c r="E1211" s="860" t="s">
        <v>81</v>
      </c>
      <c r="F1211" s="859" t="s">
        <v>685</v>
      </c>
      <c r="G1211" s="860" t="s">
        <v>727</v>
      </c>
      <c r="H1211" s="861" t="s">
        <v>643</v>
      </c>
      <c r="I1211" s="862">
        <v>2</v>
      </c>
      <c r="J1211" s="863" t="s">
        <v>717</v>
      </c>
      <c r="K1211" s="779"/>
      <c r="L1211" s="781">
        <v>340</v>
      </c>
      <c r="M1211" s="781"/>
      <c r="N1211" s="779">
        <f t="shared" si="21"/>
        <v>340</v>
      </c>
      <c r="O1211" s="832"/>
    </row>
    <row r="1212" spans="1:15">
      <c r="A1212" s="859" t="s">
        <v>37</v>
      </c>
      <c r="B1212" s="859" t="s">
        <v>37</v>
      </c>
      <c r="C1212" s="859" t="s">
        <v>753</v>
      </c>
      <c r="D1212" s="860">
        <v>2014</v>
      </c>
      <c r="E1212" s="860" t="s">
        <v>81</v>
      </c>
      <c r="F1212" s="859" t="s">
        <v>685</v>
      </c>
      <c r="G1212" s="860" t="s">
        <v>727</v>
      </c>
      <c r="H1212" s="861" t="s">
        <v>769</v>
      </c>
      <c r="I1212" s="862">
        <v>3</v>
      </c>
      <c r="J1212" s="863" t="s">
        <v>717</v>
      </c>
      <c r="K1212" s="779"/>
      <c r="L1212" s="781">
        <v>342</v>
      </c>
      <c r="M1212" s="781"/>
      <c r="N1212" s="779">
        <f t="shared" si="21"/>
        <v>342</v>
      </c>
      <c r="O1212" s="832"/>
    </row>
    <row r="1213" spans="1:15">
      <c r="A1213" s="859" t="s">
        <v>37</v>
      </c>
      <c r="B1213" s="859" t="s">
        <v>37</v>
      </c>
      <c r="C1213" s="859" t="s">
        <v>753</v>
      </c>
      <c r="D1213" s="860">
        <v>2014</v>
      </c>
      <c r="E1213" s="860" t="s">
        <v>81</v>
      </c>
      <c r="F1213" s="859" t="s">
        <v>685</v>
      </c>
      <c r="G1213" s="860" t="s">
        <v>727</v>
      </c>
      <c r="H1213" s="861" t="s">
        <v>770</v>
      </c>
      <c r="I1213" s="862">
        <v>2</v>
      </c>
      <c r="J1213" s="863" t="s">
        <v>717</v>
      </c>
      <c r="K1213" s="779"/>
      <c r="L1213" s="781">
        <v>320</v>
      </c>
      <c r="M1213" s="781"/>
      <c r="N1213" s="779">
        <f t="shared" si="21"/>
        <v>320</v>
      </c>
      <c r="O1213" s="832"/>
    </row>
    <row r="1214" spans="1:15">
      <c r="A1214" s="859" t="s">
        <v>37</v>
      </c>
      <c r="B1214" s="859" t="s">
        <v>37</v>
      </c>
      <c r="C1214" s="859" t="s">
        <v>753</v>
      </c>
      <c r="D1214" s="860">
        <v>2014</v>
      </c>
      <c r="E1214" s="860" t="s">
        <v>81</v>
      </c>
      <c r="F1214" s="859" t="s">
        <v>685</v>
      </c>
      <c r="G1214" s="860" t="s">
        <v>727</v>
      </c>
      <c r="H1214" s="861" t="s">
        <v>810</v>
      </c>
      <c r="I1214" s="862">
        <v>1</v>
      </c>
      <c r="J1214" s="863" t="s">
        <v>717</v>
      </c>
      <c r="K1214" s="779"/>
      <c r="L1214" s="781">
        <v>904</v>
      </c>
      <c r="M1214" s="781"/>
      <c r="N1214" s="779">
        <f t="shared" si="21"/>
        <v>904</v>
      </c>
      <c r="O1214" s="832"/>
    </row>
    <row r="1215" spans="1:15">
      <c r="A1215" s="859" t="s">
        <v>37</v>
      </c>
      <c r="B1215" s="859" t="s">
        <v>37</v>
      </c>
      <c r="C1215" s="859" t="s">
        <v>753</v>
      </c>
      <c r="D1215" s="860">
        <v>2014</v>
      </c>
      <c r="E1215" s="860" t="s">
        <v>81</v>
      </c>
      <c r="F1215" s="859" t="s">
        <v>685</v>
      </c>
      <c r="G1215" s="860" t="s">
        <v>727</v>
      </c>
      <c r="H1215" s="861" t="s">
        <v>648</v>
      </c>
      <c r="I1215" s="862">
        <v>3</v>
      </c>
      <c r="J1215" s="863" t="s">
        <v>717</v>
      </c>
      <c r="K1215" s="779"/>
      <c r="L1215" s="781">
        <v>589</v>
      </c>
      <c r="M1215" s="781"/>
      <c r="N1215" s="779">
        <f t="shared" si="21"/>
        <v>589</v>
      </c>
      <c r="O1215" s="832"/>
    </row>
    <row r="1216" spans="1:15">
      <c r="A1216" s="859" t="s">
        <v>37</v>
      </c>
      <c r="B1216" s="859" t="s">
        <v>37</v>
      </c>
      <c r="C1216" s="859" t="s">
        <v>753</v>
      </c>
      <c r="D1216" s="860">
        <v>2014</v>
      </c>
      <c r="E1216" s="860" t="s">
        <v>81</v>
      </c>
      <c r="F1216" s="859" t="s">
        <v>685</v>
      </c>
      <c r="G1216" s="860" t="s">
        <v>727</v>
      </c>
      <c r="H1216" s="861" t="s">
        <v>777</v>
      </c>
      <c r="I1216" s="862">
        <v>1</v>
      </c>
      <c r="J1216" s="863" t="s">
        <v>717</v>
      </c>
      <c r="K1216" s="779"/>
      <c r="L1216" s="781">
        <v>89</v>
      </c>
      <c r="M1216" s="781"/>
      <c r="N1216" s="779">
        <f t="shared" si="21"/>
        <v>89</v>
      </c>
      <c r="O1216" s="832"/>
    </row>
    <row r="1217" spans="1:15">
      <c r="A1217" s="859" t="s">
        <v>37</v>
      </c>
      <c r="B1217" s="859" t="s">
        <v>37</v>
      </c>
      <c r="C1217" s="859" t="s">
        <v>753</v>
      </c>
      <c r="D1217" s="860">
        <v>2014</v>
      </c>
      <c r="E1217" s="860" t="s">
        <v>81</v>
      </c>
      <c r="F1217" s="859" t="s">
        <v>685</v>
      </c>
      <c r="G1217" s="860" t="s">
        <v>727</v>
      </c>
      <c r="H1217" s="861" t="s">
        <v>814</v>
      </c>
      <c r="I1217" s="862">
        <v>1</v>
      </c>
      <c r="J1217" s="863" t="s">
        <v>717</v>
      </c>
      <c r="K1217" s="779"/>
      <c r="L1217" s="781">
        <v>679</v>
      </c>
      <c r="M1217" s="781"/>
      <c r="N1217" s="779">
        <f t="shared" si="21"/>
        <v>679</v>
      </c>
      <c r="O1217" s="832"/>
    </row>
    <row r="1218" spans="1:15">
      <c r="A1218" s="859" t="s">
        <v>37</v>
      </c>
      <c r="B1218" s="859" t="s">
        <v>37</v>
      </c>
      <c r="C1218" s="859" t="s">
        <v>753</v>
      </c>
      <c r="D1218" s="860">
        <v>2014</v>
      </c>
      <c r="E1218" s="860" t="s">
        <v>81</v>
      </c>
      <c r="F1218" s="859" t="s">
        <v>685</v>
      </c>
      <c r="G1218" s="860" t="s">
        <v>727</v>
      </c>
      <c r="H1218" s="861" t="s">
        <v>784</v>
      </c>
      <c r="I1218" s="862">
        <v>2</v>
      </c>
      <c r="J1218" s="863" t="s">
        <v>717</v>
      </c>
      <c r="K1218" s="779"/>
      <c r="L1218" s="781">
        <v>99</v>
      </c>
      <c r="M1218" s="781"/>
      <c r="N1218" s="779">
        <f t="shared" si="21"/>
        <v>99</v>
      </c>
      <c r="O1218" s="832"/>
    </row>
    <row r="1219" spans="1:15">
      <c r="A1219" s="859" t="s">
        <v>37</v>
      </c>
      <c r="B1219" s="859" t="s">
        <v>37</v>
      </c>
      <c r="C1219" s="859" t="s">
        <v>753</v>
      </c>
      <c r="D1219" s="860">
        <v>2014</v>
      </c>
      <c r="E1219" s="860" t="s">
        <v>81</v>
      </c>
      <c r="F1219" s="859" t="s">
        <v>685</v>
      </c>
      <c r="G1219" s="860" t="s">
        <v>727</v>
      </c>
      <c r="H1219" s="861" t="s">
        <v>787</v>
      </c>
      <c r="I1219" s="862">
        <v>1</v>
      </c>
      <c r="J1219" s="863" t="s">
        <v>717</v>
      </c>
      <c r="K1219" s="779"/>
      <c r="L1219" s="781">
        <v>2</v>
      </c>
      <c r="M1219" s="781"/>
      <c r="N1219" s="779">
        <f t="shared" si="21"/>
        <v>2</v>
      </c>
      <c r="O1219" s="832"/>
    </row>
    <row r="1220" spans="1:15">
      <c r="A1220" s="859" t="s">
        <v>37</v>
      </c>
      <c r="B1220" s="859" t="s">
        <v>37</v>
      </c>
      <c r="C1220" s="859" t="s">
        <v>753</v>
      </c>
      <c r="D1220" s="860">
        <v>2014</v>
      </c>
      <c r="E1220" s="860" t="s">
        <v>81</v>
      </c>
      <c r="F1220" s="859" t="s">
        <v>685</v>
      </c>
      <c r="G1220" s="860" t="s">
        <v>727</v>
      </c>
      <c r="H1220" s="861" t="s">
        <v>832</v>
      </c>
      <c r="I1220" s="862">
        <v>3</v>
      </c>
      <c r="J1220" s="863" t="s">
        <v>717</v>
      </c>
      <c r="K1220" s="779"/>
      <c r="L1220" s="781">
        <v>1507</v>
      </c>
      <c r="M1220" s="781"/>
      <c r="N1220" s="779">
        <f t="shared" si="21"/>
        <v>1507</v>
      </c>
      <c r="O1220" s="832"/>
    </row>
    <row r="1221" spans="1:15">
      <c r="A1221" s="859" t="s">
        <v>37</v>
      </c>
      <c r="B1221" s="859" t="s">
        <v>37</v>
      </c>
      <c r="C1221" s="859" t="s">
        <v>753</v>
      </c>
      <c r="D1221" s="860">
        <v>2014</v>
      </c>
      <c r="E1221" s="860" t="s">
        <v>81</v>
      </c>
      <c r="F1221" s="859" t="s">
        <v>685</v>
      </c>
      <c r="G1221" s="860" t="s">
        <v>727</v>
      </c>
      <c r="H1221" s="861" t="s">
        <v>791</v>
      </c>
      <c r="I1221" s="862">
        <v>2</v>
      </c>
      <c r="J1221" s="863" t="s">
        <v>717</v>
      </c>
      <c r="K1221" s="779"/>
      <c r="L1221" s="781">
        <v>235</v>
      </c>
      <c r="M1221" s="781"/>
      <c r="N1221" s="779">
        <f t="shared" si="21"/>
        <v>235</v>
      </c>
      <c r="O1221" s="832"/>
    </row>
    <row r="1222" spans="1:15">
      <c r="A1222" s="859" t="s">
        <v>37</v>
      </c>
      <c r="B1222" s="859" t="s">
        <v>37</v>
      </c>
      <c r="C1222" s="859" t="s">
        <v>753</v>
      </c>
      <c r="D1222" s="860">
        <v>2014</v>
      </c>
      <c r="E1222" s="860" t="s">
        <v>81</v>
      </c>
      <c r="F1222" s="859" t="s">
        <v>685</v>
      </c>
      <c r="G1222" s="860" t="s">
        <v>727</v>
      </c>
      <c r="H1222" s="861" t="s">
        <v>819</v>
      </c>
      <c r="I1222" s="862">
        <v>3</v>
      </c>
      <c r="J1222" s="863" t="s">
        <v>717</v>
      </c>
      <c r="K1222" s="779"/>
      <c r="L1222" s="781">
        <v>6</v>
      </c>
      <c r="M1222" s="781"/>
      <c r="N1222" s="779">
        <f t="shared" si="21"/>
        <v>6</v>
      </c>
      <c r="O1222" s="832"/>
    </row>
    <row r="1223" spans="1:15">
      <c r="A1223" s="859" t="s">
        <v>37</v>
      </c>
      <c r="B1223" s="859" t="s">
        <v>37</v>
      </c>
      <c r="C1223" s="859" t="s">
        <v>753</v>
      </c>
      <c r="D1223" s="860">
        <v>2014</v>
      </c>
      <c r="E1223" s="860" t="s">
        <v>81</v>
      </c>
      <c r="F1223" s="859" t="s">
        <v>685</v>
      </c>
      <c r="G1223" s="860" t="s">
        <v>727</v>
      </c>
      <c r="H1223" s="861" t="s">
        <v>792</v>
      </c>
      <c r="I1223" s="862">
        <v>2</v>
      </c>
      <c r="J1223" s="863" t="s">
        <v>717</v>
      </c>
      <c r="K1223" s="779"/>
      <c r="L1223" s="781">
        <v>2850</v>
      </c>
      <c r="M1223" s="781"/>
      <c r="N1223" s="779">
        <f t="shared" si="21"/>
        <v>2850</v>
      </c>
      <c r="O1223" s="832"/>
    </row>
    <row r="1224" spans="1:15">
      <c r="A1224" s="859" t="s">
        <v>37</v>
      </c>
      <c r="B1224" s="859" t="s">
        <v>37</v>
      </c>
      <c r="C1224" s="859" t="s">
        <v>753</v>
      </c>
      <c r="D1224" s="860">
        <v>2014</v>
      </c>
      <c r="E1224" s="860" t="s">
        <v>81</v>
      </c>
      <c r="F1224" s="859" t="s">
        <v>685</v>
      </c>
      <c r="G1224" s="860" t="s">
        <v>727</v>
      </c>
      <c r="H1224" s="861" t="s">
        <v>833</v>
      </c>
      <c r="I1224" s="862">
        <v>3</v>
      </c>
      <c r="J1224" s="863" t="s">
        <v>717</v>
      </c>
      <c r="K1224" s="779"/>
      <c r="L1224" s="781">
        <v>51</v>
      </c>
      <c r="M1224" s="781"/>
      <c r="N1224" s="779">
        <f t="shared" si="21"/>
        <v>51</v>
      </c>
      <c r="O1224" s="832"/>
    </row>
    <row r="1225" spans="1:15">
      <c r="A1225" s="859" t="s">
        <v>37</v>
      </c>
      <c r="B1225" s="859" t="s">
        <v>37</v>
      </c>
      <c r="C1225" s="859" t="s">
        <v>753</v>
      </c>
      <c r="D1225" s="860">
        <v>2014</v>
      </c>
      <c r="E1225" s="860" t="s">
        <v>81</v>
      </c>
      <c r="F1225" s="859" t="s">
        <v>685</v>
      </c>
      <c r="G1225" s="860" t="s">
        <v>727</v>
      </c>
      <c r="H1225" s="861" t="s">
        <v>794</v>
      </c>
      <c r="I1225" s="862">
        <v>3</v>
      </c>
      <c r="J1225" s="863" t="s">
        <v>717</v>
      </c>
      <c r="K1225" s="779"/>
      <c r="L1225" s="781">
        <v>136</v>
      </c>
      <c r="M1225" s="781"/>
      <c r="N1225" s="779">
        <f t="shared" si="21"/>
        <v>136</v>
      </c>
      <c r="O1225" s="832"/>
    </row>
    <row r="1226" spans="1:15">
      <c r="A1226" s="859" t="s">
        <v>37</v>
      </c>
      <c r="B1226" s="859" t="s">
        <v>37</v>
      </c>
      <c r="C1226" s="859" t="s">
        <v>753</v>
      </c>
      <c r="D1226" s="860">
        <v>2014</v>
      </c>
      <c r="E1226" s="860" t="s">
        <v>81</v>
      </c>
      <c r="F1226" s="859" t="s">
        <v>685</v>
      </c>
      <c r="G1226" s="860" t="s">
        <v>727</v>
      </c>
      <c r="H1226" s="861" t="s">
        <v>549</v>
      </c>
      <c r="I1226" s="862">
        <v>1</v>
      </c>
      <c r="J1226" s="863" t="s">
        <v>718</v>
      </c>
      <c r="K1226" s="779"/>
      <c r="L1226" s="781">
        <v>229</v>
      </c>
      <c r="M1226" s="781"/>
      <c r="N1226" s="779">
        <f t="shared" si="21"/>
        <v>229</v>
      </c>
      <c r="O1226" s="832"/>
    </row>
    <row r="1227" spans="1:15">
      <c r="A1227" s="859" t="s">
        <v>37</v>
      </c>
      <c r="B1227" s="859" t="s">
        <v>37</v>
      </c>
      <c r="C1227" s="859" t="s">
        <v>753</v>
      </c>
      <c r="D1227" s="860">
        <v>2014</v>
      </c>
      <c r="E1227" s="860" t="s">
        <v>81</v>
      </c>
      <c r="F1227" s="859" t="s">
        <v>685</v>
      </c>
      <c r="G1227" s="860" t="s">
        <v>727</v>
      </c>
      <c r="H1227" s="861" t="s">
        <v>820</v>
      </c>
      <c r="I1227" s="862">
        <v>1</v>
      </c>
      <c r="J1227" s="863" t="s">
        <v>718</v>
      </c>
      <c r="K1227" s="779"/>
      <c r="L1227" s="781">
        <v>4716</v>
      </c>
      <c r="M1227" s="781"/>
      <c r="N1227" s="779">
        <f t="shared" si="21"/>
        <v>4716</v>
      </c>
      <c r="O1227" s="832"/>
    </row>
    <row r="1228" spans="1:15">
      <c r="A1228" s="859" t="s">
        <v>37</v>
      </c>
      <c r="B1228" s="859" t="s">
        <v>37</v>
      </c>
      <c r="C1228" s="859" t="s">
        <v>753</v>
      </c>
      <c r="D1228" s="860">
        <v>2014</v>
      </c>
      <c r="E1228" s="860" t="s">
        <v>81</v>
      </c>
      <c r="F1228" s="859" t="s">
        <v>685</v>
      </c>
      <c r="G1228" s="860" t="s">
        <v>727</v>
      </c>
      <c r="H1228" s="861" t="s">
        <v>798</v>
      </c>
      <c r="I1228" s="862">
        <v>2</v>
      </c>
      <c r="J1228" s="863" t="s">
        <v>718</v>
      </c>
      <c r="K1228" s="779"/>
      <c r="L1228" s="781">
        <v>1</v>
      </c>
      <c r="M1228" s="781"/>
      <c r="N1228" s="779">
        <f t="shared" si="21"/>
        <v>1</v>
      </c>
      <c r="O1228" s="832"/>
    </row>
    <row r="1229" spans="1:15">
      <c r="A1229" s="859" t="s">
        <v>37</v>
      </c>
      <c r="B1229" s="859" t="s">
        <v>37</v>
      </c>
      <c r="C1229" s="859" t="s">
        <v>753</v>
      </c>
      <c r="D1229" s="860">
        <v>2014</v>
      </c>
      <c r="E1229" s="860" t="s">
        <v>81</v>
      </c>
      <c r="F1229" s="859" t="s">
        <v>685</v>
      </c>
      <c r="G1229" s="860" t="s">
        <v>727</v>
      </c>
      <c r="H1229" s="861" t="s">
        <v>800</v>
      </c>
      <c r="I1229" s="862">
        <v>1</v>
      </c>
      <c r="J1229" s="863" t="s">
        <v>718</v>
      </c>
      <c r="K1229" s="779"/>
      <c r="L1229" s="781">
        <v>236</v>
      </c>
      <c r="M1229" s="781"/>
      <c r="N1229" s="779">
        <f t="shared" si="21"/>
        <v>236</v>
      </c>
      <c r="O1229" s="832"/>
    </row>
    <row r="1230" spans="1:15">
      <c r="A1230" s="859" t="s">
        <v>37</v>
      </c>
      <c r="B1230" s="859" t="s">
        <v>37</v>
      </c>
      <c r="C1230" s="859" t="s">
        <v>753</v>
      </c>
      <c r="D1230" s="860">
        <v>2014</v>
      </c>
      <c r="E1230" s="860" t="s">
        <v>81</v>
      </c>
      <c r="F1230" s="859" t="s">
        <v>685</v>
      </c>
      <c r="G1230" s="860" t="s">
        <v>727</v>
      </c>
      <c r="H1230" s="861" t="s">
        <v>801</v>
      </c>
      <c r="I1230" s="862">
        <v>3</v>
      </c>
      <c r="J1230" s="863" t="s">
        <v>718</v>
      </c>
      <c r="K1230" s="779"/>
      <c r="L1230" s="781">
        <v>92</v>
      </c>
      <c r="M1230" s="781"/>
      <c r="N1230" s="779">
        <f t="shared" si="21"/>
        <v>92</v>
      </c>
      <c r="O1230" s="832"/>
    </row>
    <row r="1231" spans="1:15">
      <c r="A1231" s="859" t="s">
        <v>37</v>
      </c>
      <c r="B1231" s="859" t="s">
        <v>37</v>
      </c>
      <c r="C1231" s="859" t="s">
        <v>753</v>
      </c>
      <c r="D1231" s="860">
        <v>2014</v>
      </c>
      <c r="E1231" s="860" t="s">
        <v>81</v>
      </c>
      <c r="F1231" s="859" t="s">
        <v>685</v>
      </c>
      <c r="G1231" s="860" t="s">
        <v>727</v>
      </c>
      <c r="H1231" s="861" t="s">
        <v>803</v>
      </c>
      <c r="I1231" s="862">
        <v>2</v>
      </c>
      <c r="J1231" s="863" t="s">
        <v>718</v>
      </c>
      <c r="K1231" s="779"/>
      <c r="L1231" s="781">
        <v>124</v>
      </c>
      <c r="M1231" s="781"/>
      <c r="N1231" s="779">
        <f t="shared" si="21"/>
        <v>124</v>
      </c>
      <c r="O1231" s="832"/>
    </row>
    <row r="1232" spans="1:15">
      <c r="A1232" s="859" t="s">
        <v>37</v>
      </c>
      <c r="B1232" s="859" t="s">
        <v>37</v>
      </c>
      <c r="C1232" s="859" t="s">
        <v>753</v>
      </c>
      <c r="D1232" s="860">
        <v>2014</v>
      </c>
      <c r="E1232" s="860" t="s">
        <v>81</v>
      </c>
      <c r="F1232" s="859" t="s">
        <v>685</v>
      </c>
      <c r="G1232" s="860" t="s">
        <v>727</v>
      </c>
      <c r="H1232" s="861" t="s">
        <v>831</v>
      </c>
      <c r="I1232" s="862">
        <v>3</v>
      </c>
      <c r="J1232" s="863" t="s">
        <v>718</v>
      </c>
      <c r="K1232" s="779"/>
      <c r="L1232" s="781">
        <v>216</v>
      </c>
      <c r="M1232" s="781"/>
      <c r="N1232" s="779">
        <f t="shared" si="21"/>
        <v>216</v>
      </c>
      <c r="O1232" s="832"/>
    </row>
    <row r="1233" spans="1:15">
      <c r="A1233" s="859" t="s">
        <v>37</v>
      </c>
      <c r="B1233" s="859" t="s">
        <v>37</v>
      </c>
      <c r="C1233" s="859" t="s">
        <v>753</v>
      </c>
      <c r="D1233" s="860">
        <v>2014</v>
      </c>
      <c r="E1233" s="860" t="s">
        <v>81</v>
      </c>
      <c r="F1233" s="859" t="s">
        <v>685</v>
      </c>
      <c r="G1233" s="860" t="s">
        <v>727</v>
      </c>
      <c r="H1233" s="861" t="s">
        <v>603</v>
      </c>
      <c r="I1233" s="862">
        <v>3</v>
      </c>
      <c r="J1233" s="863" t="s">
        <v>718</v>
      </c>
      <c r="K1233" s="779"/>
      <c r="L1233" s="781">
        <v>6</v>
      </c>
      <c r="M1233" s="781"/>
      <c r="N1233" s="779">
        <f t="shared" si="21"/>
        <v>6</v>
      </c>
      <c r="O1233" s="832"/>
    </row>
    <row r="1234" spans="1:15">
      <c r="A1234" s="859" t="s">
        <v>37</v>
      </c>
      <c r="B1234" s="859" t="s">
        <v>37</v>
      </c>
      <c r="C1234" s="859" t="s">
        <v>753</v>
      </c>
      <c r="D1234" s="860">
        <v>2014</v>
      </c>
      <c r="E1234" s="860" t="s">
        <v>81</v>
      </c>
      <c r="F1234" s="859" t="s">
        <v>685</v>
      </c>
      <c r="G1234" s="860" t="s">
        <v>727</v>
      </c>
      <c r="H1234" s="861" t="s">
        <v>605</v>
      </c>
      <c r="I1234" s="862">
        <v>2</v>
      </c>
      <c r="J1234" s="863" t="s">
        <v>718</v>
      </c>
      <c r="K1234" s="779"/>
      <c r="L1234" s="781">
        <v>11</v>
      </c>
      <c r="M1234" s="781"/>
      <c r="N1234" s="779">
        <f t="shared" si="21"/>
        <v>11</v>
      </c>
      <c r="O1234" s="832"/>
    </row>
    <row r="1235" spans="1:15">
      <c r="A1235" s="859" t="s">
        <v>37</v>
      </c>
      <c r="B1235" s="859" t="s">
        <v>37</v>
      </c>
      <c r="C1235" s="859" t="s">
        <v>753</v>
      </c>
      <c r="D1235" s="860">
        <v>2014</v>
      </c>
      <c r="E1235" s="860" t="s">
        <v>81</v>
      </c>
      <c r="F1235" s="859" t="s">
        <v>685</v>
      </c>
      <c r="G1235" s="860" t="s">
        <v>727</v>
      </c>
      <c r="H1235" s="861" t="s">
        <v>607</v>
      </c>
      <c r="I1235" s="862">
        <v>2</v>
      </c>
      <c r="J1235" s="863" t="s">
        <v>718</v>
      </c>
      <c r="K1235" s="779"/>
      <c r="L1235" s="781">
        <v>19</v>
      </c>
      <c r="M1235" s="781"/>
      <c r="N1235" s="779">
        <f t="shared" si="21"/>
        <v>19</v>
      </c>
      <c r="O1235" s="832"/>
    </row>
    <row r="1236" spans="1:15">
      <c r="A1236" s="859" t="s">
        <v>37</v>
      </c>
      <c r="B1236" s="859" t="s">
        <v>37</v>
      </c>
      <c r="C1236" s="859" t="s">
        <v>753</v>
      </c>
      <c r="D1236" s="860">
        <v>2014</v>
      </c>
      <c r="E1236" s="860" t="s">
        <v>81</v>
      </c>
      <c r="F1236" s="859" t="s">
        <v>685</v>
      </c>
      <c r="G1236" s="860" t="s">
        <v>727</v>
      </c>
      <c r="H1236" s="861" t="s">
        <v>82</v>
      </c>
      <c r="I1236" s="862">
        <v>1</v>
      </c>
      <c r="J1236" s="863" t="s">
        <v>718</v>
      </c>
      <c r="K1236" s="779"/>
      <c r="L1236" s="781">
        <v>245</v>
      </c>
      <c r="M1236" s="781"/>
      <c r="N1236" s="779">
        <f t="shared" si="21"/>
        <v>245</v>
      </c>
      <c r="O1236" s="832"/>
    </row>
    <row r="1237" spans="1:15">
      <c r="A1237" s="859" t="s">
        <v>37</v>
      </c>
      <c r="B1237" s="859" t="s">
        <v>37</v>
      </c>
      <c r="C1237" s="859" t="s">
        <v>753</v>
      </c>
      <c r="D1237" s="860">
        <v>2014</v>
      </c>
      <c r="E1237" s="860" t="s">
        <v>81</v>
      </c>
      <c r="F1237" s="859" t="s">
        <v>685</v>
      </c>
      <c r="G1237" s="860" t="s">
        <v>727</v>
      </c>
      <c r="H1237" s="861" t="s">
        <v>419</v>
      </c>
      <c r="I1237" s="862">
        <v>2</v>
      </c>
      <c r="J1237" s="863" t="s">
        <v>718</v>
      </c>
      <c r="K1237" s="779"/>
      <c r="L1237" s="781">
        <v>484</v>
      </c>
      <c r="M1237" s="781"/>
      <c r="N1237" s="779">
        <f t="shared" si="21"/>
        <v>484</v>
      </c>
      <c r="O1237" s="832"/>
    </row>
    <row r="1238" spans="1:15">
      <c r="A1238" s="859" t="s">
        <v>37</v>
      </c>
      <c r="B1238" s="859" t="s">
        <v>37</v>
      </c>
      <c r="C1238" s="859" t="s">
        <v>753</v>
      </c>
      <c r="D1238" s="860">
        <v>2014</v>
      </c>
      <c r="E1238" s="860" t="s">
        <v>81</v>
      </c>
      <c r="F1238" s="859" t="s">
        <v>685</v>
      </c>
      <c r="G1238" s="860" t="s">
        <v>727</v>
      </c>
      <c r="H1238" s="861" t="s">
        <v>768</v>
      </c>
      <c r="I1238" s="862">
        <v>1</v>
      </c>
      <c r="J1238" s="863" t="s">
        <v>718</v>
      </c>
      <c r="K1238" s="779"/>
      <c r="L1238" s="781">
        <v>21</v>
      </c>
      <c r="M1238" s="781"/>
      <c r="N1238" s="779">
        <f t="shared" si="21"/>
        <v>21</v>
      </c>
      <c r="O1238" s="832"/>
    </row>
    <row r="1239" spans="1:15">
      <c r="A1239" s="859" t="s">
        <v>37</v>
      </c>
      <c r="B1239" s="859" t="s">
        <v>37</v>
      </c>
      <c r="C1239" s="859" t="s">
        <v>753</v>
      </c>
      <c r="D1239" s="860">
        <v>2014</v>
      </c>
      <c r="E1239" s="860" t="s">
        <v>81</v>
      </c>
      <c r="F1239" s="859" t="s">
        <v>685</v>
      </c>
      <c r="G1239" s="860" t="s">
        <v>727</v>
      </c>
      <c r="H1239" s="861" t="s">
        <v>79</v>
      </c>
      <c r="I1239" s="862">
        <v>1</v>
      </c>
      <c r="J1239" s="863" t="s">
        <v>718</v>
      </c>
      <c r="K1239" s="779"/>
      <c r="L1239" s="781">
        <v>559</v>
      </c>
      <c r="M1239" s="781"/>
      <c r="N1239" s="779">
        <f t="shared" si="21"/>
        <v>559</v>
      </c>
      <c r="O1239" s="832"/>
    </row>
    <row r="1240" spans="1:15">
      <c r="A1240" s="859" t="s">
        <v>37</v>
      </c>
      <c r="B1240" s="859" t="s">
        <v>37</v>
      </c>
      <c r="C1240" s="859" t="s">
        <v>753</v>
      </c>
      <c r="D1240" s="860">
        <v>2014</v>
      </c>
      <c r="E1240" s="860" t="s">
        <v>81</v>
      </c>
      <c r="F1240" s="859" t="s">
        <v>685</v>
      </c>
      <c r="G1240" s="860" t="s">
        <v>727</v>
      </c>
      <c r="H1240" s="861" t="s">
        <v>648</v>
      </c>
      <c r="I1240" s="862">
        <v>3</v>
      </c>
      <c r="J1240" s="863" t="s">
        <v>718</v>
      </c>
      <c r="K1240" s="779"/>
      <c r="L1240" s="781">
        <v>635</v>
      </c>
      <c r="M1240" s="781"/>
      <c r="N1240" s="779">
        <f t="shared" si="21"/>
        <v>635</v>
      </c>
      <c r="O1240" s="832"/>
    </row>
    <row r="1241" spans="1:15">
      <c r="A1241" s="859" t="s">
        <v>37</v>
      </c>
      <c r="B1241" s="859" t="s">
        <v>37</v>
      </c>
      <c r="C1241" s="859" t="s">
        <v>753</v>
      </c>
      <c r="D1241" s="860">
        <v>2014</v>
      </c>
      <c r="E1241" s="860" t="s">
        <v>81</v>
      </c>
      <c r="F1241" s="859" t="s">
        <v>685</v>
      </c>
      <c r="G1241" s="860" t="s">
        <v>727</v>
      </c>
      <c r="H1241" s="861" t="s">
        <v>777</v>
      </c>
      <c r="I1241" s="862">
        <v>1</v>
      </c>
      <c r="J1241" s="863" t="s">
        <v>718</v>
      </c>
      <c r="K1241" s="779"/>
      <c r="L1241" s="781">
        <v>1</v>
      </c>
      <c r="M1241" s="781"/>
      <c r="N1241" s="779">
        <f t="shared" si="21"/>
        <v>1</v>
      </c>
      <c r="O1241" s="832"/>
    </row>
    <row r="1242" spans="1:15">
      <c r="A1242" s="859" t="s">
        <v>37</v>
      </c>
      <c r="B1242" s="859" t="s">
        <v>37</v>
      </c>
      <c r="C1242" s="859" t="s">
        <v>753</v>
      </c>
      <c r="D1242" s="860">
        <v>2014</v>
      </c>
      <c r="E1242" s="860" t="s">
        <v>81</v>
      </c>
      <c r="F1242" s="859" t="s">
        <v>685</v>
      </c>
      <c r="G1242" s="860" t="s">
        <v>727</v>
      </c>
      <c r="H1242" s="861" t="s">
        <v>814</v>
      </c>
      <c r="I1242" s="862">
        <v>1</v>
      </c>
      <c r="J1242" s="863" t="s">
        <v>718</v>
      </c>
      <c r="K1242" s="779"/>
      <c r="L1242" s="781">
        <v>45</v>
      </c>
      <c r="M1242" s="781"/>
      <c r="N1242" s="779">
        <f t="shared" si="21"/>
        <v>45</v>
      </c>
      <c r="O1242" s="832"/>
    </row>
    <row r="1243" spans="1:15">
      <c r="A1243" s="859" t="s">
        <v>37</v>
      </c>
      <c r="B1243" s="859" t="s">
        <v>37</v>
      </c>
      <c r="C1243" s="859" t="s">
        <v>753</v>
      </c>
      <c r="D1243" s="860">
        <v>2014</v>
      </c>
      <c r="E1243" s="860" t="s">
        <v>81</v>
      </c>
      <c r="F1243" s="859" t="s">
        <v>685</v>
      </c>
      <c r="G1243" s="860" t="s">
        <v>727</v>
      </c>
      <c r="H1243" s="861" t="s">
        <v>549</v>
      </c>
      <c r="I1243" s="862">
        <v>1</v>
      </c>
      <c r="J1243" s="863" t="s">
        <v>733</v>
      </c>
      <c r="K1243" s="779"/>
      <c r="L1243" s="781">
        <v>14</v>
      </c>
      <c r="M1243" s="781"/>
      <c r="N1243" s="779">
        <f t="shared" si="21"/>
        <v>14</v>
      </c>
      <c r="O1243" s="832"/>
    </row>
    <row r="1244" spans="1:15">
      <c r="A1244" s="859" t="s">
        <v>37</v>
      </c>
      <c r="B1244" s="859" t="s">
        <v>37</v>
      </c>
      <c r="C1244" s="859" t="s">
        <v>753</v>
      </c>
      <c r="D1244" s="860">
        <v>2014</v>
      </c>
      <c r="E1244" s="860" t="s">
        <v>81</v>
      </c>
      <c r="F1244" s="859" t="s">
        <v>685</v>
      </c>
      <c r="G1244" s="860" t="s">
        <v>727</v>
      </c>
      <c r="H1244" s="861" t="s">
        <v>820</v>
      </c>
      <c r="I1244" s="862">
        <v>1</v>
      </c>
      <c r="J1244" s="863" t="s">
        <v>733</v>
      </c>
      <c r="K1244" s="779"/>
      <c r="L1244" s="781">
        <v>7752</v>
      </c>
      <c r="M1244" s="781"/>
      <c r="N1244" s="779">
        <f t="shared" si="21"/>
        <v>7752</v>
      </c>
      <c r="O1244" s="832"/>
    </row>
    <row r="1245" spans="1:15">
      <c r="A1245" s="859" t="s">
        <v>37</v>
      </c>
      <c r="B1245" s="859" t="s">
        <v>37</v>
      </c>
      <c r="C1245" s="859" t="s">
        <v>753</v>
      </c>
      <c r="D1245" s="860">
        <v>2014</v>
      </c>
      <c r="E1245" s="860" t="s">
        <v>81</v>
      </c>
      <c r="F1245" s="859" t="s">
        <v>685</v>
      </c>
      <c r="G1245" s="860" t="s">
        <v>727</v>
      </c>
      <c r="H1245" s="861" t="s">
        <v>796</v>
      </c>
      <c r="I1245" s="862">
        <v>3</v>
      </c>
      <c r="J1245" s="863" t="s">
        <v>733</v>
      </c>
      <c r="K1245" s="779"/>
      <c r="L1245" s="781">
        <v>358</v>
      </c>
      <c r="M1245" s="781"/>
      <c r="N1245" s="779">
        <f t="shared" si="21"/>
        <v>358</v>
      </c>
      <c r="O1245" s="832"/>
    </row>
    <row r="1246" spans="1:15">
      <c r="A1246" s="859" t="s">
        <v>37</v>
      </c>
      <c r="B1246" s="859" t="s">
        <v>37</v>
      </c>
      <c r="C1246" s="859" t="s">
        <v>753</v>
      </c>
      <c r="D1246" s="860">
        <v>2014</v>
      </c>
      <c r="E1246" s="860" t="s">
        <v>81</v>
      </c>
      <c r="F1246" s="859" t="s">
        <v>685</v>
      </c>
      <c r="G1246" s="860" t="s">
        <v>727</v>
      </c>
      <c r="H1246" s="861" t="s">
        <v>754</v>
      </c>
      <c r="I1246" s="862">
        <v>3</v>
      </c>
      <c r="J1246" s="863" t="s">
        <v>733</v>
      </c>
      <c r="K1246" s="779"/>
      <c r="L1246" s="781">
        <v>273</v>
      </c>
      <c r="M1246" s="781"/>
      <c r="N1246" s="779">
        <f t="shared" si="21"/>
        <v>273</v>
      </c>
      <c r="O1246" s="832"/>
    </row>
    <row r="1247" spans="1:15">
      <c r="A1247" s="859" t="s">
        <v>37</v>
      </c>
      <c r="B1247" s="859" t="s">
        <v>37</v>
      </c>
      <c r="C1247" s="859" t="s">
        <v>753</v>
      </c>
      <c r="D1247" s="860">
        <v>2014</v>
      </c>
      <c r="E1247" s="860" t="s">
        <v>81</v>
      </c>
      <c r="F1247" s="859" t="s">
        <v>685</v>
      </c>
      <c r="G1247" s="860" t="s">
        <v>727</v>
      </c>
      <c r="H1247" s="861" t="s">
        <v>756</v>
      </c>
      <c r="I1247" s="862">
        <v>3</v>
      </c>
      <c r="J1247" s="863" t="s">
        <v>733</v>
      </c>
      <c r="K1247" s="779"/>
      <c r="L1247" s="781">
        <v>1</v>
      </c>
      <c r="M1247" s="781"/>
      <c r="N1247" s="779">
        <f t="shared" si="21"/>
        <v>1</v>
      </c>
      <c r="O1247" s="832"/>
    </row>
    <row r="1248" spans="1:15">
      <c r="A1248" s="859" t="s">
        <v>37</v>
      </c>
      <c r="B1248" s="859" t="s">
        <v>37</v>
      </c>
      <c r="C1248" s="859" t="s">
        <v>753</v>
      </c>
      <c r="D1248" s="860">
        <v>2014</v>
      </c>
      <c r="E1248" s="860" t="s">
        <v>81</v>
      </c>
      <c r="F1248" s="859" t="s">
        <v>685</v>
      </c>
      <c r="G1248" s="860" t="s">
        <v>727</v>
      </c>
      <c r="H1248" s="861" t="s">
        <v>798</v>
      </c>
      <c r="I1248" s="862">
        <v>2</v>
      </c>
      <c r="J1248" s="863" t="s">
        <v>733</v>
      </c>
      <c r="K1248" s="779"/>
      <c r="L1248" s="781">
        <v>12</v>
      </c>
      <c r="M1248" s="781"/>
      <c r="N1248" s="779">
        <f t="shared" si="21"/>
        <v>12</v>
      </c>
      <c r="O1248" s="832"/>
    </row>
    <row r="1249" spans="1:15">
      <c r="A1249" s="859" t="s">
        <v>37</v>
      </c>
      <c r="B1249" s="859" t="s">
        <v>37</v>
      </c>
      <c r="C1249" s="859" t="s">
        <v>753</v>
      </c>
      <c r="D1249" s="860">
        <v>2014</v>
      </c>
      <c r="E1249" s="860" t="s">
        <v>81</v>
      </c>
      <c r="F1249" s="859" t="s">
        <v>685</v>
      </c>
      <c r="G1249" s="860" t="s">
        <v>727</v>
      </c>
      <c r="H1249" s="861" t="s">
        <v>764</v>
      </c>
      <c r="I1249" s="862">
        <v>3</v>
      </c>
      <c r="J1249" s="863" t="s">
        <v>733</v>
      </c>
      <c r="K1249" s="779"/>
      <c r="L1249" s="781">
        <v>14</v>
      </c>
      <c r="M1249" s="781"/>
      <c r="N1249" s="779">
        <f t="shared" si="21"/>
        <v>14</v>
      </c>
      <c r="O1249" s="832"/>
    </row>
    <row r="1250" spans="1:15">
      <c r="A1250" s="859" t="s">
        <v>37</v>
      </c>
      <c r="B1250" s="859" t="s">
        <v>37</v>
      </c>
      <c r="C1250" s="859" t="s">
        <v>753</v>
      </c>
      <c r="D1250" s="860">
        <v>2014</v>
      </c>
      <c r="E1250" s="860" t="s">
        <v>81</v>
      </c>
      <c r="F1250" s="859" t="s">
        <v>685</v>
      </c>
      <c r="G1250" s="860" t="s">
        <v>727</v>
      </c>
      <c r="H1250" s="861" t="s">
        <v>800</v>
      </c>
      <c r="I1250" s="862">
        <v>1</v>
      </c>
      <c r="J1250" s="863" t="s">
        <v>733</v>
      </c>
      <c r="K1250" s="779"/>
      <c r="L1250" s="781">
        <v>93</v>
      </c>
      <c r="M1250" s="781"/>
      <c r="N1250" s="779">
        <f t="shared" si="21"/>
        <v>93</v>
      </c>
      <c r="O1250" s="832"/>
    </row>
    <row r="1251" spans="1:15">
      <c r="A1251" s="859" t="s">
        <v>37</v>
      </c>
      <c r="B1251" s="859" t="s">
        <v>37</v>
      </c>
      <c r="C1251" s="859" t="s">
        <v>753</v>
      </c>
      <c r="D1251" s="860">
        <v>2014</v>
      </c>
      <c r="E1251" s="860" t="s">
        <v>81</v>
      </c>
      <c r="F1251" s="859" t="s">
        <v>685</v>
      </c>
      <c r="G1251" s="860" t="s">
        <v>727</v>
      </c>
      <c r="H1251" s="861" t="s">
        <v>801</v>
      </c>
      <c r="I1251" s="862">
        <v>3</v>
      </c>
      <c r="J1251" s="863" t="s">
        <v>733</v>
      </c>
      <c r="K1251" s="779"/>
      <c r="L1251" s="781">
        <v>52</v>
      </c>
      <c r="M1251" s="781"/>
      <c r="N1251" s="779">
        <f t="shared" si="21"/>
        <v>52</v>
      </c>
      <c r="O1251" s="832"/>
    </row>
    <row r="1252" spans="1:15">
      <c r="A1252" s="859" t="s">
        <v>37</v>
      </c>
      <c r="B1252" s="859" t="s">
        <v>37</v>
      </c>
      <c r="C1252" s="859" t="s">
        <v>753</v>
      </c>
      <c r="D1252" s="860">
        <v>2014</v>
      </c>
      <c r="E1252" s="860" t="s">
        <v>81</v>
      </c>
      <c r="F1252" s="859" t="s">
        <v>685</v>
      </c>
      <c r="G1252" s="860" t="s">
        <v>727</v>
      </c>
      <c r="H1252" s="861" t="s">
        <v>803</v>
      </c>
      <c r="I1252" s="862">
        <v>2</v>
      </c>
      <c r="J1252" s="863" t="s">
        <v>733</v>
      </c>
      <c r="K1252" s="779"/>
      <c r="L1252" s="781">
        <v>510</v>
      </c>
      <c r="M1252" s="781"/>
      <c r="N1252" s="779">
        <f t="shared" si="21"/>
        <v>510</v>
      </c>
      <c r="O1252" s="832"/>
    </row>
    <row r="1253" spans="1:15">
      <c r="A1253" s="859" t="s">
        <v>37</v>
      </c>
      <c r="B1253" s="859" t="s">
        <v>37</v>
      </c>
      <c r="C1253" s="859" t="s">
        <v>753</v>
      </c>
      <c r="D1253" s="860">
        <v>2014</v>
      </c>
      <c r="E1253" s="860" t="s">
        <v>81</v>
      </c>
      <c r="F1253" s="859" t="s">
        <v>685</v>
      </c>
      <c r="G1253" s="860" t="s">
        <v>727</v>
      </c>
      <c r="H1253" s="861" t="s">
        <v>831</v>
      </c>
      <c r="I1253" s="862">
        <v>3</v>
      </c>
      <c r="J1253" s="863" t="s">
        <v>733</v>
      </c>
      <c r="K1253" s="779"/>
      <c r="L1253" s="781">
        <v>320</v>
      </c>
      <c r="M1253" s="781"/>
      <c r="N1253" s="779">
        <f t="shared" ref="N1253:N1316" si="22">K1253+L1253+M1253</f>
        <v>320</v>
      </c>
      <c r="O1253" s="832"/>
    </row>
    <row r="1254" spans="1:15">
      <c r="A1254" s="859" t="s">
        <v>37</v>
      </c>
      <c r="B1254" s="859" t="s">
        <v>37</v>
      </c>
      <c r="C1254" s="859" t="s">
        <v>753</v>
      </c>
      <c r="D1254" s="860">
        <v>2014</v>
      </c>
      <c r="E1254" s="860" t="s">
        <v>81</v>
      </c>
      <c r="F1254" s="859" t="s">
        <v>685</v>
      </c>
      <c r="G1254" s="860" t="s">
        <v>727</v>
      </c>
      <c r="H1254" s="861" t="s">
        <v>603</v>
      </c>
      <c r="I1254" s="862">
        <v>3</v>
      </c>
      <c r="J1254" s="863" t="s">
        <v>733</v>
      </c>
      <c r="K1254" s="779"/>
      <c r="L1254" s="781">
        <v>4</v>
      </c>
      <c r="M1254" s="781"/>
      <c r="N1254" s="779">
        <f t="shared" si="22"/>
        <v>4</v>
      </c>
      <c r="O1254" s="832"/>
    </row>
    <row r="1255" spans="1:15">
      <c r="A1255" s="859" t="s">
        <v>37</v>
      </c>
      <c r="B1255" s="859" t="s">
        <v>37</v>
      </c>
      <c r="C1255" s="859" t="s">
        <v>753</v>
      </c>
      <c r="D1255" s="860">
        <v>2014</v>
      </c>
      <c r="E1255" s="860" t="s">
        <v>81</v>
      </c>
      <c r="F1255" s="859" t="s">
        <v>685</v>
      </c>
      <c r="G1255" s="860" t="s">
        <v>727</v>
      </c>
      <c r="H1255" s="861" t="s">
        <v>806</v>
      </c>
      <c r="I1255" s="862">
        <v>2</v>
      </c>
      <c r="J1255" s="863" t="s">
        <v>733</v>
      </c>
      <c r="K1255" s="779"/>
      <c r="L1255" s="781">
        <v>807</v>
      </c>
      <c r="M1255" s="781"/>
      <c r="N1255" s="779">
        <f t="shared" si="22"/>
        <v>807</v>
      </c>
      <c r="O1255" s="832"/>
    </row>
    <row r="1256" spans="1:15">
      <c r="A1256" s="859" t="s">
        <v>37</v>
      </c>
      <c r="B1256" s="859" t="s">
        <v>37</v>
      </c>
      <c r="C1256" s="859" t="s">
        <v>753</v>
      </c>
      <c r="D1256" s="860">
        <v>2014</v>
      </c>
      <c r="E1256" s="860" t="s">
        <v>81</v>
      </c>
      <c r="F1256" s="859" t="s">
        <v>685</v>
      </c>
      <c r="G1256" s="860" t="s">
        <v>727</v>
      </c>
      <c r="H1256" s="861" t="s">
        <v>605</v>
      </c>
      <c r="I1256" s="862">
        <v>2</v>
      </c>
      <c r="J1256" s="863" t="s">
        <v>733</v>
      </c>
      <c r="K1256" s="779"/>
      <c r="L1256" s="781">
        <v>19</v>
      </c>
      <c r="M1256" s="781"/>
      <c r="N1256" s="779">
        <f t="shared" si="22"/>
        <v>19</v>
      </c>
      <c r="O1256" s="832"/>
    </row>
    <row r="1257" spans="1:15">
      <c r="A1257" s="859" t="s">
        <v>37</v>
      </c>
      <c r="B1257" s="859" t="s">
        <v>37</v>
      </c>
      <c r="C1257" s="859" t="s">
        <v>753</v>
      </c>
      <c r="D1257" s="860">
        <v>2014</v>
      </c>
      <c r="E1257" s="860" t="s">
        <v>81</v>
      </c>
      <c r="F1257" s="859" t="s">
        <v>685</v>
      </c>
      <c r="G1257" s="860" t="s">
        <v>727</v>
      </c>
      <c r="H1257" s="861" t="s">
        <v>607</v>
      </c>
      <c r="I1257" s="862">
        <v>2</v>
      </c>
      <c r="J1257" s="863" t="s">
        <v>733</v>
      </c>
      <c r="K1257" s="779"/>
      <c r="L1257" s="781">
        <v>49</v>
      </c>
      <c r="M1257" s="781"/>
      <c r="N1257" s="779">
        <f t="shared" si="22"/>
        <v>49</v>
      </c>
      <c r="O1257" s="832"/>
    </row>
    <row r="1258" spans="1:15">
      <c r="A1258" s="859" t="s">
        <v>37</v>
      </c>
      <c r="B1258" s="859" t="s">
        <v>37</v>
      </c>
      <c r="C1258" s="859" t="s">
        <v>753</v>
      </c>
      <c r="D1258" s="860">
        <v>2014</v>
      </c>
      <c r="E1258" s="860" t="s">
        <v>81</v>
      </c>
      <c r="F1258" s="859" t="s">
        <v>685</v>
      </c>
      <c r="G1258" s="860" t="s">
        <v>727</v>
      </c>
      <c r="H1258" s="861" t="s">
        <v>82</v>
      </c>
      <c r="I1258" s="862">
        <v>1</v>
      </c>
      <c r="J1258" s="863" t="s">
        <v>733</v>
      </c>
      <c r="K1258" s="779"/>
      <c r="L1258" s="781">
        <v>1009</v>
      </c>
      <c r="M1258" s="781"/>
      <c r="N1258" s="779">
        <f t="shared" si="22"/>
        <v>1009</v>
      </c>
      <c r="O1258" s="832"/>
    </row>
    <row r="1259" spans="1:15">
      <c r="A1259" s="859" t="s">
        <v>37</v>
      </c>
      <c r="B1259" s="859" t="s">
        <v>37</v>
      </c>
      <c r="C1259" s="859" t="s">
        <v>753</v>
      </c>
      <c r="D1259" s="860">
        <v>2014</v>
      </c>
      <c r="E1259" s="860" t="s">
        <v>81</v>
      </c>
      <c r="F1259" s="859" t="s">
        <v>685</v>
      </c>
      <c r="G1259" s="860" t="s">
        <v>727</v>
      </c>
      <c r="H1259" s="861" t="s">
        <v>419</v>
      </c>
      <c r="I1259" s="862">
        <v>2</v>
      </c>
      <c r="J1259" s="863" t="s">
        <v>733</v>
      </c>
      <c r="K1259" s="779"/>
      <c r="L1259" s="781">
        <v>330</v>
      </c>
      <c r="M1259" s="781"/>
      <c r="N1259" s="779">
        <f t="shared" si="22"/>
        <v>330</v>
      </c>
      <c r="O1259" s="832"/>
    </row>
    <row r="1260" spans="1:15">
      <c r="A1260" s="859" t="s">
        <v>37</v>
      </c>
      <c r="B1260" s="859" t="s">
        <v>37</v>
      </c>
      <c r="C1260" s="859" t="s">
        <v>753</v>
      </c>
      <c r="D1260" s="860">
        <v>2014</v>
      </c>
      <c r="E1260" s="860" t="s">
        <v>81</v>
      </c>
      <c r="F1260" s="859" t="s">
        <v>685</v>
      </c>
      <c r="G1260" s="860" t="s">
        <v>727</v>
      </c>
      <c r="H1260" s="861" t="s">
        <v>767</v>
      </c>
      <c r="I1260" s="862">
        <v>1</v>
      </c>
      <c r="J1260" s="863" t="s">
        <v>733</v>
      </c>
      <c r="K1260" s="779"/>
      <c r="L1260" s="781">
        <v>14</v>
      </c>
      <c r="M1260" s="781"/>
      <c r="N1260" s="779">
        <f t="shared" si="22"/>
        <v>14</v>
      </c>
      <c r="O1260" s="832"/>
    </row>
    <row r="1261" spans="1:15">
      <c r="A1261" s="859" t="s">
        <v>37</v>
      </c>
      <c r="B1261" s="859" t="s">
        <v>37</v>
      </c>
      <c r="C1261" s="859" t="s">
        <v>753</v>
      </c>
      <c r="D1261" s="860">
        <v>2014</v>
      </c>
      <c r="E1261" s="860" t="s">
        <v>81</v>
      </c>
      <c r="F1261" s="859" t="s">
        <v>685</v>
      </c>
      <c r="G1261" s="860" t="s">
        <v>727</v>
      </c>
      <c r="H1261" s="861" t="s">
        <v>768</v>
      </c>
      <c r="I1261" s="862">
        <v>1</v>
      </c>
      <c r="J1261" s="863" t="s">
        <v>733</v>
      </c>
      <c r="K1261" s="779"/>
      <c r="L1261" s="781">
        <v>1613</v>
      </c>
      <c r="M1261" s="781"/>
      <c r="N1261" s="779">
        <f t="shared" si="22"/>
        <v>1613</v>
      </c>
      <c r="O1261" s="832"/>
    </row>
    <row r="1262" spans="1:15">
      <c r="A1262" s="859" t="s">
        <v>37</v>
      </c>
      <c r="B1262" s="859" t="s">
        <v>37</v>
      </c>
      <c r="C1262" s="859" t="s">
        <v>753</v>
      </c>
      <c r="D1262" s="860">
        <v>2014</v>
      </c>
      <c r="E1262" s="860" t="s">
        <v>81</v>
      </c>
      <c r="F1262" s="859" t="s">
        <v>685</v>
      </c>
      <c r="G1262" s="860" t="s">
        <v>727</v>
      </c>
      <c r="H1262" s="861" t="s">
        <v>79</v>
      </c>
      <c r="I1262" s="862">
        <v>1</v>
      </c>
      <c r="J1262" s="863" t="s">
        <v>733</v>
      </c>
      <c r="K1262" s="779"/>
      <c r="L1262" s="781">
        <v>320</v>
      </c>
      <c r="M1262" s="781"/>
      <c r="N1262" s="779">
        <f t="shared" si="22"/>
        <v>320</v>
      </c>
      <c r="O1262" s="832"/>
    </row>
    <row r="1263" spans="1:15">
      <c r="A1263" s="859" t="s">
        <v>37</v>
      </c>
      <c r="B1263" s="859" t="s">
        <v>37</v>
      </c>
      <c r="C1263" s="859" t="s">
        <v>753</v>
      </c>
      <c r="D1263" s="860">
        <v>2014</v>
      </c>
      <c r="E1263" s="860" t="s">
        <v>81</v>
      </c>
      <c r="F1263" s="859" t="s">
        <v>685</v>
      </c>
      <c r="G1263" s="860" t="s">
        <v>727</v>
      </c>
      <c r="H1263" s="861" t="s">
        <v>643</v>
      </c>
      <c r="I1263" s="862">
        <v>2</v>
      </c>
      <c r="J1263" s="863" t="s">
        <v>733</v>
      </c>
      <c r="K1263" s="779"/>
      <c r="L1263" s="781">
        <v>329</v>
      </c>
      <c r="M1263" s="781"/>
      <c r="N1263" s="779">
        <f t="shared" si="22"/>
        <v>329</v>
      </c>
      <c r="O1263" s="832"/>
    </row>
    <row r="1264" spans="1:15">
      <c r="A1264" s="859" t="s">
        <v>37</v>
      </c>
      <c r="B1264" s="859" t="s">
        <v>37</v>
      </c>
      <c r="C1264" s="859" t="s">
        <v>753</v>
      </c>
      <c r="D1264" s="860">
        <v>2014</v>
      </c>
      <c r="E1264" s="860" t="s">
        <v>81</v>
      </c>
      <c r="F1264" s="859" t="s">
        <v>685</v>
      </c>
      <c r="G1264" s="860" t="s">
        <v>727</v>
      </c>
      <c r="H1264" s="861" t="s">
        <v>769</v>
      </c>
      <c r="I1264" s="862">
        <v>3</v>
      </c>
      <c r="J1264" s="863" t="s">
        <v>733</v>
      </c>
      <c r="K1264" s="779"/>
      <c r="L1264" s="781">
        <v>310</v>
      </c>
      <c r="M1264" s="781"/>
      <c r="N1264" s="779">
        <f t="shared" si="22"/>
        <v>310</v>
      </c>
      <c r="O1264" s="832"/>
    </row>
    <row r="1265" spans="1:15">
      <c r="A1265" s="859" t="s">
        <v>37</v>
      </c>
      <c r="B1265" s="859" t="s">
        <v>37</v>
      </c>
      <c r="C1265" s="859" t="s">
        <v>753</v>
      </c>
      <c r="D1265" s="860">
        <v>2014</v>
      </c>
      <c r="E1265" s="860" t="s">
        <v>81</v>
      </c>
      <c r="F1265" s="859" t="s">
        <v>685</v>
      </c>
      <c r="G1265" s="860" t="s">
        <v>727</v>
      </c>
      <c r="H1265" s="861" t="s">
        <v>770</v>
      </c>
      <c r="I1265" s="862">
        <v>2</v>
      </c>
      <c r="J1265" s="863" t="s">
        <v>733</v>
      </c>
      <c r="K1265" s="779"/>
      <c r="L1265" s="781">
        <v>215</v>
      </c>
      <c r="M1265" s="781"/>
      <c r="N1265" s="779">
        <f t="shared" si="22"/>
        <v>215</v>
      </c>
      <c r="O1265" s="832"/>
    </row>
    <row r="1266" spans="1:15">
      <c r="A1266" s="859" t="s">
        <v>37</v>
      </c>
      <c r="B1266" s="859" t="s">
        <v>37</v>
      </c>
      <c r="C1266" s="859" t="s">
        <v>753</v>
      </c>
      <c r="D1266" s="860">
        <v>2014</v>
      </c>
      <c r="E1266" s="860" t="s">
        <v>81</v>
      </c>
      <c r="F1266" s="859" t="s">
        <v>685</v>
      </c>
      <c r="G1266" s="860" t="s">
        <v>727</v>
      </c>
      <c r="H1266" s="861" t="s">
        <v>810</v>
      </c>
      <c r="I1266" s="862">
        <v>1</v>
      </c>
      <c r="J1266" s="863" t="s">
        <v>733</v>
      </c>
      <c r="K1266" s="779"/>
      <c r="L1266" s="781">
        <v>40</v>
      </c>
      <c r="M1266" s="781"/>
      <c r="N1266" s="779">
        <f t="shared" si="22"/>
        <v>40</v>
      </c>
      <c r="O1266" s="832"/>
    </row>
    <row r="1267" spans="1:15">
      <c r="A1267" s="859" t="s">
        <v>37</v>
      </c>
      <c r="B1267" s="859" t="s">
        <v>37</v>
      </c>
      <c r="C1267" s="859" t="s">
        <v>753</v>
      </c>
      <c r="D1267" s="860">
        <v>2014</v>
      </c>
      <c r="E1267" s="860" t="s">
        <v>81</v>
      </c>
      <c r="F1267" s="859" t="s">
        <v>685</v>
      </c>
      <c r="G1267" s="860" t="s">
        <v>727</v>
      </c>
      <c r="H1267" s="861" t="s">
        <v>648</v>
      </c>
      <c r="I1267" s="862">
        <v>3</v>
      </c>
      <c r="J1267" s="863" t="s">
        <v>733</v>
      </c>
      <c r="K1267" s="779"/>
      <c r="L1267" s="781">
        <v>577</v>
      </c>
      <c r="M1267" s="781"/>
      <c r="N1267" s="779">
        <f t="shared" si="22"/>
        <v>577</v>
      </c>
      <c r="O1267" s="832"/>
    </row>
    <row r="1268" spans="1:15">
      <c r="A1268" s="859" t="s">
        <v>37</v>
      </c>
      <c r="B1268" s="859" t="s">
        <v>37</v>
      </c>
      <c r="C1268" s="859" t="s">
        <v>753</v>
      </c>
      <c r="D1268" s="860">
        <v>2014</v>
      </c>
      <c r="E1268" s="860" t="s">
        <v>81</v>
      </c>
      <c r="F1268" s="859" t="s">
        <v>685</v>
      </c>
      <c r="G1268" s="860" t="s">
        <v>727</v>
      </c>
      <c r="H1268" s="861" t="s">
        <v>777</v>
      </c>
      <c r="I1268" s="862">
        <v>1</v>
      </c>
      <c r="J1268" s="863" t="s">
        <v>733</v>
      </c>
      <c r="K1268" s="779"/>
      <c r="L1268" s="781">
        <v>28</v>
      </c>
      <c r="M1268" s="781"/>
      <c r="N1268" s="779">
        <f t="shared" si="22"/>
        <v>28</v>
      </c>
      <c r="O1268" s="832"/>
    </row>
    <row r="1269" spans="1:15">
      <c r="A1269" s="859" t="s">
        <v>37</v>
      </c>
      <c r="B1269" s="859" t="s">
        <v>37</v>
      </c>
      <c r="C1269" s="859" t="s">
        <v>753</v>
      </c>
      <c r="D1269" s="860">
        <v>2014</v>
      </c>
      <c r="E1269" s="860" t="s">
        <v>81</v>
      </c>
      <c r="F1269" s="859" t="s">
        <v>685</v>
      </c>
      <c r="G1269" s="860" t="s">
        <v>727</v>
      </c>
      <c r="H1269" s="861" t="s">
        <v>814</v>
      </c>
      <c r="I1269" s="862">
        <v>1</v>
      </c>
      <c r="J1269" s="863" t="s">
        <v>733</v>
      </c>
      <c r="K1269" s="779"/>
      <c r="L1269" s="781">
        <v>344</v>
      </c>
      <c r="M1269" s="781"/>
      <c r="N1269" s="779">
        <f t="shared" si="22"/>
        <v>344</v>
      </c>
      <c r="O1269" s="832"/>
    </row>
    <row r="1270" spans="1:15">
      <c r="A1270" s="859" t="s">
        <v>37</v>
      </c>
      <c r="B1270" s="859" t="s">
        <v>37</v>
      </c>
      <c r="C1270" s="859" t="s">
        <v>753</v>
      </c>
      <c r="D1270" s="860">
        <v>2014</v>
      </c>
      <c r="E1270" s="860" t="s">
        <v>81</v>
      </c>
      <c r="F1270" s="859" t="s">
        <v>685</v>
      </c>
      <c r="G1270" s="860" t="s">
        <v>727</v>
      </c>
      <c r="H1270" s="861" t="s">
        <v>784</v>
      </c>
      <c r="I1270" s="862">
        <v>2</v>
      </c>
      <c r="J1270" s="863" t="s">
        <v>733</v>
      </c>
      <c r="K1270" s="779"/>
      <c r="L1270" s="781">
        <v>76</v>
      </c>
      <c r="M1270" s="781"/>
      <c r="N1270" s="779">
        <f t="shared" si="22"/>
        <v>76</v>
      </c>
      <c r="O1270" s="832"/>
    </row>
    <row r="1271" spans="1:15">
      <c r="A1271" s="859" t="s">
        <v>37</v>
      </c>
      <c r="B1271" s="859" t="s">
        <v>37</v>
      </c>
      <c r="C1271" s="859" t="s">
        <v>753</v>
      </c>
      <c r="D1271" s="860">
        <v>2014</v>
      </c>
      <c r="E1271" s="860" t="s">
        <v>81</v>
      </c>
      <c r="F1271" s="859" t="s">
        <v>685</v>
      </c>
      <c r="G1271" s="860" t="s">
        <v>727</v>
      </c>
      <c r="H1271" s="861" t="s">
        <v>832</v>
      </c>
      <c r="I1271" s="862">
        <v>3</v>
      </c>
      <c r="J1271" s="863" t="s">
        <v>733</v>
      </c>
      <c r="K1271" s="779"/>
      <c r="L1271" s="781">
        <v>1865</v>
      </c>
      <c r="M1271" s="781"/>
      <c r="N1271" s="779">
        <f t="shared" si="22"/>
        <v>1865</v>
      </c>
      <c r="O1271" s="832"/>
    </row>
    <row r="1272" spans="1:15">
      <c r="A1272" s="859" t="s">
        <v>37</v>
      </c>
      <c r="B1272" s="859" t="s">
        <v>37</v>
      </c>
      <c r="C1272" s="859" t="s">
        <v>753</v>
      </c>
      <c r="D1272" s="860">
        <v>2014</v>
      </c>
      <c r="E1272" s="860" t="s">
        <v>81</v>
      </c>
      <c r="F1272" s="859" t="s">
        <v>685</v>
      </c>
      <c r="G1272" s="860" t="s">
        <v>727</v>
      </c>
      <c r="H1272" s="861" t="s">
        <v>791</v>
      </c>
      <c r="I1272" s="862">
        <v>2</v>
      </c>
      <c r="J1272" s="863" t="s">
        <v>733</v>
      </c>
      <c r="K1272" s="779"/>
      <c r="L1272" s="781">
        <v>54</v>
      </c>
      <c r="M1272" s="781"/>
      <c r="N1272" s="779">
        <f t="shared" si="22"/>
        <v>54</v>
      </c>
      <c r="O1272" s="832"/>
    </row>
    <row r="1273" spans="1:15">
      <c r="A1273" s="859" t="s">
        <v>37</v>
      </c>
      <c r="B1273" s="859" t="s">
        <v>37</v>
      </c>
      <c r="C1273" s="859" t="s">
        <v>753</v>
      </c>
      <c r="D1273" s="860">
        <v>2014</v>
      </c>
      <c r="E1273" s="860" t="s">
        <v>81</v>
      </c>
      <c r="F1273" s="859" t="s">
        <v>685</v>
      </c>
      <c r="G1273" s="860" t="s">
        <v>727</v>
      </c>
      <c r="H1273" s="861" t="s">
        <v>819</v>
      </c>
      <c r="I1273" s="862">
        <v>3</v>
      </c>
      <c r="J1273" s="863" t="s">
        <v>733</v>
      </c>
      <c r="K1273" s="779"/>
      <c r="L1273" s="781">
        <v>9</v>
      </c>
      <c r="M1273" s="781"/>
      <c r="N1273" s="779">
        <f t="shared" si="22"/>
        <v>9</v>
      </c>
      <c r="O1273" s="832"/>
    </row>
    <row r="1274" spans="1:15">
      <c r="A1274" s="859" t="s">
        <v>37</v>
      </c>
      <c r="B1274" s="859" t="s">
        <v>37</v>
      </c>
      <c r="C1274" s="859" t="s">
        <v>753</v>
      </c>
      <c r="D1274" s="860">
        <v>2014</v>
      </c>
      <c r="E1274" s="860" t="s">
        <v>81</v>
      </c>
      <c r="F1274" s="859" t="s">
        <v>685</v>
      </c>
      <c r="G1274" s="860" t="s">
        <v>727</v>
      </c>
      <c r="H1274" s="861" t="s">
        <v>792</v>
      </c>
      <c r="I1274" s="862">
        <v>2</v>
      </c>
      <c r="J1274" s="863" t="s">
        <v>733</v>
      </c>
      <c r="K1274" s="779"/>
      <c r="L1274" s="781">
        <v>961</v>
      </c>
      <c r="M1274" s="781"/>
      <c r="N1274" s="779">
        <f t="shared" si="22"/>
        <v>961</v>
      </c>
      <c r="O1274" s="832"/>
    </row>
    <row r="1275" spans="1:15">
      <c r="A1275" s="859" t="s">
        <v>37</v>
      </c>
      <c r="B1275" s="859" t="s">
        <v>37</v>
      </c>
      <c r="C1275" s="859" t="s">
        <v>753</v>
      </c>
      <c r="D1275" s="860">
        <v>2014</v>
      </c>
      <c r="E1275" s="860" t="s">
        <v>81</v>
      </c>
      <c r="F1275" s="859" t="s">
        <v>685</v>
      </c>
      <c r="G1275" s="860" t="s">
        <v>727</v>
      </c>
      <c r="H1275" s="861" t="s">
        <v>833</v>
      </c>
      <c r="I1275" s="862">
        <v>3</v>
      </c>
      <c r="J1275" s="863" t="s">
        <v>733</v>
      </c>
      <c r="K1275" s="779"/>
      <c r="L1275" s="781">
        <v>232</v>
      </c>
      <c r="M1275" s="781"/>
      <c r="N1275" s="779">
        <f t="shared" si="22"/>
        <v>232</v>
      </c>
      <c r="O1275" s="832"/>
    </row>
    <row r="1276" spans="1:15">
      <c r="A1276" s="859" t="s">
        <v>37</v>
      </c>
      <c r="B1276" s="859" t="s">
        <v>37</v>
      </c>
      <c r="C1276" s="859" t="s">
        <v>753</v>
      </c>
      <c r="D1276" s="860">
        <v>2014</v>
      </c>
      <c r="E1276" s="860" t="s">
        <v>81</v>
      </c>
      <c r="F1276" s="859" t="s">
        <v>685</v>
      </c>
      <c r="G1276" s="860" t="s">
        <v>727</v>
      </c>
      <c r="H1276" s="861" t="s">
        <v>794</v>
      </c>
      <c r="I1276" s="862">
        <v>3</v>
      </c>
      <c r="J1276" s="863" t="s">
        <v>733</v>
      </c>
      <c r="K1276" s="779"/>
      <c r="L1276" s="781">
        <v>78</v>
      </c>
      <c r="M1276" s="781"/>
      <c r="N1276" s="779">
        <f t="shared" si="22"/>
        <v>78</v>
      </c>
      <c r="O1276" s="832"/>
    </row>
    <row r="1277" spans="1:15">
      <c r="A1277" s="859" t="s">
        <v>37</v>
      </c>
      <c r="B1277" s="859" t="s">
        <v>37</v>
      </c>
      <c r="C1277" s="859" t="s">
        <v>753</v>
      </c>
      <c r="D1277" s="860">
        <v>2014</v>
      </c>
      <c r="E1277" s="860" t="s">
        <v>81</v>
      </c>
      <c r="F1277" s="859" t="s">
        <v>685</v>
      </c>
      <c r="G1277" s="860" t="s">
        <v>728</v>
      </c>
      <c r="H1277" s="861" t="s">
        <v>821</v>
      </c>
      <c r="I1277" s="862">
        <v>3</v>
      </c>
      <c r="J1277" s="863" t="s">
        <v>725</v>
      </c>
      <c r="K1277" s="779"/>
      <c r="L1277" s="781">
        <v>7</v>
      </c>
      <c r="M1277" s="781"/>
      <c r="N1277" s="779">
        <f t="shared" si="22"/>
        <v>7</v>
      </c>
      <c r="O1277" s="832"/>
    </row>
    <row r="1278" spans="1:15">
      <c r="A1278" s="859" t="s">
        <v>37</v>
      </c>
      <c r="B1278" s="859" t="s">
        <v>37</v>
      </c>
      <c r="C1278" s="859" t="s">
        <v>753</v>
      </c>
      <c r="D1278" s="860">
        <v>2014</v>
      </c>
      <c r="E1278" s="860" t="s">
        <v>81</v>
      </c>
      <c r="F1278" s="859" t="s">
        <v>685</v>
      </c>
      <c r="G1278" s="860" t="s">
        <v>728</v>
      </c>
      <c r="H1278" s="861" t="s">
        <v>822</v>
      </c>
      <c r="I1278" s="862">
        <v>3</v>
      </c>
      <c r="J1278" s="863" t="s">
        <v>725</v>
      </c>
      <c r="K1278" s="779"/>
      <c r="L1278" s="781">
        <v>4</v>
      </c>
      <c r="M1278" s="781"/>
      <c r="N1278" s="779">
        <f t="shared" si="22"/>
        <v>4</v>
      </c>
      <c r="O1278" s="832"/>
    </row>
    <row r="1279" spans="1:15">
      <c r="A1279" s="859" t="s">
        <v>37</v>
      </c>
      <c r="B1279" s="859" t="s">
        <v>37</v>
      </c>
      <c r="C1279" s="859" t="s">
        <v>753</v>
      </c>
      <c r="D1279" s="860">
        <v>2014</v>
      </c>
      <c r="E1279" s="860" t="s">
        <v>81</v>
      </c>
      <c r="F1279" s="859" t="s">
        <v>685</v>
      </c>
      <c r="G1279" s="860" t="s">
        <v>728</v>
      </c>
      <c r="H1279" s="861" t="s">
        <v>755</v>
      </c>
      <c r="I1279" s="862">
        <v>3</v>
      </c>
      <c r="J1279" s="863" t="s">
        <v>725</v>
      </c>
      <c r="K1279" s="779"/>
      <c r="L1279" s="781">
        <v>12</v>
      </c>
      <c r="M1279" s="781"/>
      <c r="N1279" s="779">
        <f t="shared" si="22"/>
        <v>12</v>
      </c>
      <c r="O1279" s="832"/>
    </row>
    <row r="1280" spans="1:15">
      <c r="A1280" s="859" t="s">
        <v>37</v>
      </c>
      <c r="B1280" s="859" t="s">
        <v>37</v>
      </c>
      <c r="C1280" s="859" t="s">
        <v>753</v>
      </c>
      <c r="D1280" s="860">
        <v>2014</v>
      </c>
      <c r="E1280" s="860" t="s">
        <v>81</v>
      </c>
      <c r="F1280" s="859" t="s">
        <v>685</v>
      </c>
      <c r="G1280" s="860" t="s">
        <v>728</v>
      </c>
      <c r="H1280" s="861" t="s">
        <v>756</v>
      </c>
      <c r="I1280" s="862">
        <v>3</v>
      </c>
      <c r="J1280" s="863" t="s">
        <v>725</v>
      </c>
      <c r="K1280" s="779"/>
      <c r="L1280" s="781">
        <v>74</v>
      </c>
      <c r="M1280" s="781"/>
      <c r="N1280" s="779">
        <f t="shared" si="22"/>
        <v>74</v>
      </c>
      <c r="O1280" s="832"/>
    </row>
    <row r="1281" spans="1:15">
      <c r="A1281" s="859" t="s">
        <v>37</v>
      </c>
      <c r="B1281" s="859" t="s">
        <v>37</v>
      </c>
      <c r="C1281" s="859" t="s">
        <v>753</v>
      </c>
      <c r="D1281" s="860">
        <v>2014</v>
      </c>
      <c r="E1281" s="860" t="s">
        <v>81</v>
      </c>
      <c r="F1281" s="859" t="s">
        <v>685</v>
      </c>
      <c r="G1281" s="860" t="s">
        <v>728</v>
      </c>
      <c r="H1281" s="861" t="s">
        <v>758</v>
      </c>
      <c r="I1281" s="862">
        <v>3</v>
      </c>
      <c r="J1281" s="863" t="s">
        <v>725</v>
      </c>
      <c r="K1281" s="779"/>
      <c r="L1281" s="781">
        <v>14</v>
      </c>
      <c r="M1281" s="781"/>
      <c r="N1281" s="779">
        <f t="shared" si="22"/>
        <v>14</v>
      </c>
      <c r="O1281" s="832"/>
    </row>
    <row r="1282" spans="1:15">
      <c r="A1282" s="859" t="s">
        <v>37</v>
      </c>
      <c r="B1282" s="859" t="s">
        <v>37</v>
      </c>
      <c r="C1282" s="859" t="s">
        <v>753</v>
      </c>
      <c r="D1282" s="860">
        <v>2014</v>
      </c>
      <c r="E1282" s="860" t="s">
        <v>81</v>
      </c>
      <c r="F1282" s="859" t="s">
        <v>685</v>
      </c>
      <c r="G1282" s="860" t="s">
        <v>728</v>
      </c>
      <c r="H1282" s="861" t="s">
        <v>834</v>
      </c>
      <c r="I1282" s="862">
        <v>2</v>
      </c>
      <c r="J1282" s="863" t="s">
        <v>725</v>
      </c>
      <c r="K1282" s="779"/>
      <c r="L1282" s="781">
        <v>2</v>
      </c>
      <c r="M1282" s="781"/>
      <c r="N1282" s="779">
        <f t="shared" si="22"/>
        <v>2</v>
      </c>
      <c r="O1282" s="832"/>
    </row>
    <row r="1283" spans="1:15">
      <c r="A1283" s="859" t="s">
        <v>37</v>
      </c>
      <c r="B1283" s="859" t="s">
        <v>37</v>
      </c>
      <c r="C1283" s="859" t="s">
        <v>753</v>
      </c>
      <c r="D1283" s="860">
        <v>2014</v>
      </c>
      <c r="E1283" s="860" t="s">
        <v>81</v>
      </c>
      <c r="F1283" s="859" t="s">
        <v>685</v>
      </c>
      <c r="G1283" s="860" t="s">
        <v>728</v>
      </c>
      <c r="H1283" s="861" t="s">
        <v>762</v>
      </c>
      <c r="I1283" s="862">
        <v>3</v>
      </c>
      <c r="J1283" s="863" t="s">
        <v>725</v>
      </c>
      <c r="K1283" s="779"/>
      <c r="L1283" s="781">
        <v>21</v>
      </c>
      <c r="M1283" s="781"/>
      <c r="N1283" s="779">
        <f t="shared" si="22"/>
        <v>21</v>
      </c>
      <c r="O1283" s="832"/>
    </row>
    <row r="1284" spans="1:15">
      <c r="A1284" s="859" t="s">
        <v>37</v>
      </c>
      <c r="B1284" s="859" t="s">
        <v>37</v>
      </c>
      <c r="C1284" s="859" t="s">
        <v>753</v>
      </c>
      <c r="D1284" s="860">
        <v>2014</v>
      </c>
      <c r="E1284" s="860" t="s">
        <v>81</v>
      </c>
      <c r="F1284" s="859" t="s">
        <v>685</v>
      </c>
      <c r="G1284" s="860" t="s">
        <v>728</v>
      </c>
      <c r="H1284" s="861" t="s">
        <v>763</v>
      </c>
      <c r="I1284" s="862">
        <v>3</v>
      </c>
      <c r="J1284" s="863" t="s">
        <v>725</v>
      </c>
      <c r="K1284" s="779"/>
      <c r="L1284" s="781">
        <v>17</v>
      </c>
      <c r="M1284" s="781"/>
      <c r="N1284" s="779">
        <f t="shared" si="22"/>
        <v>17</v>
      </c>
      <c r="O1284" s="832"/>
    </row>
    <row r="1285" spans="1:15">
      <c r="A1285" s="859" t="s">
        <v>37</v>
      </c>
      <c r="B1285" s="859" t="s">
        <v>37</v>
      </c>
      <c r="C1285" s="859" t="s">
        <v>753</v>
      </c>
      <c r="D1285" s="860">
        <v>2014</v>
      </c>
      <c r="E1285" s="860" t="s">
        <v>81</v>
      </c>
      <c r="F1285" s="859" t="s">
        <v>685</v>
      </c>
      <c r="G1285" s="860" t="s">
        <v>728</v>
      </c>
      <c r="H1285" s="861" t="s">
        <v>801</v>
      </c>
      <c r="I1285" s="862">
        <v>3</v>
      </c>
      <c r="J1285" s="863" t="s">
        <v>725</v>
      </c>
      <c r="K1285" s="779"/>
      <c r="L1285" s="781">
        <v>11</v>
      </c>
      <c r="M1285" s="781"/>
      <c r="N1285" s="779">
        <f t="shared" si="22"/>
        <v>11</v>
      </c>
      <c r="O1285" s="832"/>
    </row>
    <row r="1286" spans="1:15">
      <c r="A1286" s="859" t="s">
        <v>37</v>
      </c>
      <c r="B1286" s="859" t="s">
        <v>37</v>
      </c>
      <c r="C1286" s="859" t="s">
        <v>753</v>
      </c>
      <c r="D1286" s="860">
        <v>2014</v>
      </c>
      <c r="E1286" s="860" t="s">
        <v>81</v>
      </c>
      <c r="F1286" s="859" t="s">
        <v>685</v>
      </c>
      <c r="G1286" s="860" t="s">
        <v>728</v>
      </c>
      <c r="H1286" s="861" t="s">
        <v>803</v>
      </c>
      <c r="I1286" s="862">
        <v>2</v>
      </c>
      <c r="J1286" s="863" t="s">
        <v>725</v>
      </c>
      <c r="K1286" s="779"/>
      <c r="L1286" s="781">
        <v>1</v>
      </c>
      <c r="M1286" s="781"/>
      <c r="N1286" s="779">
        <f t="shared" si="22"/>
        <v>1</v>
      </c>
      <c r="O1286" s="832"/>
    </row>
    <row r="1287" spans="1:15">
      <c r="A1287" s="859" t="s">
        <v>37</v>
      </c>
      <c r="B1287" s="859" t="s">
        <v>37</v>
      </c>
      <c r="C1287" s="859" t="s">
        <v>753</v>
      </c>
      <c r="D1287" s="860">
        <v>2014</v>
      </c>
      <c r="E1287" s="860" t="s">
        <v>81</v>
      </c>
      <c r="F1287" s="859" t="s">
        <v>685</v>
      </c>
      <c r="G1287" s="860" t="s">
        <v>728</v>
      </c>
      <c r="H1287" s="861" t="s">
        <v>806</v>
      </c>
      <c r="I1287" s="862">
        <v>2</v>
      </c>
      <c r="J1287" s="863" t="s">
        <v>725</v>
      </c>
      <c r="K1287" s="779"/>
      <c r="L1287" s="781">
        <v>2</v>
      </c>
      <c r="M1287" s="781"/>
      <c r="N1287" s="779">
        <f t="shared" si="22"/>
        <v>2</v>
      </c>
      <c r="O1287" s="832"/>
    </row>
    <row r="1288" spans="1:15">
      <c r="A1288" s="859" t="s">
        <v>37</v>
      </c>
      <c r="B1288" s="859" t="s">
        <v>37</v>
      </c>
      <c r="C1288" s="859" t="s">
        <v>753</v>
      </c>
      <c r="D1288" s="860">
        <v>2014</v>
      </c>
      <c r="E1288" s="860" t="s">
        <v>81</v>
      </c>
      <c r="F1288" s="859" t="s">
        <v>685</v>
      </c>
      <c r="G1288" s="860" t="s">
        <v>728</v>
      </c>
      <c r="H1288" s="861" t="s">
        <v>605</v>
      </c>
      <c r="I1288" s="862">
        <v>2</v>
      </c>
      <c r="J1288" s="863" t="s">
        <v>725</v>
      </c>
      <c r="K1288" s="779"/>
      <c r="L1288" s="781">
        <v>10</v>
      </c>
      <c r="M1288" s="781"/>
      <c r="N1288" s="779">
        <f t="shared" si="22"/>
        <v>10</v>
      </c>
      <c r="O1288" s="832"/>
    </row>
    <row r="1289" spans="1:15">
      <c r="A1289" s="859" t="s">
        <v>37</v>
      </c>
      <c r="B1289" s="859" t="s">
        <v>37</v>
      </c>
      <c r="C1289" s="859" t="s">
        <v>753</v>
      </c>
      <c r="D1289" s="860">
        <v>2014</v>
      </c>
      <c r="E1289" s="860" t="s">
        <v>81</v>
      </c>
      <c r="F1289" s="859" t="s">
        <v>685</v>
      </c>
      <c r="G1289" s="860" t="s">
        <v>728</v>
      </c>
      <c r="H1289" s="861" t="s">
        <v>607</v>
      </c>
      <c r="I1289" s="862">
        <v>2</v>
      </c>
      <c r="J1289" s="863" t="s">
        <v>725</v>
      </c>
      <c r="K1289" s="779"/>
      <c r="L1289" s="781">
        <v>8</v>
      </c>
      <c r="M1289" s="781"/>
      <c r="N1289" s="779">
        <f t="shared" si="22"/>
        <v>8</v>
      </c>
      <c r="O1289" s="832"/>
    </row>
    <row r="1290" spans="1:15">
      <c r="A1290" s="859" t="s">
        <v>37</v>
      </c>
      <c r="B1290" s="859" t="s">
        <v>37</v>
      </c>
      <c r="C1290" s="859" t="s">
        <v>753</v>
      </c>
      <c r="D1290" s="860">
        <v>2014</v>
      </c>
      <c r="E1290" s="860" t="s">
        <v>81</v>
      </c>
      <c r="F1290" s="859" t="s">
        <v>685</v>
      </c>
      <c r="G1290" s="860" t="s">
        <v>728</v>
      </c>
      <c r="H1290" s="861" t="s">
        <v>82</v>
      </c>
      <c r="I1290" s="862">
        <v>1</v>
      </c>
      <c r="J1290" s="863" t="s">
        <v>725</v>
      </c>
      <c r="K1290" s="779"/>
      <c r="L1290" s="781">
        <v>1273</v>
      </c>
      <c r="M1290" s="781"/>
      <c r="N1290" s="779">
        <f t="shared" si="22"/>
        <v>1273</v>
      </c>
      <c r="O1290" s="832"/>
    </row>
    <row r="1291" spans="1:15">
      <c r="A1291" s="859" t="s">
        <v>37</v>
      </c>
      <c r="B1291" s="859" t="s">
        <v>37</v>
      </c>
      <c r="C1291" s="859" t="s">
        <v>753</v>
      </c>
      <c r="D1291" s="860">
        <v>2014</v>
      </c>
      <c r="E1291" s="860" t="s">
        <v>81</v>
      </c>
      <c r="F1291" s="859" t="s">
        <v>685</v>
      </c>
      <c r="G1291" s="860" t="s">
        <v>728</v>
      </c>
      <c r="H1291" s="861" t="s">
        <v>767</v>
      </c>
      <c r="I1291" s="862">
        <v>1</v>
      </c>
      <c r="J1291" s="863" t="s">
        <v>725</v>
      </c>
      <c r="K1291" s="779"/>
      <c r="L1291" s="781">
        <v>5</v>
      </c>
      <c r="M1291" s="781"/>
      <c r="N1291" s="779">
        <f t="shared" si="22"/>
        <v>5</v>
      </c>
      <c r="O1291" s="832"/>
    </row>
    <row r="1292" spans="1:15">
      <c r="A1292" s="859" t="s">
        <v>37</v>
      </c>
      <c r="B1292" s="859" t="s">
        <v>37</v>
      </c>
      <c r="C1292" s="859" t="s">
        <v>753</v>
      </c>
      <c r="D1292" s="860">
        <v>2014</v>
      </c>
      <c r="E1292" s="860" t="s">
        <v>81</v>
      </c>
      <c r="F1292" s="859" t="s">
        <v>685</v>
      </c>
      <c r="G1292" s="860" t="s">
        <v>728</v>
      </c>
      <c r="H1292" s="861" t="s">
        <v>768</v>
      </c>
      <c r="I1292" s="862">
        <v>1</v>
      </c>
      <c r="J1292" s="863" t="s">
        <v>725</v>
      </c>
      <c r="K1292" s="779"/>
      <c r="L1292" s="781">
        <v>24</v>
      </c>
      <c r="M1292" s="781"/>
      <c r="N1292" s="779">
        <f t="shared" si="22"/>
        <v>24</v>
      </c>
      <c r="O1292" s="832"/>
    </row>
    <row r="1293" spans="1:15">
      <c r="A1293" s="859" t="s">
        <v>37</v>
      </c>
      <c r="B1293" s="859" t="s">
        <v>37</v>
      </c>
      <c r="C1293" s="859" t="s">
        <v>753</v>
      </c>
      <c r="D1293" s="860">
        <v>2014</v>
      </c>
      <c r="E1293" s="860" t="s">
        <v>81</v>
      </c>
      <c r="F1293" s="859" t="s">
        <v>685</v>
      </c>
      <c r="G1293" s="860" t="s">
        <v>728</v>
      </c>
      <c r="H1293" s="861" t="s">
        <v>835</v>
      </c>
      <c r="I1293" s="862">
        <v>1</v>
      </c>
      <c r="J1293" s="863" t="s">
        <v>725</v>
      </c>
      <c r="K1293" s="779"/>
      <c r="L1293" s="781">
        <v>8</v>
      </c>
      <c r="M1293" s="781"/>
      <c r="N1293" s="779">
        <f t="shared" si="22"/>
        <v>8</v>
      </c>
      <c r="O1293" s="832"/>
    </row>
    <row r="1294" spans="1:15">
      <c r="A1294" s="859" t="s">
        <v>37</v>
      </c>
      <c r="B1294" s="859" t="s">
        <v>37</v>
      </c>
      <c r="C1294" s="859" t="s">
        <v>753</v>
      </c>
      <c r="D1294" s="860">
        <v>2014</v>
      </c>
      <c r="E1294" s="860" t="s">
        <v>81</v>
      </c>
      <c r="F1294" s="859" t="s">
        <v>685</v>
      </c>
      <c r="G1294" s="860" t="s">
        <v>728</v>
      </c>
      <c r="H1294" s="861" t="s">
        <v>836</v>
      </c>
      <c r="I1294" s="862">
        <v>1</v>
      </c>
      <c r="J1294" s="863" t="s">
        <v>725</v>
      </c>
      <c r="K1294" s="779"/>
      <c r="L1294" s="781">
        <v>1</v>
      </c>
      <c r="M1294" s="781"/>
      <c r="N1294" s="779">
        <f t="shared" si="22"/>
        <v>1</v>
      </c>
      <c r="O1294" s="832"/>
    </row>
    <row r="1295" spans="1:15">
      <c r="A1295" s="859" t="s">
        <v>37</v>
      </c>
      <c r="B1295" s="859" t="s">
        <v>37</v>
      </c>
      <c r="C1295" s="859" t="s">
        <v>753</v>
      </c>
      <c r="D1295" s="860">
        <v>2014</v>
      </c>
      <c r="E1295" s="860" t="s">
        <v>81</v>
      </c>
      <c r="F1295" s="859" t="s">
        <v>685</v>
      </c>
      <c r="G1295" s="860" t="s">
        <v>728</v>
      </c>
      <c r="H1295" s="861" t="s">
        <v>643</v>
      </c>
      <c r="I1295" s="862">
        <v>2</v>
      </c>
      <c r="J1295" s="863" t="s">
        <v>725</v>
      </c>
      <c r="K1295" s="779"/>
      <c r="L1295" s="781">
        <v>12</v>
      </c>
      <c r="M1295" s="781"/>
      <c r="N1295" s="779">
        <f t="shared" si="22"/>
        <v>12</v>
      </c>
      <c r="O1295" s="832"/>
    </row>
    <row r="1296" spans="1:15">
      <c r="A1296" s="859" t="s">
        <v>37</v>
      </c>
      <c r="B1296" s="859" t="s">
        <v>37</v>
      </c>
      <c r="C1296" s="859" t="s">
        <v>753</v>
      </c>
      <c r="D1296" s="860">
        <v>2014</v>
      </c>
      <c r="E1296" s="860" t="s">
        <v>81</v>
      </c>
      <c r="F1296" s="859" t="s">
        <v>685</v>
      </c>
      <c r="G1296" s="860" t="s">
        <v>728</v>
      </c>
      <c r="H1296" s="861" t="s">
        <v>769</v>
      </c>
      <c r="I1296" s="862">
        <v>3</v>
      </c>
      <c r="J1296" s="863" t="s">
        <v>725</v>
      </c>
      <c r="K1296" s="779"/>
      <c r="L1296" s="781">
        <v>103</v>
      </c>
      <c r="M1296" s="781"/>
      <c r="N1296" s="779">
        <f t="shared" si="22"/>
        <v>103</v>
      </c>
      <c r="O1296" s="832"/>
    </row>
    <row r="1297" spans="1:15">
      <c r="A1297" s="859" t="s">
        <v>37</v>
      </c>
      <c r="B1297" s="859" t="s">
        <v>37</v>
      </c>
      <c r="C1297" s="859" t="s">
        <v>753</v>
      </c>
      <c r="D1297" s="860">
        <v>2014</v>
      </c>
      <c r="E1297" s="860" t="s">
        <v>81</v>
      </c>
      <c r="F1297" s="859" t="s">
        <v>685</v>
      </c>
      <c r="G1297" s="860" t="s">
        <v>728</v>
      </c>
      <c r="H1297" s="861" t="s">
        <v>770</v>
      </c>
      <c r="I1297" s="862">
        <v>2</v>
      </c>
      <c r="J1297" s="863" t="s">
        <v>725</v>
      </c>
      <c r="K1297" s="779"/>
      <c r="L1297" s="781">
        <v>64</v>
      </c>
      <c r="M1297" s="781"/>
      <c r="N1297" s="779">
        <f t="shared" si="22"/>
        <v>64</v>
      </c>
      <c r="O1297" s="832"/>
    </row>
    <row r="1298" spans="1:15">
      <c r="A1298" s="859" t="s">
        <v>37</v>
      </c>
      <c r="B1298" s="859" t="s">
        <v>37</v>
      </c>
      <c r="C1298" s="859" t="s">
        <v>753</v>
      </c>
      <c r="D1298" s="860">
        <v>2014</v>
      </c>
      <c r="E1298" s="860" t="s">
        <v>81</v>
      </c>
      <c r="F1298" s="859" t="s">
        <v>685</v>
      </c>
      <c r="G1298" s="860" t="s">
        <v>728</v>
      </c>
      <c r="H1298" s="861" t="s">
        <v>772</v>
      </c>
      <c r="I1298" s="862">
        <v>3</v>
      </c>
      <c r="J1298" s="863" t="s">
        <v>725</v>
      </c>
      <c r="K1298" s="779"/>
      <c r="L1298" s="781">
        <v>10</v>
      </c>
      <c r="M1298" s="781"/>
      <c r="N1298" s="779">
        <f t="shared" si="22"/>
        <v>10</v>
      </c>
      <c r="O1298" s="832"/>
    </row>
    <row r="1299" spans="1:15">
      <c r="A1299" s="859" t="s">
        <v>37</v>
      </c>
      <c r="B1299" s="859" t="s">
        <v>37</v>
      </c>
      <c r="C1299" s="859" t="s">
        <v>753</v>
      </c>
      <c r="D1299" s="860">
        <v>2014</v>
      </c>
      <c r="E1299" s="860" t="s">
        <v>81</v>
      </c>
      <c r="F1299" s="859" t="s">
        <v>685</v>
      </c>
      <c r="G1299" s="860" t="s">
        <v>728</v>
      </c>
      <c r="H1299" s="861" t="s">
        <v>648</v>
      </c>
      <c r="I1299" s="862">
        <v>3</v>
      </c>
      <c r="J1299" s="863" t="s">
        <v>725</v>
      </c>
      <c r="K1299" s="779"/>
      <c r="L1299" s="781">
        <v>2</v>
      </c>
      <c r="M1299" s="781"/>
      <c r="N1299" s="779">
        <f t="shared" si="22"/>
        <v>2</v>
      </c>
      <c r="O1299" s="832"/>
    </row>
    <row r="1300" spans="1:15">
      <c r="A1300" s="859" t="s">
        <v>37</v>
      </c>
      <c r="B1300" s="859" t="s">
        <v>37</v>
      </c>
      <c r="C1300" s="859" t="s">
        <v>753</v>
      </c>
      <c r="D1300" s="860">
        <v>2014</v>
      </c>
      <c r="E1300" s="860" t="s">
        <v>81</v>
      </c>
      <c r="F1300" s="859" t="s">
        <v>685</v>
      </c>
      <c r="G1300" s="860" t="s">
        <v>728</v>
      </c>
      <c r="H1300" s="861" t="s">
        <v>773</v>
      </c>
      <c r="I1300" s="862">
        <v>3</v>
      </c>
      <c r="J1300" s="863" t="s">
        <v>725</v>
      </c>
      <c r="K1300" s="779"/>
      <c r="L1300" s="781">
        <v>8</v>
      </c>
      <c r="M1300" s="781"/>
      <c r="N1300" s="779">
        <f t="shared" si="22"/>
        <v>8</v>
      </c>
      <c r="O1300" s="832"/>
    </row>
    <row r="1301" spans="1:15">
      <c r="A1301" s="859" t="s">
        <v>37</v>
      </c>
      <c r="B1301" s="859" t="s">
        <v>37</v>
      </c>
      <c r="C1301" s="859" t="s">
        <v>753</v>
      </c>
      <c r="D1301" s="860">
        <v>2014</v>
      </c>
      <c r="E1301" s="860" t="s">
        <v>81</v>
      </c>
      <c r="F1301" s="859" t="s">
        <v>685</v>
      </c>
      <c r="G1301" s="860" t="s">
        <v>728</v>
      </c>
      <c r="H1301" s="861" t="s">
        <v>778</v>
      </c>
      <c r="I1301" s="862">
        <v>1</v>
      </c>
      <c r="J1301" s="863" t="s">
        <v>725</v>
      </c>
      <c r="K1301" s="779"/>
      <c r="L1301" s="781">
        <v>12</v>
      </c>
      <c r="M1301" s="781"/>
      <c r="N1301" s="779">
        <f t="shared" si="22"/>
        <v>12</v>
      </c>
      <c r="O1301" s="832"/>
    </row>
    <row r="1302" spans="1:15">
      <c r="A1302" s="859" t="s">
        <v>37</v>
      </c>
      <c r="B1302" s="859" t="s">
        <v>37</v>
      </c>
      <c r="C1302" s="859" t="s">
        <v>753</v>
      </c>
      <c r="D1302" s="860">
        <v>2014</v>
      </c>
      <c r="E1302" s="860" t="s">
        <v>81</v>
      </c>
      <c r="F1302" s="859" t="s">
        <v>685</v>
      </c>
      <c r="G1302" s="860" t="s">
        <v>728</v>
      </c>
      <c r="H1302" s="861" t="s">
        <v>780</v>
      </c>
      <c r="I1302" s="862">
        <v>2</v>
      </c>
      <c r="J1302" s="863" t="s">
        <v>725</v>
      </c>
      <c r="K1302" s="779"/>
      <c r="L1302" s="781">
        <v>22</v>
      </c>
      <c r="M1302" s="781"/>
      <c r="N1302" s="779">
        <f t="shared" si="22"/>
        <v>22</v>
      </c>
      <c r="O1302" s="832"/>
    </row>
    <row r="1303" spans="1:15">
      <c r="A1303" s="859" t="s">
        <v>37</v>
      </c>
      <c r="B1303" s="859" t="s">
        <v>37</v>
      </c>
      <c r="C1303" s="859" t="s">
        <v>753</v>
      </c>
      <c r="D1303" s="860">
        <v>2014</v>
      </c>
      <c r="E1303" s="860" t="s">
        <v>81</v>
      </c>
      <c r="F1303" s="859" t="s">
        <v>685</v>
      </c>
      <c r="G1303" s="860" t="s">
        <v>728</v>
      </c>
      <c r="H1303" s="861" t="s">
        <v>837</v>
      </c>
      <c r="I1303" s="862">
        <v>3</v>
      </c>
      <c r="J1303" s="863" t="s">
        <v>725</v>
      </c>
      <c r="K1303" s="779"/>
      <c r="L1303" s="781">
        <v>2</v>
      </c>
      <c r="M1303" s="781"/>
      <c r="N1303" s="779">
        <f t="shared" si="22"/>
        <v>2</v>
      </c>
      <c r="O1303" s="832"/>
    </row>
    <row r="1304" spans="1:15">
      <c r="A1304" s="859" t="s">
        <v>37</v>
      </c>
      <c r="B1304" s="859" t="s">
        <v>37</v>
      </c>
      <c r="C1304" s="859" t="s">
        <v>753</v>
      </c>
      <c r="D1304" s="860">
        <v>2014</v>
      </c>
      <c r="E1304" s="860" t="s">
        <v>81</v>
      </c>
      <c r="F1304" s="859" t="s">
        <v>685</v>
      </c>
      <c r="G1304" s="860" t="s">
        <v>728</v>
      </c>
      <c r="H1304" s="861" t="s">
        <v>838</v>
      </c>
      <c r="I1304" s="862">
        <v>3</v>
      </c>
      <c r="J1304" s="863" t="s">
        <v>725</v>
      </c>
      <c r="K1304" s="779"/>
      <c r="L1304" s="781">
        <v>44</v>
      </c>
      <c r="M1304" s="781"/>
      <c r="N1304" s="779">
        <f t="shared" si="22"/>
        <v>44</v>
      </c>
      <c r="O1304" s="832"/>
    </row>
    <row r="1305" spans="1:15">
      <c r="A1305" s="859" t="s">
        <v>37</v>
      </c>
      <c r="B1305" s="859" t="s">
        <v>37</v>
      </c>
      <c r="C1305" s="859" t="s">
        <v>753</v>
      </c>
      <c r="D1305" s="860">
        <v>2014</v>
      </c>
      <c r="E1305" s="860" t="s">
        <v>81</v>
      </c>
      <c r="F1305" s="859" t="s">
        <v>685</v>
      </c>
      <c r="G1305" s="860" t="s">
        <v>728</v>
      </c>
      <c r="H1305" s="861" t="s">
        <v>781</v>
      </c>
      <c r="I1305" s="862">
        <v>2</v>
      </c>
      <c r="J1305" s="863" t="s">
        <v>725</v>
      </c>
      <c r="K1305" s="779"/>
      <c r="L1305" s="781">
        <v>54</v>
      </c>
      <c r="M1305" s="781"/>
      <c r="N1305" s="779">
        <f t="shared" si="22"/>
        <v>54</v>
      </c>
      <c r="O1305" s="832"/>
    </row>
    <row r="1306" spans="1:15">
      <c r="A1306" s="859" t="s">
        <v>37</v>
      </c>
      <c r="B1306" s="859" t="s">
        <v>37</v>
      </c>
      <c r="C1306" s="859" t="s">
        <v>753</v>
      </c>
      <c r="D1306" s="860">
        <v>2014</v>
      </c>
      <c r="E1306" s="860" t="s">
        <v>81</v>
      </c>
      <c r="F1306" s="859" t="s">
        <v>685</v>
      </c>
      <c r="G1306" s="860" t="s">
        <v>728</v>
      </c>
      <c r="H1306" s="861" t="s">
        <v>782</v>
      </c>
      <c r="I1306" s="862">
        <v>2</v>
      </c>
      <c r="J1306" s="863" t="s">
        <v>725</v>
      </c>
      <c r="K1306" s="779"/>
      <c r="L1306" s="781">
        <v>74</v>
      </c>
      <c r="M1306" s="781"/>
      <c r="N1306" s="779">
        <f t="shared" si="22"/>
        <v>74</v>
      </c>
      <c r="O1306" s="832"/>
    </row>
    <row r="1307" spans="1:15">
      <c r="A1307" s="859" t="s">
        <v>37</v>
      </c>
      <c r="B1307" s="859" t="s">
        <v>37</v>
      </c>
      <c r="C1307" s="859" t="s">
        <v>753</v>
      </c>
      <c r="D1307" s="860">
        <v>2014</v>
      </c>
      <c r="E1307" s="860" t="s">
        <v>81</v>
      </c>
      <c r="F1307" s="859" t="s">
        <v>685</v>
      </c>
      <c r="G1307" s="860" t="s">
        <v>728</v>
      </c>
      <c r="H1307" s="861" t="s">
        <v>839</v>
      </c>
      <c r="I1307" s="862">
        <v>3</v>
      </c>
      <c r="J1307" s="863" t="s">
        <v>725</v>
      </c>
      <c r="K1307" s="779"/>
      <c r="L1307" s="781">
        <v>6</v>
      </c>
      <c r="M1307" s="781"/>
      <c r="N1307" s="779">
        <f t="shared" si="22"/>
        <v>6</v>
      </c>
      <c r="O1307" s="832"/>
    </row>
    <row r="1308" spans="1:15">
      <c r="A1308" s="859" t="s">
        <v>37</v>
      </c>
      <c r="B1308" s="859" t="s">
        <v>37</v>
      </c>
      <c r="C1308" s="859" t="s">
        <v>753</v>
      </c>
      <c r="D1308" s="860">
        <v>2014</v>
      </c>
      <c r="E1308" s="860" t="s">
        <v>81</v>
      </c>
      <c r="F1308" s="859" t="s">
        <v>685</v>
      </c>
      <c r="G1308" s="860" t="s">
        <v>728</v>
      </c>
      <c r="H1308" s="861" t="s">
        <v>840</v>
      </c>
      <c r="I1308" s="862">
        <v>3</v>
      </c>
      <c r="J1308" s="863" t="s">
        <v>725</v>
      </c>
      <c r="K1308" s="779"/>
      <c r="L1308" s="781">
        <v>4</v>
      </c>
      <c r="M1308" s="781"/>
      <c r="N1308" s="779">
        <f t="shared" si="22"/>
        <v>4</v>
      </c>
      <c r="O1308" s="832"/>
    </row>
    <row r="1309" spans="1:15">
      <c r="A1309" s="859" t="s">
        <v>37</v>
      </c>
      <c r="B1309" s="859" t="s">
        <v>37</v>
      </c>
      <c r="C1309" s="859" t="s">
        <v>753</v>
      </c>
      <c r="D1309" s="860">
        <v>2014</v>
      </c>
      <c r="E1309" s="860" t="s">
        <v>81</v>
      </c>
      <c r="F1309" s="859" t="s">
        <v>685</v>
      </c>
      <c r="G1309" s="860" t="s">
        <v>728</v>
      </c>
      <c r="H1309" s="861" t="s">
        <v>814</v>
      </c>
      <c r="I1309" s="862">
        <v>1</v>
      </c>
      <c r="J1309" s="863" t="s">
        <v>725</v>
      </c>
      <c r="K1309" s="779"/>
      <c r="L1309" s="781">
        <v>317</v>
      </c>
      <c r="M1309" s="781"/>
      <c r="N1309" s="779">
        <f t="shared" si="22"/>
        <v>317</v>
      </c>
      <c r="O1309" s="832"/>
    </row>
    <row r="1310" spans="1:15">
      <c r="A1310" s="859" t="s">
        <v>37</v>
      </c>
      <c r="B1310" s="859" t="s">
        <v>37</v>
      </c>
      <c r="C1310" s="859" t="s">
        <v>753</v>
      </c>
      <c r="D1310" s="860">
        <v>2014</v>
      </c>
      <c r="E1310" s="860" t="s">
        <v>81</v>
      </c>
      <c r="F1310" s="859" t="s">
        <v>685</v>
      </c>
      <c r="G1310" s="860" t="s">
        <v>728</v>
      </c>
      <c r="H1310" s="861" t="s">
        <v>784</v>
      </c>
      <c r="I1310" s="862">
        <v>2</v>
      </c>
      <c r="J1310" s="863" t="s">
        <v>725</v>
      </c>
      <c r="K1310" s="779"/>
      <c r="L1310" s="781">
        <v>12</v>
      </c>
      <c r="M1310" s="781"/>
      <c r="N1310" s="779">
        <f t="shared" si="22"/>
        <v>12</v>
      </c>
      <c r="O1310" s="832"/>
    </row>
    <row r="1311" spans="1:15">
      <c r="A1311" s="859" t="s">
        <v>37</v>
      </c>
      <c r="B1311" s="859" t="s">
        <v>37</v>
      </c>
      <c r="C1311" s="859" t="s">
        <v>753</v>
      </c>
      <c r="D1311" s="860">
        <v>2014</v>
      </c>
      <c r="E1311" s="860" t="s">
        <v>81</v>
      </c>
      <c r="F1311" s="859" t="s">
        <v>685</v>
      </c>
      <c r="G1311" s="860" t="s">
        <v>728</v>
      </c>
      <c r="H1311" s="861" t="s">
        <v>841</v>
      </c>
      <c r="I1311" s="862">
        <v>3</v>
      </c>
      <c r="J1311" s="863" t="s">
        <v>725</v>
      </c>
      <c r="K1311" s="779"/>
      <c r="L1311" s="781">
        <v>56</v>
      </c>
      <c r="M1311" s="781"/>
      <c r="N1311" s="779">
        <f t="shared" si="22"/>
        <v>56</v>
      </c>
      <c r="O1311" s="832"/>
    </row>
    <row r="1312" spans="1:15">
      <c r="A1312" s="859" t="s">
        <v>37</v>
      </c>
      <c r="B1312" s="859" t="s">
        <v>37</v>
      </c>
      <c r="C1312" s="859" t="s">
        <v>753</v>
      </c>
      <c r="D1312" s="860">
        <v>2014</v>
      </c>
      <c r="E1312" s="860" t="s">
        <v>81</v>
      </c>
      <c r="F1312" s="859" t="s">
        <v>685</v>
      </c>
      <c r="G1312" s="860" t="s">
        <v>728</v>
      </c>
      <c r="H1312" s="861" t="s">
        <v>786</v>
      </c>
      <c r="I1312" s="862">
        <v>3</v>
      </c>
      <c r="J1312" s="863" t="s">
        <v>725</v>
      </c>
      <c r="K1312" s="779"/>
      <c r="L1312" s="781">
        <v>22</v>
      </c>
      <c r="M1312" s="781"/>
      <c r="N1312" s="779">
        <f t="shared" si="22"/>
        <v>22</v>
      </c>
      <c r="O1312" s="832"/>
    </row>
    <row r="1313" spans="1:15">
      <c r="A1313" s="859" t="s">
        <v>37</v>
      </c>
      <c r="B1313" s="859" t="s">
        <v>37</v>
      </c>
      <c r="C1313" s="859" t="s">
        <v>753</v>
      </c>
      <c r="D1313" s="860">
        <v>2014</v>
      </c>
      <c r="E1313" s="860" t="s">
        <v>81</v>
      </c>
      <c r="F1313" s="859" t="s">
        <v>685</v>
      </c>
      <c r="G1313" s="860" t="s">
        <v>728</v>
      </c>
      <c r="H1313" s="861" t="s">
        <v>842</v>
      </c>
      <c r="I1313" s="862">
        <v>2</v>
      </c>
      <c r="J1313" s="863" t="s">
        <v>725</v>
      </c>
      <c r="K1313" s="779"/>
      <c r="L1313" s="781">
        <v>24</v>
      </c>
      <c r="M1313" s="781"/>
      <c r="N1313" s="779">
        <f t="shared" si="22"/>
        <v>24</v>
      </c>
      <c r="O1313" s="832"/>
    </row>
    <row r="1314" spans="1:15">
      <c r="A1314" s="859" t="s">
        <v>37</v>
      </c>
      <c r="B1314" s="859" t="s">
        <v>37</v>
      </c>
      <c r="C1314" s="859" t="s">
        <v>753</v>
      </c>
      <c r="D1314" s="860">
        <v>2014</v>
      </c>
      <c r="E1314" s="860" t="s">
        <v>81</v>
      </c>
      <c r="F1314" s="859" t="s">
        <v>685</v>
      </c>
      <c r="G1314" s="860" t="s">
        <v>728</v>
      </c>
      <c r="H1314" s="861" t="s">
        <v>789</v>
      </c>
      <c r="I1314" s="862">
        <v>3</v>
      </c>
      <c r="J1314" s="863" t="s">
        <v>725</v>
      </c>
      <c r="K1314" s="779"/>
      <c r="L1314" s="781">
        <v>13</v>
      </c>
      <c r="M1314" s="781"/>
      <c r="N1314" s="779">
        <f t="shared" si="22"/>
        <v>13</v>
      </c>
      <c r="O1314" s="832"/>
    </row>
    <row r="1315" spans="1:15">
      <c r="A1315" s="859" t="s">
        <v>37</v>
      </c>
      <c r="B1315" s="859" t="s">
        <v>37</v>
      </c>
      <c r="C1315" s="859" t="s">
        <v>753</v>
      </c>
      <c r="D1315" s="860">
        <v>2014</v>
      </c>
      <c r="E1315" s="860" t="s">
        <v>81</v>
      </c>
      <c r="F1315" s="859" t="s">
        <v>685</v>
      </c>
      <c r="G1315" s="860" t="s">
        <v>728</v>
      </c>
      <c r="H1315" s="861" t="s">
        <v>817</v>
      </c>
      <c r="I1315" s="862">
        <v>2</v>
      </c>
      <c r="J1315" s="863" t="s">
        <v>725</v>
      </c>
      <c r="K1315" s="779"/>
      <c r="L1315" s="781">
        <v>1</v>
      </c>
      <c r="M1315" s="781"/>
      <c r="N1315" s="779">
        <f t="shared" si="22"/>
        <v>1</v>
      </c>
      <c r="O1315" s="832"/>
    </row>
    <row r="1316" spans="1:15">
      <c r="A1316" s="859" t="s">
        <v>37</v>
      </c>
      <c r="B1316" s="859" t="s">
        <v>37</v>
      </c>
      <c r="C1316" s="859" t="s">
        <v>753</v>
      </c>
      <c r="D1316" s="860">
        <v>2014</v>
      </c>
      <c r="E1316" s="860" t="s">
        <v>81</v>
      </c>
      <c r="F1316" s="859" t="s">
        <v>685</v>
      </c>
      <c r="G1316" s="860" t="s">
        <v>728</v>
      </c>
      <c r="H1316" s="861" t="s">
        <v>790</v>
      </c>
      <c r="I1316" s="862">
        <v>3</v>
      </c>
      <c r="J1316" s="863" t="s">
        <v>725</v>
      </c>
      <c r="K1316" s="779"/>
      <c r="L1316" s="781">
        <v>17</v>
      </c>
      <c r="M1316" s="781"/>
      <c r="N1316" s="779">
        <f t="shared" si="22"/>
        <v>17</v>
      </c>
      <c r="O1316" s="832"/>
    </row>
    <row r="1317" spans="1:15">
      <c r="A1317" s="859" t="s">
        <v>37</v>
      </c>
      <c r="B1317" s="859" t="s">
        <v>37</v>
      </c>
      <c r="C1317" s="859" t="s">
        <v>753</v>
      </c>
      <c r="D1317" s="860">
        <v>2014</v>
      </c>
      <c r="E1317" s="860" t="s">
        <v>81</v>
      </c>
      <c r="F1317" s="859" t="s">
        <v>685</v>
      </c>
      <c r="G1317" s="860" t="s">
        <v>728</v>
      </c>
      <c r="H1317" s="861" t="s">
        <v>791</v>
      </c>
      <c r="I1317" s="862">
        <v>2</v>
      </c>
      <c r="J1317" s="863" t="s">
        <v>725</v>
      </c>
      <c r="K1317" s="779"/>
      <c r="L1317" s="781">
        <v>15</v>
      </c>
      <c r="M1317" s="781"/>
      <c r="N1317" s="779">
        <f t="shared" ref="N1317:N1380" si="23">K1317+L1317+M1317</f>
        <v>15</v>
      </c>
      <c r="O1317" s="832"/>
    </row>
    <row r="1318" spans="1:15">
      <c r="A1318" s="859" t="s">
        <v>37</v>
      </c>
      <c r="B1318" s="859" t="s">
        <v>37</v>
      </c>
      <c r="C1318" s="859" t="s">
        <v>753</v>
      </c>
      <c r="D1318" s="860">
        <v>2014</v>
      </c>
      <c r="E1318" s="860" t="s">
        <v>81</v>
      </c>
      <c r="F1318" s="859" t="s">
        <v>685</v>
      </c>
      <c r="G1318" s="860" t="s">
        <v>728</v>
      </c>
      <c r="H1318" s="861" t="s">
        <v>819</v>
      </c>
      <c r="I1318" s="862">
        <v>3</v>
      </c>
      <c r="J1318" s="863" t="s">
        <v>725</v>
      </c>
      <c r="K1318" s="779"/>
      <c r="L1318" s="781">
        <v>65</v>
      </c>
      <c r="M1318" s="781"/>
      <c r="N1318" s="779">
        <f t="shared" si="23"/>
        <v>65</v>
      </c>
      <c r="O1318" s="832"/>
    </row>
    <row r="1319" spans="1:15">
      <c r="A1319" s="859" t="s">
        <v>37</v>
      </c>
      <c r="B1319" s="859" t="s">
        <v>37</v>
      </c>
      <c r="C1319" s="859" t="s">
        <v>753</v>
      </c>
      <c r="D1319" s="860">
        <v>2014</v>
      </c>
      <c r="E1319" s="860" t="s">
        <v>81</v>
      </c>
      <c r="F1319" s="859" t="s">
        <v>685</v>
      </c>
      <c r="G1319" s="860" t="s">
        <v>728</v>
      </c>
      <c r="H1319" s="861" t="s">
        <v>792</v>
      </c>
      <c r="I1319" s="862">
        <v>2</v>
      </c>
      <c r="J1319" s="863" t="s">
        <v>725</v>
      </c>
      <c r="K1319" s="779"/>
      <c r="L1319" s="781">
        <v>9</v>
      </c>
      <c r="M1319" s="781"/>
      <c r="N1319" s="779">
        <f t="shared" si="23"/>
        <v>9</v>
      </c>
      <c r="O1319" s="832"/>
    </row>
    <row r="1320" spans="1:15">
      <c r="A1320" s="859" t="s">
        <v>37</v>
      </c>
      <c r="B1320" s="859" t="s">
        <v>37</v>
      </c>
      <c r="C1320" s="859" t="s">
        <v>753</v>
      </c>
      <c r="D1320" s="860">
        <v>2014</v>
      </c>
      <c r="E1320" s="860" t="s">
        <v>81</v>
      </c>
      <c r="F1320" s="859" t="s">
        <v>685</v>
      </c>
      <c r="G1320" s="860" t="s">
        <v>728</v>
      </c>
      <c r="H1320" s="861" t="s">
        <v>793</v>
      </c>
      <c r="I1320" s="862">
        <v>3</v>
      </c>
      <c r="J1320" s="863" t="s">
        <v>725</v>
      </c>
      <c r="K1320" s="779"/>
      <c r="L1320" s="781">
        <v>3</v>
      </c>
      <c r="M1320" s="781"/>
      <c r="N1320" s="779">
        <f t="shared" si="23"/>
        <v>3</v>
      </c>
      <c r="O1320" s="832"/>
    </row>
    <row r="1321" spans="1:15">
      <c r="A1321" s="859" t="s">
        <v>37</v>
      </c>
      <c r="B1321" s="859" t="s">
        <v>37</v>
      </c>
      <c r="C1321" s="859" t="s">
        <v>753</v>
      </c>
      <c r="D1321" s="860">
        <v>2014</v>
      </c>
      <c r="E1321" s="860" t="s">
        <v>81</v>
      </c>
      <c r="F1321" s="859" t="s">
        <v>685</v>
      </c>
      <c r="G1321" s="860" t="s">
        <v>728</v>
      </c>
      <c r="H1321" s="861" t="s">
        <v>821</v>
      </c>
      <c r="I1321" s="862">
        <v>3</v>
      </c>
      <c r="J1321" s="863" t="s">
        <v>725</v>
      </c>
      <c r="K1321" s="779"/>
      <c r="L1321" s="781">
        <v>13</v>
      </c>
      <c r="M1321" s="781"/>
      <c r="N1321" s="779">
        <f t="shared" si="23"/>
        <v>13</v>
      </c>
      <c r="O1321" s="832"/>
    </row>
    <row r="1322" spans="1:15">
      <c r="A1322" s="859" t="s">
        <v>37</v>
      </c>
      <c r="B1322" s="859" t="s">
        <v>37</v>
      </c>
      <c r="C1322" s="859" t="s">
        <v>753</v>
      </c>
      <c r="D1322" s="860">
        <v>2014</v>
      </c>
      <c r="E1322" s="860" t="s">
        <v>81</v>
      </c>
      <c r="F1322" s="859" t="s">
        <v>685</v>
      </c>
      <c r="G1322" s="860" t="s">
        <v>728</v>
      </c>
      <c r="H1322" s="861" t="s">
        <v>822</v>
      </c>
      <c r="I1322" s="862">
        <v>3</v>
      </c>
      <c r="J1322" s="863" t="s">
        <v>725</v>
      </c>
      <c r="K1322" s="779"/>
      <c r="L1322" s="781">
        <v>5</v>
      </c>
      <c r="M1322" s="781"/>
      <c r="N1322" s="779">
        <f t="shared" si="23"/>
        <v>5</v>
      </c>
      <c r="O1322" s="832"/>
    </row>
    <row r="1323" spans="1:15">
      <c r="A1323" s="859" t="s">
        <v>37</v>
      </c>
      <c r="B1323" s="859" t="s">
        <v>37</v>
      </c>
      <c r="C1323" s="859" t="s">
        <v>753</v>
      </c>
      <c r="D1323" s="860">
        <v>2014</v>
      </c>
      <c r="E1323" s="860" t="s">
        <v>81</v>
      </c>
      <c r="F1323" s="859" t="s">
        <v>685</v>
      </c>
      <c r="G1323" s="860" t="s">
        <v>728</v>
      </c>
      <c r="H1323" s="861" t="s">
        <v>843</v>
      </c>
      <c r="I1323" s="862">
        <v>2</v>
      </c>
      <c r="J1323" s="863" t="s">
        <v>725</v>
      </c>
      <c r="K1323" s="779"/>
      <c r="L1323" s="781">
        <v>1</v>
      </c>
      <c r="M1323" s="781"/>
      <c r="N1323" s="779">
        <f t="shared" si="23"/>
        <v>1</v>
      </c>
      <c r="O1323" s="832"/>
    </row>
    <row r="1324" spans="1:15">
      <c r="A1324" s="859" t="s">
        <v>37</v>
      </c>
      <c r="B1324" s="859" t="s">
        <v>37</v>
      </c>
      <c r="C1324" s="859" t="s">
        <v>753</v>
      </c>
      <c r="D1324" s="860">
        <v>2014</v>
      </c>
      <c r="E1324" s="860" t="s">
        <v>81</v>
      </c>
      <c r="F1324" s="859" t="s">
        <v>685</v>
      </c>
      <c r="G1324" s="860" t="s">
        <v>728</v>
      </c>
      <c r="H1324" s="861" t="s">
        <v>758</v>
      </c>
      <c r="I1324" s="862">
        <v>3</v>
      </c>
      <c r="J1324" s="863" t="s">
        <v>725</v>
      </c>
      <c r="K1324" s="779"/>
      <c r="L1324" s="781">
        <v>4</v>
      </c>
      <c r="M1324" s="781"/>
      <c r="N1324" s="779">
        <f t="shared" si="23"/>
        <v>4</v>
      </c>
      <c r="O1324" s="832"/>
    </row>
    <row r="1325" spans="1:15">
      <c r="A1325" s="859" t="s">
        <v>37</v>
      </c>
      <c r="B1325" s="859" t="s">
        <v>37</v>
      </c>
      <c r="C1325" s="859" t="s">
        <v>753</v>
      </c>
      <c r="D1325" s="860">
        <v>2014</v>
      </c>
      <c r="E1325" s="860" t="s">
        <v>81</v>
      </c>
      <c r="F1325" s="859" t="s">
        <v>685</v>
      </c>
      <c r="G1325" s="860" t="s">
        <v>728</v>
      </c>
      <c r="H1325" s="861" t="s">
        <v>834</v>
      </c>
      <c r="I1325" s="862">
        <v>2</v>
      </c>
      <c r="J1325" s="863" t="s">
        <v>725</v>
      </c>
      <c r="K1325" s="779"/>
      <c r="L1325" s="781">
        <v>1</v>
      </c>
      <c r="M1325" s="781"/>
      <c r="N1325" s="779">
        <f t="shared" si="23"/>
        <v>1</v>
      </c>
      <c r="O1325" s="832"/>
    </row>
    <row r="1326" spans="1:15">
      <c r="A1326" s="859" t="s">
        <v>37</v>
      </c>
      <c r="B1326" s="859" t="s">
        <v>37</v>
      </c>
      <c r="C1326" s="859" t="s">
        <v>753</v>
      </c>
      <c r="D1326" s="860">
        <v>2014</v>
      </c>
      <c r="E1326" s="860" t="s">
        <v>81</v>
      </c>
      <c r="F1326" s="859" t="s">
        <v>685</v>
      </c>
      <c r="G1326" s="860" t="s">
        <v>728</v>
      </c>
      <c r="H1326" s="861" t="s">
        <v>762</v>
      </c>
      <c r="I1326" s="862">
        <v>3</v>
      </c>
      <c r="J1326" s="863" t="s">
        <v>725</v>
      </c>
      <c r="K1326" s="779"/>
      <c r="L1326" s="781">
        <v>5</v>
      </c>
      <c r="M1326" s="781"/>
      <c r="N1326" s="779">
        <f t="shared" si="23"/>
        <v>5</v>
      </c>
      <c r="O1326" s="832"/>
    </row>
    <row r="1327" spans="1:15">
      <c r="A1327" s="859" t="s">
        <v>37</v>
      </c>
      <c r="B1327" s="859" t="s">
        <v>37</v>
      </c>
      <c r="C1327" s="859" t="s">
        <v>753</v>
      </c>
      <c r="D1327" s="860">
        <v>2014</v>
      </c>
      <c r="E1327" s="860" t="s">
        <v>81</v>
      </c>
      <c r="F1327" s="859" t="s">
        <v>685</v>
      </c>
      <c r="G1327" s="860" t="s">
        <v>728</v>
      </c>
      <c r="H1327" s="861" t="s">
        <v>763</v>
      </c>
      <c r="I1327" s="862">
        <v>3</v>
      </c>
      <c r="J1327" s="863" t="s">
        <v>725</v>
      </c>
      <c r="K1327" s="779"/>
      <c r="L1327" s="781">
        <v>53</v>
      </c>
      <c r="M1327" s="781"/>
      <c r="N1327" s="779">
        <f t="shared" si="23"/>
        <v>53</v>
      </c>
      <c r="O1327" s="832"/>
    </row>
    <row r="1328" spans="1:15">
      <c r="A1328" s="859" t="s">
        <v>37</v>
      </c>
      <c r="B1328" s="859" t="s">
        <v>37</v>
      </c>
      <c r="C1328" s="859" t="s">
        <v>753</v>
      </c>
      <c r="D1328" s="860">
        <v>2014</v>
      </c>
      <c r="E1328" s="860" t="s">
        <v>81</v>
      </c>
      <c r="F1328" s="859" t="s">
        <v>685</v>
      </c>
      <c r="G1328" s="860" t="s">
        <v>728</v>
      </c>
      <c r="H1328" s="861" t="s">
        <v>844</v>
      </c>
      <c r="I1328" s="862">
        <v>3</v>
      </c>
      <c r="J1328" s="863" t="s">
        <v>725</v>
      </c>
      <c r="K1328" s="779"/>
      <c r="L1328" s="781">
        <v>23</v>
      </c>
      <c r="M1328" s="781"/>
      <c r="N1328" s="779">
        <f t="shared" si="23"/>
        <v>23</v>
      </c>
      <c r="O1328" s="832"/>
    </row>
    <row r="1329" spans="1:15">
      <c r="A1329" s="859" t="s">
        <v>37</v>
      </c>
      <c r="B1329" s="859" t="s">
        <v>37</v>
      </c>
      <c r="C1329" s="859" t="s">
        <v>753</v>
      </c>
      <c r="D1329" s="860">
        <v>2014</v>
      </c>
      <c r="E1329" s="860" t="s">
        <v>81</v>
      </c>
      <c r="F1329" s="859" t="s">
        <v>685</v>
      </c>
      <c r="G1329" s="860" t="s">
        <v>728</v>
      </c>
      <c r="H1329" s="861" t="s">
        <v>845</v>
      </c>
      <c r="I1329" s="862">
        <v>3</v>
      </c>
      <c r="J1329" s="863" t="s">
        <v>725</v>
      </c>
      <c r="K1329" s="779"/>
      <c r="L1329" s="781">
        <v>1</v>
      </c>
      <c r="M1329" s="781"/>
      <c r="N1329" s="779">
        <f t="shared" si="23"/>
        <v>1</v>
      </c>
      <c r="O1329" s="832"/>
    </row>
    <row r="1330" spans="1:15">
      <c r="A1330" s="859" t="s">
        <v>37</v>
      </c>
      <c r="B1330" s="859" t="s">
        <v>37</v>
      </c>
      <c r="C1330" s="859" t="s">
        <v>753</v>
      </c>
      <c r="D1330" s="860">
        <v>2014</v>
      </c>
      <c r="E1330" s="860" t="s">
        <v>81</v>
      </c>
      <c r="F1330" s="859" t="s">
        <v>685</v>
      </c>
      <c r="G1330" s="860" t="s">
        <v>728</v>
      </c>
      <c r="H1330" s="861" t="s">
        <v>643</v>
      </c>
      <c r="I1330" s="862">
        <v>2</v>
      </c>
      <c r="J1330" s="863" t="s">
        <v>725</v>
      </c>
      <c r="K1330" s="779"/>
      <c r="L1330" s="781">
        <v>1</v>
      </c>
      <c r="M1330" s="781"/>
      <c r="N1330" s="779">
        <f t="shared" si="23"/>
        <v>1</v>
      </c>
      <c r="O1330" s="832"/>
    </row>
    <row r="1331" spans="1:15">
      <c r="A1331" s="859" t="s">
        <v>37</v>
      </c>
      <c r="B1331" s="859" t="s">
        <v>37</v>
      </c>
      <c r="C1331" s="859" t="s">
        <v>753</v>
      </c>
      <c r="D1331" s="860">
        <v>2014</v>
      </c>
      <c r="E1331" s="860" t="s">
        <v>81</v>
      </c>
      <c r="F1331" s="859" t="s">
        <v>685</v>
      </c>
      <c r="G1331" s="860" t="s">
        <v>728</v>
      </c>
      <c r="H1331" s="861" t="s">
        <v>770</v>
      </c>
      <c r="I1331" s="862">
        <v>2</v>
      </c>
      <c r="J1331" s="863" t="s">
        <v>725</v>
      </c>
      <c r="K1331" s="779"/>
      <c r="L1331" s="781">
        <v>4</v>
      </c>
      <c r="M1331" s="781"/>
      <c r="N1331" s="779">
        <f t="shared" si="23"/>
        <v>4</v>
      </c>
      <c r="O1331" s="832"/>
    </row>
    <row r="1332" spans="1:15">
      <c r="A1332" s="859" t="s">
        <v>37</v>
      </c>
      <c r="B1332" s="859" t="s">
        <v>37</v>
      </c>
      <c r="C1332" s="859" t="s">
        <v>753</v>
      </c>
      <c r="D1332" s="860">
        <v>2014</v>
      </c>
      <c r="E1332" s="860" t="s">
        <v>81</v>
      </c>
      <c r="F1332" s="859" t="s">
        <v>685</v>
      </c>
      <c r="G1332" s="860" t="s">
        <v>728</v>
      </c>
      <c r="H1332" s="861" t="s">
        <v>772</v>
      </c>
      <c r="I1332" s="862">
        <v>3</v>
      </c>
      <c r="J1332" s="863" t="s">
        <v>725</v>
      </c>
      <c r="K1332" s="779"/>
      <c r="L1332" s="781">
        <v>5</v>
      </c>
      <c r="M1332" s="781"/>
      <c r="N1332" s="779">
        <f t="shared" si="23"/>
        <v>5</v>
      </c>
      <c r="O1332" s="832"/>
    </row>
    <row r="1333" spans="1:15">
      <c r="A1333" s="859" t="s">
        <v>37</v>
      </c>
      <c r="B1333" s="859" t="s">
        <v>37</v>
      </c>
      <c r="C1333" s="859" t="s">
        <v>753</v>
      </c>
      <c r="D1333" s="860">
        <v>2014</v>
      </c>
      <c r="E1333" s="860" t="s">
        <v>81</v>
      </c>
      <c r="F1333" s="859" t="s">
        <v>685</v>
      </c>
      <c r="G1333" s="860" t="s">
        <v>728</v>
      </c>
      <c r="H1333" s="861" t="s">
        <v>846</v>
      </c>
      <c r="I1333" s="862">
        <v>3</v>
      </c>
      <c r="J1333" s="863" t="s">
        <v>725</v>
      </c>
      <c r="K1333" s="779"/>
      <c r="L1333" s="781">
        <v>4</v>
      </c>
      <c r="M1333" s="781"/>
      <c r="N1333" s="779">
        <f t="shared" si="23"/>
        <v>4</v>
      </c>
      <c r="O1333" s="832"/>
    </row>
    <row r="1334" spans="1:15">
      <c r="A1334" s="859" t="s">
        <v>37</v>
      </c>
      <c r="B1334" s="859" t="s">
        <v>37</v>
      </c>
      <c r="C1334" s="859" t="s">
        <v>753</v>
      </c>
      <c r="D1334" s="860">
        <v>2014</v>
      </c>
      <c r="E1334" s="860" t="s">
        <v>81</v>
      </c>
      <c r="F1334" s="859" t="s">
        <v>685</v>
      </c>
      <c r="G1334" s="860" t="s">
        <v>728</v>
      </c>
      <c r="H1334" s="861" t="s">
        <v>780</v>
      </c>
      <c r="I1334" s="862">
        <v>2</v>
      </c>
      <c r="J1334" s="863" t="s">
        <v>725</v>
      </c>
      <c r="K1334" s="779"/>
      <c r="L1334" s="781">
        <v>22</v>
      </c>
      <c r="M1334" s="781"/>
      <c r="N1334" s="779">
        <f t="shared" si="23"/>
        <v>22</v>
      </c>
      <c r="O1334" s="832"/>
    </row>
    <row r="1335" spans="1:15">
      <c r="A1335" s="859" t="s">
        <v>37</v>
      </c>
      <c r="B1335" s="859" t="s">
        <v>37</v>
      </c>
      <c r="C1335" s="859" t="s">
        <v>753</v>
      </c>
      <c r="D1335" s="860">
        <v>2014</v>
      </c>
      <c r="E1335" s="860" t="s">
        <v>81</v>
      </c>
      <c r="F1335" s="859" t="s">
        <v>685</v>
      </c>
      <c r="G1335" s="860" t="s">
        <v>728</v>
      </c>
      <c r="H1335" s="861" t="s">
        <v>837</v>
      </c>
      <c r="I1335" s="862">
        <v>3</v>
      </c>
      <c r="J1335" s="863" t="s">
        <v>725</v>
      </c>
      <c r="K1335" s="779"/>
      <c r="L1335" s="781">
        <v>4</v>
      </c>
      <c r="M1335" s="781"/>
      <c r="N1335" s="779">
        <f t="shared" si="23"/>
        <v>4</v>
      </c>
      <c r="O1335" s="832"/>
    </row>
    <row r="1336" spans="1:15">
      <c r="A1336" s="859" t="s">
        <v>37</v>
      </c>
      <c r="B1336" s="859" t="s">
        <v>37</v>
      </c>
      <c r="C1336" s="859" t="s">
        <v>753</v>
      </c>
      <c r="D1336" s="860">
        <v>2014</v>
      </c>
      <c r="E1336" s="860" t="s">
        <v>81</v>
      </c>
      <c r="F1336" s="859" t="s">
        <v>685</v>
      </c>
      <c r="G1336" s="860" t="s">
        <v>728</v>
      </c>
      <c r="H1336" s="861" t="s">
        <v>838</v>
      </c>
      <c r="I1336" s="862">
        <v>3</v>
      </c>
      <c r="J1336" s="863" t="s">
        <v>725</v>
      </c>
      <c r="K1336" s="779"/>
      <c r="L1336" s="781">
        <v>2</v>
      </c>
      <c r="M1336" s="781"/>
      <c r="N1336" s="779">
        <f t="shared" si="23"/>
        <v>2</v>
      </c>
      <c r="O1336" s="832"/>
    </row>
    <row r="1337" spans="1:15">
      <c r="A1337" s="859" t="s">
        <v>37</v>
      </c>
      <c r="B1337" s="859" t="s">
        <v>37</v>
      </c>
      <c r="C1337" s="859" t="s">
        <v>753</v>
      </c>
      <c r="D1337" s="860">
        <v>2014</v>
      </c>
      <c r="E1337" s="860" t="s">
        <v>81</v>
      </c>
      <c r="F1337" s="859" t="s">
        <v>685</v>
      </c>
      <c r="G1337" s="860" t="s">
        <v>728</v>
      </c>
      <c r="H1337" s="861" t="s">
        <v>781</v>
      </c>
      <c r="I1337" s="862">
        <v>2</v>
      </c>
      <c r="J1337" s="863" t="s">
        <v>725</v>
      </c>
      <c r="K1337" s="779"/>
      <c r="L1337" s="781">
        <v>1</v>
      </c>
      <c r="M1337" s="781"/>
      <c r="N1337" s="779">
        <f t="shared" si="23"/>
        <v>1</v>
      </c>
      <c r="O1337" s="832"/>
    </row>
    <row r="1338" spans="1:15">
      <c r="A1338" s="859" t="s">
        <v>37</v>
      </c>
      <c r="B1338" s="859" t="s">
        <v>37</v>
      </c>
      <c r="C1338" s="859" t="s">
        <v>753</v>
      </c>
      <c r="D1338" s="860">
        <v>2014</v>
      </c>
      <c r="E1338" s="860" t="s">
        <v>81</v>
      </c>
      <c r="F1338" s="859" t="s">
        <v>685</v>
      </c>
      <c r="G1338" s="860" t="s">
        <v>728</v>
      </c>
      <c r="H1338" s="861" t="s">
        <v>839</v>
      </c>
      <c r="I1338" s="862">
        <v>3</v>
      </c>
      <c r="J1338" s="863" t="s">
        <v>725</v>
      </c>
      <c r="K1338" s="779"/>
      <c r="L1338" s="781">
        <v>3</v>
      </c>
      <c r="M1338" s="781"/>
      <c r="N1338" s="779">
        <f t="shared" si="23"/>
        <v>3</v>
      </c>
      <c r="O1338" s="832"/>
    </row>
    <row r="1339" spans="1:15">
      <c r="A1339" s="859" t="s">
        <v>37</v>
      </c>
      <c r="B1339" s="859" t="s">
        <v>37</v>
      </c>
      <c r="C1339" s="859" t="s">
        <v>753</v>
      </c>
      <c r="D1339" s="860">
        <v>2014</v>
      </c>
      <c r="E1339" s="860" t="s">
        <v>81</v>
      </c>
      <c r="F1339" s="859" t="s">
        <v>685</v>
      </c>
      <c r="G1339" s="860" t="s">
        <v>728</v>
      </c>
      <c r="H1339" s="861" t="s">
        <v>840</v>
      </c>
      <c r="I1339" s="862">
        <v>3</v>
      </c>
      <c r="J1339" s="863" t="s">
        <v>725</v>
      </c>
      <c r="K1339" s="779"/>
      <c r="L1339" s="781">
        <v>1</v>
      </c>
      <c r="M1339" s="781"/>
      <c r="N1339" s="779">
        <f t="shared" si="23"/>
        <v>1</v>
      </c>
      <c r="O1339" s="832"/>
    </row>
    <row r="1340" spans="1:15">
      <c r="A1340" s="859" t="s">
        <v>37</v>
      </c>
      <c r="B1340" s="859" t="s">
        <v>37</v>
      </c>
      <c r="C1340" s="859" t="s">
        <v>753</v>
      </c>
      <c r="D1340" s="860">
        <v>2014</v>
      </c>
      <c r="E1340" s="860" t="s">
        <v>81</v>
      </c>
      <c r="F1340" s="859" t="s">
        <v>685</v>
      </c>
      <c r="G1340" s="860" t="s">
        <v>728</v>
      </c>
      <c r="H1340" s="861" t="s">
        <v>841</v>
      </c>
      <c r="I1340" s="862">
        <v>3</v>
      </c>
      <c r="J1340" s="863" t="s">
        <v>725</v>
      </c>
      <c r="K1340" s="779"/>
      <c r="L1340" s="781">
        <v>12</v>
      </c>
      <c r="M1340" s="781"/>
      <c r="N1340" s="779">
        <f t="shared" si="23"/>
        <v>12</v>
      </c>
      <c r="O1340" s="832"/>
    </row>
    <row r="1341" spans="1:15">
      <c r="A1341" s="859" t="s">
        <v>37</v>
      </c>
      <c r="B1341" s="859" t="s">
        <v>37</v>
      </c>
      <c r="C1341" s="859" t="s">
        <v>753</v>
      </c>
      <c r="D1341" s="860">
        <v>2014</v>
      </c>
      <c r="E1341" s="860" t="s">
        <v>81</v>
      </c>
      <c r="F1341" s="859" t="s">
        <v>685</v>
      </c>
      <c r="G1341" s="860" t="s">
        <v>728</v>
      </c>
      <c r="H1341" s="861" t="s">
        <v>842</v>
      </c>
      <c r="I1341" s="862">
        <v>2</v>
      </c>
      <c r="J1341" s="863" t="s">
        <v>725</v>
      </c>
      <c r="K1341" s="779"/>
      <c r="L1341" s="781">
        <v>19</v>
      </c>
      <c r="M1341" s="781"/>
      <c r="N1341" s="779">
        <f t="shared" si="23"/>
        <v>19</v>
      </c>
      <c r="O1341" s="832"/>
    </row>
    <row r="1342" spans="1:15">
      <c r="A1342" s="859" t="s">
        <v>37</v>
      </c>
      <c r="B1342" s="859" t="s">
        <v>37</v>
      </c>
      <c r="C1342" s="859" t="s">
        <v>753</v>
      </c>
      <c r="D1342" s="860">
        <v>2014</v>
      </c>
      <c r="E1342" s="860" t="s">
        <v>81</v>
      </c>
      <c r="F1342" s="859" t="s">
        <v>685</v>
      </c>
      <c r="G1342" s="860" t="s">
        <v>728</v>
      </c>
      <c r="H1342" s="861" t="s">
        <v>789</v>
      </c>
      <c r="I1342" s="862">
        <v>3</v>
      </c>
      <c r="J1342" s="863" t="s">
        <v>725</v>
      </c>
      <c r="K1342" s="779"/>
      <c r="L1342" s="781">
        <v>1</v>
      </c>
      <c r="M1342" s="781"/>
      <c r="N1342" s="779">
        <f t="shared" si="23"/>
        <v>1</v>
      </c>
      <c r="O1342" s="832"/>
    </row>
    <row r="1343" spans="1:15">
      <c r="A1343" s="859" t="s">
        <v>37</v>
      </c>
      <c r="B1343" s="859" t="s">
        <v>37</v>
      </c>
      <c r="C1343" s="859" t="s">
        <v>753</v>
      </c>
      <c r="D1343" s="860">
        <v>2014</v>
      </c>
      <c r="E1343" s="860" t="s">
        <v>81</v>
      </c>
      <c r="F1343" s="859" t="s">
        <v>685</v>
      </c>
      <c r="G1343" s="860" t="s">
        <v>728</v>
      </c>
      <c r="H1343" s="861" t="s">
        <v>791</v>
      </c>
      <c r="I1343" s="862">
        <v>2</v>
      </c>
      <c r="J1343" s="863" t="s">
        <v>725</v>
      </c>
      <c r="K1343" s="779"/>
      <c r="L1343" s="781">
        <v>13</v>
      </c>
      <c r="M1343" s="781"/>
      <c r="N1343" s="779">
        <f t="shared" si="23"/>
        <v>13</v>
      </c>
      <c r="O1343" s="832"/>
    </row>
    <row r="1344" spans="1:15">
      <c r="A1344" s="859" t="s">
        <v>37</v>
      </c>
      <c r="B1344" s="859" t="s">
        <v>37</v>
      </c>
      <c r="C1344" s="859" t="s">
        <v>753</v>
      </c>
      <c r="D1344" s="860">
        <v>2014</v>
      </c>
      <c r="E1344" s="860" t="s">
        <v>81</v>
      </c>
      <c r="F1344" s="859" t="s">
        <v>685</v>
      </c>
      <c r="G1344" s="860" t="s">
        <v>728</v>
      </c>
      <c r="H1344" s="861" t="s">
        <v>793</v>
      </c>
      <c r="I1344" s="862">
        <v>3</v>
      </c>
      <c r="J1344" s="863" t="s">
        <v>725</v>
      </c>
      <c r="K1344" s="779"/>
      <c r="L1344" s="781">
        <v>6</v>
      </c>
      <c r="M1344" s="781"/>
      <c r="N1344" s="779">
        <f t="shared" si="23"/>
        <v>6</v>
      </c>
      <c r="O1344" s="832"/>
    </row>
    <row r="1345" spans="1:15">
      <c r="A1345" s="859" t="s">
        <v>37</v>
      </c>
      <c r="B1345" s="859" t="s">
        <v>37</v>
      </c>
      <c r="C1345" s="859" t="s">
        <v>753</v>
      </c>
      <c r="D1345" s="860">
        <v>2014</v>
      </c>
      <c r="E1345" s="860" t="s">
        <v>81</v>
      </c>
      <c r="F1345" s="859" t="s">
        <v>685</v>
      </c>
      <c r="G1345" s="860" t="s">
        <v>728</v>
      </c>
      <c r="H1345" s="861" t="s">
        <v>847</v>
      </c>
      <c r="I1345" s="862">
        <v>3</v>
      </c>
      <c r="J1345" s="863" t="s">
        <v>723</v>
      </c>
      <c r="K1345" s="779"/>
      <c r="L1345" s="781">
        <v>1</v>
      </c>
      <c r="M1345" s="781"/>
      <c r="N1345" s="779">
        <f t="shared" si="23"/>
        <v>1</v>
      </c>
      <c r="O1345" s="832"/>
    </row>
    <row r="1346" spans="1:15">
      <c r="A1346" s="859" t="s">
        <v>37</v>
      </c>
      <c r="B1346" s="859" t="s">
        <v>37</v>
      </c>
      <c r="C1346" s="859" t="s">
        <v>753</v>
      </c>
      <c r="D1346" s="860">
        <v>2014</v>
      </c>
      <c r="E1346" s="860" t="s">
        <v>81</v>
      </c>
      <c r="F1346" s="859" t="s">
        <v>685</v>
      </c>
      <c r="G1346" s="860" t="s">
        <v>728</v>
      </c>
      <c r="H1346" s="861" t="s">
        <v>848</v>
      </c>
      <c r="I1346" s="862">
        <v>3</v>
      </c>
      <c r="J1346" s="863" t="s">
        <v>723</v>
      </c>
      <c r="K1346" s="779"/>
      <c r="L1346" s="781">
        <v>1</v>
      </c>
      <c r="M1346" s="781"/>
      <c r="N1346" s="779">
        <f t="shared" si="23"/>
        <v>1</v>
      </c>
      <c r="O1346" s="832"/>
    </row>
    <row r="1347" spans="1:15">
      <c r="A1347" s="859" t="s">
        <v>37</v>
      </c>
      <c r="B1347" s="859" t="s">
        <v>37</v>
      </c>
      <c r="C1347" s="859" t="s">
        <v>753</v>
      </c>
      <c r="D1347" s="860">
        <v>2014</v>
      </c>
      <c r="E1347" s="860" t="s">
        <v>81</v>
      </c>
      <c r="F1347" s="859" t="s">
        <v>685</v>
      </c>
      <c r="G1347" s="860" t="s">
        <v>728</v>
      </c>
      <c r="H1347" s="861" t="s">
        <v>822</v>
      </c>
      <c r="I1347" s="862">
        <v>3</v>
      </c>
      <c r="J1347" s="863" t="s">
        <v>723</v>
      </c>
      <c r="K1347" s="779"/>
      <c r="L1347" s="781">
        <v>20</v>
      </c>
      <c r="M1347" s="781"/>
      <c r="N1347" s="779">
        <f t="shared" si="23"/>
        <v>20</v>
      </c>
      <c r="O1347" s="832"/>
    </row>
    <row r="1348" spans="1:15">
      <c r="A1348" s="859" t="s">
        <v>37</v>
      </c>
      <c r="B1348" s="859" t="s">
        <v>37</v>
      </c>
      <c r="C1348" s="859" t="s">
        <v>753</v>
      </c>
      <c r="D1348" s="860">
        <v>2014</v>
      </c>
      <c r="E1348" s="860" t="s">
        <v>81</v>
      </c>
      <c r="F1348" s="859" t="s">
        <v>685</v>
      </c>
      <c r="G1348" s="860" t="s">
        <v>728</v>
      </c>
      <c r="H1348" s="861" t="s">
        <v>849</v>
      </c>
      <c r="I1348" s="862">
        <v>3</v>
      </c>
      <c r="J1348" s="863" t="s">
        <v>723</v>
      </c>
      <c r="K1348" s="779"/>
      <c r="L1348" s="781">
        <v>2</v>
      </c>
      <c r="M1348" s="781"/>
      <c r="N1348" s="779">
        <f t="shared" si="23"/>
        <v>2</v>
      </c>
      <c r="O1348" s="832"/>
    </row>
    <row r="1349" spans="1:15">
      <c r="A1349" s="859" t="s">
        <v>37</v>
      </c>
      <c r="B1349" s="859" t="s">
        <v>37</v>
      </c>
      <c r="C1349" s="859" t="s">
        <v>753</v>
      </c>
      <c r="D1349" s="860">
        <v>2014</v>
      </c>
      <c r="E1349" s="860" t="s">
        <v>81</v>
      </c>
      <c r="F1349" s="859" t="s">
        <v>685</v>
      </c>
      <c r="G1349" s="860" t="s">
        <v>728</v>
      </c>
      <c r="H1349" s="861" t="s">
        <v>754</v>
      </c>
      <c r="I1349" s="862">
        <v>3</v>
      </c>
      <c r="J1349" s="863" t="s">
        <v>723</v>
      </c>
      <c r="K1349" s="779"/>
      <c r="L1349" s="781">
        <v>12</v>
      </c>
      <c r="M1349" s="781"/>
      <c r="N1349" s="779">
        <f t="shared" si="23"/>
        <v>12</v>
      </c>
      <c r="O1349" s="832"/>
    </row>
    <row r="1350" spans="1:15">
      <c r="A1350" s="859" t="s">
        <v>37</v>
      </c>
      <c r="B1350" s="859" t="s">
        <v>37</v>
      </c>
      <c r="C1350" s="859" t="s">
        <v>753</v>
      </c>
      <c r="D1350" s="860">
        <v>2014</v>
      </c>
      <c r="E1350" s="860" t="s">
        <v>81</v>
      </c>
      <c r="F1350" s="859" t="s">
        <v>685</v>
      </c>
      <c r="G1350" s="860" t="s">
        <v>728</v>
      </c>
      <c r="H1350" s="861" t="s">
        <v>850</v>
      </c>
      <c r="I1350" s="862">
        <v>3</v>
      </c>
      <c r="J1350" s="863" t="s">
        <v>723</v>
      </c>
      <c r="K1350" s="779"/>
      <c r="L1350" s="781">
        <v>18</v>
      </c>
      <c r="M1350" s="781"/>
      <c r="N1350" s="779">
        <f t="shared" si="23"/>
        <v>18</v>
      </c>
      <c r="O1350" s="832"/>
    </row>
    <row r="1351" spans="1:15">
      <c r="A1351" s="859" t="s">
        <v>37</v>
      </c>
      <c r="B1351" s="859" t="s">
        <v>37</v>
      </c>
      <c r="C1351" s="859" t="s">
        <v>753</v>
      </c>
      <c r="D1351" s="860">
        <v>2014</v>
      </c>
      <c r="E1351" s="860" t="s">
        <v>81</v>
      </c>
      <c r="F1351" s="859" t="s">
        <v>685</v>
      </c>
      <c r="G1351" s="860" t="s">
        <v>728</v>
      </c>
      <c r="H1351" s="861" t="s">
        <v>756</v>
      </c>
      <c r="I1351" s="862">
        <v>3</v>
      </c>
      <c r="J1351" s="863" t="s">
        <v>723</v>
      </c>
      <c r="K1351" s="779"/>
      <c r="L1351" s="781">
        <v>7</v>
      </c>
      <c r="M1351" s="781"/>
      <c r="N1351" s="779">
        <f t="shared" si="23"/>
        <v>7</v>
      </c>
      <c r="O1351" s="832"/>
    </row>
    <row r="1352" spans="1:15">
      <c r="A1352" s="859" t="s">
        <v>37</v>
      </c>
      <c r="B1352" s="859" t="s">
        <v>37</v>
      </c>
      <c r="C1352" s="859" t="s">
        <v>753</v>
      </c>
      <c r="D1352" s="860">
        <v>2014</v>
      </c>
      <c r="E1352" s="860" t="s">
        <v>81</v>
      </c>
      <c r="F1352" s="859" t="s">
        <v>685</v>
      </c>
      <c r="G1352" s="860" t="s">
        <v>728</v>
      </c>
      <c r="H1352" s="861" t="s">
        <v>797</v>
      </c>
      <c r="I1352" s="862">
        <v>3</v>
      </c>
      <c r="J1352" s="863" t="s">
        <v>723</v>
      </c>
      <c r="K1352" s="779"/>
      <c r="L1352" s="781">
        <v>4</v>
      </c>
      <c r="M1352" s="781"/>
      <c r="N1352" s="779">
        <f t="shared" si="23"/>
        <v>4</v>
      </c>
      <c r="O1352" s="832"/>
    </row>
    <row r="1353" spans="1:15">
      <c r="A1353" s="859" t="s">
        <v>37</v>
      </c>
      <c r="B1353" s="859" t="s">
        <v>37</v>
      </c>
      <c r="C1353" s="859" t="s">
        <v>753</v>
      </c>
      <c r="D1353" s="860">
        <v>2014</v>
      </c>
      <c r="E1353" s="860" t="s">
        <v>81</v>
      </c>
      <c r="F1353" s="859" t="s">
        <v>685</v>
      </c>
      <c r="G1353" s="860" t="s">
        <v>728</v>
      </c>
      <c r="H1353" s="861" t="s">
        <v>851</v>
      </c>
      <c r="I1353" s="862">
        <v>3</v>
      </c>
      <c r="J1353" s="863" t="s">
        <v>723</v>
      </c>
      <c r="K1353" s="779"/>
      <c r="L1353" s="781">
        <v>1</v>
      </c>
      <c r="M1353" s="781"/>
      <c r="N1353" s="779">
        <f t="shared" si="23"/>
        <v>1</v>
      </c>
      <c r="O1353" s="832"/>
    </row>
    <row r="1354" spans="1:15">
      <c r="A1354" s="859" t="s">
        <v>37</v>
      </c>
      <c r="B1354" s="859" t="s">
        <v>37</v>
      </c>
      <c r="C1354" s="859" t="s">
        <v>753</v>
      </c>
      <c r="D1354" s="860">
        <v>2014</v>
      </c>
      <c r="E1354" s="860" t="s">
        <v>81</v>
      </c>
      <c r="F1354" s="859" t="s">
        <v>685</v>
      </c>
      <c r="G1354" s="860" t="s">
        <v>728</v>
      </c>
      <c r="H1354" s="861" t="s">
        <v>758</v>
      </c>
      <c r="I1354" s="862">
        <v>3</v>
      </c>
      <c r="J1354" s="863" t="s">
        <v>723</v>
      </c>
      <c r="K1354" s="779"/>
      <c r="L1354" s="781">
        <v>20</v>
      </c>
      <c r="M1354" s="781"/>
      <c r="N1354" s="779">
        <f t="shared" si="23"/>
        <v>20</v>
      </c>
      <c r="O1354" s="832"/>
    </row>
    <row r="1355" spans="1:15">
      <c r="A1355" s="859" t="s">
        <v>37</v>
      </c>
      <c r="B1355" s="859" t="s">
        <v>37</v>
      </c>
      <c r="C1355" s="859" t="s">
        <v>753</v>
      </c>
      <c r="D1355" s="860">
        <v>2014</v>
      </c>
      <c r="E1355" s="860" t="s">
        <v>81</v>
      </c>
      <c r="F1355" s="859" t="s">
        <v>685</v>
      </c>
      <c r="G1355" s="860" t="s">
        <v>728</v>
      </c>
      <c r="H1355" s="861" t="s">
        <v>760</v>
      </c>
      <c r="I1355" s="862">
        <v>3</v>
      </c>
      <c r="J1355" s="863" t="s">
        <v>723</v>
      </c>
      <c r="K1355" s="779"/>
      <c r="L1355" s="781">
        <v>865</v>
      </c>
      <c r="M1355" s="781"/>
      <c r="N1355" s="779">
        <f t="shared" si="23"/>
        <v>865</v>
      </c>
      <c r="O1355" s="832"/>
    </row>
    <row r="1356" spans="1:15">
      <c r="A1356" s="859" t="s">
        <v>37</v>
      </c>
      <c r="B1356" s="859" t="s">
        <v>37</v>
      </c>
      <c r="C1356" s="859" t="s">
        <v>753</v>
      </c>
      <c r="D1356" s="860">
        <v>2014</v>
      </c>
      <c r="E1356" s="860" t="s">
        <v>81</v>
      </c>
      <c r="F1356" s="859" t="s">
        <v>685</v>
      </c>
      <c r="G1356" s="860" t="s">
        <v>728</v>
      </c>
      <c r="H1356" s="861" t="s">
        <v>761</v>
      </c>
      <c r="I1356" s="862">
        <v>3</v>
      </c>
      <c r="J1356" s="863" t="s">
        <v>723</v>
      </c>
      <c r="K1356" s="779"/>
      <c r="L1356" s="781">
        <v>1</v>
      </c>
      <c r="M1356" s="781"/>
      <c r="N1356" s="779">
        <f t="shared" si="23"/>
        <v>1</v>
      </c>
      <c r="O1356" s="832"/>
    </row>
    <row r="1357" spans="1:15">
      <c r="A1357" s="859" t="s">
        <v>37</v>
      </c>
      <c r="B1357" s="859" t="s">
        <v>37</v>
      </c>
      <c r="C1357" s="859" t="s">
        <v>753</v>
      </c>
      <c r="D1357" s="860">
        <v>2014</v>
      </c>
      <c r="E1357" s="860" t="s">
        <v>81</v>
      </c>
      <c r="F1357" s="859" t="s">
        <v>685</v>
      </c>
      <c r="G1357" s="860" t="s">
        <v>728</v>
      </c>
      <c r="H1357" s="861" t="s">
        <v>762</v>
      </c>
      <c r="I1357" s="862">
        <v>3</v>
      </c>
      <c r="J1357" s="863" t="s">
        <v>723</v>
      </c>
      <c r="K1357" s="779"/>
      <c r="L1357" s="781">
        <v>2</v>
      </c>
      <c r="M1357" s="781"/>
      <c r="N1357" s="779">
        <f t="shared" si="23"/>
        <v>2</v>
      </c>
      <c r="O1357" s="832"/>
    </row>
    <row r="1358" spans="1:15">
      <c r="A1358" s="859" t="s">
        <v>37</v>
      </c>
      <c r="B1358" s="859" t="s">
        <v>37</v>
      </c>
      <c r="C1358" s="859" t="s">
        <v>753</v>
      </c>
      <c r="D1358" s="860">
        <v>2014</v>
      </c>
      <c r="E1358" s="860" t="s">
        <v>81</v>
      </c>
      <c r="F1358" s="859" t="s">
        <v>685</v>
      </c>
      <c r="G1358" s="860" t="s">
        <v>728</v>
      </c>
      <c r="H1358" s="861" t="s">
        <v>763</v>
      </c>
      <c r="I1358" s="862">
        <v>3</v>
      </c>
      <c r="J1358" s="863" t="s">
        <v>723</v>
      </c>
      <c r="K1358" s="779"/>
      <c r="L1358" s="781">
        <v>349</v>
      </c>
      <c r="M1358" s="781"/>
      <c r="N1358" s="779">
        <f t="shared" si="23"/>
        <v>349</v>
      </c>
      <c r="O1358" s="832"/>
    </row>
    <row r="1359" spans="1:15">
      <c r="A1359" s="859" t="s">
        <v>37</v>
      </c>
      <c r="B1359" s="859" t="s">
        <v>37</v>
      </c>
      <c r="C1359" s="859" t="s">
        <v>753</v>
      </c>
      <c r="D1359" s="860">
        <v>2014</v>
      </c>
      <c r="E1359" s="860" t="s">
        <v>81</v>
      </c>
      <c r="F1359" s="859" t="s">
        <v>685</v>
      </c>
      <c r="G1359" s="860" t="s">
        <v>728</v>
      </c>
      <c r="H1359" s="861" t="s">
        <v>765</v>
      </c>
      <c r="I1359" s="862">
        <v>3</v>
      </c>
      <c r="J1359" s="863" t="s">
        <v>723</v>
      </c>
      <c r="K1359" s="779"/>
      <c r="L1359" s="781">
        <v>2</v>
      </c>
      <c r="M1359" s="781"/>
      <c r="N1359" s="779">
        <f t="shared" si="23"/>
        <v>2</v>
      </c>
      <c r="O1359" s="832"/>
    </row>
    <row r="1360" spans="1:15">
      <c r="A1360" s="859" t="s">
        <v>37</v>
      </c>
      <c r="B1360" s="859" t="s">
        <v>37</v>
      </c>
      <c r="C1360" s="859" t="s">
        <v>753</v>
      </c>
      <c r="D1360" s="860">
        <v>2014</v>
      </c>
      <c r="E1360" s="860" t="s">
        <v>81</v>
      </c>
      <c r="F1360" s="859" t="s">
        <v>685</v>
      </c>
      <c r="G1360" s="860" t="s">
        <v>728</v>
      </c>
      <c r="H1360" s="861" t="s">
        <v>852</v>
      </c>
      <c r="I1360" s="862">
        <v>3</v>
      </c>
      <c r="J1360" s="863" t="s">
        <v>723</v>
      </c>
      <c r="K1360" s="779"/>
      <c r="L1360" s="781">
        <v>3</v>
      </c>
      <c r="M1360" s="781"/>
      <c r="N1360" s="779">
        <f t="shared" si="23"/>
        <v>3</v>
      </c>
      <c r="O1360" s="832"/>
    </row>
    <row r="1361" spans="1:15">
      <c r="A1361" s="859" t="s">
        <v>37</v>
      </c>
      <c r="B1361" s="859" t="s">
        <v>37</v>
      </c>
      <c r="C1361" s="859" t="s">
        <v>753</v>
      </c>
      <c r="D1361" s="860">
        <v>2014</v>
      </c>
      <c r="E1361" s="860" t="s">
        <v>81</v>
      </c>
      <c r="F1361" s="859" t="s">
        <v>685</v>
      </c>
      <c r="G1361" s="860" t="s">
        <v>728</v>
      </c>
      <c r="H1361" s="861" t="s">
        <v>853</v>
      </c>
      <c r="I1361" s="862">
        <v>3</v>
      </c>
      <c r="J1361" s="863" t="s">
        <v>723</v>
      </c>
      <c r="K1361" s="779"/>
      <c r="L1361" s="781">
        <v>2</v>
      </c>
      <c r="M1361" s="781"/>
      <c r="N1361" s="779">
        <f t="shared" si="23"/>
        <v>2</v>
      </c>
      <c r="O1361" s="832"/>
    </row>
    <row r="1362" spans="1:15">
      <c r="A1362" s="859" t="s">
        <v>37</v>
      </c>
      <c r="B1362" s="859" t="s">
        <v>37</v>
      </c>
      <c r="C1362" s="859" t="s">
        <v>753</v>
      </c>
      <c r="D1362" s="860">
        <v>2014</v>
      </c>
      <c r="E1362" s="860" t="s">
        <v>81</v>
      </c>
      <c r="F1362" s="859" t="s">
        <v>685</v>
      </c>
      <c r="G1362" s="860" t="s">
        <v>728</v>
      </c>
      <c r="H1362" s="861" t="s">
        <v>845</v>
      </c>
      <c r="I1362" s="862">
        <v>3</v>
      </c>
      <c r="J1362" s="863" t="s">
        <v>723</v>
      </c>
      <c r="K1362" s="779"/>
      <c r="L1362" s="781">
        <v>1</v>
      </c>
      <c r="M1362" s="781"/>
      <c r="N1362" s="779">
        <f t="shared" si="23"/>
        <v>1</v>
      </c>
      <c r="O1362" s="832"/>
    </row>
    <row r="1363" spans="1:15">
      <c r="A1363" s="859" t="s">
        <v>37</v>
      </c>
      <c r="B1363" s="859" t="s">
        <v>37</v>
      </c>
      <c r="C1363" s="859" t="s">
        <v>753</v>
      </c>
      <c r="D1363" s="860">
        <v>2014</v>
      </c>
      <c r="E1363" s="860" t="s">
        <v>81</v>
      </c>
      <c r="F1363" s="859" t="s">
        <v>685</v>
      </c>
      <c r="G1363" s="860" t="s">
        <v>728</v>
      </c>
      <c r="H1363" s="861" t="s">
        <v>854</v>
      </c>
      <c r="I1363" s="862">
        <v>3</v>
      </c>
      <c r="J1363" s="863" t="s">
        <v>723</v>
      </c>
      <c r="K1363" s="779"/>
      <c r="L1363" s="781">
        <v>12</v>
      </c>
      <c r="M1363" s="781"/>
      <c r="N1363" s="779">
        <f t="shared" si="23"/>
        <v>12</v>
      </c>
      <c r="O1363" s="832"/>
    </row>
    <row r="1364" spans="1:15">
      <c r="A1364" s="859" t="s">
        <v>37</v>
      </c>
      <c r="B1364" s="859" t="s">
        <v>37</v>
      </c>
      <c r="C1364" s="859" t="s">
        <v>753</v>
      </c>
      <c r="D1364" s="860">
        <v>2014</v>
      </c>
      <c r="E1364" s="860" t="s">
        <v>81</v>
      </c>
      <c r="F1364" s="859" t="s">
        <v>685</v>
      </c>
      <c r="G1364" s="860" t="s">
        <v>728</v>
      </c>
      <c r="H1364" s="861" t="s">
        <v>82</v>
      </c>
      <c r="I1364" s="862">
        <v>1</v>
      </c>
      <c r="J1364" s="863" t="s">
        <v>723</v>
      </c>
      <c r="K1364" s="779"/>
      <c r="L1364" s="781">
        <v>2</v>
      </c>
      <c r="M1364" s="781"/>
      <c r="N1364" s="779">
        <f t="shared" si="23"/>
        <v>2</v>
      </c>
      <c r="O1364" s="832"/>
    </row>
    <row r="1365" spans="1:15">
      <c r="A1365" s="859" t="s">
        <v>37</v>
      </c>
      <c r="B1365" s="859" t="s">
        <v>37</v>
      </c>
      <c r="C1365" s="859" t="s">
        <v>753</v>
      </c>
      <c r="D1365" s="860">
        <v>2014</v>
      </c>
      <c r="E1365" s="860" t="s">
        <v>81</v>
      </c>
      <c r="F1365" s="859" t="s">
        <v>685</v>
      </c>
      <c r="G1365" s="860" t="s">
        <v>728</v>
      </c>
      <c r="H1365" s="861" t="s">
        <v>855</v>
      </c>
      <c r="I1365" s="862">
        <v>3</v>
      </c>
      <c r="J1365" s="863" t="s">
        <v>723</v>
      </c>
      <c r="K1365" s="779"/>
      <c r="L1365" s="781">
        <v>3</v>
      </c>
      <c r="M1365" s="781"/>
      <c r="N1365" s="779">
        <f t="shared" si="23"/>
        <v>3</v>
      </c>
      <c r="O1365" s="832"/>
    </row>
    <row r="1366" spans="1:15">
      <c r="A1366" s="859" t="s">
        <v>37</v>
      </c>
      <c r="B1366" s="859" t="s">
        <v>37</v>
      </c>
      <c r="C1366" s="859" t="s">
        <v>753</v>
      </c>
      <c r="D1366" s="860">
        <v>2014</v>
      </c>
      <c r="E1366" s="860" t="s">
        <v>81</v>
      </c>
      <c r="F1366" s="859" t="s">
        <v>685</v>
      </c>
      <c r="G1366" s="860" t="s">
        <v>728</v>
      </c>
      <c r="H1366" s="861" t="s">
        <v>767</v>
      </c>
      <c r="I1366" s="862">
        <v>1</v>
      </c>
      <c r="J1366" s="863" t="s">
        <v>723</v>
      </c>
      <c r="K1366" s="779"/>
      <c r="L1366" s="781">
        <v>2212</v>
      </c>
      <c r="M1366" s="781"/>
      <c r="N1366" s="779">
        <f t="shared" si="23"/>
        <v>2212</v>
      </c>
      <c r="O1366" s="832"/>
    </row>
    <row r="1367" spans="1:15">
      <c r="A1367" s="859" t="s">
        <v>37</v>
      </c>
      <c r="B1367" s="859" t="s">
        <v>37</v>
      </c>
      <c r="C1367" s="859" t="s">
        <v>753</v>
      </c>
      <c r="D1367" s="860">
        <v>2014</v>
      </c>
      <c r="E1367" s="860" t="s">
        <v>81</v>
      </c>
      <c r="F1367" s="859" t="s">
        <v>685</v>
      </c>
      <c r="G1367" s="860" t="s">
        <v>728</v>
      </c>
      <c r="H1367" s="861" t="s">
        <v>768</v>
      </c>
      <c r="I1367" s="862">
        <v>1</v>
      </c>
      <c r="J1367" s="863" t="s">
        <v>723</v>
      </c>
      <c r="K1367" s="779"/>
      <c r="L1367" s="781">
        <v>4366</v>
      </c>
      <c r="M1367" s="781"/>
      <c r="N1367" s="779">
        <f t="shared" si="23"/>
        <v>4366</v>
      </c>
      <c r="O1367" s="832"/>
    </row>
    <row r="1368" spans="1:15">
      <c r="A1368" s="859" t="s">
        <v>37</v>
      </c>
      <c r="B1368" s="859" t="s">
        <v>37</v>
      </c>
      <c r="C1368" s="859" t="s">
        <v>753</v>
      </c>
      <c r="D1368" s="860">
        <v>2014</v>
      </c>
      <c r="E1368" s="860" t="s">
        <v>81</v>
      </c>
      <c r="F1368" s="859" t="s">
        <v>685</v>
      </c>
      <c r="G1368" s="860" t="s">
        <v>728</v>
      </c>
      <c r="H1368" s="861" t="s">
        <v>856</v>
      </c>
      <c r="I1368" s="862">
        <v>3</v>
      </c>
      <c r="J1368" s="863" t="s">
        <v>723</v>
      </c>
      <c r="K1368" s="779"/>
      <c r="L1368" s="781">
        <v>1</v>
      </c>
      <c r="M1368" s="781"/>
      <c r="N1368" s="779">
        <f t="shared" si="23"/>
        <v>1</v>
      </c>
      <c r="O1368" s="832"/>
    </row>
    <row r="1369" spans="1:15">
      <c r="A1369" s="859" t="s">
        <v>37</v>
      </c>
      <c r="B1369" s="859" t="s">
        <v>37</v>
      </c>
      <c r="C1369" s="859" t="s">
        <v>753</v>
      </c>
      <c r="D1369" s="860">
        <v>2014</v>
      </c>
      <c r="E1369" s="860" t="s">
        <v>81</v>
      </c>
      <c r="F1369" s="859" t="s">
        <v>685</v>
      </c>
      <c r="G1369" s="860" t="s">
        <v>728</v>
      </c>
      <c r="H1369" s="861" t="s">
        <v>857</v>
      </c>
      <c r="I1369" s="862">
        <v>3</v>
      </c>
      <c r="J1369" s="863" t="s">
        <v>723</v>
      </c>
      <c r="K1369" s="779"/>
      <c r="L1369" s="781">
        <v>1</v>
      </c>
      <c r="M1369" s="781"/>
      <c r="N1369" s="779">
        <f t="shared" si="23"/>
        <v>1</v>
      </c>
      <c r="O1369" s="832"/>
    </row>
    <row r="1370" spans="1:15">
      <c r="A1370" s="859" t="s">
        <v>37</v>
      </c>
      <c r="B1370" s="859" t="s">
        <v>37</v>
      </c>
      <c r="C1370" s="859" t="s">
        <v>753</v>
      </c>
      <c r="D1370" s="860">
        <v>2014</v>
      </c>
      <c r="E1370" s="860" t="s">
        <v>81</v>
      </c>
      <c r="F1370" s="859" t="s">
        <v>685</v>
      </c>
      <c r="G1370" s="860" t="s">
        <v>728</v>
      </c>
      <c r="H1370" s="861" t="s">
        <v>643</v>
      </c>
      <c r="I1370" s="862">
        <v>2</v>
      </c>
      <c r="J1370" s="863" t="s">
        <v>723</v>
      </c>
      <c r="K1370" s="779"/>
      <c r="L1370" s="781">
        <v>42</v>
      </c>
      <c r="M1370" s="781"/>
      <c r="N1370" s="779">
        <f t="shared" si="23"/>
        <v>42</v>
      </c>
      <c r="O1370" s="832"/>
    </row>
    <row r="1371" spans="1:15">
      <c r="A1371" s="859" t="s">
        <v>37</v>
      </c>
      <c r="B1371" s="859" t="s">
        <v>37</v>
      </c>
      <c r="C1371" s="859" t="s">
        <v>753</v>
      </c>
      <c r="D1371" s="860">
        <v>2014</v>
      </c>
      <c r="E1371" s="860" t="s">
        <v>81</v>
      </c>
      <c r="F1371" s="859" t="s">
        <v>685</v>
      </c>
      <c r="G1371" s="860" t="s">
        <v>728</v>
      </c>
      <c r="H1371" s="861" t="s">
        <v>769</v>
      </c>
      <c r="I1371" s="862">
        <v>3</v>
      </c>
      <c r="J1371" s="863" t="s">
        <v>723</v>
      </c>
      <c r="K1371" s="779"/>
      <c r="L1371" s="781">
        <v>112</v>
      </c>
      <c r="M1371" s="781"/>
      <c r="N1371" s="779">
        <f t="shared" si="23"/>
        <v>112</v>
      </c>
      <c r="O1371" s="832"/>
    </row>
    <row r="1372" spans="1:15">
      <c r="A1372" s="859" t="s">
        <v>37</v>
      </c>
      <c r="B1372" s="859" t="s">
        <v>37</v>
      </c>
      <c r="C1372" s="859" t="s">
        <v>753</v>
      </c>
      <c r="D1372" s="860">
        <v>2014</v>
      </c>
      <c r="E1372" s="860" t="s">
        <v>81</v>
      </c>
      <c r="F1372" s="859" t="s">
        <v>685</v>
      </c>
      <c r="G1372" s="860" t="s">
        <v>728</v>
      </c>
      <c r="H1372" s="861" t="s">
        <v>770</v>
      </c>
      <c r="I1372" s="862">
        <v>2</v>
      </c>
      <c r="J1372" s="863" t="s">
        <v>723</v>
      </c>
      <c r="K1372" s="779"/>
      <c r="L1372" s="781">
        <v>156</v>
      </c>
      <c r="M1372" s="781"/>
      <c r="N1372" s="779">
        <f t="shared" si="23"/>
        <v>156</v>
      </c>
      <c r="O1372" s="832"/>
    </row>
    <row r="1373" spans="1:15">
      <c r="A1373" s="859" t="s">
        <v>37</v>
      </c>
      <c r="B1373" s="859" t="s">
        <v>37</v>
      </c>
      <c r="C1373" s="859" t="s">
        <v>753</v>
      </c>
      <c r="D1373" s="860">
        <v>2014</v>
      </c>
      <c r="E1373" s="860" t="s">
        <v>81</v>
      </c>
      <c r="F1373" s="859" t="s">
        <v>685</v>
      </c>
      <c r="G1373" s="860" t="s">
        <v>728</v>
      </c>
      <c r="H1373" s="861" t="s">
        <v>772</v>
      </c>
      <c r="I1373" s="862">
        <v>3</v>
      </c>
      <c r="J1373" s="863" t="s">
        <v>723</v>
      </c>
      <c r="K1373" s="779"/>
      <c r="L1373" s="781">
        <v>135</v>
      </c>
      <c r="M1373" s="781"/>
      <c r="N1373" s="779">
        <f t="shared" si="23"/>
        <v>135</v>
      </c>
      <c r="O1373" s="832"/>
    </row>
    <row r="1374" spans="1:15">
      <c r="A1374" s="859" t="s">
        <v>37</v>
      </c>
      <c r="B1374" s="859" t="s">
        <v>37</v>
      </c>
      <c r="C1374" s="859" t="s">
        <v>753</v>
      </c>
      <c r="D1374" s="860">
        <v>2014</v>
      </c>
      <c r="E1374" s="860" t="s">
        <v>81</v>
      </c>
      <c r="F1374" s="859" t="s">
        <v>685</v>
      </c>
      <c r="G1374" s="860" t="s">
        <v>728</v>
      </c>
      <c r="H1374" s="861" t="s">
        <v>827</v>
      </c>
      <c r="I1374" s="862">
        <v>3</v>
      </c>
      <c r="J1374" s="863" t="s">
        <v>723</v>
      </c>
      <c r="K1374" s="779"/>
      <c r="L1374" s="781">
        <v>6</v>
      </c>
      <c r="M1374" s="781"/>
      <c r="N1374" s="779">
        <f t="shared" si="23"/>
        <v>6</v>
      </c>
      <c r="O1374" s="832"/>
    </row>
    <row r="1375" spans="1:15">
      <c r="A1375" s="859" t="s">
        <v>37</v>
      </c>
      <c r="B1375" s="859" t="s">
        <v>37</v>
      </c>
      <c r="C1375" s="859" t="s">
        <v>753</v>
      </c>
      <c r="D1375" s="860">
        <v>2014</v>
      </c>
      <c r="E1375" s="860" t="s">
        <v>81</v>
      </c>
      <c r="F1375" s="859" t="s">
        <v>685</v>
      </c>
      <c r="G1375" s="860" t="s">
        <v>728</v>
      </c>
      <c r="H1375" s="861" t="s">
        <v>773</v>
      </c>
      <c r="I1375" s="862">
        <v>3</v>
      </c>
      <c r="J1375" s="863" t="s">
        <v>723</v>
      </c>
      <c r="K1375" s="779"/>
      <c r="L1375" s="781">
        <v>29</v>
      </c>
      <c r="M1375" s="781"/>
      <c r="N1375" s="779">
        <f t="shared" si="23"/>
        <v>29</v>
      </c>
      <c r="O1375" s="832"/>
    </row>
    <row r="1376" spans="1:15">
      <c r="A1376" s="859" t="s">
        <v>37</v>
      </c>
      <c r="B1376" s="859" t="s">
        <v>37</v>
      </c>
      <c r="C1376" s="859" t="s">
        <v>753</v>
      </c>
      <c r="D1376" s="860">
        <v>2014</v>
      </c>
      <c r="E1376" s="860" t="s">
        <v>81</v>
      </c>
      <c r="F1376" s="859" t="s">
        <v>685</v>
      </c>
      <c r="G1376" s="860" t="s">
        <v>728</v>
      </c>
      <c r="H1376" s="861" t="s">
        <v>780</v>
      </c>
      <c r="I1376" s="862">
        <v>2</v>
      </c>
      <c r="J1376" s="863" t="s">
        <v>723</v>
      </c>
      <c r="K1376" s="779"/>
      <c r="L1376" s="781">
        <v>2</v>
      </c>
      <c r="M1376" s="781"/>
      <c r="N1376" s="779">
        <f t="shared" si="23"/>
        <v>2</v>
      </c>
      <c r="O1376" s="832"/>
    </row>
    <row r="1377" spans="1:15">
      <c r="A1377" s="859" t="s">
        <v>37</v>
      </c>
      <c r="B1377" s="859" t="s">
        <v>37</v>
      </c>
      <c r="C1377" s="859" t="s">
        <v>753</v>
      </c>
      <c r="D1377" s="860">
        <v>2014</v>
      </c>
      <c r="E1377" s="860" t="s">
        <v>81</v>
      </c>
      <c r="F1377" s="859" t="s">
        <v>685</v>
      </c>
      <c r="G1377" s="860" t="s">
        <v>728</v>
      </c>
      <c r="H1377" s="861" t="s">
        <v>824</v>
      </c>
      <c r="I1377" s="862">
        <v>3</v>
      </c>
      <c r="J1377" s="863" t="s">
        <v>723</v>
      </c>
      <c r="K1377" s="779"/>
      <c r="L1377" s="781">
        <v>6</v>
      </c>
      <c r="M1377" s="781"/>
      <c r="N1377" s="779">
        <f t="shared" si="23"/>
        <v>6</v>
      </c>
      <c r="O1377" s="832"/>
    </row>
    <row r="1378" spans="1:15">
      <c r="A1378" s="859" t="s">
        <v>37</v>
      </c>
      <c r="B1378" s="859" t="s">
        <v>37</v>
      </c>
      <c r="C1378" s="859" t="s">
        <v>753</v>
      </c>
      <c r="D1378" s="860">
        <v>2014</v>
      </c>
      <c r="E1378" s="860" t="s">
        <v>81</v>
      </c>
      <c r="F1378" s="859" t="s">
        <v>685</v>
      </c>
      <c r="G1378" s="860" t="s">
        <v>728</v>
      </c>
      <c r="H1378" s="861" t="s">
        <v>838</v>
      </c>
      <c r="I1378" s="862">
        <v>3</v>
      </c>
      <c r="J1378" s="863" t="s">
        <v>723</v>
      </c>
      <c r="K1378" s="779"/>
      <c r="L1378" s="781">
        <v>34</v>
      </c>
      <c r="M1378" s="781"/>
      <c r="N1378" s="779">
        <f t="shared" si="23"/>
        <v>34</v>
      </c>
      <c r="O1378" s="832"/>
    </row>
    <row r="1379" spans="1:15">
      <c r="A1379" s="859" t="s">
        <v>37</v>
      </c>
      <c r="B1379" s="859" t="s">
        <v>37</v>
      </c>
      <c r="C1379" s="859" t="s">
        <v>753</v>
      </c>
      <c r="D1379" s="860">
        <v>2014</v>
      </c>
      <c r="E1379" s="860" t="s">
        <v>81</v>
      </c>
      <c r="F1379" s="859" t="s">
        <v>685</v>
      </c>
      <c r="G1379" s="860" t="s">
        <v>728</v>
      </c>
      <c r="H1379" s="861" t="s">
        <v>858</v>
      </c>
      <c r="I1379" s="862">
        <v>3</v>
      </c>
      <c r="J1379" s="863" t="s">
        <v>723</v>
      </c>
      <c r="K1379" s="779"/>
      <c r="L1379" s="781">
        <v>296</v>
      </c>
      <c r="M1379" s="781"/>
      <c r="N1379" s="779">
        <f t="shared" si="23"/>
        <v>296</v>
      </c>
      <c r="O1379" s="832"/>
    </row>
    <row r="1380" spans="1:15">
      <c r="A1380" s="859" t="s">
        <v>37</v>
      </c>
      <c r="B1380" s="859" t="s">
        <v>37</v>
      </c>
      <c r="C1380" s="859" t="s">
        <v>753</v>
      </c>
      <c r="D1380" s="860">
        <v>2014</v>
      </c>
      <c r="E1380" s="860" t="s">
        <v>81</v>
      </c>
      <c r="F1380" s="859" t="s">
        <v>685</v>
      </c>
      <c r="G1380" s="860" t="s">
        <v>728</v>
      </c>
      <c r="H1380" s="861" t="s">
        <v>839</v>
      </c>
      <c r="I1380" s="862">
        <v>3</v>
      </c>
      <c r="J1380" s="863" t="s">
        <v>723</v>
      </c>
      <c r="K1380" s="779"/>
      <c r="L1380" s="781">
        <v>290</v>
      </c>
      <c r="M1380" s="781"/>
      <c r="N1380" s="779">
        <f t="shared" si="23"/>
        <v>290</v>
      </c>
      <c r="O1380" s="832"/>
    </row>
    <row r="1381" spans="1:15">
      <c r="A1381" s="859" t="s">
        <v>37</v>
      </c>
      <c r="B1381" s="859" t="s">
        <v>37</v>
      </c>
      <c r="C1381" s="859" t="s">
        <v>753</v>
      </c>
      <c r="D1381" s="860">
        <v>2014</v>
      </c>
      <c r="E1381" s="860" t="s">
        <v>81</v>
      </c>
      <c r="F1381" s="859" t="s">
        <v>685</v>
      </c>
      <c r="G1381" s="860" t="s">
        <v>728</v>
      </c>
      <c r="H1381" s="861" t="s">
        <v>840</v>
      </c>
      <c r="I1381" s="862">
        <v>3</v>
      </c>
      <c r="J1381" s="863" t="s">
        <v>723</v>
      </c>
      <c r="K1381" s="779"/>
      <c r="L1381" s="781">
        <v>38</v>
      </c>
      <c r="M1381" s="781"/>
      <c r="N1381" s="779">
        <f t="shared" ref="N1381:N1444" si="24">K1381+L1381+M1381</f>
        <v>38</v>
      </c>
      <c r="O1381" s="832"/>
    </row>
    <row r="1382" spans="1:15">
      <c r="A1382" s="859" t="s">
        <v>37</v>
      </c>
      <c r="B1382" s="859" t="s">
        <v>37</v>
      </c>
      <c r="C1382" s="859" t="s">
        <v>753</v>
      </c>
      <c r="D1382" s="860">
        <v>2014</v>
      </c>
      <c r="E1382" s="860" t="s">
        <v>81</v>
      </c>
      <c r="F1382" s="859" t="s">
        <v>685</v>
      </c>
      <c r="G1382" s="860" t="s">
        <v>728</v>
      </c>
      <c r="H1382" s="861" t="s">
        <v>814</v>
      </c>
      <c r="I1382" s="862">
        <v>1</v>
      </c>
      <c r="J1382" s="863" t="s">
        <v>723</v>
      </c>
      <c r="K1382" s="779"/>
      <c r="L1382" s="781">
        <v>1</v>
      </c>
      <c r="M1382" s="781"/>
      <c r="N1382" s="779">
        <f t="shared" si="24"/>
        <v>1</v>
      </c>
      <c r="O1382" s="832"/>
    </row>
    <row r="1383" spans="1:15">
      <c r="A1383" s="859" t="s">
        <v>37</v>
      </c>
      <c r="B1383" s="859" t="s">
        <v>37</v>
      </c>
      <c r="C1383" s="859" t="s">
        <v>753</v>
      </c>
      <c r="D1383" s="860">
        <v>2014</v>
      </c>
      <c r="E1383" s="860" t="s">
        <v>81</v>
      </c>
      <c r="F1383" s="859" t="s">
        <v>685</v>
      </c>
      <c r="G1383" s="860" t="s">
        <v>728</v>
      </c>
      <c r="H1383" s="861" t="s">
        <v>784</v>
      </c>
      <c r="I1383" s="862">
        <v>2</v>
      </c>
      <c r="J1383" s="863" t="s">
        <v>723</v>
      </c>
      <c r="K1383" s="779"/>
      <c r="L1383" s="781">
        <v>367</v>
      </c>
      <c r="M1383" s="781"/>
      <c r="N1383" s="779">
        <f t="shared" si="24"/>
        <v>367</v>
      </c>
      <c r="O1383" s="832"/>
    </row>
    <row r="1384" spans="1:15">
      <c r="A1384" s="859" t="s">
        <v>37</v>
      </c>
      <c r="B1384" s="859" t="s">
        <v>37</v>
      </c>
      <c r="C1384" s="859" t="s">
        <v>753</v>
      </c>
      <c r="D1384" s="860">
        <v>2014</v>
      </c>
      <c r="E1384" s="860" t="s">
        <v>81</v>
      </c>
      <c r="F1384" s="859" t="s">
        <v>685</v>
      </c>
      <c r="G1384" s="860" t="s">
        <v>728</v>
      </c>
      <c r="H1384" s="861" t="s">
        <v>786</v>
      </c>
      <c r="I1384" s="862">
        <v>3</v>
      </c>
      <c r="J1384" s="863" t="s">
        <v>723</v>
      </c>
      <c r="K1384" s="779"/>
      <c r="L1384" s="781">
        <v>370</v>
      </c>
      <c r="M1384" s="781"/>
      <c r="N1384" s="779">
        <f t="shared" si="24"/>
        <v>370</v>
      </c>
      <c r="O1384" s="832"/>
    </row>
    <row r="1385" spans="1:15">
      <c r="A1385" s="859" t="s">
        <v>37</v>
      </c>
      <c r="B1385" s="859" t="s">
        <v>37</v>
      </c>
      <c r="C1385" s="859" t="s">
        <v>753</v>
      </c>
      <c r="D1385" s="860">
        <v>2014</v>
      </c>
      <c r="E1385" s="860" t="s">
        <v>81</v>
      </c>
      <c r="F1385" s="859" t="s">
        <v>685</v>
      </c>
      <c r="G1385" s="860" t="s">
        <v>728</v>
      </c>
      <c r="H1385" s="861" t="s">
        <v>859</v>
      </c>
      <c r="I1385" s="862">
        <v>3</v>
      </c>
      <c r="J1385" s="863" t="s">
        <v>723</v>
      </c>
      <c r="K1385" s="779"/>
      <c r="L1385" s="781">
        <v>25</v>
      </c>
      <c r="M1385" s="781"/>
      <c r="N1385" s="779">
        <f t="shared" si="24"/>
        <v>25</v>
      </c>
      <c r="O1385" s="832"/>
    </row>
    <row r="1386" spans="1:15">
      <c r="A1386" s="859" t="s">
        <v>37</v>
      </c>
      <c r="B1386" s="859" t="s">
        <v>37</v>
      </c>
      <c r="C1386" s="859" t="s">
        <v>753</v>
      </c>
      <c r="D1386" s="860">
        <v>2014</v>
      </c>
      <c r="E1386" s="860" t="s">
        <v>81</v>
      </c>
      <c r="F1386" s="859" t="s">
        <v>685</v>
      </c>
      <c r="G1386" s="860" t="s">
        <v>728</v>
      </c>
      <c r="H1386" s="861" t="s">
        <v>860</v>
      </c>
      <c r="I1386" s="862">
        <v>3</v>
      </c>
      <c r="J1386" s="863" t="s">
        <v>723</v>
      </c>
      <c r="K1386" s="779"/>
      <c r="L1386" s="781">
        <v>225</v>
      </c>
      <c r="M1386" s="781"/>
      <c r="N1386" s="779">
        <f t="shared" si="24"/>
        <v>225</v>
      </c>
      <c r="O1386" s="832"/>
    </row>
    <row r="1387" spans="1:15">
      <c r="A1387" s="859" t="s">
        <v>37</v>
      </c>
      <c r="B1387" s="859" t="s">
        <v>37</v>
      </c>
      <c r="C1387" s="859" t="s">
        <v>753</v>
      </c>
      <c r="D1387" s="860">
        <v>2014</v>
      </c>
      <c r="E1387" s="860" t="s">
        <v>81</v>
      </c>
      <c r="F1387" s="859" t="s">
        <v>685</v>
      </c>
      <c r="G1387" s="860" t="s">
        <v>728</v>
      </c>
      <c r="H1387" s="861" t="s">
        <v>787</v>
      </c>
      <c r="I1387" s="862">
        <v>1</v>
      </c>
      <c r="J1387" s="863" t="s">
        <v>723</v>
      </c>
      <c r="K1387" s="779"/>
      <c r="L1387" s="781">
        <v>5</v>
      </c>
      <c r="M1387" s="781"/>
      <c r="N1387" s="779">
        <f t="shared" si="24"/>
        <v>5</v>
      </c>
      <c r="O1387" s="832"/>
    </row>
    <row r="1388" spans="1:15">
      <c r="A1388" s="859" t="s">
        <v>37</v>
      </c>
      <c r="B1388" s="859" t="s">
        <v>37</v>
      </c>
      <c r="C1388" s="859" t="s">
        <v>753</v>
      </c>
      <c r="D1388" s="860">
        <v>2014</v>
      </c>
      <c r="E1388" s="860" t="s">
        <v>81</v>
      </c>
      <c r="F1388" s="859" t="s">
        <v>685</v>
      </c>
      <c r="G1388" s="860" t="s">
        <v>728</v>
      </c>
      <c r="H1388" s="861" t="s">
        <v>842</v>
      </c>
      <c r="I1388" s="862">
        <v>2</v>
      </c>
      <c r="J1388" s="863" t="s">
        <v>723</v>
      </c>
      <c r="K1388" s="779"/>
      <c r="L1388" s="781">
        <v>5</v>
      </c>
      <c r="M1388" s="781"/>
      <c r="N1388" s="779">
        <f t="shared" si="24"/>
        <v>5</v>
      </c>
      <c r="O1388" s="832"/>
    </row>
    <row r="1389" spans="1:15">
      <c r="A1389" s="859" t="s">
        <v>37</v>
      </c>
      <c r="B1389" s="859" t="s">
        <v>37</v>
      </c>
      <c r="C1389" s="859" t="s">
        <v>753</v>
      </c>
      <c r="D1389" s="860">
        <v>2014</v>
      </c>
      <c r="E1389" s="860" t="s">
        <v>81</v>
      </c>
      <c r="F1389" s="859" t="s">
        <v>685</v>
      </c>
      <c r="G1389" s="860" t="s">
        <v>728</v>
      </c>
      <c r="H1389" s="861" t="s">
        <v>816</v>
      </c>
      <c r="I1389" s="862">
        <v>3</v>
      </c>
      <c r="J1389" s="863" t="s">
        <v>723</v>
      </c>
      <c r="K1389" s="779"/>
      <c r="L1389" s="781">
        <v>19</v>
      </c>
      <c r="M1389" s="781"/>
      <c r="N1389" s="779">
        <f t="shared" si="24"/>
        <v>19</v>
      </c>
      <c r="O1389" s="832"/>
    </row>
    <row r="1390" spans="1:15">
      <c r="A1390" s="859" t="s">
        <v>37</v>
      </c>
      <c r="B1390" s="859" t="s">
        <v>37</v>
      </c>
      <c r="C1390" s="859" t="s">
        <v>753</v>
      </c>
      <c r="D1390" s="860">
        <v>2014</v>
      </c>
      <c r="E1390" s="860" t="s">
        <v>81</v>
      </c>
      <c r="F1390" s="859" t="s">
        <v>685</v>
      </c>
      <c r="G1390" s="860" t="s">
        <v>728</v>
      </c>
      <c r="H1390" s="861" t="s">
        <v>861</v>
      </c>
      <c r="I1390" s="862">
        <v>3</v>
      </c>
      <c r="J1390" s="863" t="s">
        <v>723</v>
      </c>
      <c r="K1390" s="779"/>
      <c r="L1390" s="781">
        <v>56</v>
      </c>
      <c r="M1390" s="781"/>
      <c r="N1390" s="779">
        <f t="shared" si="24"/>
        <v>56</v>
      </c>
      <c r="O1390" s="832"/>
    </row>
    <row r="1391" spans="1:15">
      <c r="A1391" s="859" t="s">
        <v>37</v>
      </c>
      <c r="B1391" s="859" t="s">
        <v>37</v>
      </c>
      <c r="C1391" s="859" t="s">
        <v>753</v>
      </c>
      <c r="D1391" s="860">
        <v>2014</v>
      </c>
      <c r="E1391" s="860" t="s">
        <v>81</v>
      </c>
      <c r="F1391" s="859" t="s">
        <v>685</v>
      </c>
      <c r="G1391" s="860" t="s">
        <v>728</v>
      </c>
      <c r="H1391" s="861" t="s">
        <v>832</v>
      </c>
      <c r="I1391" s="862">
        <v>3</v>
      </c>
      <c r="J1391" s="863" t="s">
        <v>723</v>
      </c>
      <c r="K1391" s="779"/>
      <c r="L1391" s="781">
        <v>42</v>
      </c>
      <c r="M1391" s="781"/>
      <c r="N1391" s="779">
        <f t="shared" si="24"/>
        <v>42</v>
      </c>
      <c r="O1391" s="832"/>
    </row>
    <row r="1392" spans="1:15">
      <c r="A1392" s="859" t="s">
        <v>37</v>
      </c>
      <c r="B1392" s="859" t="s">
        <v>37</v>
      </c>
      <c r="C1392" s="859" t="s">
        <v>753</v>
      </c>
      <c r="D1392" s="860">
        <v>2014</v>
      </c>
      <c r="E1392" s="860" t="s">
        <v>81</v>
      </c>
      <c r="F1392" s="859" t="s">
        <v>685</v>
      </c>
      <c r="G1392" s="860" t="s">
        <v>728</v>
      </c>
      <c r="H1392" s="861" t="s">
        <v>789</v>
      </c>
      <c r="I1392" s="862">
        <v>3</v>
      </c>
      <c r="J1392" s="863" t="s">
        <v>723</v>
      </c>
      <c r="K1392" s="779"/>
      <c r="L1392" s="781">
        <v>20</v>
      </c>
      <c r="M1392" s="781"/>
      <c r="N1392" s="779">
        <f t="shared" si="24"/>
        <v>20</v>
      </c>
      <c r="O1392" s="832"/>
    </row>
    <row r="1393" spans="1:15">
      <c r="A1393" s="859" t="s">
        <v>37</v>
      </c>
      <c r="B1393" s="859" t="s">
        <v>37</v>
      </c>
      <c r="C1393" s="859" t="s">
        <v>753</v>
      </c>
      <c r="D1393" s="860">
        <v>2014</v>
      </c>
      <c r="E1393" s="860" t="s">
        <v>81</v>
      </c>
      <c r="F1393" s="859" t="s">
        <v>685</v>
      </c>
      <c r="G1393" s="860" t="s">
        <v>728</v>
      </c>
      <c r="H1393" s="861" t="s">
        <v>862</v>
      </c>
      <c r="I1393" s="862">
        <v>3</v>
      </c>
      <c r="J1393" s="863" t="s">
        <v>723</v>
      </c>
      <c r="K1393" s="779"/>
      <c r="L1393" s="781">
        <v>3</v>
      </c>
      <c r="M1393" s="781"/>
      <c r="N1393" s="779">
        <f t="shared" si="24"/>
        <v>3</v>
      </c>
      <c r="O1393" s="832"/>
    </row>
    <row r="1394" spans="1:15">
      <c r="A1394" s="859" t="s">
        <v>37</v>
      </c>
      <c r="B1394" s="859" t="s">
        <v>37</v>
      </c>
      <c r="C1394" s="859" t="s">
        <v>753</v>
      </c>
      <c r="D1394" s="860">
        <v>2014</v>
      </c>
      <c r="E1394" s="860" t="s">
        <v>81</v>
      </c>
      <c r="F1394" s="859" t="s">
        <v>685</v>
      </c>
      <c r="G1394" s="860" t="s">
        <v>728</v>
      </c>
      <c r="H1394" s="861" t="s">
        <v>863</v>
      </c>
      <c r="I1394" s="862">
        <v>3</v>
      </c>
      <c r="J1394" s="863" t="s">
        <v>723</v>
      </c>
      <c r="K1394" s="779"/>
      <c r="L1394" s="781">
        <v>1</v>
      </c>
      <c r="M1394" s="781"/>
      <c r="N1394" s="779">
        <f t="shared" si="24"/>
        <v>1</v>
      </c>
      <c r="O1394" s="832"/>
    </row>
    <row r="1395" spans="1:15">
      <c r="A1395" s="859" t="s">
        <v>37</v>
      </c>
      <c r="B1395" s="859" t="s">
        <v>37</v>
      </c>
      <c r="C1395" s="859" t="s">
        <v>753</v>
      </c>
      <c r="D1395" s="860">
        <v>2014</v>
      </c>
      <c r="E1395" s="860" t="s">
        <v>81</v>
      </c>
      <c r="F1395" s="859" t="s">
        <v>685</v>
      </c>
      <c r="G1395" s="860" t="s">
        <v>728</v>
      </c>
      <c r="H1395" s="861" t="s">
        <v>864</v>
      </c>
      <c r="I1395" s="862">
        <v>3</v>
      </c>
      <c r="J1395" s="863" t="s">
        <v>723</v>
      </c>
      <c r="K1395" s="779"/>
      <c r="L1395" s="781">
        <v>14</v>
      </c>
      <c r="M1395" s="781"/>
      <c r="N1395" s="779">
        <f t="shared" si="24"/>
        <v>14</v>
      </c>
      <c r="O1395" s="832"/>
    </row>
    <row r="1396" spans="1:15">
      <c r="A1396" s="859" t="s">
        <v>37</v>
      </c>
      <c r="B1396" s="859" t="s">
        <v>37</v>
      </c>
      <c r="C1396" s="859" t="s">
        <v>753</v>
      </c>
      <c r="D1396" s="860">
        <v>2014</v>
      </c>
      <c r="E1396" s="860" t="s">
        <v>81</v>
      </c>
      <c r="F1396" s="859" t="s">
        <v>685</v>
      </c>
      <c r="G1396" s="860" t="s">
        <v>728</v>
      </c>
      <c r="H1396" s="861" t="s">
        <v>865</v>
      </c>
      <c r="I1396" s="862">
        <v>3</v>
      </c>
      <c r="J1396" s="863" t="s">
        <v>723</v>
      </c>
      <c r="K1396" s="779"/>
      <c r="L1396" s="781">
        <v>3</v>
      </c>
      <c r="M1396" s="781"/>
      <c r="N1396" s="779">
        <f t="shared" si="24"/>
        <v>3</v>
      </c>
      <c r="O1396" s="832"/>
    </row>
    <row r="1397" spans="1:15">
      <c r="A1397" s="859" t="s">
        <v>37</v>
      </c>
      <c r="B1397" s="859" t="s">
        <v>37</v>
      </c>
      <c r="C1397" s="859" t="s">
        <v>753</v>
      </c>
      <c r="D1397" s="860">
        <v>2014</v>
      </c>
      <c r="E1397" s="860" t="s">
        <v>81</v>
      </c>
      <c r="F1397" s="859" t="s">
        <v>685</v>
      </c>
      <c r="G1397" s="860" t="s">
        <v>728</v>
      </c>
      <c r="H1397" s="861" t="s">
        <v>790</v>
      </c>
      <c r="I1397" s="862">
        <v>3</v>
      </c>
      <c r="J1397" s="863" t="s">
        <v>723</v>
      </c>
      <c r="K1397" s="779"/>
      <c r="L1397" s="781">
        <v>3</v>
      </c>
      <c r="M1397" s="781"/>
      <c r="N1397" s="779">
        <f t="shared" si="24"/>
        <v>3</v>
      </c>
      <c r="O1397" s="832"/>
    </row>
    <row r="1398" spans="1:15">
      <c r="A1398" s="859" t="s">
        <v>37</v>
      </c>
      <c r="B1398" s="859" t="s">
        <v>37</v>
      </c>
      <c r="C1398" s="859" t="s">
        <v>753</v>
      </c>
      <c r="D1398" s="860">
        <v>2014</v>
      </c>
      <c r="E1398" s="860" t="s">
        <v>81</v>
      </c>
      <c r="F1398" s="859" t="s">
        <v>685</v>
      </c>
      <c r="G1398" s="860" t="s">
        <v>728</v>
      </c>
      <c r="H1398" s="861" t="s">
        <v>791</v>
      </c>
      <c r="I1398" s="862">
        <v>2</v>
      </c>
      <c r="J1398" s="863" t="s">
        <v>723</v>
      </c>
      <c r="K1398" s="779"/>
      <c r="L1398" s="781">
        <v>32</v>
      </c>
      <c r="M1398" s="781"/>
      <c r="N1398" s="779">
        <f t="shared" si="24"/>
        <v>32</v>
      </c>
      <c r="O1398" s="832"/>
    </row>
    <row r="1399" spans="1:15">
      <c r="A1399" s="859" t="s">
        <v>37</v>
      </c>
      <c r="B1399" s="859" t="s">
        <v>37</v>
      </c>
      <c r="C1399" s="859" t="s">
        <v>753</v>
      </c>
      <c r="D1399" s="860">
        <v>2014</v>
      </c>
      <c r="E1399" s="860" t="s">
        <v>81</v>
      </c>
      <c r="F1399" s="859" t="s">
        <v>685</v>
      </c>
      <c r="G1399" s="860" t="s">
        <v>728</v>
      </c>
      <c r="H1399" s="861" t="s">
        <v>828</v>
      </c>
      <c r="I1399" s="862">
        <v>3</v>
      </c>
      <c r="J1399" s="863" t="s">
        <v>723</v>
      </c>
      <c r="K1399" s="779"/>
      <c r="L1399" s="781">
        <v>1</v>
      </c>
      <c r="M1399" s="781"/>
      <c r="N1399" s="779">
        <f t="shared" si="24"/>
        <v>1</v>
      </c>
      <c r="O1399" s="832"/>
    </row>
    <row r="1400" spans="1:15">
      <c r="A1400" s="859" t="s">
        <v>37</v>
      </c>
      <c r="B1400" s="859" t="s">
        <v>37</v>
      </c>
      <c r="C1400" s="859" t="s">
        <v>753</v>
      </c>
      <c r="D1400" s="860">
        <v>2014</v>
      </c>
      <c r="E1400" s="860" t="s">
        <v>81</v>
      </c>
      <c r="F1400" s="859" t="s">
        <v>685</v>
      </c>
      <c r="G1400" s="860" t="s">
        <v>728</v>
      </c>
      <c r="H1400" s="861" t="s">
        <v>833</v>
      </c>
      <c r="I1400" s="862">
        <v>3</v>
      </c>
      <c r="J1400" s="863" t="s">
        <v>723</v>
      </c>
      <c r="K1400" s="779"/>
      <c r="L1400" s="781">
        <v>1</v>
      </c>
      <c r="M1400" s="781"/>
      <c r="N1400" s="779">
        <f t="shared" si="24"/>
        <v>1</v>
      </c>
      <c r="O1400" s="832"/>
    </row>
    <row r="1401" spans="1:15">
      <c r="A1401" s="859" t="s">
        <v>37</v>
      </c>
      <c r="B1401" s="859" t="s">
        <v>37</v>
      </c>
      <c r="C1401" s="859" t="s">
        <v>753</v>
      </c>
      <c r="D1401" s="860">
        <v>2014</v>
      </c>
      <c r="E1401" s="860" t="s">
        <v>81</v>
      </c>
      <c r="F1401" s="859" t="s">
        <v>685</v>
      </c>
      <c r="G1401" s="860" t="s">
        <v>728</v>
      </c>
      <c r="H1401" s="861" t="s">
        <v>793</v>
      </c>
      <c r="I1401" s="862">
        <v>3</v>
      </c>
      <c r="J1401" s="863" t="s">
        <v>723</v>
      </c>
      <c r="K1401" s="779"/>
      <c r="L1401" s="781">
        <v>16</v>
      </c>
      <c r="M1401" s="781"/>
      <c r="N1401" s="779">
        <f t="shared" si="24"/>
        <v>16</v>
      </c>
      <c r="O1401" s="832"/>
    </row>
    <row r="1402" spans="1:15">
      <c r="A1402" s="859" t="s">
        <v>37</v>
      </c>
      <c r="B1402" s="859" t="s">
        <v>37</v>
      </c>
      <c r="C1402" s="859" t="s">
        <v>753</v>
      </c>
      <c r="D1402" s="860">
        <v>2014</v>
      </c>
      <c r="E1402" s="860" t="s">
        <v>81</v>
      </c>
      <c r="F1402" s="859" t="s">
        <v>685</v>
      </c>
      <c r="G1402" s="860" t="s">
        <v>728</v>
      </c>
      <c r="H1402" s="861" t="s">
        <v>794</v>
      </c>
      <c r="I1402" s="862">
        <v>3</v>
      </c>
      <c r="J1402" s="863" t="s">
        <v>723</v>
      </c>
      <c r="K1402" s="779"/>
      <c r="L1402" s="781">
        <v>15</v>
      </c>
      <c r="M1402" s="781"/>
      <c r="N1402" s="779">
        <f t="shared" si="24"/>
        <v>15</v>
      </c>
      <c r="O1402" s="832"/>
    </row>
    <row r="1403" spans="1:15">
      <c r="A1403" s="859" t="s">
        <v>37</v>
      </c>
      <c r="B1403" s="859" t="s">
        <v>37</v>
      </c>
      <c r="C1403" s="859" t="s">
        <v>753</v>
      </c>
      <c r="D1403" s="860">
        <v>2014</v>
      </c>
      <c r="E1403" s="860" t="s">
        <v>81</v>
      </c>
      <c r="F1403" s="859" t="s">
        <v>685</v>
      </c>
      <c r="G1403" s="860" t="s">
        <v>728</v>
      </c>
      <c r="H1403" s="861" t="s">
        <v>82</v>
      </c>
      <c r="I1403" s="862">
        <v>1</v>
      </c>
      <c r="J1403" s="863" t="s">
        <v>721</v>
      </c>
      <c r="K1403" s="779"/>
      <c r="L1403" s="781">
        <v>1845</v>
      </c>
      <c r="M1403" s="781"/>
      <c r="N1403" s="779">
        <f t="shared" si="24"/>
        <v>1845</v>
      </c>
      <c r="O1403" s="832"/>
    </row>
    <row r="1404" spans="1:15">
      <c r="A1404" s="859" t="s">
        <v>37</v>
      </c>
      <c r="B1404" s="859" t="s">
        <v>37</v>
      </c>
      <c r="C1404" s="859" t="s">
        <v>753</v>
      </c>
      <c r="D1404" s="860">
        <v>2014</v>
      </c>
      <c r="E1404" s="860" t="s">
        <v>81</v>
      </c>
      <c r="F1404" s="859" t="s">
        <v>685</v>
      </c>
      <c r="G1404" s="860" t="s">
        <v>728</v>
      </c>
      <c r="H1404" s="861" t="s">
        <v>770</v>
      </c>
      <c r="I1404" s="862">
        <v>2</v>
      </c>
      <c r="J1404" s="863" t="s">
        <v>721</v>
      </c>
      <c r="K1404" s="779"/>
      <c r="L1404" s="781">
        <v>48</v>
      </c>
      <c r="M1404" s="781"/>
      <c r="N1404" s="779">
        <f t="shared" si="24"/>
        <v>48</v>
      </c>
      <c r="O1404" s="832"/>
    </row>
    <row r="1405" spans="1:15">
      <c r="A1405" s="859" t="s">
        <v>37</v>
      </c>
      <c r="B1405" s="859" t="s">
        <v>37</v>
      </c>
      <c r="C1405" s="859" t="s">
        <v>753</v>
      </c>
      <c r="D1405" s="860">
        <v>2014</v>
      </c>
      <c r="E1405" s="860" t="s">
        <v>81</v>
      </c>
      <c r="F1405" s="859" t="s">
        <v>685</v>
      </c>
      <c r="G1405" s="860" t="s">
        <v>728</v>
      </c>
      <c r="H1405" s="861" t="s">
        <v>866</v>
      </c>
      <c r="I1405" s="862">
        <v>3</v>
      </c>
      <c r="J1405" s="863" t="s">
        <v>717</v>
      </c>
      <c r="K1405" s="779"/>
      <c r="L1405" s="781">
        <v>224</v>
      </c>
      <c r="M1405" s="781"/>
      <c r="N1405" s="779">
        <f t="shared" si="24"/>
        <v>224</v>
      </c>
      <c r="O1405" s="832"/>
    </row>
    <row r="1406" spans="1:15">
      <c r="A1406" s="859" t="s">
        <v>37</v>
      </c>
      <c r="B1406" s="859" t="s">
        <v>37</v>
      </c>
      <c r="C1406" s="859" t="s">
        <v>753</v>
      </c>
      <c r="D1406" s="860">
        <v>2014</v>
      </c>
      <c r="E1406" s="860" t="s">
        <v>81</v>
      </c>
      <c r="F1406" s="859" t="s">
        <v>685</v>
      </c>
      <c r="G1406" s="860" t="s">
        <v>728</v>
      </c>
      <c r="H1406" s="861" t="s">
        <v>549</v>
      </c>
      <c r="I1406" s="862">
        <v>1</v>
      </c>
      <c r="J1406" s="863" t="s">
        <v>717</v>
      </c>
      <c r="K1406" s="779"/>
      <c r="L1406" s="781">
        <v>1</v>
      </c>
      <c r="M1406" s="781"/>
      <c r="N1406" s="779">
        <f t="shared" si="24"/>
        <v>1</v>
      </c>
      <c r="O1406" s="832"/>
    </row>
    <row r="1407" spans="1:15">
      <c r="A1407" s="859" t="s">
        <v>37</v>
      </c>
      <c r="B1407" s="859" t="s">
        <v>37</v>
      </c>
      <c r="C1407" s="859" t="s">
        <v>753</v>
      </c>
      <c r="D1407" s="860">
        <v>2014</v>
      </c>
      <c r="E1407" s="860" t="s">
        <v>81</v>
      </c>
      <c r="F1407" s="859" t="s">
        <v>685</v>
      </c>
      <c r="G1407" s="860" t="s">
        <v>728</v>
      </c>
      <c r="H1407" s="861" t="s">
        <v>820</v>
      </c>
      <c r="I1407" s="862">
        <v>1</v>
      </c>
      <c r="J1407" s="863" t="s">
        <v>717</v>
      </c>
      <c r="K1407" s="779"/>
      <c r="L1407" s="781">
        <v>242</v>
      </c>
      <c r="M1407" s="781"/>
      <c r="N1407" s="779">
        <f t="shared" si="24"/>
        <v>242</v>
      </c>
      <c r="O1407" s="832"/>
    </row>
    <row r="1408" spans="1:15">
      <c r="A1408" s="859" t="s">
        <v>37</v>
      </c>
      <c r="B1408" s="859" t="s">
        <v>37</v>
      </c>
      <c r="C1408" s="859" t="s">
        <v>753</v>
      </c>
      <c r="D1408" s="860">
        <v>2014</v>
      </c>
      <c r="E1408" s="860" t="s">
        <v>81</v>
      </c>
      <c r="F1408" s="859" t="s">
        <v>685</v>
      </c>
      <c r="G1408" s="860" t="s">
        <v>728</v>
      </c>
      <c r="H1408" s="861" t="s">
        <v>822</v>
      </c>
      <c r="I1408" s="862">
        <v>3</v>
      </c>
      <c r="J1408" s="863" t="s">
        <v>717</v>
      </c>
      <c r="K1408" s="779"/>
      <c r="L1408" s="781">
        <v>718</v>
      </c>
      <c r="M1408" s="781"/>
      <c r="N1408" s="779">
        <f t="shared" si="24"/>
        <v>718</v>
      </c>
      <c r="O1408" s="832"/>
    </row>
    <row r="1409" spans="1:15">
      <c r="A1409" s="859" t="s">
        <v>37</v>
      </c>
      <c r="B1409" s="859" t="s">
        <v>37</v>
      </c>
      <c r="C1409" s="859" t="s">
        <v>753</v>
      </c>
      <c r="D1409" s="860">
        <v>2014</v>
      </c>
      <c r="E1409" s="860" t="s">
        <v>81</v>
      </c>
      <c r="F1409" s="859" t="s">
        <v>685</v>
      </c>
      <c r="G1409" s="860" t="s">
        <v>728</v>
      </c>
      <c r="H1409" s="861" t="s">
        <v>795</v>
      </c>
      <c r="I1409" s="862">
        <v>3</v>
      </c>
      <c r="J1409" s="863" t="s">
        <v>717</v>
      </c>
      <c r="K1409" s="779"/>
      <c r="L1409" s="781">
        <v>4</v>
      </c>
      <c r="M1409" s="781"/>
      <c r="N1409" s="779">
        <f t="shared" si="24"/>
        <v>4</v>
      </c>
      <c r="O1409" s="832"/>
    </row>
    <row r="1410" spans="1:15">
      <c r="A1410" s="859" t="s">
        <v>37</v>
      </c>
      <c r="B1410" s="859" t="s">
        <v>37</v>
      </c>
      <c r="C1410" s="859" t="s">
        <v>753</v>
      </c>
      <c r="D1410" s="860">
        <v>2014</v>
      </c>
      <c r="E1410" s="860" t="s">
        <v>81</v>
      </c>
      <c r="F1410" s="859" t="s">
        <v>685</v>
      </c>
      <c r="G1410" s="860" t="s">
        <v>728</v>
      </c>
      <c r="H1410" s="861" t="s">
        <v>867</v>
      </c>
      <c r="I1410" s="862">
        <v>3</v>
      </c>
      <c r="J1410" s="863" t="s">
        <v>717</v>
      </c>
      <c r="K1410" s="779"/>
      <c r="L1410" s="781">
        <v>67</v>
      </c>
      <c r="M1410" s="781"/>
      <c r="N1410" s="779">
        <f t="shared" si="24"/>
        <v>67</v>
      </c>
      <c r="O1410" s="832"/>
    </row>
    <row r="1411" spans="1:15">
      <c r="A1411" s="859" t="s">
        <v>37</v>
      </c>
      <c r="B1411" s="859" t="s">
        <v>37</v>
      </c>
      <c r="C1411" s="859" t="s">
        <v>753</v>
      </c>
      <c r="D1411" s="860">
        <v>2014</v>
      </c>
      <c r="E1411" s="860" t="s">
        <v>81</v>
      </c>
      <c r="F1411" s="859" t="s">
        <v>685</v>
      </c>
      <c r="G1411" s="860" t="s">
        <v>728</v>
      </c>
      <c r="H1411" s="861" t="s">
        <v>796</v>
      </c>
      <c r="I1411" s="862">
        <v>3</v>
      </c>
      <c r="J1411" s="863" t="s">
        <v>717</v>
      </c>
      <c r="K1411" s="779"/>
      <c r="L1411" s="781">
        <v>24</v>
      </c>
      <c r="M1411" s="781"/>
      <c r="N1411" s="779">
        <f t="shared" si="24"/>
        <v>24</v>
      </c>
      <c r="O1411" s="832"/>
    </row>
    <row r="1412" spans="1:15">
      <c r="A1412" s="859" t="s">
        <v>37</v>
      </c>
      <c r="B1412" s="859" t="s">
        <v>37</v>
      </c>
      <c r="C1412" s="859" t="s">
        <v>753</v>
      </c>
      <c r="D1412" s="860">
        <v>2014</v>
      </c>
      <c r="E1412" s="860" t="s">
        <v>81</v>
      </c>
      <c r="F1412" s="859" t="s">
        <v>685</v>
      </c>
      <c r="G1412" s="860" t="s">
        <v>728</v>
      </c>
      <c r="H1412" s="861" t="s">
        <v>754</v>
      </c>
      <c r="I1412" s="862">
        <v>3</v>
      </c>
      <c r="J1412" s="863" t="s">
        <v>717</v>
      </c>
      <c r="K1412" s="779"/>
      <c r="L1412" s="781">
        <v>111</v>
      </c>
      <c r="M1412" s="781"/>
      <c r="N1412" s="779">
        <f t="shared" si="24"/>
        <v>111</v>
      </c>
      <c r="O1412" s="832"/>
    </row>
    <row r="1413" spans="1:15">
      <c r="A1413" s="859" t="s">
        <v>37</v>
      </c>
      <c r="B1413" s="859" t="s">
        <v>37</v>
      </c>
      <c r="C1413" s="859" t="s">
        <v>753</v>
      </c>
      <c r="D1413" s="860">
        <v>2014</v>
      </c>
      <c r="E1413" s="860" t="s">
        <v>81</v>
      </c>
      <c r="F1413" s="859" t="s">
        <v>685</v>
      </c>
      <c r="G1413" s="860" t="s">
        <v>728</v>
      </c>
      <c r="H1413" s="861" t="s">
        <v>755</v>
      </c>
      <c r="I1413" s="862">
        <v>3</v>
      </c>
      <c r="J1413" s="863" t="s">
        <v>717</v>
      </c>
      <c r="K1413" s="779"/>
      <c r="L1413" s="781">
        <v>293</v>
      </c>
      <c r="M1413" s="781"/>
      <c r="N1413" s="779">
        <f t="shared" si="24"/>
        <v>293</v>
      </c>
      <c r="O1413" s="832"/>
    </row>
    <row r="1414" spans="1:15">
      <c r="A1414" s="859" t="s">
        <v>37</v>
      </c>
      <c r="B1414" s="859" t="s">
        <v>37</v>
      </c>
      <c r="C1414" s="859" t="s">
        <v>753</v>
      </c>
      <c r="D1414" s="860">
        <v>2014</v>
      </c>
      <c r="E1414" s="860" t="s">
        <v>81</v>
      </c>
      <c r="F1414" s="859" t="s">
        <v>685</v>
      </c>
      <c r="G1414" s="860" t="s">
        <v>728</v>
      </c>
      <c r="H1414" s="861" t="s">
        <v>756</v>
      </c>
      <c r="I1414" s="862">
        <v>3</v>
      </c>
      <c r="J1414" s="863" t="s">
        <v>717</v>
      </c>
      <c r="K1414" s="779"/>
      <c r="L1414" s="781">
        <v>1781</v>
      </c>
      <c r="M1414" s="781"/>
      <c r="N1414" s="779">
        <f t="shared" si="24"/>
        <v>1781</v>
      </c>
      <c r="O1414" s="832"/>
    </row>
    <row r="1415" spans="1:15">
      <c r="A1415" s="859" t="s">
        <v>37</v>
      </c>
      <c r="B1415" s="859" t="s">
        <v>37</v>
      </c>
      <c r="C1415" s="859" t="s">
        <v>753</v>
      </c>
      <c r="D1415" s="860">
        <v>2014</v>
      </c>
      <c r="E1415" s="860" t="s">
        <v>81</v>
      </c>
      <c r="F1415" s="859" t="s">
        <v>685</v>
      </c>
      <c r="G1415" s="860" t="s">
        <v>728</v>
      </c>
      <c r="H1415" s="861" t="s">
        <v>758</v>
      </c>
      <c r="I1415" s="862">
        <v>3</v>
      </c>
      <c r="J1415" s="863" t="s">
        <v>717</v>
      </c>
      <c r="K1415" s="779"/>
      <c r="L1415" s="781">
        <v>16</v>
      </c>
      <c r="M1415" s="781"/>
      <c r="N1415" s="779">
        <f t="shared" si="24"/>
        <v>16</v>
      </c>
      <c r="O1415" s="832"/>
    </row>
    <row r="1416" spans="1:15">
      <c r="A1416" s="859" t="s">
        <v>37</v>
      </c>
      <c r="B1416" s="859" t="s">
        <v>37</v>
      </c>
      <c r="C1416" s="859" t="s">
        <v>753</v>
      </c>
      <c r="D1416" s="860">
        <v>2014</v>
      </c>
      <c r="E1416" s="860" t="s">
        <v>81</v>
      </c>
      <c r="F1416" s="859" t="s">
        <v>685</v>
      </c>
      <c r="G1416" s="860" t="s">
        <v>728</v>
      </c>
      <c r="H1416" s="861" t="s">
        <v>834</v>
      </c>
      <c r="I1416" s="862">
        <v>2</v>
      </c>
      <c r="J1416" s="863" t="s">
        <v>717</v>
      </c>
      <c r="K1416" s="779"/>
      <c r="L1416" s="781">
        <v>1</v>
      </c>
      <c r="M1416" s="781"/>
      <c r="N1416" s="779">
        <f t="shared" si="24"/>
        <v>1</v>
      </c>
      <c r="O1416" s="832"/>
    </row>
    <row r="1417" spans="1:15">
      <c r="A1417" s="859" t="s">
        <v>37</v>
      </c>
      <c r="B1417" s="859" t="s">
        <v>37</v>
      </c>
      <c r="C1417" s="859" t="s">
        <v>753</v>
      </c>
      <c r="D1417" s="860">
        <v>2014</v>
      </c>
      <c r="E1417" s="860" t="s">
        <v>81</v>
      </c>
      <c r="F1417" s="859" t="s">
        <v>685</v>
      </c>
      <c r="G1417" s="860" t="s">
        <v>728</v>
      </c>
      <c r="H1417" s="861" t="s">
        <v>760</v>
      </c>
      <c r="I1417" s="862">
        <v>3</v>
      </c>
      <c r="J1417" s="863" t="s">
        <v>717</v>
      </c>
      <c r="K1417" s="779"/>
      <c r="L1417" s="781">
        <v>20</v>
      </c>
      <c r="M1417" s="781"/>
      <c r="N1417" s="779">
        <f t="shared" si="24"/>
        <v>20</v>
      </c>
      <c r="O1417" s="832"/>
    </row>
    <row r="1418" spans="1:15">
      <c r="A1418" s="859" t="s">
        <v>37</v>
      </c>
      <c r="B1418" s="859" t="s">
        <v>37</v>
      </c>
      <c r="C1418" s="859" t="s">
        <v>753</v>
      </c>
      <c r="D1418" s="860">
        <v>2014</v>
      </c>
      <c r="E1418" s="860" t="s">
        <v>81</v>
      </c>
      <c r="F1418" s="859" t="s">
        <v>685</v>
      </c>
      <c r="G1418" s="860" t="s">
        <v>728</v>
      </c>
      <c r="H1418" s="861" t="s">
        <v>829</v>
      </c>
      <c r="I1418" s="862">
        <v>3</v>
      </c>
      <c r="J1418" s="863" t="s">
        <v>717</v>
      </c>
      <c r="K1418" s="779"/>
      <c r="L1418" s="781">
        <v>3</v>
      </c>
      <c r="M1418" s="781"/>
      <c r="N1418" s="779">
        <f t="shared" si="24"/>
        <v>3</v>
      </c>
      <c r="O1418" s="832"/>
    </row>
    <row r="1419" spans="1:15">
      <c r="A1419" s="859" t="s">
        <v>37</v>
      </c>
      <c r="B1419" s="859" t="s">
        <v>37</v>
      </c>
      <c r="C1419" s="859" t="s">
        <v>753</v>
      </c>
      <c r="D1419" s="860">
        <v>2014</v>
      </c>
      <c r="E1419" s="860" t="s">
        <v>81</v>
      </c>
      <c r="F1419" s="859" t="s">
        <v>685</v>
      </c>
      <c r="G1419" s="860" t="s">
        <v>728</v>
      </c>
      <c r="H1419" s="861" t="s">
        <v>762</v>
      </c>
      <c r="I1419" s="862">
        <v>3</v>
      </c>
      <c r="J1419" s="863" t="s">
        <v>717</v>
      </c>
      <c r="K1419" s="779"/>
      <c r="L1419" s="781">
        <v>33</v>
      </c>
      <c r="M1419" s="781"/>
      <c r="N1419" s="779">
        <f t="shared" si="24"/>
        <v>33</v>
      </c>
      <c r="O1419" s="832"/>
    </row>
    <row r="1420" spans="1:15">
      <c r="A1420" s="859" t="s">
        <v>37</v>
      </c>
      <c r="B1420" s="859" t="s">
        <v>37</v>
      </c>
      <c r="C1420" s="859" t="s">
        <v>753</v>
      </c>
      <c r="D1420" s="860">
        <v>2014</v>
      </c>
      <c r="E1420" s="860" t="s">
        <v>81</v>
      </c>
      <c r="F1420" s="859" t="s">
        <v>685</v>
      </c>
      <c r="G1420" s="860" t="s">
        <v>728</v>
      </c>
      <c r="H1420" s="861" t="s">
        <v>763</v>
      </c>
      <c r="I1420" s="862">
        <v>3</v>
      </c>
      <c r="J1420" s="863" t="s">
        <v>717</v>
      </c>
      <c r="K1420" s="779"/>
      <c r="L1420" s="781">
        <v>415</v>
      </c>
      <c r="M1420" s="781"/>
      <c r="N1420" s="779">
        <f t="shared" si="24"/>
        <v>415</v>
      </c>
      <c r="O1420" s="832"/>
    </row>
    <row r="1421" spans="1:15">
      <c r="A1421" s="859" t="s">
        <v>37</v>
      </c>
      <c r="B1421" s="859" t="s">
        <v>37</v>
      </c>
      <c r="C1421" s="859" t="s">
        <v>753</v>
      </c>
      <c r="D1421" s="860">
        <v>2014</v>
      </c>
      <c r="E1421" s="860" t="s">
        <v>81</v>
      </c>
      <c r="F1421" s="859" t="s">
        <v>685</v>
      </c>
      <c r="G1421" s="860" t="s">
        <v>728</v>
      </c>
      <c r="H1421" s="861" t="s">
        <v>798</v>
      </c>
      <c r="I1421" s="862">
        <v>2</v>
      </c>
      <c r="J1421" s="863" t="s">
        <v>717</v>
      </c>
      <c r="K1421" s="779"/>
      <c r="L1421" s="781">
        <v>2237</v>
      </c>
      <c r="M1421" s="781"/>
      <c r="N1421" s="779">
        <f t="shared" si="24"/>
        <v>2237</v>
      </c>
      <c r="O1421" s="832"/>
    </row>
    <row r="1422" spans="1:15">
      <c r="A1422" s="859" t="s">
        <v>37</v>
      </c>
      <c r="B1422" s="859" t="s">
        <v>37</v>
      </c>
      <c r="C1422" s="859" t="s">
        <v>753</v>
      </c>
      <c r="D1422" s="860">
        <v>2014</v>
      </c>
      <c r="E1422" s="860" t="s">
        <v>81</v>
      </c>
      <c r="F1422" s="859" t="s">
        <v>685</v>
      </c>
      <c r="G1422" s="860" t="s">
        <v>728</v>
      </c>
      <c r="H1422" s="861" t="s">
        <v>764</v>
      </c>
      <c r="I1422" s="862">
        <v>3</v>
      </c>
      <c r="J1422" s="863" t="s">
        <v>717</v>
      </c>
      <c r="K1422" s="779"/>
      <c r="L1422" s="781">
        <v>817</v>
      </c>
      <c r="M1422" s="781"/>
      <c r="N1422" s="779">
        <f t="shared" si="24"/>
        <v>817</v>
      </c>
      <c r="O1422" s="832"/>
    </row>
    <row r="1423" spans="1:15">
      <c r="A1423" s="859" t="s">
        <v>37</v>
      </c>
      <c r="B1423" s="859" t="s">
        <v>37</v>
      </c>
      <c r="C1423" s="859" t="s">
        <v>753</v>
      </c>
      <c r="D1423" s="860">
        <v>2014</v>
      </c>
      <c r="E1423" s="860" t="s">
        <v>81</v>
      </c>
      <c r="F1423" s="859" t="s">
        <v>685</v>
      </c>
      <c r="G1423" s="860" t="s">
        <v>728</v>
      </c>
      <c r="H1423" s="861" t="s">
        <v>823</v>
      </c>
      <c r="I1423" s="862">
        <v>1</v>
      </c>
      <c r="J1423" s="863" t="s">
        <v>717</v>
      </c>
      <c r="K1423" s="779"/>
      <c r="L1423" s="781">
        <v>1779</v>
      </c>
      <c r="M1423" s="781"/>
      <c r="N1423" s="779">
        <f t="shared" si="24"/>
        <v>1779</v>
      </c>
      <c r="O1423" s="832"/>
    </row>
    <row r="1424" spans="1:15">
      <c r="A1424" s="859" t="s">
        <v>37</v>
      </c>
      <c r="B1424" s="859" t="s">
        <v>37</v>
      </c>
      <c r="C1424" s="859" t="s">
        <v>753</v>
      </c>
      <c r="D1424" s="860">
        <v>2014</v>
      </c>
      <c r="E1424" s="860" t="s">
        <v>81</v>
      </c>
      <c r="F1424" s="859" t="s">
        <v>685</v>
      </c>
      <c r="G1424" s="860" t="s">
        <v>728</v>
      </c>
      <c r="H1424" s="861" t="s">
        <v>868</v>
      </c>
      <c r="I1424" s="862">
        <v>2</v>
      </c>
      <c r="J1424" s="863" t="s">
        <v>717</v>
      </c>
      <c r="K1424" s="779"/>
      <c r="L1424" s="781">
        <v>340</v>
      </c>
      <c r="M1424" s="781"/>
      <c r="N1424" s="779">
        <f t="shared" si="24"/>
        <v>340</v>
      </c>
      <c r="O1424" s="832"/>
    </row>
    <row r="1425" spans="1:15">
      <c r="A1425" s="859" t="s">
        <v>37</v>
      </c>
      <c r="B1425" s="859" t="s">
        <v>37</v>
      </c>
      <c r="C1425" s="859" t="s">
        <v>753</v>
      </c>
      <c r="D1425" s="860">
        <v>2014</v>
      </c>
      <c r="E1425" s="860" t="s">
        <v>81</v>
      </c>
      <c r="F1425" s="859" t="s">
        <v>685</v>
      </c>
      <c r="G1425" s="860" t="s">
        <v>728</v>
      </c>
      <c r="H1425" s="861" t="s">
        <v>800</v>
      </c>
      <c r="I1425" s="862">
        <v>1</v>
      </c>
      <c r="J1425" s="863" t="s">
        <v>717</v>
      </c>
      <c r="K1425" s="779"/>
      <c r="L1425" s="781">
        <v>234</v>
      </c>
      <c r="M1425" s="781"/>
      <c r="N1425" s="779">
        <f t="shared" si="24"/>
        <v>234</v>
      </c>
      <c r="O1425" s="832"/>
    </row>
    <row r="1426" spans="1:15">
      <c r="A1426" s="859" t="s">
        <v>37</v>
      </c>
      <c r="B1426" s="859" t="s">
        <v>37</v>
      </c>
      <c r="C1426" s="859" t="s">
        <v>753</v>
      </c>
      <c r="D1426" s="860">
        <v>2014</v>
      </c>
      <c r="E1426" s="860" t="s">
        <v>81</v>
      </c>
      <c r="F1426" s="859" t="s">
        <v>685</v>
      </c>
      <c r="G1426" s="860" t="s">
        <v>728</v>
      </c>
      <c r="H1426" s="861" t="s">
        <v>801</v>
      </c>
      <c r="I1426" s="862">
        <v>3</v>
      </c>
      <c r="J1426" s="863" t="s">
        <v>717</v>
      </c>
      <c r="K1426" s="779"/>
      <c r="L1426" s="781">
        <v>1091</v>
      </c>
      <c r="M1426" s="781"/>
      <c r="N1426" s="779">
        <f t="shared" si="24"/>
        <v>1091</v>
      </c>
      <c r="O1426" s="832"/>
    </row>
    <row r="1427" spans="1:15">
      <c r="A1427" s="859" t="s">
        <v>37</v>
      </c>
      <c r="B1427" s="859" t="s">
        <v>37</v>
      </c>
      <c r="C1427" s="859" t="s">
        <v>753</v>
      </c>
      <c r="D1427" s="860">
        <v>2014</v>
      </c>
      <c r="E1427" s="860" t="s">
        <v>81</v>
      </c>
      <c r="F1427" s="859" t="s">
        <v>685</v>
      </c>
      <c r="G1427" s="860" t="s">
        <v>728</v>
      </c>
      <c r="H1427" s="861" t="s">
        <v>803</v>
      </c>
      <c r="I1427" s="862">
        <v>2</v>
      </c>
      <c r="J1427" s="863" t="s">
        <v>717</v>
      </c>
      <c r="K1427" s="779"/>
      <c r="L1427" s="781">
        <v>6509</v>
      </c>
      <c r="M1427" s="781"/>
      <c r="N1427" s="779">
        <f t="shared" si="24"/>
        <v>6509</v>
      </c>
      <c r="O1427" s="832"/>
    </row>
    <row r="1428" spans="1:15">
      <c r="A1428" s="859" t="s">
        <v>37</v>
      </c>
      <c r="B1428" s="859" t="s">
        <v>37</v>
      </c>
      <c r="C1428" s="859" t="s">
        <v>753</v>
      </c>
      <c r="D1428" s="860">
        <v>2014</v>
      </c>
      <c r="E1428" s="860" t="s">
        <v>81</v>
      </c>
      <c r="F1428" s="859" t="s">
        <v>685</v>
      </c>
      <c r="G1428" s="860" t="s">
        <v>728</v>
      </c>
      <c r="H1428" s="861" t="s">
        <v>831</v>
      </c>
      <c r="I1428" s="862">
        <v>3</v>
      </c>
      <c r="J1428" s="863" t="s">
        <v>717</v>
      </c>
      <c r="K1428" s="779"/>
      <c r="L1428" s="781">
        <v>2503</v>
      </c>
      <c r="M1428" s="781"/>
      <c r="N1428" s="779">
        <f t="shared" si="24"/>
        <v>2503</v>
      </c>
      <c r="O1428" s="832"/>
    </row>
    <row r="1429" spans="1:15">
      <c r="A1429" s="859" t="s">
        <v>37</v>
      </c>
      <c r="B1429" s="859" t="s">
        <v>37</v>
      </c>
      <c r="C1429" s="859" t="s">
        <v>753</v>
      </c>
      <c r="D1429" s="860">
        <v>2014</v>
      </c>
      <c r="E1429" s="860" t="s">
        <v>81</v>
      </c>
      <c r="F1429" s="859" t="s">
        <v>685</v>
      </c>
      <c r="G1429" s="860" t="s">
        <v>728</v>
      </c>
      <c r="H1429" s="861" t="s">
        <v>603</v>
      </c>
      <c r="I1429" s="862">
        <v>3</v>
      </c>
      <c r="J1429" s="863" t="s">
        <v>717</v>
      </c>
      <c r="K1429" s="779"/>
      <c r="L1429" s="781">
        <v>5</v>
      </c>
      <c r="M1429" s="781"/>
      <c r="N1429" s="779">
        <f t="shared" si="24"/>
        <v>5</v>
      </c>
      <c r="O1429" s="832"/>
    </row>
    <row r="1430" spans="1:15">
      <c r="A1430" s="859" t="s">
        <v>37</v>
      </c>
      <c r="B1430" s="859" t="s">
        <v>37</v>
      </c>
      <c r="C1430" s="859" t="s">
        <v>753</v>
      </c>
      <c r="D1430" s="860">
        <v>2014</v>
      </c>
      <c r="E1430" s="860" t="s">
        <v>81</v>
      </c>
      <c r="F1430" s="859" t="s">
        <v>685</v>
      </c>
      <c r="G1430" s="860" t="s">
        <v>728</v>
      </c>
      <c r="H1430" s="861" t="s">
        <v>806</v>
      </c>
      <c r="I1430" s="862">
        <v>2</v>
      </c>
      <c r="J1430" s="863" t="s">
        <v>717</v>
      </c>
      <c r="K1430" s="779"/>
      <c r="L1430" s="781">
        <v>677</v>
      </c>
      <c r="M1430" s="781"/>
      <c r="N1430" s="779">
        <f t="shared" si="24"/>
        <v>677</v>
      </c>
      <c r="O1430" s="832"/>
    </row>
    <row r="1431" spans="1:15">
      <c r="A1431" s="859" t="s">
        <v>37</v>
      </c>
      <c r="B1431" s="859" t="s">
        <v>37</v>
      </c>
      <c r="C1431" s="859" t="s">
        <v>753</v>
      </c>
      <c r="D1431" s="860">
        <v>2014</v>
      </c>
      <c r="E1431" s="860" t="s">
        <v>81</v>
      </c>
      <c r="F1431" s="859" t="s">
        <v>685</v>
      </c>
      <c r="G1431" s="860" t="s">
        <v>728</v>
      </c>
      <c r="H1431" s="861" t="s">
        <v>605</v>
      </c>
      <c r="I1431" s="862">
        <v>2</v>
      </c>
      <c r="J1431" s="863" t="s">
        <v>717</v>
      </c>
      <c r="K1431" s="779"/>
      <c r="L1431" s="781">
        <v>5153</v>
      </c>
      <c r="M1431" s="781"/>
      <c r="N1431" s="779">
        <f t="shared" si="24"/>
        <v>5153</v>
      </c>
      <c r="O1431" s="832"/>
    </row>
    <row r="1432" spans="1:15">
      <c r="A1432" s="859" t="s">
        <v>37</v>
      </c>
      <c r="B1432" s="859" t="s">
        <v>37</v>
      </c>
      <c r="C1432" s="859" t="s">
        <v>753</v>
      </c>
      <c r="D1432" s="860">
        <v>2014</v>
      </c>
      <c r="E1432" s="860" t="s">
        <v>81</v>
      </c>
      <c r="F1432" s="859" t="s">
        <v>685</v>
      </c>
      <c r="G1432" s="860" t="s">
        <v>728</v>
      </c>
      <c r="H1432" s="861" t="s">
        <v>607</v>
      </c>
      <c r="I1432" s="862">
        <v>2</v>
      </c>
      <c r="J1432" s="863" t="s">
        <v>717</v>
      </c>
      <c r="K1432" s="779"/>
      <c r="L1432" s="781">
        <v>572</v>
      </c>
      <c r="M1432" s="781"/>
      <c r="N1432" s="779">
        <f t="shared" si="24"/>
        <v>572</v>
      </c>
      <c r="O1432" s="832"/>
    </row>
    <row r="1433" spans="1:15">
      <c r="A1433" s="859" t="s">
        <v>37</v>
      </c>
      <c r="B1433" s="859" t="s">
        <v>37</v>
      </c>
      <c r="C1433" s="859" t="s">
        <v>753</v>
      </c>
      <c r="D1433" s="860">
        <v>2014</v>
      </c>
      <c r="E1433" s="860" t="s">
        <v>81</v>
      </c>
      <c r="F1433" s="859" t="s">
        <v>685</v>
      </c>
      <c r="G1433" s="860" t="s">
        <v>728</v>
      </c>
      <c r="H1433" s="861" t="s">
        <v>869</v>
      </c>
      <c r="I1433" s="862">
        <v>3</v>
      </c>
      <c r="J1433" s="863" t="s">
        <v>717</v>
      </c>
      <c r="K1433" s="779"/>
      <c r="L1433" s="781">
        <v>4</v>
      </c>
      <c r="M1433" s="781"/>
      <c r="N1433" s="779">
        <f t="shared" si="24"/>
        <v>4</v>
      </c>
      <c r="O1433" s="832"/>
    </row>
    <row r="1434" spans="1:15">
      <c r="A1434" s="859" t="s">
        <v>37</v>
      </c>
      <c r="B1434" s="859" t="s">
        <v>37</v>
      </c>
      <c r="C1434" s="859" t="s">
        <v>753</v>
      </c>
      <c r="D1434" s="860">
        <v>2014</v>
      </c>
      <c r="E1434" s="860" t="s">
        <v>81</v>
      </c>
      <c r="F1434" s="859" t="s">
        <v>685</v>
      </c>
      <c r="G1434" s="860" t="s">
        <v>728</v>
      </c>
      <c r="H1434" s="861" t="s">
        <v>82</v>
      </c>
      <c r="I1434" s="862">
        <v>1</v>
      </c>
      <c r="J1434" s="863" t="s">
        <v>717</v>
      </c>
      <c r="K1434" s="779"/>
      <c r="L1434" s="781">
        <v>18976</v>
      </c>
      <c r="M1434" s="781"/>
      <c r="N1434" s="779">
        <f t="shared" si="24"/>
        <v>18976</v>
      </c>
      <c r="O1434" s="832"/>
    </row>
    <row r="1435" spans="1:15">
      <c r="A1435" s="859" t="s">
        <v>37</v>
      </c>
      <c r="B1435" s="859" t="s">
        <v>37</v>
      </c>
      <c r="C1435" s="859" t="s">
        <v>753</v>
      </c>
      <c r="D1435" s="860">
        <v>2014</v>
      </c>
      <c r="E1435" s="860" t="s">
        <v>81</v>
      </c>
      <c r="F1435" s="859" t="s">
        <v>685</v>
      </c>
      <c r="G1435" s="860" t="s">
        <v>728</v>
      </c>
      <c r="H1435" s="861" t="s">
        <v>419</v>
      </c>
      <c r="I1435" s="862">
        <v>2</v>
      </c>
      <c r="J1435" s="863" t="s">
        <v>717</v>
      </c>
      <c r="K1435" s="779"/>
      <c r="L1435" s="781">
        <v>4558</v>
      </c>
      <c r="M1435" s="781"/>
      <c r="N1435" s="779">
        <f t="shared" si="24"/>
        <v>4558</v>
      </c>
      <c r="O1435" s="832"/>
    </row>
    <row r="1436" spans="1:15">
      <c r="A1436" s="859" t="s">
        <v>37</v>
      </c>
      <c r="B1436" s="859" t="s">
        <v>37</v>
      </c>
      <c r="C1436" s="859" t="s">
        <v>753</v>
      </c>
      <c r="D1436" s="860">
        <v>2014</v>
      </c>
      <c r="E1436" s="860" t="s">
        <v>81</v>
      </c>
      <c r="F1436" s="859" t="s">
        <v>685</v>
      </c>
      <c r="G1436" s="860" t="s">
        <v>728</v>
      </c>
      <c r="H1436" s="861" t="s">
        <v>767</v>
      </c>
      <c r="I1436" s="862">
        <v>1</v>
      </c>
      <c r="J1436" s="863" t="s">
        <v>717</v>
      </c>
      <c r="K1436" s="779"/>
      <c r="L1436" s="781">
        <v>10754</v>
      </c>
      <c r="M1436" s="781"/>
      <c r="N1436" s="779">
        <f t="shared" si="24"/>
        <v>10754</v>
      </c>
      <c r="O1436" s="832"/>
    </row>
    <row r="1437" spans="1:15">
      <c r="A1437" s="859" t="s">
        <v>37</v>
      </c>
      <c r="B1437" s="859" t="s">
        <v>37</v>
      </c>
      <c r="C1437" s="859" t="s">
        <v>753</v>
      </c>
      <c r="D1437" s="860">
        <v>2014</v>
      </c>
      <c r="E1437" s="860" t="s">
        <v>81</v>
      </c>
      <c r="F1437" s="859" t="s">
        <v>685</v>
      </c>
      <c r="G1437" s="860" t="s">
        <v>728</v>
      </c>
      <c r="H1437" s="861" t="s">
        <v>768</v>
      </c>
      <c r="I1437" s="862">
        <v>1</v>
      </c>
      <c r="J1437" s="863" t="s">
        <v>717</v>
      </c>
      <c r="K1437" s="779"/>
      <c r="L1437" s="781">
        <v>1739</v>
      </c>
      <c r="M1437" s="781"/>
      <c r="N1437" s="779">
        <f t="shared" si="24"/>
        <v>1739</v>
      </c>
      <c r="O1437" s="832"/>
    </row>
    <row r="1438" spans="1:15">
      <c r="A1438" s="859" t="s">
        <v>37</v>
      </c>
      <c r="B1438" s="859" t="s">
        <v>37</v>
      </c>
      <c r="C1438" s="859" t="s">
        <v>753</v>
      </c>
      <c r="D1438" s="860">
        <v>2014</v>
      </c>
      <c r="E1438" s="860" t="s">
        <v>81</v>
      </c>
      <c r="F1438" s="859" t="s">
        <v>685</v>
      </c>
      <c r="G1438" s="860" t="s">
        <v>728</v>
      </c>
      <c r="H1438" s="861" t="s">
        <v>79</v>
      </c>
      <c r="I1438" s="862">
        <v>1</v>
      </c>
      <c r="J1438" s="863" t="s">
        <v>717</v>
      </c>
      <c r="K1438" s="779"/>
      <c r="L1438" s="781">
        <v>7650</v>
      </c>
      <c r="M1438" s="781"/>
      <c r="N1438" s="779">
        <f t="shared" si="24"/>
        <v>7650</v>
      </c>
      <c r="O1438" s="832"/>
    </row>
    <row r="1439" spans="1:15">
      <c r="A1439" s="859" t="s">
        <v>37</v>
      </c>
      <c r="B1439" s="859" t="s">
        <v>37</v>
      </c>
      <c r="C1439" s="859" t="s">
        <v>753</v>
      </c>
      <c r="D1439" s="860">
        <v>2014</v>
      </c>
      <c r="E1439" s="860" t="s">
        <v>81</v>
      </c>
      <c r="F1439" s="859" t="s">
        <v>685</v>
      </c>
      <c r="G1439" s="860" t="s">
        <v>728</v>
      </c>
      <c r="H1439" s="861" t="s">
        <v>643</v>
      </c>
      <c r="I1439" s="862">
        <v>2</v>
      </c>
      <c r="J1439" s="863" t="s">
        <v>717</v>
      </c>
      <c r="K1439" s="779"/>
      <c r="L1439" s="781">
        <v>1191</v>
      </c>
      <c r="M1439" s="781"/>
      <c r="N1439" s="779">
        <f t="shared" si="24"/>
        <v>1191</v>
      </c>
      <c r="O1439" s="832"/>
    </row>
    <row r="1440" spans="1:15">
      <c r="A1440" s="859" t="s">
        <v>37</v>
      </c>
      <c r="B1440" s="859" t="s">
        <v>37</v>
      </c>
      <c r="C1440" s="859" t="s">
        <v>753</v>
      </c>
      <c r="D1440" s="860">
        <v>2014</v>
      </c>
      <c r="E1440" s="860" t="s">
        <v>81</v>
      </c>
      <c r="F1440" s="859" t="s">
        <v>685</v>
      </c>
      <c r="G1440" s="860" t="s">
        <v>728</v>
      </c>
      <c r="H1440" s="861" t="s">
        <v>769</v>
      </c>
      <c r="I1440" s="862">
        <v>3</v>
      </c>
      <c r="J1440" s="863" t="s">
        <v>717</v>
      </c>
      <c r="K1440" s="779"/>
      <c r="L1440" s="781">
        <v>437</v>
      </c>
      <c r="M1440" s="781"/>
      <c r="N1440" s="779">
        <f t="shared" si="24"/>
        <v>437</v>
      </c>
      <c r="O1440" s="832"/>
    </row>
    <row r="1441" spans="1:15">
      <c r="A1441" s="859" t="s">
        <v>37</v>
      </c>
      <c r="B1441" s="859" t="s">
        <v>37</v>
      </c>
      <c r="C1441" s="859" t="s">
        <v>753</v>
      </c>
      <c r="D1441" s="860">
        <v>2014</v>
      </c>
      <c r="E1441" s="860" t="s">
        <v>81</v>
      </c>
      <c r="F1441" s="859" t="s">
        <v>685</v>
      </c>
      <c r="G1441" s="860" t="s">
        <v>728</v>
      </c>
      <c r="H1441" s="861" t="s">
        <v>807</v>
      </c>
      <c r="I1441" s="862">
        <v>3</v>
      </c>
      <c r="J1441" s="863" t="s">
        <v>717</v>
      </c>
      <c r="K1441" s="779"/>
      <c r="L1441" s="781">
        <v>257</v>
      </c>
      <c r="M1441" s="781"/>
      <c r="N1441" s="779">
        <f t="shared" si="24"/>
        <v>257</v>
      </c>
      <c r="O1441" s="832"/>
    </row>
    <row r="1442" spans="1:15">
      <c r="A1442" s="859" t="s">
        <v>37</v>
      </c>
      <c r="B1442" s="859" t="s">
        <v>37</v>
      </c>
      <c r="C1442" s="859" t="s">
        <v>753</v>
      </c>
      <c r="D1442" s="860">
        <v>2014</v>
      </c>
      <c r="E1442" s="860" t="s">
        <v>81</v>
      </c>
      <c r="F1442" s="859" t="s">
        <v>685</v>
      </c>
      <c r="G1442" s="860" t="s">
        <v>728</v>
      </c>
      <c r="H1442" s="861" t="s">
        <v>770</v>
      </c>
      <c r="I1442" s="862">
        <v>2</v>
      </c>
      <c r="J1442" s="863" t="s">
        <v>717</v>
      </c>
      <c r="K1442" s="779"/>
      <c r="L1442" s="781">
        <v>1612</v>
      </c>
      <c r="M1442" s="781"/>
      <c r="N1442" s="779">
        <f t="shared" si="24"/>
        <v>1612</v>
      </c>
      <c r="O1442" s="832"/>
    </row>
    <row r="1443" spans="1:15">
      <c r="A1443" s="859" t="s">
        <v>37</v>
      </c>
      <c r="B1443" s="859" t="s">
        <v>37</v>
      </c>
      <c r="C1443" s="859" t="s">
        <v>753</v>
      </c>
      <c r="D1443" s="860">
        <v>2014</v>
      </c>
      <c r="E1443" s="860" t="s">
        <v>81</v>
      </c>
      <c r="F1443" s="859" t="s">
        <v>685</v>
      </c>
      <c r="G1443" s="860" t="s">
        <v>728</v>
      </c>
      <c r="H1443" s="861" t="s">
        <v>772</v>
      </c>
      <c r="I1443" s="862">
        <v>3</v>
      </c>
      <c r="J1443" s="863" t="s">
        <v>717</v>
      </c>
      <c r="K1443" s="779"/>
      <c r="L1443" s="781">
        <v>2</v>
      </c>
      <c r="M1443" s="781"/>
      <c r="N1443" s="779">
        <f t="shared" si="24"/>
        <v>2</v>
      </c>
      <c r="O1443" s="832"/>
    </row>
    <row r="1444" spans="1:15">
      <c r="A1444" s="859" t="s">
        <v>37</v>
      </c>
      <c r="B1444" s="859" t="s">
        <v>37</v>
      </c>
      <c r="C1444" s="859" t="s">
        <v>753</v>
      </c>
      <c r="D1444" s="860">
        <v>2014</v>
      </c>
      <c r="E1444" s="860" t="s">
        <v>81</v>
      </c>
      <c r="F1444" s="859" t="s">
        <v>685</v>
      </c>
      <c r="G1444" s="860" t="s">
        <v>728</v>
      </c>
      <c r="H1444" s="861" t="s">
        <v>810</v>
      </c>
      <c r="I1444" s="862">
        <v>1</v>
      </c>
      <c r="J1444" s="863" t="s">
        <v>717</v>
      </c>
      <c r="K1444" s="779"/>
      <c r="L1444" s="781">
        <v>5127</v>
      </c>
      <c r="M1444" s="781"/>
      <c r="N1444" s="779">
        <f t="shared" si="24"/>
        <v>5127</v>
      </c>
      <c r="O1444" s="832"/>
    </row>
    <row r="1445" spans="1:15">
      <c r="A1445" s="859" t="s">
        <v>37</v>
      </c>
      <c r="B1445" s="859" t="s">
        <v>37</v>
      </c>
      <c r="C1445" s="859" t="s">
        <v>753</v>
      </c>
      <c r="D1445" s="860">
        <v>2014</v>
      </c>
      <c r="E1445" s="860" t="s">
        <v>81</v>
      </c>
      <c r="F1445" s="859" t="s">
        <v>685</v>
      </c>
      <c r="G1445" s="860" t="s">
        <v>728</v>
      </c>
      <c r="H1445" s="861" t="s">
        <v>648</v>
      </c>
      <c r="I1445" s="862">
        <v>3</v>
      </c>
      <c r="J1445" s="863" t="s">
        <v>717</v>
      </c>
      <c r="K1445" s="779"/>
      <c r="L1445" s="781">
        <v>4399</v>
      </c>
      <c r="M1445" s="781"/>
      <c r="N1445" s="779">
        <f t="shared" ref="N1445:N1508" si="25">K1445+L1445+M1445</f>
        <v>4399</v>
      </c>
      <c r="O1445" s="832"/>
    </row>
    <row r="1446" spans="1:15">
      <c r="A1446" s="859" t="s">
        <v>37</v>
      </c>
      <c r="B1446" s="859" t="s">
        <v>37</v>
      </c>
      <c r="C1446" s="859" t="s">
        <v>753</v>
      </c>
      <c r="D1446" s="860">
        <v>2014</v>
      </c>
      <c r="E1446" s="860" t="s">
        <v>81</v>
      </c>
      <c r="F1446" s="859" t="s">
        <v>685</v>
      </c>
      <c r="G1446" s="860" t="s">
        <v>728</v>
      </c>
      <c r="H1446" s="861" t="s">
        <v>773</v>
      </c>
      <c r="I1446" s="862">
        <v>3</v>
      </c>
      <c r="J1446" s="863" t="s">
        <v>717</v>
      </c>
      <c r="K1446" s="779"/>
      <c r="L1446" s="781">
        <v>20</v>
      </c>
      <c r="M1446" s="781"/>
      <c r="N1446" s="779">
        <f t="shared" si="25"/>
        <v>20</v>
      </c>
      <c r="O1446" s="832"/>
    </row>
    <row r="1447" spans="1:15">
      <c r="A1447" s="859" t="s">
        <v>37</v>
      </c>
      <c r="B1447" s="859" t="s">
        <v>37</v>
      </c>
      <c r="C1447" s="859" t="s">
        <v>753</v>
      </c>
      <c r="D1447" s="860">
        <v>2014</v>
      </c>
      <c r="E1447" s="860" t="s">
        <v>81</v>
      </c>
      <c r="F1447" s="859" t="s">
        <v>685</v>
      </c>
      <c r="G1447" s="860" t="s">
        <v>728</v>
      </c>
      <c r="H1447" s="861" t="s">
        <v>811</v>
      </c>
      <c r="I1447" s="862">
        <v>3</v>
      </c>
      <c r="J1447" s="863" t="s">
        <v>717</v>
      </c>
      <c r="K1447" s="779"/>
      <c r="L1447" s="781">
        <v>158</v>
      </c>
      <c r="M1447" s="781"/>
      <c r="N1447" s="779">
        <f t="shared" si="25"/>
        <v>158</v>
      </c>
      <c r="O1447" s="832"/>
    </row>
    <row r="1448" spans="1:15">
      <c r="A1448" s="859" t="s">
        <v>37</v>
      </c>
      <c r="B1448" s="859" t="s">
        <v>37</v>
      </c>
      <c r="C1448" s="859" t="s">
        <v>753</v>
      </c>
      <c r="D1448" s="860">
        <v>2014</v>
      </c>
      <c r="E1448" s="860" t="s">
        <v>81</v>
      </c>
      <c r="F1448" s="859" t="s">
        <v>685</v>
      </c>
      <c r="G1448" s="860" t="s">
        <v>728</v>
      </c>
      <c r="H1448" s="861" t="s">
        <v>777</v>
      </c>
      <c r="I1448" s="862">
        <v>1</v>
      </c>
      <c r="J1448" s="863" t="s">
        <v>717</v>
      </c>
      <c r="K1448" s="779"/>
      <c r="L1448" s="781">
        <v>3</v>
      </c>
      <c r="M1448" s="781"/>
      <c r="N1448" s="779">
        <f t="shared" si="25"/>
        <v>3</v>
      </c>
      <c r="O1448" s="832"/>
    </row>
    <row r="1449" spans="1:15">
      <c r="A1449" s="859" t="s">
        <v>37</v>
      </c>
      <c r="B1449" s="859" t="s">
        <v>37</v>
      </c>
      <c r="C1449" s="859" t="s">
        <v>753</v>
      </c>
      <c r="D1449" s="860">
        <v>2014</v>
      </c>
      <c r="E1449" s="860" t="s">
        <v>81</v>
      </c>
      <c r="F1449" s="859" t="s">
        <v>685</v>
      </c>
      <c r="G1449" s="860" t="s">
        <v>728</v>
      </c>
      <c r="H1449" s="861" t="s">
        <v>778</v>
      </c>
      <c r="I1449" s="862">
        <v>1</v>
      </c>
      <c r="J1449" s="863" t="s">
        <v>717</v>
      </c>
      <c r="K1449" s="779"/>
      <c r="L1449" s="781">
        <v>294</v>
      </c>
      <c r="M1449" s="781"/>
      <c r="N1449" s="779">
        <f t="shared" si="25"/>
        <v>294</v>
      </c>
      <c r="O1449" s="832"/>
    </row>
    <row r="1450" spans="1:15">
      <c r="A1450" s="859" t="s">
        <v>37</v>
      </c>
      <c r="B1450" s="859" t="s">
        <v>37</v>
      </c>
      <c r="C1450" s="859" t="s">
        <v>753</v>
      </c>
      <c r="D1450" s="860">
        <v>2014</v>
      </c>
      <c r="E1450" s="860" t="s">
        <v>81</v>
      </c>
      <c r="F1450" s="859" t="s">
        <v>685</v>
      </c>
      <c r="G1450" s="860" t="s">
        <v>728</v>
      </c>
      <c r="H1450" s="861" t="s">
        <v>780</v>
      </c>
      <c r="I1450" s="862">
        <v>2</v>
      </c>
      <c r="J1450" s="863" t="s">
        <v>717</v>
      </c>
      <c r="K1450" s="779"/>
      <c r="L1450" s="781">
        <v>5</v>
      </c>
      <c r="M1450" s="781"/>
      <c r="N1450" s="779">
        <f t="shared" si="25"/>
        <v>5</v>
      </c>
      <c r="O1450" s="832"/>
    </row>
    <row r="1451" spans="1:15">
      <c r="A1451" s="859" t="s">
        <v>37</v>
      </c>
      <c r="B1451" s="859" t="s">
        <v>37</v>
      </c>
      <c r="C1451" s="859" t="s">
        <v>753</v>
      </c>
      <c r="D1451" s="860">
        <v>2014</v>
      </c>
      <c r="E1451" s="860" t="s">
        <v>81</v>
      </c>
      <c r="F1451" s="859" t="s">
        <v>685</v>
      </c>
      <c r="G1451" s="860" t="s">
        <v>728</v>
      </c>
      <c r="H1451" s="861" t="s">
        <v>655</v>
      </c>
      <c r="I1451" s="862">
        <v>1</v>
      </c>
      <c r="J1451" s="863" t="s">
        <v>717</v>
      </c>
      <c r="K1451" s="779"/>
      <c r="L1451" s="781">
        <v>363</v>
      </c>
      <c r="M1451" s="781"/>
      <c r="N1451" s="779">
        <f t="shared" si="25"/>
        <v>363</v>
      </c>
      <c r="O1451" s="832"/>
    </row>
    <row r="1452" spans="1:15">
      <c r="A1452" s="859" t="s">
        <v>37</v>
      </c>
      <c r="B1452" s="859" t="s">
        <v>37</v>
      </c>
      <c r="C1452" s="859" t="s">
        <v>753</v>
      </c>
      <c r="D1452" s="860">
        <v>2014</v>
      </c>
      <c r="E1452" s="860" t="s">
        <v>81</v>
      </c>
      <c r="F1452" s="859" t="s">
        <v>685</v>
      </c>
      <c r="G1452" s="860" t="s">
        <v>728</v>
      </c>
      <c r="H1452" s="861" t="s">
        <v>838</v>
      </c>
      <c r="I1452" s="862">
        <v>3</v>
      </c>
      <c r="J1452" s="863" t="s">
        <v>717</v>
      </c>
      <c r="K1452" s="779"/>
      <c r="L1452" s="781">
        <v>2</v>
      </c>
      <c r="M1452" s="781"/>
      <c r="N1452" s="779">
        <f t="shared" si="25"/>
        <v>2</v>
      </c>
      <c r="O1452" s="832"/>
    </row>
    <row r="1453" spans="1:15">
      <c r="A1453" s="859" t="s">
        <v>37</v>
      </c>
      <c r="B1453" s="859" t="s">
        <v>37</v>
      </c>
      <c r="C1453" s="859" t="s">
        <v>753</v>
      </c>
      <c r="D1453" s="860">
        <v>2014</v>
      </c>
      <c r="E1453" s="860" t="s">
        <v>81</v>
      </c>
      <c r="F1453" s="859" t="s">
        <v>685</v>
      </c>
      <c r="G1453" s="860" t="s">
        <v>728</v>
      </c>
      <c r="H1453" s="861" t="s">
        <v>781</v>
      </c>
      <c r="I1453" s="862">
        <v>2</v>
      </c>
      <c r="J1453" s="863" t="s">
        <v>717</v>
      </c>
      <c r="K1453" s="779"/>
      <c r="L1453" s="781">
        <v>46</v>
      </c>
      <c r="M1453" s="781"/>
      <c r="N1453" s="779">
        <f t="shared" si="25"/>
        <v>46</v>
      </c>
      <c r="O1453" s="832"/>
    </row>
    <row r="1454" spans="1:15">
      <c r="A1454" s="859" t="s">
        <v>37</v>
      </c>
      <c r="B1454" s="859" t="s">
        <v>37</v>
      </c>
      <c r="C1454" s="859" t="s">
        <v>753</v>
      </c>
      <c r="D1454" s="860">
        <v>2014</v>
      </c>
      <c r="E1454" s="860" t="s">
        <v>81</v>
      </c>
      <c r="F1454" s="859" t="s">
        <v>685</v>
      </c>
      <c r="G1454" s="860" t="s">
        <v>728</v>
      </c>
      <c r="H1454" s="861" t="s">
        <v>782</v>
      </c>
      <c r="I1454" s="862">
        <v>2</v>
      </c>
      <c r="J1454" s="863" t="s">
        <v>717</v>
      </c>
      <c r="K1454" s="779"/>
      <c r="L1454" s="781">
        <v>530</v>
      </c>
      <c r="M1454" s="781"/>
      <c r="N1454" s="779">
        <f t="shared" si="25"/>
        <v>530</v>
      </c>
      <c r="O1454" s="832"/>
    </row>
    <row r="1455" spans="1:15">
      <c r="A1455" s="859" t="s">
        <v>37</v>
      </c>
      <c r="B1455" s="859" t="s">
        <v>37</v>
      </c>
      <c r="C1455" s="859" t="s">
        <v>753</v>
      </c>
      <c r="D1455" s="860">
        <v>2014</v>
      </c>
      <c r="E1455" s="860" t="s">
        <v>81</v>
      </c>
      <c r="F1455" s="859" t="s">
        <v>685</v>
      </c>
      <c r="G1455" s="860" t="s">
        <v>728</v>
      </c>
      <c r="H1455" s="861" t="s">
        <v>870</v>
      </c>
      <c r="I1455" s="862">
        <v>3</v>
      </c>
      <c r="J1455" s="863" t="s">
        <v>717</v>
      </c>
      <c r="K1455" s="779"/>
      <c r="L1455" s="781">
        <v>1</v>
      </c>
      <c r="M1455" s="781"/>
      <c r="N1455" s="779">
        <f t="shared" si="25"/>
        <v>1</v>
      </c>
      <c r="O1455" s="832"/>
    </row>
    <row r="1456" spans="1:15">
      <c r="A1456" s="859" t="s">
        <v>37</v>
      </c>
      <c r="B1456" s="859" t="s">
        <v>37</v>
      </c>
      <c r="C1456" s="859" t="s">
        <v>753</v>
      </c>
      <c r="D1456" s="860">
        <v>2014</v>
      </c>
      <c r="E1456" s="860" t="s">
        <v>81</v>
      </c>
      <c r="F1456" s="859" t="s">
        <v>685</v>
      </c>
      <c r="G1456" s="860" t="s">
        <v>728</v>
      </c>
      <c r="H1456" s="861" t="s">
        <v>858</v>
      </c>
      <c r="I1456" s="862">
        <v>3</v>
      </c>
      <c r="J1456" s="863" t="s">
        <v>717</v>
      </c>
      <c r="K1456" s="779"/>
      <c r="L1456" s="781">
        <v>2</v>
      </c>
      <c r="M1456" s="781"/>
      <c r="N1456" s="779">
        <f t="shared" si="25"/>
        <v>2</v>
      </c>
      <c r="O1456" s="832"/>
    </row>
    <row r="1457" spans="1:15">
      <c r="A1457" s="859" t="s">
        <v>37</v>
      </c>
      <c r="B1457" s="859" t="s">
        <v>37</v>
      </c>
      <c r="C1457" s="859" t="s">
        <v>753</v>
      </c>
      <c r="D1457" s="860">
        <v>2014</v>
      </c>
      <c r="E1457" s="860" t="s">
        <v>81</v>
      </c>
      <c r="F1457" s="859" t="s">
        <v>685</v>
      </c>
      <c r="G1457" s="860" t="s">
        <v>728</v>
      </c>
      <c r="H1457" s="861" t="s">
        <v>839</v>
      </c>
      <c r="I1457" s="862">
        <v>3</v>
      </c>
      <c r="J1457" s="863" t="s">
        <v>717</v>
      </c>
      <c r="K1457" s="779"/>
      <c r="L1457" s="781">
        <v>13</v>
      </c>
      <c r="M1457" s="781"/>
      <c r="N1457" s="779">
        <f t="shared" si="25"/>
        <v>13</v>
      </c>
      <c r="O1457" s="832"/>
    </row>
    <row r="1458" spans="1:15">
      <c r="A1458" s="859" t="s">
        <v>37</v>
      </c>
      <c r="B1458" s="859" t="s">
        <v>37</v>
      </c>
      <c r="C1458" s="859" t="s">
        <v>753</v>
      </c>
      <c r="D1458" s="860">
        <v>2014</v>
      </c>
      <c r="E1458" s="860" t="s">
        <v>81</v>
      </c>
      <c r="F1458" s="859" t="s">
        <v>685</v>
      </c>
      <c r="G1458" s="860" t="s">
        <v>728</v>
      </c>
      <c r="H1458" s="861" t="s">
        <v>840</v>
      </c>
      <c r="I1458" s="862">
        <v>3</v>
      </c>
      <c r="J1458" s="863" t="s">
        <v>717</v>
      </c>
      <c r="K1458" s="779"/>
      <c r="L1458" s="781">
        <v>19</v>
      </c>
      <c r="M1458" s="781"/>
      <c r="N1458" s="779">
        <f t="shared" si="25"/>
        <v>19</v>
      </c>
      <c r="O1458" s="832"/>
    </row>
    <row r="1459" spans="1:15">
      <c r="A1459" s="859" t="s">
        <v>37</v>
      </c>
      <c r="B1459" s="859" t="s">
        <v>37</v>
      </c>
      <c r="C1459" s="859" t="s">
        <v>753</v>
      </c>
      <c r="D1459" s="860">
        <v>2014</v>
      </c>
      <c r="E1459" s="860" t="s">
        <v>81</v>
      </c>
      <c r="F1459" s="859" t="s">
        <v>685</v>
      </c>
      <c r="G1459" s="860" t="s">
        <v>728</v>
      </c>
      <c r="H1459" s="861" t="s">
        <v>814</v>
      </c>
      <c r="I1459" s="862">
        <v>1</v>
      </c>
      <c r="J1459" s="863" t="s">
        <v>717</v>
      </c>
      <c r="K1459" s="779"/>
      <c r="L1459" s="781">
        <v>692</v>
      </c>
      <c r="M1459" s="781"/>
      <c r="N1459" s="779">
        <f t="shared" si="25"/>
        <v>692</v>
      </c>
      <c r="O1459" s="832"/>
    </row>
    <row r="1460" spans="1:15">
      <c r="A1460" s="859" t="s">
        <v>37</v>
      </c>
      <c r="B1460" s="859" t="s">
        <v>37</v>
      </c>
      <c r="C1460" s="859" t="s">
        <v>753</v>
      </c>
      <c r="D1460" s="860">
        <v>2014</v>
      </c>
      <c r="E1460" s="860" t="s">
        <v>81</v>
      </c>
      <c r="F1460" s="859" t="s">
        <v>685</v>
      </c>
      <c r="G1460" s="860" t="s">
        <v>728</v>
      </c>
      <c r="H1460" s="861" t="s">
        <v>784</v>
      </c>
      <c r="I1460" s="862">
        <v>2</v>
      </c>
      <c r="J1460" s="863" t="s">
        <v>717</v>
      </c>
      <c r="K1460" s="779"/>
      <c r="L1460" s="781">
        <v>226</v>
      </c>
      <c r="M1460" s="781"/>
      <c r="N1460" s="779">
        <f t="shared" si="25"/>
        <v>226</v>
      </c>
      <c r="O1460" s="832"/>
    </row>
    <row r="1461" spans="1:15">
      <c r="A1461" s="859" t="s">
        <v>37</v>
      </c>
      <c r="B1461" s="859" t="s">
        <v>37</v>
      </c>
      <c r="C1461" s="859" t="s">
        <v>753</v>
      </c>
      <c r="D1461" s="860">
        <v>2014</v>
      </c>
      <c r="E1461" s="860" t="s">
        <v>81</v>
      </c>
      <c r="F1461" s="859" t="s">
        <v>685</v>
      </c>
      <c r="G1461" s="860" t="s">
        <v>728</v>
      </c>
      <c r="H1461" s="861" t="s">
        <v>785</v>
      </c>
      <c r="I1461" s="862">
        <v>3</v>
      </c>
      <c r="J1461" s="863" t="s">
        <v>717</v>
      </c>
      <c r="K1461" s="779"/>
      <c r="L1461" s="781">
        <v>1701</v>
      </c>
      <c r="M1461" s="781"/>
      <c r="N1461" s="779">
        <f t="shared" si="25"/>
        <v>1701</v>
      </c>
      <c r="O1461" s="832"/>
    </row>
    <row r="1462" spans="1:15">
      <c r="A1462" s="859" t="s">
        <v>37</v>
      </c>
      <c r="B1462" s="859" t="s">
        <v>37</v>
      </c>
      <c r="C1462" s="859" t="s">
        <v>753</v>
      </c>
      <c r="D1462" s="860">
        <v>2014</v>
      </c>
      <c r="E1462" s="860" t="s">
        <v>81</v>
      </c>
      <c r="F1462" s="859" t="s">
        <v>685</v>
      </c>
      <c r="G1462" s="860" t="s">
        <v>728</v>
      </c>
      <c r="H1462" s="861" t="s">
        <v>786</v>
      </c>
      <c r="I1462" s="862">
        <v>3</v>
      </c>
      <c r="J1462" s="863" t="s">
        <v>717</v>
      </c>
      <c r="K1462" s="779"/>
      <c r="L1462" s="781">
        <v>120</v>
      </c>
      <c r="M1462" s="781"/>
      <c r="N1462" s="779">
        <f t="shared" si="25"/>
        <v>120</v>
      </c>
      <c r="O1462" s="832"/>
    </row>
    <row r="1463" spans="1:15">
      <c r="A1463" s="859" t="s">
        <v>37</v>
      </c>
      <c r="B1463" s="859" t="s">
        <v>37</v>
      </c>
      <c r="C1463" s="859" t="s">
        <v>753</v>
      </c>
      <c r="D1463" s="860">
        <v>2014</v>
      </c>
      <c r="E1463" s="860" t="s">
        <v>81</v>
      </c>
      <c r="F1463" s="859" t="s">
        <v>685</v>
      </c>
      <c r="G1463" s="860" t="s">
        <v>728</v>
      </c>
      <c r="H1463" s="861" t="s">
        <v>859</v>
      </c>
      <c r="I1463" s="862">
        <v>3</v>
      </c>
      <c r="J1463" s="863" t="s">
        <v>717</v>
      </c>
      <c r="K1463" s="779"/>
      <c r="L1463" s="781">
        <v>147</v>
      </c>
      <c r="M1463" s="781"/>
      <c r="N1463" s="779">
        <f t="shared" si="25"/>
        <v>147</v>
      </c>
      <c r="O1463" s="832"/>
    </row>
    <row r="1464" spans="1:15">
      <c r="A1464" s="859" t="s">
        <v>37</v>
      </c>
      <c r="B1464" s="859" t="s">
        <v>37</v>
      </c>
      <c r="C1464" s="859" t="s">
        <v>753</v>
      </c>
      <c r="D1464" s="860">
        <v>2014</v>
      </c>
      <c r="E1464" s="860" t="s">
        <v>81</v>
      </c>
      <c r="F1464" s="859" t="s">
        <v>685</v>
      </c>
      <c r="G1464" s="860" t="s">
        <v>728</v>
      </c>
      <c r="H1464" s="861" t="s">
        <v>787</v>
      </c>
      <c r="I1464" s="862">
        <v>1</v>
      </c>
      <c r="J1464" s="863" t="s">
        <v>717</v>
      </c>
      <c r="K1464" s="779"/>
      <c r="L1464" s="781">
        <v>4</v>
      </c>
      <c r="M1464" s="781"/>
      <c r="N1464" s="779">
        <f t="shared" si="25"/>
        <v>4</v>
      </c>
      <c r="O1464" s="832"/>
    </row>
    <row r="1465" spans="1:15">
      <c r="A1465" s="859" t="s">
        <v>37</v>
      </c>
      <c r="B1465" s="859" t="s">
        <v>37</v>
      </c>
      <c r="C1465" s="859" t="s">
        <v>753</v>
      </c>
      <c r="D1465" s="860">
        <v>2014</v>
      </c>
      <c r="E1465" s="860" t="s">
        <v>81</v>
      </c>
      <c r="F1465" s="859" t="s">
        <v>685</v>
      </c>
      <c r="G1465" s="860" t="s">
        <v>728</v>
      </c>
      <c r="H1465" s="861" t="s">
        <v>842</v>
      </c>
      <c r="I1465" s="862">
        <v>2</v>
      </c>
      <c r="J1465" s="863" t="s">
        <v>717</v>
      </c>
      <c r="K1465" s="779"/>
      <c r="L1465" s="781">
        <v>5</v>
      </c>
      <c r="M1465" s="781"/>
      <c r="N1465" s="779">
        <f t="shared" si="25"/>
        <v>5</v>
      </c>
      <c r="O1465" s="832"/>
    </row>
    <row r="1466" spans="1:15">
      <c r="A1466" s="859" t="s">
        <v>37</v>
      </c>
      <c r="B1466" s="859" t="s">
        <v>37</v>
      </c>
      <c r="C1466" s="859" t="s">
        <v>753</v>
      </c>
      <c r="D1466" s="860">
        <v>2014</v>
      </c>
      <c r="E1466" s="860" t="s">
        <v>81</v>
      </c>
      <c r="F1466" s="859" t="s">
        <v>685</v>
      </c>
      <c r="G1466" s="860" t="s">
        <v>728</v>
      </c>
      <c r="H1466" s="861" t="s">
        <v>816</v>
      </c>
      <c r="I1466" s="862">
        <v>3</v>
      </c>
      <c r="J1466" s="863" t="s">
        <v>717</v>
      </c>
      <c r="K1466" s="779"/>
      <c r="L1466" s="781">
        <v>1</v>
      </c>
      <c r="M1466" s="781"/>
      <c r="N1466" s="779">
        <f t="shared" si="25"/>
        <v>1</v>
      </c>
      <c r="O1466" s="832"/>
    </row>
    <row r="1467" spans="1:15">
      <c r="A1467" s="859" t="s">
        <v>37</v>
      </c>
      <c r="B1467" s="859" t="s">
        <v>37</v>
      </c>
      <c r="C1467" s="859" t="s">
        <v>753</v>
      </c>
      <c r="D1467" s="860">
        <v>2014</v>
      </c>
      <c r="E1467" s="860" t="s">
        <v>81</v>
      </c>
      <c r="F1467" s="859" t="s">
        <v>685</v>
      </c>
      <c r="G1467" s="860" t="s">
        <v>728</v>
      </c>
      <c r="H1467" s="861" t="s">
        <v>789</v>
      </c>
      <c r="I1467" s="862">
        <v>3</v>
      </c>
      <c r="J1467" s="863" t="s">
        <v>717</v>
      </c>
      <c r="K1467" s="779"/>
      <c r="L1467" s="781">
        <v>191</v>
      </c>
      <c r="M1467" s="781"/>
      <c r="N1467" s="779">
        <f t="shared" si="25"/>
        <v>191</v>
      </c>
      <c r="O1467" s="832"/>
    </row>
    <row r="1468" spans="1:15">
      <c r="A1468" s="859" t="s">
        <v>37</v>
      </c>
      <c r="B1468" s="859" t="s">
        <v>37</v>
      </c>
      <c r="C1468" s="859" t="s">
        <v>753</v>
      </c>
      <c r="D1468" s="860">
        <v>2014</v>
      </c>
      <c r="E1468" s="860" t="s">
        <v>81</v>
      </c>
      <c r="F1468" s="859" t="s">
        <v>685</v>
      </c>
      <c r="G1468" s="860" t="s">
        <v>728</v>
      </c>
      <c r="H1468" s="861" t="s">
        <v>871</v>
      </c>
      <c r="I1468" s="862">
        <v>3</v>
      </c>
      <c r="J1468" s="863" t="s">
        <v>717</v>
      </c>
      <c r="K1468" s="779"/>
      <c r="L1468" s="781">
        <v>141</v>
      </c>
      <c r="M1468" s="781"/>
      <c r="N1468" s="779">
        <f t="shared" si="25"/>
        <v>141</v>
      </c>
      <c r="O1468" s="832"/>
    </row>
    <row r="1469" spans="1:15">
      <c r="A1469" s="859" t="s">
        <v>37</v>
      </c>
      <c r="B1469" s="859" t="s">
        <v>37</v>
      </c>
      <c r="C1469" s="859" t="s">
        <v>753</v>
      </c>
      <c r="D1469" s="860">
        <v>2014</v>
      </c>
      <c r="E1469" s="860" t="s">
        <v>81</v>
      </c>
      <c r="F1469" s="859" t="s">
        <v>685</v>
      </c>
      <c r="G1469" s="860" t="s">
        <v>728</v>
      </c>
      <c r="H1469" s="861" t="s">
        <v>676</v>
      </c>
      <c r="I1469" s="862">
        <v>1</v>
      </c>
      <c r="J1469" s="863" t="s">
        <v>717</v>
      </c>
      <c r="K1469" s="779"/>
      <c r="L1469" s="781">
        <v>1</v>
      </c>
      <c r="M1469" s="781"/>
      <c r="N1469" s="779">
        <f t="shared" si="25"/>
        <v>1</v>
      </c>
      <c r="O1469" s="832"/>
    </row>
    <row r="1470" spans="1:15">
      <c r="A1470" s="859" t="s">
        <v>37</v>
      </c>
      <c r="B1470" s="859" t="s">
        <v>37</v>
      </c>
      <c r="C1470" s="859" t="s">
        <v>753</v>
      </c>
      <c r="D1470" s="860">
        <v>2014</v>
      </c>
      <c r="E1470" s="860" t="s">
        <v>81</v>
      </c>
      <c r="F1470" s="859" t="s">
        <v>685</v>
      </c>
      <c r="G1470" s="860" t="s">
        <v>728</v>
      </c>
      <c r="H1470" s="861" t="s">
        <v>817</v>
      </c>
      <c r="I1470" s="862">
        <v>2</v>
      </c>
      <c r="J1470" s="863" t="s">
        <v>717</v>
      </c>
      <c r="K1470" s="779"/>
      <c r="L1470" s="781">
        <v>14</v>
      </c>
      <c r="M1470" s="781"/>
      <c r="N1470" s="779">
        <f t="shared" si="25"/>
        <v>14</v>
      </c>
      <c r="O1470" s="832"/>
    </row>
    <row r="1471" spans="1:15">
      <c r="A1471" s="859" t="s">
        <v>37</v>
      </c>
      <c r="B1471" s="859" t="s">
        <v>37</v>
      </c>
      <c r="C1471" s="859" t="s">
        <v>753</v>
      </c>
      <c r="D1471" s="860">
        <v>2014</v>
      </c>
      <c r="E1471" s="860" t="s">
        <v>81</v>
      </c>
      <c r="F1471" s="859" t="s">
        <v>685</v>
      </c>
      <c r="G1471" s="860" t="s">
        <v>728</v>
      </c>
      <c r="H1471" s="861" t="s">
        <v>790</v>
      </c>
      <c r="I1471" s="862">
        <v>3</v>
      </c>
      <c r="J1471" s="863" t="s">
        <v>717</v>
      </c>
      <c r="K1471" s="779"/>
      <c r="L1471" s="781">
        <v>861</v>
      </c>
      <c r="M1471" s="781"/>
      <c r="N1471" s="779">
        <f t="shared" si="25"/>
        <v>861</v>
      </c>
      <c r="O1471" s="832"/>
    </row>
    <row r="1472" spans="1:15">
      <c r="A1472" s="859" t="s">
        <v>37</v>
      </c>
      <c r="B1472" s="859" t="s">
        <v>37</v>
      </c>
      <c r="C1472" s="859" t="s">
        <v>753</v>
      </c>
      <c r="D1472" s="860">
        <v>2014</v>
      </c>
      <c r="E1472" s="860" t="s">
        <v>81</v>
      </c>
      <c r="F1472" s="859" t="s">
        <v>685</v>
      </c>
      <c r="G1472" s="860" t="s">
        <v>728</v>
      </c>
      <c r="H1472" s="861" t="s">
        <v>791</v>
      </c>
      <c r="I1472" s="862">
        <v>2</v>
      </c>
      <c r="J1472" s="863" t="s">
        <v>717</v>
      </c>
      <c r="K1472" s="779"/>
      <c r="L1472" s="781">
        <v>782</v>
      </c>
      <c r="M1472" s="781"/>
      <c r="N1472" s="779">
        <f t="shared" si="25"/>
        <v>782</v>
      </c>
      <c r="O1472" s="832"/>
    </row>
    <row r="1473" spans="1:15">
      <c r="A1473" s="859" t="s">
        <v>37</v>
      </c>
      <c r="B1473" s="859" t="s">
        <v>37</v>
      </c>
      <c r="C1473" s="859" t="s">
        <v>753</v>
      </c>
      <c r="D1473" s="860">
        <v>2014</v>
      </c>
      <c r="E1473" s="860" t="s">
        <v>81</v>
      </c>
      <c r="F1473" s="859" t="s">
        <v>685</v>
      </c>
      <c r="G1473" s="860" t="s">
        <v>728</v>
      </c>
      <c r="H1473" s="861" t="s">
        <v>819</v>
      </c>
      <c r="I1473" s="862">
        <v>3</v>
      </c>
      <c r="J1473" s="863" t="s">
        <v>717</v>
      </c>
      <c r="K1473" s="779"/>
      <c r="L1473" s="781">
        <v>318</v>
      </c>
      <c r="M1473" s="781"/>
      <c r="N1473" s="779">
        <f t="shared" si="25"/>
        <v>318</v>
      </c>
      <c r="O1473" s="832"/>
    </row>
    <row r="1474" spans="1:15">
      <c r="A1474" s="859" t="s">
        <v>37</v>
      </c>
      <c r="B1474" s="859" t="s">
        <v>37</v>
      </c>
      <c r="C1474" s="859" t="s">
        <v>753</v>
      </c>
      <c r="D1474" s="860">
        <v>2014</v>
      </c>
      <c r="E1474" s="860" t="s">
        <v>81</v>
      </c>
      <c r="F1474" s="859" t="s">
        <v>685</v>
      </c>
      <c r="G1474" s="860" t="s">
        <v>728</v>
      </c>
      <c r="H1474" s="861" t="s">
        <v>872</v>
      </c>
      <c r="I1474" s="862">
        <v>3</v>
      </c>
      <c r="J1474" s="863" t="s">
        <v>717</v>
      </c>
      <c r="K1474" s="779"/>
      <c r="L1474" s="781">
        <v>543</v>
      </c>
      <c r="M1474" s="781"/>
      <c r="N1474" s="779">
        <f t="shared" si="25"/>
        <v>543</v>
      </c>
      <c r="O1474" s="832"/>
    </row>
    <row r="1475" spans="1:15">
      <c r="A1475" s="859" t="s">
        <v>37</v>
      </c>
      <c r="B1475" s="859" t="s">
        <v>37</v>
      </c>
      <c r="C1475" s="859" t="s">
        <v>753</v>
      </c>
      <c r="D1475" s="860">
        <v>2014</v>
      </c>
      <c r="E1475" s="860" t="s">
        <v>81</v>
      </c>
      <c r="F1475" s="859" t="s">
        <v>685</v>
      </c>
      <c r="G1475" s="860" t="s">
        <v>728</v>
      </c>
      <c r="H1475" s="861" t="s">
        <v>792</v>
      </c>
      <c r="I1475" s="862">
        <v>2</v>
      </c>
      <c r="J1475" s="863" t="s">
        <v>717</v>
      </c>
      <c r="K1475" s="779"/>
      <c r="L1475" s="781">
        <v>2761</v>
      </c>
      <c r="M1475" s="781"/>
      <c r="N1475" s="779">
        <f t="shared" si="25"/>
        <v>2761</v>
      </c>
      <c r="O1475" s="832"/>
    </row>
    <row r="1476" spans="1:15">
      <c r="A1476" s="859" t="s">
        <v>37</v>
      </c>
      <c r="B1476" s="859" t="s">
        <v>37</v>
      </c>
      <c r="C1476" s="859" t="s">
        <v>753</v>
      </c>
      <c r="D1476" s="860">
        <v>2014</v>
      </c>
      <c r="E1476" s="860" t="s">
        <v>81</v>
      </c>
      <c r="F1476" s="859" t="s">
        <v>685</v>
      </c>
      <c r="G1476" s="860" t="s">
        <v>728</v>
      </c>
      <c r="H1476" s="861" t="s">
        <v>828</v>
      </c>
      <c r="I1476" s="862">
        <v>3</v>
      </c>
      <c r="J1476" s="863" t="s">
        <v>717</v>
      </c>
      <c r="K1476" s="779"/>
      <c r="L1476" s="781">
        <v>126</v>
      </c>
      <c r="M1476" s="781"/>
      <c r="N1476" s="779">
        <f t="shared" si="25"/>
        <v>126</v>
      </c>
      <c r="O1476" s="832"/>
    </row>
    <row r="1477" spans="1:15">
      <c r="A1477" s="859" t="s">
        <v>37</v>
      </c>
      <c r="B1477" s="859" t="s">
        <v>37</v>
      </c>
      <c r="C1477" s="859" t="s">
        <v>753</v>
      </c>
      <c r="D1477" s="860">
        <v>2014</v>
      </c>
      <c r="E1477" s="860" t="s">
        <v>81</v>
      </c>
      <c r="F1477" s="859" t="s">
        <v>685</v>
      </c>
      <c r="G1477" s="860" t="s">
        <v>728</v>
      </c>
      <c r="H1477" s="861" t="s">
        <v>833</v>
      </c>
      <c r="I1477" s="862">
        <v>3</v>
      </c>
      <c r="J1477" s="863" t="s">
        <v>717</v>
      </c>
      <c r="K1477" s="779"/>
      <c r="L1477" s="781">
        <v>5003</v>
      </c>
      <c r="M1477" s="781"/>
      <c r="N1477" s="779">
        <f t="shared" si="25"/>
        <v>5003</v>
      </c>
      <c r="O1477" s="832"/>
    </row>
    <row r="1478" spans="1:15">
      <c r="A1478" s="859" t="s">
        <v>37</v>
      </c>
      <c r="B1478" s="859" t="s">
        <v>37</v>
      </c>
      <c r="C1478" s="859" t="s">
        <v>753</v>
      </c>
      <c r="D1478" s="860">
        <v>2014</v>
      </c>
      <c r="E1478" s="860" t="s">
        <v>81</v>
      </c>
      <c r="F1478" s="859" t="s">
        <v>685</v>
      </c>
      <c r="G1478" s="860" t="s">
        <v>728</v>
      </c>
      <c r="H1478" s="861" t="s">
        <v>793</v>
      </c>
      <c r="I1478" s="862">
        <v>3</v>
      </c>
      <c r="J1478" s="863" t="s">
        <v>717</v>
      </c>
      <c r="K1478" s="779"/>
      <c r="L1478" s="781">
        <v>272</v>
      </c>
      <c r="M1478" s="781"/>
      <c r="N1478" s="779">
        <f t="shared" si="25"/>
        <v>272</v>
      </c>
      <c r="O1478" s="832"/>
    </row>
    <row r="1479" spans="1:15">
      <c r="A1479" s="859" t="s">
        <v>37</v>
      </c>
      <c r="B1479" s="859" t="s">
        <v>37</v>
      </c>
      <c r="C1479" s="859" t="s">
        <v>753</v>
      </c>
      <c r="D1479" s="860">
        <v>2014</v>
      </c>
      <c r="E1479" s="860" t="s">
        <v>81</v>
      </c>
      <c r="F1479" s="859" t="s">
        <v>685</v>
      </c>
      <c r="G1479" s="860" t="s">
        <v>728</v>
      </c>
      <c r="H1479" s="861" t="s">
        <v>679</v>
      </c>
      <c r="I1479" s="862">
        <v>1</v>
      </c>
      <c r="J1479" s="863" t="s">
        <v>717</v>
      </c>
      <c r="K1479" s="779"/>
      <c r="L1479" s="781">
        <v>2</v>
      </c>
      <c r="M1479" s="781"/>
      <c r="N1479" s="779">
        <f t="shared" si="25"/>
        <v>2</v>
      </c>
      <c r="O1479" s="832"/>
    </row>
    <row r="1480" spans="1:15">
      <c r="A1480" s="859" t="s">
        <v>37</v>
      </c>
      <c r="B1480" s="859" t="s">
        <v>37</v>
      </c>
      <c r="C1480" s="859" t="s">
        <v>753</v>
      </c>
      <c r="D1480" s="860">
        <v>2014</v>
      </c>
      <c r="E1480" s="860" t="s">
        <v>81</v>
      </c>
      <c r="F1480" s="859" t="s">
        <v>685</v>
      </c>
      <c r="G1480" s="860" t="s">
        <v>728</v>
      </c>
      <c r="H1480" s="861" t="s">
        <v>794</v>
      </c>
      <c r="I1480" s="862">
        <v>3</v>
      </c>
      <c r="J1480" s="863" t="s">
        <v>717</v>
      </c>
      <c r="K1480" s="779"/>
      <c r="L1480" s="781">
        <v>158</v>
      </c>
      <c r="M1480" s="781"/>
      <c r="N1480" s="779">
        <f t="shared" si="25"/>
        <v>158</v>
      </c>
      <c r="O1480" s="832"/>
    </row>
    <row r="1481" spans="1:15">
      <c r="A1481" s="859" t="s">
        <v>37</v>
      </c>
      <c r="B1481" s="859" t="s">
        <v>37</v>
      </c>
      <c r="C1481" s="859" t="s">
        <v>753</v>
      </c>
      <c r="D1481" s="860">
        <v>2014</v>
      </c>
      <c r="E1481" s="860" t="s">
        <v>81</v>
      </c>
      <c r="F1481" s="859" t="s">
        <v>685</v>
      </c>
      <c r="G1481" s="860" t="s">
        <v>728</v>
      </c>
      <c r="H1481" s="861" t="s">
        <v>549</v>
      </c>
      <c r="I1481" s="862">
        <v>1</v>
      </c>
      <c r="J1481" s="863" t="s">
        <v>718</v>
      </c>
      <c r="K1481" s="779"/>
      <c r="L1481" s="781">
        <v>2</v>
      </c>
      <c r="M1481" s="781"/>
      <c r="N1481" s="779">
        <f t="shared" si="25"/>
        <v>2</v>
      </c>
      <c r="O1481" s="832"/>
    </row>
    <row r="1482" spans="1:15">
      <c r="A1482" s="859" t="s">
        <v>37</v>
      </c>
      <c r="B1482" s="859" t="s">
        <v>37</v>
      </c>
      <c r="C1482" s="859" t="s">
        <v>753</v>
      </c>
      <c r="D1482" s="860">
        <v>2014</v>
      </c>
      <c r="E1482" s="860" t="s">
        <v>81</v>
      </c>
      <c r="F1482" s="859" t="s">
        <v>685</v>
      </c>
      <c r="G1482" s="860" t="s">
        <v>728</v>
      </c>
      <c r="H1482" s="861" t="s">
        <v>820</v>
      </c>
      <c r="I1482" s="862">
        <v>1</v>
      </c>
      <c r="J1482" s="863" t="s">
        <v>718</v>
      </c>
      <c r="K1482" s="779"/>
      <c r="L1482" s="781">
        <v>12790</v>
      </c>
      <c r="M1482" s="781"/>
      <c r="N1482" s="779">
        <f t="shared" si="25"/>
        <v>12790</v>
      </c>
      <c r="O1482" s="832"/>
    </row>
    <row r="1483" spans="1:15">
      <c r="A1483" s="859" t="s">
        <v>37</v>
      </c>
      <c r="B1483" s="859" t="s">
        <v>37</v>
      </c>
      <c r="C1483" s="859" t="s">
        <v>753</v>
      </c>
      <c r="D1483" s="860">
        <v>2014</v>
      </c>
      <c r="E1483" s="860" t="s">
        <v>81</v>
      </c>
      <c r="F1483" s="859" t="s">
        <v>685</v>
      </c>
      <c r="G1483" s="860" t="s">
        <v>728</v>
      </c>
      <c r="H1483" s="861" t="s">
        <v>795</v>
      </c>
      <c r="I1483" s="862">
        <v>3</v>
      </c>
      <c r="J1483" s="863" t="s">
        <v>718</v>
      </c>
      <c r="K1483" s="779"/>
      <c r="L1483" s="781">
        <v>6</v>
      </c>
      <c r="M1483" s="781"/>
      <c r="N1483" s="779">
        <f t="shared" si="25"/>
        <v>6</v>
      </c>
      <c r="O1483" s="832"/>
    </row>
    <row r="1484" spans="1:15">
      <c r="A1484" s="859" t="s">
        <v>37</v>
      </c>
      <c r="B1484" s="859" t="s">
        <v>37</v>
      </c>
      <c r="C1484" s="859" t="s">
        <v>753</v>
      </c>
      <c r="D1484" s="860">
        <v>2014</v>
      </c>
      <c r="E1484" s="860" t="s">
        <v>81</v>
      </c>
      <c r="F1484" s="859" t="s">
        <v>685</v>
      </c>
      <c r="G1484" s="860" t="s">
        <v>728</v>
      </c>
      <c r="H1484" s="861" t="s">
        <v>798</v>
      </c>
      <c r="I1484" s="862">
        <v>2</v>
      </c>
      <c r="J1484" s="863" t="s">
        <v>718</v>
      </c>
      <c r="K1484" s="779"/>
      <c r="L1484" s="781">
        <v>23</v>
      </c>
      <c r="M1484" s="781"/>
      <c r="N1484" s="779">
        <f t="shared" si="25"/>
        <v>23</v>
      </c>
      <c r="O1484" s="832"/>
    </row>
    <row r="1485" spans="1:15">
      <c r="A1485" s="859" t="s">
        <v>37</v>
      </c>
      <c r="B1485" s="859" t="s">
        <v>37</v>
      </c>
      <c r="C1485" s="859" t="s">
        <v>753</v>
      </c>
      <c r="D1485" s="860">
        <v>2014</v>
      </c>
      <c r="E1485" s="860" t="s">
        <v>81</v>
      </c>
      <c r="F1485" s="859" t="s">
        <v>685</v>
      </c>
      <c r="G1485" s="860" t="s">
        <v>728</v>
      </c>
      <c r="H1485" s="861" t="s">
        <v>800</v>
      </c>
      <c r="I1485" s="862">
        <v>1</v>
      </c>
      <c r="J1485" s="863" t="s">
        <v>718</v>
      </c>
      <c r="K1485" s="779"/>
      <c r="L1485" s="781">
        <v>536</v>
      </c>
      <c r="M1485" s="781"/>
      <c r="N1485" s="779">
        <f t="shared" si="25"/>
        <v>536</v>
      </c>
      <c r="O1485" s="832"/>
    </row>
    <row r="1486" spans="1:15">
      <c r="A1486" s="859" t="s">
        <v>37</v>
      </c>
      <c r="B1486" s="859" t="s">
        <v>37</v>
      </c>
      <c r="C1486" s="859" t="s">
        <v>753</v>
      </c>
      <c r="D1486" s="860">
        <v>2014</v>
      </c>
      <c r="E1486" s="860" t="s">
        <v>81</v>
      </c>
      <c r="F1486" s="859" t="s">
        <v>685</v>
      </c>
      <c r="G1486" s="860" t="s">
        <v>728</v>
      </c>
      <c r="H1486" s="861" t="s">
        <v>801</v>
      </c>
      <c r="I1486" s="862">
        <v>3</v>
      </c>
      <c r="J1486" s="863" t="s">
        <v>718</v>
      </c>
      <c r="K1486" s="779"/>
      <c r="L1486" s="781">
        <v>215</v>
      </c>
      <c r="M1486" s="781"/>
      <c r="N1486" s="779">
        <f t="shared" si="25"/>
        <v>215</v>
      </c>
      <c r="O1486" s="832"/>
    </row>
    <row r="1487" spans="1:15">
      <c r="A1487" s="859" t="s">
        <v>37</v>
      </c>
      <c r="B1487" s="859" t="s">
        <v>37</v>
      </c>
      <c r="C1487" s="859" t="s">
        <v>753</v>
      </c>
      <c r="D1487" s="860">
        <v>2014</v>
      </c>
      <c r="E1487" s="860" t="s">
        <v>81</v>
      </c>
      <c r="F1487" s="859" t="s">
        <v>685</v>
      </c>
      <c r="G1487" s="860" t="s">
        <v>728</v>
      </c>
      <c r="H1487" s="861" t="s">
        <v>803</v>
      </c>
      <c r="I1487" s="862">
        <v>2</v>
      </c>
      <c r="J1487" s="863" t="s">
        <v>718</v>
      </c>
      <c r="K1487" s="779"/>
      <c r="L1487" s="781">
        <v>24</v>
      </c>
      <c r="M1487" s="781"/>
      <c r="N1487" s="779">
        <f t="shared" si="25"/>
        <v>24</v>
      </c>
      <c r="O1487" s="832"/>
    </row>
    <row r="1488" spans="1:15">
      <c r="A1488" s="859" t="s">
        <v>37</v>
      </c>
      <c r="B1488" s="859" t="s">
        <v>37</v>
      </c>
      <c r="C1488" s="859" t="s">
        <v>753</v>
      </c>
      <c r="D1488" s="860">
        <v>2014</v>
      </c>
      <c r="E1488" s="860" t="s">
        <v>81</v>
      </c>
      <c r="F1488" s="859" t="s">
        <v>685</v>
      </c>
      <c r="G1488" s="860" t="s">
        <v>728</v>
      </c>
      <c r="H1488" s="861" t="s">
        <v>831</v>
      </c>
      <c r="I1488" s="862">
        <v>3</v>
      </c>
      <c r="J1488" s="863" t="s">
        <v>718</v>
      </c>
      <c r="K1488" s="779"/>
      <c r="L1488" s="781">
        <v>266</v>
      </c>
      <c r="M1488" s="781"/>
      <c r="N1488" s="779">
        <f t="shared" si="25"/>
        <v>266</v>
      </c>
      <c r="O1488" s="832"/>
    </row>
    <row r="1489" spans="1:15">
      <c r="A1489" s="859" t="s">
        <v>37</v>
      </c>
      <c r="B1489" s="859" t="s">
        <v>37</v>
      </c>
      <c r="C1489" s="859" t="s">
        <v>753</v>
      </c>
      <c r="D1489" s="860">
        <v>2014</v>
      </c>
      <c r="E1489" s="860" t="s">
        <v>81</v>
      </c>
      <c r="F1489" s="859" t="s">
        <v>685</v>
      </c>
      <c r="G1489" s="860" t="s">
        <v>728</v>
      </c>
      <c r="H1489" s="861" t="s">
        <v>605</v>
      </c>
      <c r="I1489" s="862">
        <v>2</v>
      </c>
      <c r="J1489" s="863" t="s">
        <v>718</v>
      </c>
      <c r="K1489" s="779"/>
      <c r="L1489" s="781">
        <v>47</v>
      </c>
      <c r="M1489" s="781"/>
      <c r="N1489" s="779">
        <f t="shared" si="25"/>
        <v>47</v>
      </c>
      <c r="O1489" s="832"/>
    </row>
    <row r="1490" spans="1:15">
      <c r="A1490" s="859" t="s">
        <v>37</v>
      </c>
      <c r="B1490" s="859" t="s">
        <v>37</v>
      </c>
      <c r="C1490" s="859" t="s">
        <v>753</v>
      </c>
      <c r="D1490" s="860">
        <v>2014</v>
      </c>
      <c r="E1490" s="860" t="s">
        <v>81</v>
      </c>
      <c r="F1490" s="859" t="s">
        <v>685</v>
      </c>
      <c r="G1490" s="860" t="s">
        <v>728</v>
      </c>
      <c r="H1490" s="861" t="s">
        <v>607</v>
      </c>
      <c r="I1490" s="862">
        <v>2</v>
      </c>
      <c r="J1490" s="863" t="s">
        <v>718</v>
      </c>
      <c r="K1490" s="779"/>
      <c r="L1490" s="781">
        <v>61</v>
      </c>
      <c r="M1490" s="781"/>
      <c r="N1490" s="779">
        <f t="shared" si="25"/>
        <v>61</v>
      </c>
      <c r="O1490" s="832"/>
    </row>
    <row r="1491" spans="1:15">
      <c r="A1491" s="859" t="s">
        <v>37</v>
      </c>
      <c r="B1491" s="859" t="s">
        <v>37</v>
      </c>
      <c r="C1491" s="859" t="s">
        <v>753</v>
      </c>
      <c r="D1491" s="860">
        <v>2014</v>
      </c>
      <c r="E1491" s="860" t="s">
        <v>81</v>
      </c>
      <c r="F1491" s="859" t="s">
        <v>685</v>
      </c>
      <c r="G1491" s="860" t="s">
        <v>728</v>
      </c>
      <c r="H1491" s="861" t="s">
        <v>82</v>
      </c>
      <c r="I1491" s="862">
        <v>1</v>
      </c>
      <c r="J1491" s="863" t="s">
        <v>718</v>
      </c>
      <c r="K1491" s="779"/>
      <c r="L1491" s="781">
        <v>626</v>
      </c>
      <c r="M1491" s="781"/>
      <c r="N1491" s="779">
        <f t="shared" si="25"/>
        <v>626</v>
      </c>
      <c r="O1491" s="832"/>
    </row>
    <row r="1492" spans="1:15">
      <c r="A1492" s="859" t="s">
        <v>37</v>
      </c>
      <c r="B1492" s="859" t="s">
        <v>37</v>
      </c>
      <c r="C1492" s="859" t="s">
        <v>753</v>
      </c>
      <c r="D1492" s="860">
        <v>2014</v>
      </c>
      <c r="E1492" s="860" t="s">
        <v>81</v>
      </c>
      <c r="F1492" s="859" t="s">
        <v>685</v>
      </c>
      <c r="G1492" s="860" t="s">
        <v>728</v>
      </c>
      <c r="H1492" s="861" t="s">
        <v>419</v>
      </c>
      <c r="I1492" s="862">
        <v>2</v>
      </c>
      <c r="J1492" s="863" t="s">
        <v>718</v>
      </c>
      <c r="K1492" s="779"/>
      <c r="L1492" s="781">
        <v>1375</v>
      </c>
      <c r="M1492" s="781"/>
      <c r="N1492" s="779">
        <f t="shared" si="25"/>
        <v>1375</v>
      </c>
      <c r="O1492" s="832"/>
    </row>
    <row r="1493" spans="1:15">
      <c r="A1493" s="859" t="s">
        <v>37</v>
      </c>
      <c r="B1493" s="859" t="s">
        <v>37</v>
      </c>
      <c r="C1493" s="859" t="s">
        <v>753</v>
      </c>
      <c r="D1493" s="860">
        <v>2014</v>
      </c>
      <c r="E1493" s="860" t="s">
        <v>81</v>
      </c>
      <c r="F1493" s="859" t="s">
        <v>685</v>
      </c>
      <c r="G1493" s="860" t="s">
        <v>728</v>
      </c>
      <c r="H1493" s="861" t="s">
        <v>768</v>
      </c>
      <c r="I1493" s="862">
        <v>1</v>
      </c>
      <c r="J1493" s="863" t="s">
        <v>718</v>
      </c>
      <c r="K1493" s="779"/>
      <c r="L1493" s="781">
        <v>16</v>
      </c>
      <c r="M1493" s="781"/>
      <c r="N1493" s="779">
        <f t="shared" si="25"/>
        <v>16</v>
      </c>
      <c r="O1493" s="832"/>
    </row>
    <row r="1494" spans="1:15">
      <c r="A1494" s="859" t="s">
        <v>37</v>
      </c>
      <c r="B1494" s="859" t="s">
        <v>37</v>
      </c>
      <c r="C1494" s="859" t="s">
        <v>753</v>
      </c>
      <c r="D1494" s="860">
        <v>2014</v>
      </c>
      <c r="E1494" s="860" t="s">
        <v>81</v>
      </c>
      <c r="F1494" s="859" t="s">
        <v>685</v>
      </c>
      <c r="G1494" s="860" t="s">
        <v>728</v>
      </c>
      <c r="H1494" s="861" t="s">
        <v>79</v>
      </c>
      <c r="I1494" s="862">
        <v>1</v>
      </c>
      <c r="J1494" s="863" t="s">
        <v>718</v>
      </c>
      <c r="K1494" s="779"/>
      <c r="L1494" s="781">
        <v>1836</v>
      </c>
      <c r="M1494" s="781"/>
      <c r="N1494" s="779">
        <f t="shared" si="25"/>
        <v>1836</v>
      </c>
      <c r="O1494" s="832"/>
    </row>
    <row r="1495" spans="1:15">
      <c r="A1495" s="859" t="s">
        <v>37</v>
      </c>
      <c r="B1495" s="859" t="s">
        <v>37</v>
      </c>
      <c r="C1495" s="859" t="s">
        <v>753</v>
      </c>
      <c r="D1495" s="860">
        <v>2014</v>
      </c>
      <c r="E1495" s="860" t="s">
        <v>81</v>
      </c>
      <c r="F1495" s="859" t="s">
        <v>685</v>
      </c>
      <c r="G1495" s="860" t="s">
        <v>728</v>
      </c>
      <c r="H1495" s="861" t="s">
        <v>769</v>
      </c>
      <c r="I1495" s="862">
        <v>3</v>
      </c>
      <c r="J1495" s="863" t="s">
        <v>718</v>
      </c>
      <c r="K1495" s="779"/>
      <c r="L1495" s="781">
        <v>2</v>
      </c>
      <c r="M1495" s="781"/>
      <c r="N1495" s="779">
        <f t="shared" si="25"/>
        <v>2</v>
      </c>
      <c r="O1495" s="832"/>
    </row>
    <row r="1496" spans="1:15">
      <c r="A1496" s="859" t="s">
        <v>37</v>
      </c>
      <c r="B1496" s="859" t="s">
        <v>37</v>
      </c>
      <c r="C1496" s="859" t="s">
        <v>753</v>
      </c>
      <c r="D1496" s="860">
        <v>2014</v>
      </c>
      <c r="E1496" s="860" t="s">
        <v>81</v>
      </c>
      <c r="F1496" s="859" t="s">
        <v>685</v>
      </c>
      <c r="G1496" s="860" t="s">
        <v>728</v>
      </c>
      <c r="H1496" s="861" t="s">
        <v>807</v>
      </c>
      <c r="I1496" s="862">
        <v>3</v>
      </c>
      <c r="J1496" s="863" t="s">
        <v>718</v>
      </c>
      <c r="K1496" s="779"/>
      <c r="L1496" s="781">
        <v>10</v>
      </c>
      <c r="M1496" s="781"/>
      <c r="N1496" s="779">
        <f t="shared" si="25"/>
        <v>10</v>
      </c>
      <c r="O1496" s="832"/>
    </row>
    <row r="1497" spans="1:15">
      <c r="A1497" s="859" t="s">
        <v>37</v>
      </c>
      <c r="B1497" s="859" t="s">
        <v>37</v>
      </c>
      <c r="C1497" s="859" t="s">
        <v>753</v>
      </c>
      <c r="D1497" s="860">
        <v>2014</v>
      </c>
      <c r="E1497" s="860" t="s">
        <v>81</v>
      </c>
      <c r="F1497" s="859" t="s">
        <v>685</v>
      </c>
      <c r="G1497" s="860" t="s">
        <v>728</v>
      </c>
      <c r="H1497" s="861" t="s">
        <v>810</v>
      </c>
      <c r="I1497" s="862">
        <v>1</v>
      </c>
      <c r="J1497" s="863" t="s">
        <v>718</v>
      </c>
      <c r="K1497" s="779"/>
      <c r="L1497" s="781">
        <v>538</v>
      </c>
      <c r="M1497" s="781"/>
      <c r="N1497" s="779">
        <f t="shared" si="25"/>
        <v>538</v>
      </c>
      <c r="O1497" s="832"/>
    </row>
    <row r="1498" spans="1:15">
      <c r="A1498" s="859" t="s">
        <v>37</v>
      </c>
      <c r="B1498" s="859" t="s">
        <v>37</v>
      </c>
      <c r="C1498" s="859" t="s">
        <v>753</v>
      </c>
      <c r="D1498" s="860">
        <v>2014</v>
      </c>
      <c r="E1498" s="860" t="s">
        <v>81</v>
      </c>
      <c r="F1498" s="859" t="s">
        <v>685</v>
      </c>
      <c r="G1498" s="860" t="s">
        <v>728</v>
      </c>
      <c r="H1498" s="861" t="s">
        <v>648</v>
      </c>
      <c r="I1498" s="862">
        <v>3</v>
      </c>
      <c r="J1498" s="863" t="s">
        <v>718</v>
      </c>
      <c r="K1498" s="779"/>
      <c r="L1498" s="781">
        <v>2540</v>
      </c>
      <c r="M1498" s="781"/>
      <c r="N1498" s="779">
        <f t="shared" si="25"/>
        <v>2540</v>
      </c>
      <c r="O1498" s="832"/>
    </row>
    <row r="1499" spans="1:15">
      <c r="A1499" s="859" t="s">
        <v>37</v>
      </c>
      <c r="B1499" s="859" t="s">
        <v>37</v>
      </c>
      <c r="C1499" s="859" t="s">
        <v>753</v>
      </c>
      <c r="D1499" s="860">
        <v>2014</v>
      </c>
      <c r="E1499" s="860" t="s">
        <v>81</v>
      </c>
      <c r="F1499" s="859" t="s">
        <v>685</v>
      </c>
      <c r="G1499" s="860" t="s">
        <v>728</v>
      </c>
      <c r="H1499" s="861" t="s">
        <v>814</v>
      </c>
      <c r="I1499" s="862">
        <v>1</v>
      </c>
      <c r="J1499" s="863" t="s">
        <v>718</v>
      </c>
      <c r="K1499" s="779"/>
      <c r="L1499" s="781">
        <v>104</v>
      </c>
      <c r="M1499" s="781"/>
      <c r="N1499" s="779">
        <f t="shared" si="25"/>
        <v>104</v>
      </c>
      <c r="O1499" s="832"/>
    </row>
    <row r="1500" spans="1:15">
      <c r="A1500" s="859" t="s">
        <v>37</v>
      </c>
      <c r="B1500" s="859" t="s">
        <v>37</v>
      </c>
      <c r="C1500" s="859" t="s">
        <v>753</v>
      </c>
      <c r="D1500" s="860">
        <v>2014</v>
      </c>
      <c r="E1500" s="860" t="s">
        <v>81</v>
      </c>
      <c r="F1500" s="859" t="s">
        <v>685</v>
      </c>
      <c r="G1500" s="860" t="s">
        <v>728</v>
      </c>
      <c r="H1500" s="861" t="s">
        <v>817</v>
      </c>
      <c r="I1500" s="862">
        <v>2</v>
      </c>
      <c r="J1500" s="863" t="s">
        <v>718</v>
      </c>
      <c r="K1500" s="779"/>
      <c r="L1500" s="781">
        <v>228</v>
      </c>
      <c r="M1500" s="781"/>
      <c r="N1500" s="779">
        <f t="shared" si="25"/>
        <v>228</v>
      </c>
      <c r="O1500" s="832"/>
    </row>
    <row r="1501" spans="1:15">
      <c r="A1501" s="859" t="s">
        <v>37</v>
      </c>
      <c r="B1501" s="859" t="s">
        <v>37</v>
      </c>
      <c r="C1501" s="859" t="s">
        <v>753</v>
      </c>
      <c r="D1501" s="860">
        <v>2014</v>
      </c>
      <c r="E1501" s="860" t="s">
        <v>81</v>
      </c>
      <c r="F1501" s="859" t="s">
        <v>685</v>
      </c>
      <c r="G1501" s="860" t="s">
        <v>728</v>
      </c>
      <c r="H1501" s="861" t="s">
        <v>82</v>
      </c>
      <c r="I1501" s="862">
        <v>1</v>
      </c>
      <c r="J1501" s="863" t="s">
        <v>733</v>
      </c>
      <c r="K1501" s="779"/>
      <c r="L1501" s="781">
        <v>99</v>
      </c>
      <c r="M1501" s="781"/>
      <c r="N1501" s="779">
        <f t="shared" si="25"/>
        <v>99</v>
      </c>
      <c r="O1501" s="832"/>
    </row>
    <row r="1502" spans="1:15">
      <c r="A1502" s="859" t="s">
        <v>37</v>
      </c>
      <c r="B1502" s="859" t="s">
        <v>37</v>
      </c>
      <c r="C1502" s="859" t="s">
        <v>753</v>
      </c>
      <c r="D1502" s="860">
        <v>2014</v>
      </c>
      <c r="E1502" s="860" t="s">
        <v>81</v>
      </c>
      <c r="F1502" s="859" t="s">
        <v>685</v>
      </c>
      <c r="G1502" s="860" t="s">
        <v>728</v>
      </c>
      <c r="H1502" s="861" t="s">
        <v>821</v>
      </c>
      <c r="I1502" s="862">
        <v>3</v>
      </c>
      <c r="J1502" s="863" t="s">
        <v>421</v>
      </c>
      <c r="K1502" s="779"/>
      <c r="L1502" s="781">
        <v>204</v>
      </c>
      <c r="M1502" s="781"/>
      <c r="N1502" s="779">
        <f t="shared" si="25"/>
        <v>204</v>
      </c>
      <c r="O1502" s="832"/>
    </row>
    <row r="1503" spans="1:15">
      <c r="A1503" s="859" t="s">
        <v>37</v>
      </c>
      <c r="B1503" s="859" t="s">
        <v>37</v>
      </c>
      <c r="C1503" s="859" t="s">
        <v>753</v>
      </c>
      <c r="D1503" s="860">
        <v>2014</v>
      </c>
      <c r="E1503" s="860" t="s">
        <v>81</v>
      </c>
      <c r="F1503" s="859" t="s">
        <v>685</v>
      </c>
      <c r="G1503" s="860" t="s">
        <v>728</v>
      </c>
      <c r="H1503" s="861" t="s">
        <v>873</v>
      </c>
      <c r="I1503" s="862">
        <v>3</v>
      </c>
      <c r="J1503" s="863" t="s">
        <v>421</v>
      </c>
      <c r="K1503" s="779"/>
      <c r="L1503" s="781">
        <v>1</v>
      </c>
      <c r="M1503" s="781"/>
      <c r="N1503" s="779">
        <f t="shared" si="25"/>
        <v>1</v>
      </c>
      <c r="O1503" s="832"/>
    </row>
    <row r="1504" spans="1:15">
      <c r="A1504" s="859" t="s">
        <v>37</v>
      </c>
      <c r="B1504" s="859" t="s">
        <v>37</v>
      </c>
      <c r="C1504" s="859" t="s">
        <v>753</v>
      </c>
      <c r="D1504" s="860">
        <v>2014</v>
      </c>
      <c r="E1504" s="860" t="s">
        <v>81</v>
      </c>
      <c r="F1504" s="859" t="s">
        <v>685</v>
      </c>
      <c r="G1504" s="860" t="s">
        <v>728</v>
      </c>
      <c r="H1504" s="861" t="s">
        <v>822</v>
      </c>
      <c r="I1504" s="862">
        <v>3</v>
      </c>
      <c r="J1504" s="863" t="s">
        <v>421</v>
      </c>
      <c r="K1504" s="779"/>
      <c r="L1504" s="781">
        <v>374</v>
      </c>
      <c r="M1504" s="781"/>
      <c r="N1504" s="779">
        <f t="shared" si="25"/>
        <v>374</v>
      </c>
      <c r="O1504" s="832"/>
    </row>
    <row r="1505" spans="1:15">
      <c r="A1505" s="859" t="s">
        <v>37</v>
      </c>
      <c r="B1505" s="859" t="s">
        <v>37</v>
      </c>
      <c r="C1505" s="859" t="s">
        <v>753</v>
      </c>
      <c r="D1505" s="860">
        <v>2014</v>
      </c>
      <c r="E1505" s="860" t="s">
        <v>81</v>
      </c>
      <c r="F1505" s="859" t="s">
        <v>685</v>
      </c>
      <c r="G1505" s="860" t="s">
        <v>728</v>
      </c>
      <c r="H1505" s="861" t="s">
        <v>874</v>
      </c>
      <c r="I1505" s="862">
        <v>3</v>
      </c>
      <c r="J1505" s="863" t="s">
        <v>421</v>
      </c>
      <c r="K1505" s="779"/>
      <c r="L1505" s="781">
        <v>55</v>
      </c>
      <c r="M1505" s="781"/>
      <c r="N1505" s="779">
        <f t="shared" si="25"/>
        <v>55</v>
      </c>
      <c r="O1505" s="832"/>
    </row>
    <row r="1506" spans="1:15">
      <c r="A1506" s="859" t="s">
        <v>37</v>
      </c>
      <c r="B1506" s="859" t="s">
        <v>37</v>
      </c>
      <c r="C1506" s="859" t="s">
        <v>753</v>
      </c>
      <c r="D1506" s="860">
        <v>2014</v>
      </c>
      <c r="E1506" s="860" t="s">
        <v>81</v>
      </c>
      <c r="F1506" s="859" t="s">
        <v>685</v>
      </c>
      <c r="G1506" s="860" t="s">
        <v>728</v>
      </c>
      <c r="H1506" s="861" t="s">
        <v>762</v>
      </c>
      <c r="I1506" s="862">
        <v>3</v>
      </c>
      <c r="J1506" s="863" t="s">
        <v>421</v>
      </c>
      <c r="K1506" s="779"/>
      <c r="L1506" s="781">
        <v>10</v>
      </c>
      <c r="M1506" s="781"/>
      <c r="N1506" s="779">
        <f t="shared" si="25"/>
        <v>10</v>
      </c>
      <c r="O1506" s="832"/>
    </row>
    <row r="1507" spans="1:15">
      <c r="A1507" s="859" t="s">
        <v>37</v>
      </c>
      <c r="B1507" s="859" t="s">
        <v>37</v>
      </c>
      <c r="C1507" s="859" t="s">
        <v>753</v>
      </c>
      <c r="D1507" s="860">
        <v>2014</v>
      </c>
      <c r="E1507" s="860" t="s">
        <v>81</v>
      </c>
      <c r="F1507" s="859" t="s">
        <v>685</v>
      </c>
      <c r="G1507" s="860" t="s">
        <v>728</v>
      </c>
      <c r="H1507" s="861" t="s">
        <v>823</v>
      </c>
      <c r="I1507" s="862">
        <v>1</v>
      </c>
      <c r="J1507" s="863" t="s">
        <v>421</v>
      </c>
      <c r="K1507" s="779"/>
      <c r="L1507" s="781">
        <v>40014</v>
      </c>
      <c r="M1507" s="781"/>
      <c r="N1507" s="779">
        <f t="shared" si="25"/>
        <v>40014</v>
      </c>
      <c r="O1507" s="832"/>
    </row>
    <row r="1508" spans="1:15">
      <c r="A1508" s="859" t="s">
        <v>37</v>
      </c>
      <c r="B1508" s="859" t="s">
        <v>37</v>
      </c>
      <c r="C1508" s="859" t="s">
        <v>753</v>
      </c>
      <c r="D1508" s="860">
        <v>2014</v>
      </c>
      <c r="E1508" s="860" t="s">
        <v>81</v>
      </c>
      <c r="F1508" s="859" t="s">
        <v>685</v>
      </c>
      <c r="G1508" s="860" t="s">
        <v>728</v>
      </c>
      <c r="H1508" s="861" t="s">
        <v>844</v>
      </c>
      <c r="I1508" s="862">
        <v>3</v>
      </c>
      <c r="J1508" s="863" t="s">
        <v>421</v>
      </c>
      <c r="K1508" s="779"/>
      <c r="L1508" s="781">
        <v>7</v>
      </c>
      <c r="M1508" s="781"/>
      <c r="N1508" s="779">
        <f t="shared" si="25"/>
        <v>7</v>
      </c>
      <c r="O1508" s="832"/>
    </row>
    <row r="1509" spans="1:15">
      <c r="A1509" s="859" t="s">
        <v>37</v>
      </c>
      <c r="B1509" s="859" t="s">
        <v>37</v>
      </c>
      <c r="C1509" s="859" t="s">
        <v>753</v>
      </c>
      <c r="D1509" s="860">
        <v>2014</v>
      </c>
      <c r="E1509" s="860" t="s">
        <v>81</v>
      </c>
      <c r="F1509" s="859" t="s">
        <v>685</v>
      </c>
      <c r="G1509" s="860" t="s">
        <v>728</v>
      </c>
      <c r="H1509" s="861" t="s">
        <v>803</v>
      </c>
      <c r="I1509" s="862">
        <v>2</v>
      </c>
      <c r="J1509" s="863" t="s">
        <v>421</v>
      </c>
      <c r="K1509" s="779"/>
      <c r="L1509" s="781">
        <v>278</v>
      </c>
      <c r="M1509" s="781"/>
      <c r="N1509" s="779">
        <f t="shared" ref="N1509:N1572" si="26">K1509+L1509+M1509</f>
        <v>278</v>
      </c>
      <c r="O1509" s="832"/>
    </row>
    <row r="1510" spans="1:15">
      <c r="A1510" s="859" t="s">
        <v>37</v>
      </c>
      <c r="B1510" s="859" t="s">
        <v>37</v>
      </c>
      <c r="C1510" s="859" t="s">
        <v>753</v>
      </c>
      <c r="D1510" s="860">
        <v>2014</v>
      </c>
      <c r="E1510" s="860" t="s">
        <v>81</v>
      </c>
      <c r="F1510" s="859" t="s">
        <v>685</v>
      </c>
      <c r="G1510" s="860" t="s">
        <v>728</v>
      </c>
      <c r="H1510" s="861" t="s">
        <v>857</v>
      </c>
      <c r="I1510" s="862">
        <v>3</v>
      </c>
      <c r="J1510" s="863" t="s">
        <v>421</v>
      </c>
      <c r="K1510" s="779"/>
      <c r="L1510" s="781">
        <v>15</v>
      </c>
      <c r="M1510" s="781"/>
      <c r="N1510" s="779">
        <f t="shared" si="26"/>
        <v>15</v>
      </c>
      <c r="O1510" s="832"/>
    </row>
    <row r="1511" spans="1:15">
      <c r="A1511" s="859" t="s">
        <v>37</v>
      </c>
      <c r="B1511" s="859" t="s">
        <v>37</v>
      </c>
      <c r="C1511" s="859" t="s">
        <v>753</v>
      </c>
      <c r="D1511" s="860">
        <v>2014</v>
      </c>
      <c r="E1511" s="860" t="s">
        <v>81</v>
      </c>
      <c r="F1511" s="859" t="s">
        <v>685</v>
      </c>
      <c r="G1511" s="860" t="s">
        <v>728</v>
      </c>
      <c r="H1511" s="861" t="s">
        <v>770</v>
      </c>
      <c r="I1511" s="862">
        <v>2</v>
      </c>
      <c r="J1511" s="863" t="s">
        <v>421</v>
      </c>
      <c r="K1511" s="779"/>
      <c r="L1511" s="781">
        <v>4</v>
      </c>
      <c r="M1511" s="781"/>
      <c r="N1511" s="779">
        <f t="shared" si="26"/>
        <v>4</v>
      </c>
      <c r="O1511" s="832"/>
    </row>
    <row r="1512" spans="1:15">
      <c r="A1512" s="859" t="s">
        <v>37</v>
      </c>
      <c r="B1512" s="859" t="s">
        <v>37</v>
      </c>
      <c r="C1512" s="859" t="s">
        <v>753</v>
      </c>
      <c r="D1512" s="860">
        <v>2014</v>
      </c>
      <c r="E1512" s="860" t="s">
        <v>81</v>
      </c>
      <c r="F1512" s="859" t="s">
        <v>685</v>
      </c>
      <c r="G1512" s="860" t="s">
        <v>728</v>
      </c>
      <c r="H1512" s="861" t="s">
        <v>780</v>
      </c>
      <c r="I1512" s="862">
        <v>2</v>
      </c>
      <c r="J1512" s="863" t="s">
        <v>421</v>
      </c>
      <c r="K1512" s="779"/>
      <c r="L1512" s="781">
        <v>92</v>
      </c>
      <c r="M1512" s="781"/>
      <c r="N1512" s="779">
        <f t="shared" si="26"/>
        <v>92</v>
      </c>
      <c r="O1512" s="832"/>
    </row>
    <row r="1513" spans="1:15">
      <c r="A1513" s="859" t="s">
        <v>37</v>
      </c>
      <c r="B1513" s="859" t="s">
        <v>37</v>
      </c>
      <c r="C1513" s="859" t="s">
        <v>753</v>
      </c>
      <c r="D1513" s="860">
        <v>2014</v>
      </c>
      <c r="E1513" s="860" t="s">
        <v>81</v>
      </c>
      <c r="F1513" s="859" t="s">
        <v>685</v>
      </c>
      <c r="G1513" s="860" t="s">
        <v>728</v>
      </c>
      <c r="H1513" s="861" t="s">
        <v>655</v>
      </c>
      <c r="I1513" s="862">
        <v>1</v>
      </c>
      <c r="J1513" s="863" t="s">
        <v>421</v>
      </c>
      <c r="K1513" s="779"/>
      <c r="L1513" s="781">
        <v>33051</v>
      </c>
      <c r="M1513" s="781"/>
      <c r="N1513" s="779">
        <f t="shared" si="26"/>
        <v>33051</v>
      </c>
      <c r="O1513" s="832"/>
    </row>
    <row r="1514" spans="1:15">
      <c r="A1514" s="859" t="s">
        <v>37</v>
      </c>
      <c r="B1514" s="859" t="s">
        <v>37</v>
      </c>
      <c r="C1514" s="859" t="s">
        <v>753</v>
      </c>
      <c r="D1514" s="860">
        <v>2014</v>
      </c>
      <c r="E1514" s="860" t="s">
        <v>81</v>
      </c>
      <c r="F1514" s="859" t="s">
        <v>685</v>
      </c>
      <c r="G1514" s="860" t="s">
        <v>728</v>
      </c>
      <c r="H1514" s="861" t="s">
        <v>824</v>
      </c>
      <c r="I1514" s="862">
        <v>3</v>
      </c>
      <c r="J1514" s="863" t="s">
        <v>421</v>
      </c>
      <c r="K1514" s="779"/>
      <c r="L1514" s="781">
        <v>1913</v>
      </c>
      <c r="M1514" s="781"/>
      <c r="N1514" s="779">
        <f t="shared" si="26"/>
        <v>1913</v>
      </c>
      <c r="O1514" s="832"/>
    </row>
    <row r="1515" spans="1:15">
      <c r="A1515" s="859" t="s">
        <v>37</v>
      </c>
      <c r="B1515" s="859" t="s">
        <v>37</v>
      </c>
      <c r="C1515" s="859" t="s">
        <v>753</v>
      </c>
      <c r="D1515" s="860">
        <v>2014</v>
      </c>
      <c r="E1515" s="860" t="s">
        <v>81</v>
      </c>
      <c r="F1515" s="859" t="s">
        <v>685</v>
      </c>
      <c r="G1515" s="860" t="s">
        <v>728</v>
      </c>
      <c r="H1515" s="861" t="s">
        <v>781</v>
      </c>
      <c r="I1515" s="862">
        <v>2</v>
      </c>
      <c r="J1515" s="863" t="s">
        <v>421</v>
      </c>
      <c r="K1515" s="779"/>
      <c r="L1515" s="781">
        <v>2449</v>
      </c>
      <c r="M1515" s="781"/>
      <c r="N1515" s="779">
        <f t="shared" si="26"/>
        <v>2449</v>
      </c>
      <c r="O1515" s="832"/>
    </row>
    <row r="1516" spans="1:15">
      <c r="A1516" s="859" t="s">
        <v>37</v>
      </c>
      <c r="B1516" s="859" t="s">
        <v>37</v>
      </c>
      <c r="C1516" s="859" t="s">
        <v>753</v>
      </c>
      <c r="D1516" s="860">
        <v>2014</v>
      </c>
      <c r="E1516" s="860" t="s">
        <v>81</v>
      </c>
      <c r="F1516" s="859" t="s">
        <v>685</v>
      </c>
      <c r="G1516" s="860" t="s">
        <v>728</v>
      </c>
      <c r="H1516" s="861" t="s">
        <v>782</v>
      </c>
      <c r="I1516" s="862">
        <v>2</v>
      </c>
      <c r="J1516" s="863" t="s">
        <v>421</v>
      </c>
      <c r="K1516" s="779"/>
      <c r="L1516" s="781">
        <v>431</v>
      </c>
      <c r="M1516" s="781"/>
      <c r="N1516" s="779">
        <f t="shared" si="26"/>
        <v>431</v>
      </c>
      <c r="O1516" s="832"/>
    </row>
    <row r="1517" spans="1:15">
      <c r="A1517" s="859" t="s">
        <v>37</v>
      </c>
      <c r="B1517" s="859" t="s">
        <v>37</v>
      </c>
      <c r="C1517" s="859" t="s">
        <v>753</v>
      </c>
      <c r="D1517" s="860">
        <v>2014</v>
      </c>
      <c r="E1517" s="860" t="s">
        <v>81</v>
      </c>
      <c r="F1517" s="859" t="s">
        <v>685</v>
      </c>
      <c r="G1517" s="860" t="s">
        <v>728</v>
      </c>
      <c r="H1517" s="861" t="s">
        <v>825</v>
      </c>
      <c r="I1517" s="862">
        <v>2</v>
      </c>
      <c r="J1517" s="863" t="s">
        <v>421</v>
      </c>
      <c r="K1517" s="779"/>
      <c r="L1517" s="781">
        <v>1</v>
      </c>
      <c r="M1517" s="781"/>
      <c r="N1517" s="779">
        <f t="shared" si="26"/>
        <v>1</v>
      </c>
      <c r="O1517" s="832"/>
    </row>
    <row r="1518" spans="1:15">
      <c r="A1518" s="859" t="s">
        <v>37</v>
      </c>
      <c r="B1518" s="859" t="s">
        <v>37</v>
      </c>
      <c r="C1518" s="859" t="s">
        <v>753</v>
      </c>
      <c r="D1518" s="860">
        <v>2014</v>
      </c>
      <c r="E1518" s="860" t="s">
        <v>81</v>
      </c>
      <c r="F1518" s="859" t="s">
        <v>685</v>
      </c>
      <c r="G1518" s="860" t="s">
        <v>728</v>
      </c>
      <c r="H1518" s="861" t="s">
        <v>842</v>
      </c>
      <c r="I1518" s="862">
        <v>2</v>
      </c>
      <c r="J1518" s="863" t="s">
        <v>421</v>
      </c>
      <c r="K1518" s="779"/>
      <c r="L1518" s="781">
        <v>4</v>
      </c>
      <c r="M1518" s="781"/>
      <c r="N1518" s="779">
        <f t="shared" si="26"/>
        <v>4</v>
      </c>
      <c r="O1518" s="832"/>
    </row>
    <row r="1519" spans="1:15">
      <c r="A1519" s="859" t="s">
        <v>37</v>
      </c>
      <c r="B1519" s="859" t="s">
        <v>37</v>
      </c>
      <c r="C1519" s="859" t="s">
        <v>753</v>
      </c>
      <c r="D1519" s="860">
        <v>2014</v>
      </c>
      <c r="E1519" s="860" t="s">
        <v>81</v>
      </c>
      <c r="F1519" s="859" t="s">
        <v>685</v>
      </c>
      <c r="G1519" s="860" t="s">
        <v>728</v>
      </c>
      <c r="H1519" s="861" t="s">
        <v>816</v>
      </c>
      <c r="I1519" s="862">
        <v>3</v>
      </c>
      <c r="J1519" s="863" t="s">
        <v>421</v>
      </c>
      <c r="K1519" s="779"/>
      <c r="L1519" s="781">
        <v>193</v>
      </c>
      <c r="M1519" s="781"/>
      <c r="N1519" s="779">
        <f t="shared" si="26"/>
        <v>193</v>
      </c>
      <c r="O1519" s="832"/>
    </row>
    <row r="1520" spans="1:15">
      <c r="A1520" s="859" t="s">
        <v>37</v>
      </c>
      <c r="B1520" s="859" t="s">
        <v>37</v>
      </c>
      <c r="C1520" s="859" t="s">
        <v>753</v>
      </c>
      <c r="D1520" s="860">
        <v>2014</v>
      </c>
      <c r="E1520" s="860" t="s">
        <v>81</v>
      </c>
      <c r="F1520" s="859" t="s">
        <v>685</v>
      </c>
      <c r="G1520" s="860" t="s">
        <v>728</v>
      </c>
      <c r="H1520" s="861" t="s">
        <v>875</v>
      </c>
      <c r="I1520" s="862">
        <v>3</v>
      </c>
      <c r="J1520" s="863" t="s">
        <v>421</v>
      </c>
      <c r="K1520" s="779"/>
      <c r="L1520" s="781">
        <v>314</v>
      </c>
      <c r="M1520" s="781"/>
      <c r="N1520" s="779">
        <f t="shared" si="26"/>
        <v>314</v>
      </c>
      <c r="O1520" s="832"/>
    </row>
    <row r="1521" spans="1:15">
      <c r="A1521" s="859" t="s">
        <v>37</v>
      </c>
      <c r="B1521" s="859" t="s">
        <v>37</v>
      </c>
      <c r="C1521" s="859" t="s">
        <v>753</v>
      </c>
      <c r="D1521" s="860">
        <v>2014</v>
      </c>
      <c r="E1521" s="860" t="s">
        <v>81</v>
      </c>
      <c r="F1521" s="859" t="s">
        <v>685</v>
      </c>
      <c r="G1521" s="860" t="s">
        <v>728</v>
      </c>
      <c r="H1521" s="861" t="s">
        <v>818</v>
      </c>
      <c r="I1521" s="862">
        <v>3</v>
      </c>
      <c r="J1521" s="863" t="s">
        <v>421</v>
      </c>
      <c r="K1521" s="779"/>
      <c r="L1521" s="781">
        <v>71</v>
      </c>
      <c r="M1521" s="781"/>
      <c r="N1521" s="779">
        <f t="shared" si="26"/>
        <v>71</v>
      </c>
      <c r="O1521" s="832"/>
    </row>
    <row r="1522" spans="1:15">
      <c r="A1522" s="859" t="s">
        <v>37</v>
      </c>
      <c r="B1522" s="859" t="s">
        <v>37</v>
      </c>
      <c r="C1522" s="859" t="s">
        <v>753</v>
      </c>
      <c r="D1522" s="860">
        <v>2014</v>
      </c>
      <c r="E1522" s="860" t="s">
        <v>81</v>
      </c>
      <c r="F1522" s="859" t="s">
        <v>685</v>
      </c>
      <c r="G1522" s="860" t="s">
        <v>728</v>
      </c>
      <c r="H1522" s="861" t="s">
        <v>791</v>
      </c>
      <c r="I1522" s="862">
        <v>2</v>
      </c>
      <c r="J1522" s="863" t="s">
        <v>421</v>
      </c>
      <c r="K1522" s="779"/>
      <c r="L1522" s="781">
        <v>1788</v>
      </c>
      <c r="M1522" s="781"/>
      <c r="N1522" s="779">
        <f t="shared" si="26"/>
        <v>1788</v>
      </c>
      <c r="O1522" s="832"/>
    </row>
    <row r="1523" spans="1:15">
      <c r="A1523" s="859" t="s">
        <v>37</v>
      </c>
      <c r="B1523" s="859" t="s">
        <v>37</v>
      </c>
      <c r="C1523" s="859" t="s">
        <v>753</v>
      </c>
      <c r="D1523" s="860">
        <v>2014</v>
      </c>
      <c r="E1523" s="860" t="s">
        <v>81</v>
      </c>
      <c r="F1523" s="859" t="s">
        <v>685</v>
      </c>
      <c r="G1523" s="860" t="s">
        <v>728</v>
      </c>
      <c r="H1523" s="861" t="s">
        <v>819</v>
      </c>
      <c r="I1523" s="862">
        <v>3</v>
      </c>
      <c r="J1523" s="863" t="s">
        <v>421</v>
      </c>
      <c r="K1523" s="779"/>
      <c r="L1523" s="781">
        <v>8</v>
      </c>
      <c r="M1523" s="781"/>
      <c r="N1523" s="779">
        <f t="shared" si="26"/>
        <v>8</v>
      </c>
      <c r="O1523" s="832"/>
    </row>
    <row r="1524" spans="1:15">
      <c r="A1524" s="859" t="s">
        <v>37</v>
      </c>
      <c r="B1524" s="859" t="s">
        <v>37</v>
      </c>
      <c r="C1524" s="859" t="s">
        <v>753</v>
      </c>
      <c r="D1524" s="860">
        <v>2014</v>
      </c>
      <c r="E1524" s="860" t="s">
        <v>81</v>
      </c>
      <c r="F1524" s="859" t="s">
        <v>685</v>
      </c>
      <c r="G1524" s="860" t="s">
        <v>728</v>
      </c>
      <c r="H1524" s="861" t="s">
        <v>872</v>
      </c>
      <c r="I1524" s="862">
        <v>3</v>
      </c>
      <c r="J1524" s="863" t="s">
        <v>421</v>
      </c>
      <c r="K1524" s="779"/>
      <c r="L1524" s="781">
        <v>286</v>
      </c>
      <c r="M1524" s="781"/>
      <c r="N1524" s="779">
        <f t="shared" si="26"/>
        <v>286</v>
      </c>
      <c r="O1524" s="832"/>
    </row>
    <row r="1525" spans="1:15">
      <c r="A1525" s="859" t="s">
        <v>37</v>
      </c>
      <c r="B1525" s="859" t="s">
        <v>37</v>
      </c>
      <c r="C1525" s="859" t="s">
        <v>753</v>
      </c>
      <c r="D1525" s="860">
        <v>2014</v>
      </c>
      <c r="E1525" s="860" t="s">
        <v>81</v>
      </c>
      <c r="F1525" s="859" t="s">
        <v>685</v>
      </c>
      <c r="G1525" s="860" t="s">
        <v>728</v>
      </c>
      <c r="H1525" s="861" t="s">
        <v>792</v>
      </c>
      <c r="I1525" s="862">
        <v>2</v>
      </c>
      <c r="J1525" s="863" t="s">
        <v>421</v>
      </c>
      <c r="K1525" s="779"/>
      <c r="L1525" s="781">
        <v>246</v>
      </c>
      <c r="M1525" s="781"/>
      <c r="N1525" s="779">
        <f t="shared" si="26"/>
        <v>246</v>
      </c>
      <c r="O1525" s="832"/>
    </row>
    <row r="1526" spans="1:15">
      <c r="A1526" s="859" t="s">
        <v>37</v>
      </c>
      <c r="B1526" s="859" t="s">
        <v>37</v>
      </c>
      <c r="C1526" s="859" t="s">
        <v>753</v>
      </c>
      <c r="D1526" s="860">
        <v>2014</v>
      </c>
      <c r="E1526" s="860" t="s">
        <v>81</v>
      </c>
      <c r="F1526" s="859" t="s">
        <v>685</v>
      </c>
      <c r="G1526" s="860" t="s">
        <v>729</v>
      </c>
      <c r="H1526" s="861" t="s">
        <v>801</v>
      </c>
      <c r="I1526" s="862">
        <v>3</v>
      </c>
      <c r="J1526" s="863" t="s">
        <v>721</v>
      </c>
      <c r="K1526" s="779"/>
      <c r="L1526" s="781">
        <v>126</v>
      </c>
      <c r="M1526" s="781"/>
      <c r="N1526" s="779">
        <f t="shared" si="26"/>
        <v>126</v>
      </c>
      <c r="O1526" s="832"/>
    </row>
    <row r="1527" spans="1:15">
      <c r="A1527" s="859" t="s">
        <v>37</v>
      </c>
      <c r="B1527" s="859" t="s">
        <v>37</v>
      </c>
      <c r="C1527" s="859" t="s">
        <v>753</v>
      </c>
      <c r="D1527" s="860">
        <v>2014</v>
      </c>
      <c r="E1527" s="860" t="s">
        <v>81</v>
      </c>
      <c r="F1527" s="859" t="s">
        <v>685</v>
      </c>
      <c r="G1527" s="860" t="s">
        <v>729</v>
      </c>
      <c r="H1527" s="861" t="s">
        <v>82</v>
      </c>
      <c r="I1527" s="862">
        <v>1</v>
      </c>
      <c r="J1527" s="863" t="s">
        <v>721</v>
      </c>
      <c r="K1527" s="779"/>
      <c r="L1527" s="781">
        <v>10901</v>
      </c>
      <c r="M1527" s="781"/>
      <c r="N1527" s="779">
        <f t="shared" si="26"/>
        <v>10901</v>
      </c>
      <c r="O1527" s="832"/>
    </row>
    <row r="1528" spans="1:15">
      <c r="A1528" s="859" t="s">
        <v>37</v>
      </c>
      <c r="B1528" s="859" t="s">
        <v>37</v>
      </c>
      <c r="C1528" s="859" t="s">
        <v>753</v>
      </c>
      <c r="D1528" s="860">
        <v>2014</v>
      </c>
      <c r="E1528" s="860" t="s">
        <v>81</v>
      </c>
      <c r="F1528" s="859" t="s">
        <v>685</v>
      </c>
      <c r="G1528" s="860" t="s">
        <v>729</v>
      </c>
      <c r="H1528" s="861" t="s">
        <v>807</v>
      </c>
      <c r="I1528" s="862">
        <v>3</v>
      </c>
      <c r="J1528" s="863" t="s">
        <v>721</v>
      </c>
      <c r="K1528" s="779"/>
      <c r="L1528" s="781">
        <v>422</v>
      </c>
      <c r="M1528" s="781"/>
      <c r="N1528" s="779">
        <f t="shared" si="26"/>
        <v>422</v>
      </c>
      <c r="O1528" s="832"/>
    </row>
    <row r="1529" spans="1:15">
      <c r="A1529" s="859" t="s">
        <v>37</v>
      </c>
      <c r="B1529" s="859" t="s">
        <v>37</v>
      </c>
      <c r="C1529" s="859" t="s">
        <v>753</v>
      </c>
      <c r="D1529" s="860">
        <v>2014</v>
      </c>
      <c r="E1529" s="860" t="s">
        <v>81</v>
      </c>
      <c r="F1529" s="859" t="s">
        <v>685</v>
      </c>
      <c r="G1529" s="860" t="s">
        <v>729</v>
      </c>
      <c r="H1529" s="861" t="s">
        <v>770</v>
      </c>
      <c r="I1529" s="862">
        <v>2</v>
      </c>
      <c r="J1529" s="863" t="s">
        <v>721</v>
      </c>
      <c r="K1529" s="779"/>
      <c r="L1529" s="781">
        <v>51</v>
      </c>
      <c r="M1529" s="781"/>
      <c r="N1529" s="779">
        <f t="shared" si="26"/>
        <v>51</v>
      </c>
      <c r="O1529" s="832"/>
    </row>
    <row r="1530" spans="1:15">
      <c r="A1530" s="859" t="s">
        <v>37</v>
      </c>
      <c r="B1530" s="859" t="s">
        <v>37</v>
      </c>
      <c r="C1530" s="859" t="s">
        <v>753</v>
      </c>
      <c r="D1530" s="860">
        <v>2014</v>
      </c>
      <c r="E1530" s="860" t="s">
        <v>81</v>
      </c>
      <c r="F1530" s="859" t="s">
        <v>685</v>
      </c>
      <c r="G1530" s="860" t="s">
        <v>729</v>
      </c>
      <c r="H1530" s="861" t="s">
        <v>842</v>
      </c>
      <c r="I1530" s="862">
        <v>2</v>
      </c>
      <c r="J1530" s="863" t="s">
        <v>721</v>
      </c>
      <c r="K1530" s="779"/>
      <c r="L1530" s="781">
        <v>69</v>
      </c>
      <c r="M1530" s="781"/>
      <c r="N1530" s="779">
        <f t="shared" si="26"/>
        <v>69</v>
      </c>
      <c r="O1530" s="832"/>
    </row>
    <row r="1531" spans="1:15">
      <c r="A1531" s="859" t="s">
        <v>37</v>
      </c>
      <c r="B1531" s="859" t="s">
        <v>37</v>
      </c>
      <c r="C1531" s="859" t="s">
        <v>753</v>
      </c>
      <c r="D1531" s="860">
        <v>2014</v>
      </c>
      <c r="E1531" s="860" t="s">
        <v>81</v>
      </c>
      <c r="F1531" s="859" t="s">
        <v>685</v>
      </c>
      <c r="G1531" s="860" t="s">
        <v>729</v>
      </c>
      <c r="H1531" s="861" t="s">
        <v>820</v>
      </c>
      <c r="I1531" s="862">
        <v>1</v>
      </c>
      <c r="J1531" s="863" t="s">
        <v>717</v>
      </c>
      <c r="K1531" s="779"/>
      <c r="L1531" s="781">
        <v>285</v>
      </c>
      <c r="M1531" s="781"/>
      <c r="N1531" s="779">
        <f t="shared" si="26"/>
        <v>285</v>
      </c>
      <c r="O1531" s="832"/>
    </row>
    <row r="1532" spans="1:15">
      <c r="A1532" s="859" t="s">
        <v>37</v>
      </c>
      <c r="B1532" s="859" t="s">
        <v>37</v>
      </c>
      <c r="C1532" s="859" t="s">
        <v>753</v>
      </c>
      <c r="D1532" s="860">
        <v>2014</v>
      </c>
      <c r="E1532" s="860" t="s">
        <v>81</v>
      </c>
      <c r="F1532" s="859" t="s">
        <v>685</v>
      </c>
      <c r="G1532" s="860" t="s">
        <v>729</v>
      </c>
      <c r="H1532" s="861" t="s">
        <v>822</v>
      </c>
      <c r="I1532" s="862">
        <v>3</v>
      </c>
      <c r="J1532" s="863" t="s">
        <v>717</v>
      </c>
      <c r="K1532" s="779"/>
      <c r="L1532" s="781">
        <v>27</v>
      </c>
      <c r="M1532" s="781"/>
      <c r="N1532" s="779">
        <f t="shared" si="26"/>
        <v>27</v>
      </c>
      <c r="O1532" s="832"/>
    </row>
    <row r="1533" spans="1:15">
      <c r="A1533" s="859" t="s">
        <v>37</v>
      </c>
      <c r="B1533" s="859" t="s">
        <v>37</v>
      </c>
      <c r="C1533" s="859" t="s">
        <v>753</v>
      </c>
      <c r="D1533" s="860">
        <v>2014</v>
      </c>
      <c r="E1533" s="860" t="s">
        <v>81</v>
      </c>
      <c r="F1533" s="859" t="s">
        <v>685</v>
      </c>
      <c r="G1533" s="860" t="s">
        <v>729</v>
      </c>
      <c r="H1533" s="861" t="s">
        <v>798</v>
      </c>
      <c r="I1533" s="862">
        <v>2</v>
      </c>
      <c r="J1533" s="863" t="s">
        <v>717</v>
      </c>
      <c r="K1533" s="779"/>
      <c r="L1533" s="781">
        <v>630</v>
      </c>
      <c r="M1533" s="781"/>
      <c r="N1533" s="779">
        <f t="shared" si="26"/>
        <v>630</v>
      </c>
      <c r="O1533" s="832"/>
    </row>
    <row r="1534" spans="1:15">
      <c r="A1534" s="859" t="s">
        <v>37</v>
      </c>
      <c r="B1534" s="859" t="s">
        <v>37</v>
      </c>
      <c r="C1534" s="859" t="s">
        <v>753</v>
      </c>
      <c r="D1534" s="860">
        <v>2014</v>
      </c>
      <c r="E1534" s="860" t="s">
        <v>81</v>
      </c>
      <c r="F1534" s="859" t="s">
        <v>685</v>
      </c>
      <c r="G1534" s="860" t="s">
        <v>729</v>
      </c>
      <c r="H1534" s="861" t="s">
        <v>823</v>
      </c>
      <c r="I1534" s="862">
        <v>1</v>
      </c>
      <c r="J1534" s="863" t="s">
        <v>717</v>
      </c>
      <c r="K1534" s="779"/>
      <c r="L1534" s="781">
        <v>268</v>
      </c>
      <c r="M1534" s="781"/>
      <c r="N1534" s="779">
        <f t="shared" si="26"/>
        <v>268</v>
      </c>
      <c r="O1534" s="832"/>
    </row>
    <row r="1535" spans="1:15">
      <c r="A1535" s="859" t="s">
        <v>37</v>
      </c>
      <c r="B1535" s="859" t="s">
        <v>37</v>
      </c>
      <c r="C1535" s="859" t="s">
        <v>753</v>
      </c>
      <c r="D1535" s="860">
        <v>2014</v>
      </c>
      <c r="E1535" s="860" t="s">
        <v>81</v>
      </c>
      <c r="F1535" s="859" t="s">
        <v>685</v>
      </c>
      <c r="G1535" s="860" t="s">
        <v>729</v>
      </c>
      <c r="H1535" s="861" t="s">
        <v>868</v>
      </c>
      <c r="I1535" s="862">
        <v>2</v>
      </c>
      <c r="J1535" s="863" t="s">
        <v>717</v>
      </c>
      <c r="K1535" s="779"/>
      <c r="L1535" s="781">
        <v>61</v>
      </c>
      <c r="M1535" s="781"/>
      <c r="N1535" s="779">
        <f t="shared" si="26"/>
        <v>61</v>
      </c>
      <c r="O1535" s="832"/>
    </row>
    <row r="1536" spans="1:15">
      <c r="A1536" s="859" t="s">
        <v>37</v>
      </c>
      <c r="B1536" s="859" t="s">
        <v>37</v>
      </c>
      <c r="C1536" s="859" t="s">
        <v>753</v>
      </c>
      <c r="D1536" s="860">
        <v>2014</v>
      </c>
      <c r="E1536" s="860" t="s">
        <v>81</v>
      </c>
      <c r="F1536" s="859" t="s">
        <v>685</v>
      </c>
      <c r="G1536" s="860" t="s">
        <v>729</v>
      </c>
      <c r="H1536" s="861" t="s">
        <v>800</v>
      </c>
      <c r="I1536" s="862">
        <v>1</v>
      </c>
      <c r="J1536" s="863" t="s">
        <v>717</v>
      </c>
      <c r="K1536" s="779"/>
      <c r="L1536" s="781">
        <v>86</v>
      </c>
      <c r="M1536" s="781"/>
      <c r="N1536" s="779">
        <f t="shared" si="26"/>
        <v>86</v>
      </c>
      <c r="O1536" s="832"/>
    </row>
    <row r="1537" spans="1:15">
      <c r="A1537" s="859" t="s">
        <v>37</v>
      </c>
      <c r="B1537" s="859" t="s">
        <v>37</v>
      </c>
      <c r="C1537" s="859" t="s">
        <v>753</v>
      </c>
      <c r="D1537" s="860">
        <v>2014</v>
      </c>
      <c r="E1537" s="860" t="s">
        <v>81</v>
      </c>
      <c r="F1537" s="859" t="s">
        <v>685</v>
      </c>
      <c r="G1537" s="860" t="s">
        <v>729</v>
      </c>
      <c r="H1537" s="861" t="s">
        <v>801</v>
      </c>
      <c r="I1537" s="862">
        <v>3</v>
      </c>
      <c r="J1537" s="863" t="s">
        <v>717</v>
      </c>
      <c r="K1537" s="779"/>
      <c r="L1537" s="781">
        <v>493</v>
      </c>
      <c r="M1537" s="781"/>
      <c r="N1537" s="779">
        <f t="shared" si="26"/>
        <v>493</v>
      </c>
      <c r="O1537" s="832"/>
    </row>
    <row r="1538" spans="1:15">
      <c r="A1538" s="859" t="s">
        <v>37</v>
      </c>
      <c r="B1538" s="859" t="s">
        <v>37</v>
      </c>
      <c r="C1538" s="859" t="s">
        <v>753</v>
      </c>
      <c r="D1538" s="860">
        <v>2014</v>
      </c>
      <c r="E1538" s="860" t="s">
        <v>81</v>
      </c>
      <c r="F1538" s="859" t="s">
        <v>685</v>
      </c>
      <c r="G1538" s="860" t="s">
        <v>729</v>
      </c>
      <c r="H1538" s="861" t="s">
        <v>803</v>
      </c>
      <c r="I1538" s="862">
        <v>2</v>
      </c>
      <c r="J1538" s="863" t="s">
        <v>717</v>
      </c>
      <c r="K1538" s="779"/>
      <c r="L1538" s="781">
        <v>409</v>
      </c>
      <c r="M1538" s="781"/>
      <c r="N1538" s="779">
        <f t="shared" si="26"/>
        <v>409</v>
      </c>
      <c r="O1538" s="832"/>
    </row>
    <row r="1539" spans="1:15">
      <c r="A1539" s="859" t="s">
        <v>37</v>
      </c>
      <c r="B1539" s="859" t="s">
        <v>37</v>
      </c>
      <c r="C1539" s="859" t="s">
        <v>753</v>
      </c>
      <c r="D1539" s="860">
        <v>2014</v>
      </c>
      <c r="E1539" s="860" t="s">
        <v>81</v>
      </c>
      <c r="F1539" s="859" t="s">
        <v>685</v>
      </c>
      <c r="G1539" s="860" t="s">
        <v>729</v>
      </c>
      <c r="H1539" s="861" t="s">
        <v>831</v>
      </c>
      <c r="I1539" s="862">
        <v>3</v>
      </c>
      <c r="J1539" s="863" t="s">
        <v>717</v>
      </c>
      <c r="K1539" s="779"/>
      <c r="L1539" s="781">
        <v>639</v>
      </c>
      <c r="M1539" s="781"/>
      <c r="N1539" s="779">
        <f t="shared" si="26"/>
        <v>639</v>
      </c>
      <c r="O1539" s="832"/>
    </row>
    <row r="1540" spans="1:15">
      <c r="A1540" s="859" t="s">
        <v>37</v>
      </c>
      <c r="B1540" s="859" t="s">
        <v>37</v>
      </c>
      <c r="C1540" s="859" t="s">
        <v>753</v>
      </c>
      <c r="D1540" s="860">
        <v>2014</v>
      </c>
      <c r="E1540" s="860" t="s">
        <v>81</v>
      </c>
      <c r="F1540" s="859" t="s">
        <v>685</v>
      </c>
      <c r="G1540" s="860" t="s">
        <v>729</v>
      </c>
      <c r="H1540" s="861" t="s">
        <v>603</v>
      </c>
      <c r="I1540" s="862">
        <v>3</v>
      </c>
      <c r="J1540" s="863" t="s">
        <v>717</v>
      </c>
      <c r="K1540" s="779"/>
      <c r="L1540" s="781">
        <v>1</v>
      </c>
      <c r="M1540" s="781"/>
      <c r="N1540" s="779">
        <f t="shared" si="26"/>
        <v>1</v>
      </c>
      <c r="O1540" s="832"/>
    </row>
    <row r="1541" spans="1:15">
      <c r="A1541" s="859" t="s">
        <v>37</v>
      </c>
      <c r="B1541" s="859" t="s">
        <v>37</v>
      </c>
      <c r="C1541" s="859" t="s">
        <v>753</v>
      </c>
      <c r="D1541" s="860">
        <v>2014</v>
      </c>
      <c r="E1541" s="860" t="s">
        <v>81</v>
      </c>
      <c r="F1541" s="859" t="s">
        <v>685</v>
      </c>
      <c r="G1541" s="860" t="s">
        <v>729</v>
      </c>
      <c r="H1541" s="861" t="s">
        <v>806</v>
      </c>
      <c r="I1541" s="862">
        <v>2</v>
      </c>
      <c r="J1541" s="863" t="s">
        <v>717</v>
      </c>
      <c r="K1541" s="779"/>
      <c r="L1541" s="781">
        <v>213</v>
      </c>
      <c r="M1541" s="781"/>
      <c r="N1541" s="779">
        <f t="shared" si="26"/>
        <v>213</v>
      </c>
      <c r="O1541" s="832"/>
    </row>
    <row r="1542" spans="1:15">
      <c r="A1542" s="859" t="s">
        <v>37</v>
      </c>
      <c r="B1542" s="859" t="s">
        <v>37</v>
      </c>
      <c r="C1542" s="859" t="s">
        <v>753</v>
      </c>
      <c r="D1542" s="860">
        <v>2014</v>
      </c>
      <c r="E1542" s="860" t="s">
        <v>81</v>
      </c>
      <c r="F1542" s="859" t="s">
        <v>685</v>
      </c>
      <c r="G1542" s="860" t="s">
        <v>729</v>
      </c>
      <c r="H1542" s="861" t="s">
        <v>605</v>
      </c>
      <c r="I1542" s="862">
        <v>2</v>
      </c>
      <c r="J1542" s="863" t="s">
        <v>717</v>
      </c>
      <c r="K1542" s="779"/>
      <c r="L1542" s="781">
        <v>5</v>
      </c>
      <c r="M1542" s="781"/>
      <c r="N1542" s="779">
        <f t="shared" si="26"/>
        <v>5</v>
      </c>
      <c r="O1542" s="832"/>
    </row>
    <row r="1543" spans="1:15">
      <c r="A1543" s="859" t="s">
        <v>37</v>
      </c>
      <c r="B1543" s="859" t="s">
        <v>37</v>
      </c>
      <c r="C1543" s="859" t="s">
        <v>753</v>
      </c>
      <c r="D1543" s="860">
        <v>2014</v>
      </c>
      <c r="E1543" s="860" t="s">
        <v>81</v>
      </c>
      <c r="F1543" s="859" t="s">
        <v>685</v>
      </c>
      <c r="G1543" s="860" t="s">
        <v>729</v>
      </c>
      <c r="H1543" s="861" t="s">
        <v>607</v>
      </c>
      <c r="I1543" s="862">
        <v>2</v>
      </c>
      <c r="J1543" s="863" t="s">
        <v>717</v>
      </c>
      <c r="K1543" s="779"/>
      <c r="L1543" s="781">
        <v>346</v>
      </c>
      <c r="M1543" s="781"/>
      <c r="N1543" s="779">
        <f t="shared" si="26"/>
        <v>346</v>
      </c>
      <c r="O1543" s="832"/>
    </row>
    <row r="1544" spans="1:15">
      <c r="A1544" s="859" t="s">
        <v>37</v>
      </c>
      <c r="B1544" s="859" t="s">
        <v>37</v>
      </c>
      <c r="C1544" s="859" t="s">
        <v>753</v>
      </c>
      <c r="D1544" s="860">
        <v>2014</v>
      </c>
      <c r="E1544" s="860" t="s">
        <v>81</v>
      </c>
      <c r="F1544" s="859" t="s">
        <v>685</v>
      </c>
      <c r="G1544" s="860" t="s">
        <v>729</v>
      </c>
      <c r="H1544" s="861" t="s">
        <v>82</v>
      </c>
      <c r="I1544" s="862">
        <v>1</v>
      </c>
      <c r="J1544" s="863" t="s">
        <v>717</v>
      </c>
      <c r="K1544" s="779"/>
      <c r="L1544" s="781">
        <v>1586</v>
      </c>
      <c r="M1544" s="781"/>
      <c r="N1544" s="779">
        <f t="shared" si="26"/>
        <v>1586</v>
      </c>
      <c r="O1544" s="832"/>
    </row>
    <row r="1545" spans="1:15">
      <c r="A1545" s="859" t="s">
        <v>37</v>
      </c>
      <c r="B1545" s="859" t="s">
        <v>37</v>
      </c>
      <c r="C1545" s="859" t="s">
        <v>753</v>
      </c>
      <c r="D1545" s="860">
        <v>2014</v>
      </c>
      <c r="E1545" s="860" t="s">
        <v>81</v>
      </c>
      <c r="F1545" s="859" t="s">
        <v>685</v>
      </c>
      <c r="G1545" s="860" t="s">
        <v>729</v>
      </c>
      <c r="H1545" s="861" t="s">
        <v>419</v>
      </c>
      <c r="I1545" s="862">
        <v>2</v>
      </c>
      <c r="J1545" s="863" t="s">
        <v>717</v>
      </c>
      <c r="K1545" s="779"/>
      <c r="L1545" s="781">
        <v>1738</v>
      </c>
      <c r="M1545" s="781"/>
      <c r="N1545" s="779">
        <f t="shared" si="26"/>
        <v>1738</v>
      </c>
      <c r="O1545" s="832"/>
    </row>
    <row r="1546" spans="1:15">
      <c r="A1546" s="859" t="s">
        <v>37</v>
      </c>
      <c r="B1546" s="859" t="s">
        <v>37</v>
      </c>
      <c r="C1546" s="859" t="s">
        <v>753</v>
      </c>
      <c r="D1546" s="860">
        <v>2014</v>
      </c>
      <c r="E1546" s="860" t="s">
        <v>81</v>
      </c>
      <c r="F1546" s="859" t="s">
        <v>685</v>
      </c>
      <c r="G1546" s="860" t="s">
        <v>729</v>
      </c>
      <c r="H1546" s="861" t="s">
        <v>767</v>
      </c>
      <c r="I1546" s="862">
        <v>1</v>
      </c>
      <c r="J1546" s="863" t="s">
        <v>717</v>
      </c>
      <c r="K1546" s="779"/>
      <c r="L1546" s="781">
        <v>677</v>
      </c>
      <c r="M1546" s="781"/>
      <c r="N1546" s="779">
        <f t="shared" si="26"/>
        <v>677</v>
      </c>
      <c r="O1546" s="832"/>
    </row>
    <row r="1547" spans="1:15">
      <c r="A1547" s="859" t="s">
        <v>37</v>
      </c>
      <c r="B1547" s="859" t="s">
        <v>37</v>
      </c>
      <c r="C1547" s="859" t="s">
        <v>753</v>
      </c>
      <c r="D1547" s="860">
        <v>2014</v>
      </c>
      <c r="E1547" s="860" t="s">
        <v>81</v>
      </c>
      <c r="F1547" s="859" t="s">
        <v>685</v>
      </c>
      <c r="G1547" s="860" t="s">
        <v>729</v>
      </c>
      <c r="H1547" s="861" t="s">
        <v>768</v>
      </c>
      <c r="I1547" s="862">
        <v>1</v>
      </c>
      <c r="J1547" s="863" t="s">
        <v>717</v>
      </c>
      <c r="K1547" s="779"/>
      <c r="L1547" s="781">
        <v>113</v>
      </c>
      <c r="M1547" s="781"/>
      <c r="N1547" s="779">
        <f t="shared" si="26"/>
        <v>113</v>
      </c>
      <c r="O1547" s="832"/>
    </row>
    <row r="1548" spans="1:15">
      <c r="A1548" s="859" t="s">
        <v>37</v>
      </c>
      <c r="B1548" s="859" t="s">
        <v>37</v>
      </c>
      <c r="C1548" s="859" t="s">
        <v>753</v>
      </c>
      <c r="D1548" s="860">
        <v>2014</v>
      </c>
      <c r="E1548" s="860" t="s">
        <v>81</v>
      </c>
      <c r="F1548" s="859" t="s">
        <v>685</v>
      </c>
      <c r="G1548" s="860" t="s">
        <v>729</v>
      </c>
      <c r="H1548" s="861" t="s">
        <v>79</v>
      </c>
      <c r="I1548" s="862">
        <v>1</v>
      </c>
      <c r="J1548" s="863" t="s">
        <v>717</v>
      </c>
      <c r="K1548" s="779"/>
      <c r="L1548" s="781">
        <v>1804</v>
      </c>
      <c r="M1548" s="781"/>
      <c r="N1548" s="779">
        <f t="shared" si="26"/>
        <v>1804</v>
      </c>
      <c r="O1548" s="832"/>
    </row>
    <row r="1549" spans="1:15">
      <c r="A1549" s="859" t="s">
        <v>37</v>
      </c>
      <c r="B1549" s="859" t="s">
        <v>37</v>
      </c>
      <c r="C1549" s="859" t="s">
        <v>753</v>
      </c>
      <c r="D1549" s="860">
        <v>2014</v>
      </c>
      <c r="E1549" s="860" t="s">
        <v>81</v>
      </c>
      <c r="F1549" s="859" t="s">
        <v>685</v>
      </c>
      <c r="G1549" s="860" t="s">
        <v>729</v>
      </c>
      <c r="H1549" s="861" t="s">
        <v>769</v>
      </c>
      <c r="I1549" s="862">
        <v>3</v>
      </c>
      <c r="J1549" s="863" t="s">
        <v>717</v>
      </c>
      <c r="K1549" s="779"/>
      <c r="L1549" s="781">
        <v>81</v>
      </c>
      <c r="M1549" s="781"/>
      <c r="N1549" s="779">
        <f t="shared" si="26"/>
        <v>81</v>
      </c>
      <c r="O1549" s="832"/>
    </row>
    <row r="1550" spans="1:15">
      <c r="A1550" s="859" t="s">
        <v>37</v>
      </c>
      <c r="B1550" s="859" t="s">
        <v>37</v>
      </c>
      <c r="C1550" s="859" t="s">
        <v>753</v>
      </c>
      <c r="D1550" s="860">
        <v>2014</v>
      </c>
      <c r="E1550" s="860" t="s">
        <v>81</v>
      </c>
      <c r="F1550" s="859" t="s">
        <v>685</v>
      </c>
      <c r="G1550" s="860" t="s">
        <v>729</v>
      </c>
      <c r="H1550" s="861" t="s">
        <v>807</v>
      </c>
      <c r="I1550" s="862">
        <v>3</v>
      </c>
      <c r="J1550" s="863" t="s">
        <v>717</v>
      </c>
      <c r="K1550" s="779"/>
      <c r="L1550" s="781">
        <v>58</v>
      </c>
      <c r="M1550" s="781"/>
      <c r="N1550" s="779">
        <f t="shared" si="26"/>
        <v>58</v>
      </c>
      <c r="O1550" s="832"/>
    </row>
    <row r="1551" spans="1:15">
      <c r="A1551" s="859" t="s">
        <v>37</v>
      </c>
      <c r="B1551" s="859" t="s">
        <v>37</v>
      </c>
      <c r="C1551" s="859" t="s">
        <v>753</v>
      </c>
      <c r="D1551" s="860">
        <v>2014</v>
      </c>
      <c r="E1551" s="860" t="s">
        <v>81</v>
      </c>
      <c r="F1551" s="859" t="s">
        <v>685</v>
      </c>
      <c r="G1551" s="860" t="s">
        <v>729</v>
      </c>
      <c r="H1551" s="861" t="s">
        <v>770</v>
      </c>
      <c r="I1551" s="862">
        <v>2</v>
      </c>
      <c r="J1551" s="863" t="s">
        <v>717</v>
      </c>
      <c r="K1551" s="779"/>
      <c r="L1551" s="781">
        <v>161</v>
      </c>
      <c r="M1551" s="781"/>
      <c r="N1551" s="779">
        <f t="shared" si="26"/>
        <v>161</v>
      </c>
      <c r="O1551" s="832"/>
    </row>
    <row r="1552" spans="1:15">
      <c r="A1552" s="859" t="s">
        <v>37</v>
      </c>
      <c r="B1552" s="859" t="s">
        <v>37</v>
      </c>
      <c r="C1552" s="859" t="s">
        <v>753</v>
      </c>
      <c r="D1552" s="860">
        <v>2014</v>
      </c>
      <c r="E1552" s="860" t="s">
        <v>81</v>
      </c>
      <c r="F1552" s="859" t="s">
        <v>685</v>
      </c>
      <c r="G1552" s="860" t="s">
        <v>729</v>
      </c>
      <c r="H1552" s="861" t="s">
        <v>810</v>
      </c>
      <c r="I1552" s="862">
        <v>1</v>
      </c>
      <c r="J1552" s="863" t="s">
        <v>717</v>
      </c>
      <c r="K1552" s="779"/>
      <c r="L1552" s="781">
        <v>569</v>
      </c>
      <c r="M1552" s="781"/>
      <c r="N1552" s="779">
        <f t="shared" si="26"/>
        <v>569</v>
      </c>
      <c r="O1552" s="832"/>
    </row>
    <row r="1553" spans="1:15">
      <c r="A1553" s="859" t="s">
        <v>37</v>
      </c>
      <c r="B1553" s="859" t="s">
        <v>37</v>
      </c>
      <c r="C1553" s="859" t="s">
        <v>753</v>
      </c>
      <c r="D1553" s="860">
        <v>2014</v>
      </c>
      <c r="E1553" s="860" t="s">
        <v>81</v>
      </c>
      <c r="F1553" s="859" t="s">
        <v>685</v>
      </c>
      <c r="G1553" s="860" t="s">
        <v>729</v>
      </c>
      <c r="H1553" s="861" t="s">
        <v>648</v>
      </c>
      <c r="I1553" s="862">
        <v>3</v>
      </c>
      <c r="J1553" s="863" t="s">
        <v>717</v>
      </c>
      <c r="K1553" s="779"/>
      <c r="L1553" s="781">
        <v>594</v>
      </c>
      <c r="M1553" s="781"/>
      <c r="N1553" s="779">
        <f t="shared" si="26"/>
        <v>594</v>
      </c>
      <c r="O1553" s="832"/>
    </row>
    <row r="1554" spans="1:15">
      <c r="A1554" s="859" t="s">
        <v>37</v>
      </c>
      <c r="B1554" s="859" t="s">
        <v>37</v>
      </c>
      <c r="C1554" s="859" t="s">
        <v>753</v>
      </c>
      <c r="D1554" s="860">
        <v>2014</v>
      </c>
      <c r="E1554" s="860" t="s">
        <v>81</v>
      </c>
      <c r="F1554" s="859" t="s">
        <v>685</v>
      </c>
      <c r="G1554" s="860" t="s">
        <v>729</v>
      </c>
      <c r="H1554" s="861" t="s">
        <v>814</v>
      </c>
      <c r="I1554" s="862">
        <v>1</v>
      </c>
      <c r="J1554" s="863" t="s">
        <v>717</v>
      </c>
      <c r="K1554" s="779"/>
      <c r="L1554" s="781">
        <v>106</v>
      </c>
      <c r="M1554" s="781"/>
      <c r="N1554" s="779">
        <f t="shared" si="26"/>
        <v>106</v>
      </c>
      <c r="O1554" s="832"/>
    </row>
    <row r="1555" spans="1:15">
      <c r="A1555" s="859" t="s">
        <v>37</v>
      </c>
      <c r="B1555" s="859" t="s">
        <v>37</v>
      </c>
      <c r="C1555" s="859" t="s">
        <v>753</v>
      </c>
      <c r="D1555" s="860">
        <v>2014</v>
      </c>
      <c r="E1555" s="860" t="s">
        <v>81</v>
      </c>
      <c r="F1555" s="859" t="s">
        <v>685</v>
      </c>
      <c r="G1555" s="860" t="s">
        <v>729</v>
      </c>
      <c r="H1555" s="861" t="s">
        <v>791</v>
      </c>
      <c r="I1555" s="862">
        <v>2</v>
      </c>
      <c r="J1555" s="863" t="s">
        <v>717</v>
      </c>
      <c r="K1555" s="779"/>
      <c r="L1555" s="781">
        <v>156</v>
      </c>
      <c r="M1555" s="781"/>
      <c r="N1555" s="779">
        <f t="shared" si="26"/>
        <v>156</v>
      </c>
      <c r="O1555" s="832"/>
    </row>
    <row r="1556" spans="1:15">
      <c r="A1556" s="859" t="s">
        <v>37</v>
      </c>
      <c r="B1556" s="859" t="s">
        <v>37</v>
      </c>
      <c r="C1556" s="859" t="s">
        <v>753</v>
      </c>
      <c r="D1556" s="860">
        <v>2014</v>
      </c>
      <c r="E1556" s="860" t="s">
        <v>81</v>
      </c>
      <c r="F1556" s="859" t="s">
        <v>685</v>
      </c>
      <c r="G1556" s="860" t="s">
        <v>729</v>
      </c>
      <c r="H1556" s="861" t="s">
        <v>819</v>
      </c>
      <c r="I1556" s="862">
        <v>3</v>
      </c>
      <c r="J1556" s="863" t="s">
        <v>717</v>
      </c>
      <c r="K1556" s="779"/>
      <c r="L1556" s="781">
        <v>42</v>
      </c>
      <c r="M1556" s="781"/>
      <c r="N1556" s="779">
        <f t="shared" si="26"/>
        <v>42</v>
      </c>
      <c r="O1556" s="832"/>
    </row>
    <row r="1557" spans="1:15">
      <c r="A1557" s="859" t="s">
        <v>37</v>
      </c>
      <c r="B1557" s="859" t="s">
        <v>37</v>
      </c>
      <c r="C1557" s="859" t="s">
        <v>753</v>
      </c>
      <c r="D1557" s="860">
        <v>2014</v>
      </c>
      <c r="E1557" s="860" t="s">
        <v>81</v>
      </c>
      <c r="F1557" s="859" t="s">
        <v>685</v>
      </c>
      <c r="G1557" s="860" t="s">
        <v>729</v>
      </c>
      <c r="H1557" s="861" t="s">
        <v>792</v>
      </c>
      <c r="I1557" s="862">
        <v>2</v>
      </c>
      <c r="J1557" s="863" t="s">
        <v>717</v>
      </c>
      <c r="K1557" s="779"/>
      <c r="L1557" s="781">
        <v>3316</v>
      </c>
      <c r="M1557" s="781"/>
      <c r="N1557" s="779">
        <f t="shared" si="26"/>
        <v>3316</v>
      </c>
      <c r="O1557" s="832"/>
    </row>
    <row r="1558" spans="1:15">
      <c r="A1558" s="859" t="s">
        <v>37</v>
      </c>
      <c r="B1558" s="859" t="s">
        <v>37</v>
      </c>
      <c r="C1558" s="859" t="s">
        <v>753</v>
      </c>
      <c r="D1558" s="860">
        <v>2014</v>
      </c>
      <c r="E1558" s="860" t="s">
        <v>81</v>
      </c>
      <c r="F1558" s="859" t="s">
        <v>685</v>
      </c>
      <c r="G1558" s="860" t="s">
        <v>729</v>
      </c>
      <c r="H1558" s="861" t="s">
        <v>833</v>
      </c>
      <c r="I1558" s="862">
        <v>3</v>
      </c>
      <c r="J1558" s="863" t="s">
        <v>717</v>
      </c>
      <c r="K1558" s="779"/>
      <c r="L1558" s="781">
        <v>705</v>
      </c>
      <c r="M1558" s="781"/>
      <c r="N1558" s="779">
        <f t="shared" si="26"/>
        <v>705</v>
      </c>
      <c r="O1558" s="832"/>
    </row>
    <row r="1559" spans="1:15">
      <c r="A1559" s="859" t="s">
        <v>37</v>
      </c>
      <c r="B1559" s="859" t="s">
        <v>37</v>
      </c>
      <c r="C1559" s="859" t="s">
        <v>753</v>
      </c>
      <c r="D1559" s="860">
        <v>2014</v>
      </c>
      <c r="E1559" s="860" t="s">
        <v>81</v>
      </c>
      <c r="F1559" s="859" t="s">
        <v>685</v>
      </c>
      <c r="G1559" s="860" t="s">
        <v>729</v>
      </c>
      <c r="H1559" s="861" t="s">
        <v>820</v>
      </c>
      <c r="I1559" s="862">
        <v>1</v>
      </c>
      <c r="J1559" s="863" t="s">
        <v>718</v>
      </c>
      <c r="K1559" s="779"/>
      <c r="L1559" s="781">
        <v>2653</v>
      </c>
      <c r="M1559" s="781"/>
      <c r="N1559" s="779">
        <f t="shared" si="26"/>
        <v>2653</v>
      </c>
      <c r="O1559" s="832"/>
    </row>
    <row r="1560" spans="1:15">
      <c r="A1560" s="859" t="s">
        <v>37</v>
      </c>
      <c r="B1560" s="859" t="s">
        <v>37</v>
      </c>
      <c r="C1560" s="859" t="s">
        <v>753</v>
      </c>
      <c r="D1560" s="860">
        <v>2014</v>
      </c>
      <c r="E1560" s="860" t="s">
        <v>81</v>
      </c>
      <c r="F1560" s="859" t="s">
        <v>685</v>
      </c>
      <c r="G1560" s="860" t="s">
        <v>729</v>
      </c>
      <c r="H1560" s="861" t="s">
        <v>798</v>
      </c>
      <c r="I1560" s="862">
        <v>2</v>
      </c>
      <c r="J1560" s="863" t="s">
        <v>718</v>
      </c>
      <c r="K1560" s="779"/>
      <c r="L1560" s="781">
        <v>47</v>
      </c>
      <c r="M1560" s="781"/>
      <c r="N1560" s="779">
        <f t="shared" si="26"/>
        <v>47</v>
      </c>
      <c r="O1560" s="832"/>
    </row>
    <row r="1561" spans="1:15">
      <c r="A1561" s="859" t="s">
        <v>37</v>
      </c>
      <c r="B1561" s="859" t="s">
        <v>37</v>
      </c>
      <c r="C1561" s="859" t="s">
        <v>753</v>
      </c>
      <c r="D1561" s="860">
        <v>2014</v>
      </c>
      <c r="E1561" s="860" t="s">
        <v>81</v>
      </c>
      <c r="F1561" s="859" t="s">
        <v>685</v>
      </c>
      <c r="G1561" s="860" t="s">
        <v>729</v>
      </c>
      <c r="H1561" s="861" t="s">
        <v>800</v>
      </c>
      <c r="I1561" s="862">
        <v>1</v>
      </c>
      <c r="J1561" s="863" t="s">
        <v>718</v>
      </c>
      <c r="K1561" s="779"/>
      <c r="L1561" s="781">
        <v>91</v>
      </c>
      <c r="M1561" s="781"/>
      <c r="N1561" s="779">
        <f t="shared" si="26"/>
        <v>91</v>
      </c>
      <c r="O1561" s="832"/>
    </row>
    <row r="1562" spans="1:15">
      <c r="A1562" s="859" t="s">
        <v>37</v>
      </c>
      <c r="B1562" s="859" t="s">
        <v>37</v>
      </c>
      <c r="C1562" s="859" t="s">
        <v>753</v>
      </c>
      <c r="D1562" s="860">
        <v>2014</v>
      </c>
      <c r="E1562" s="860" t="s">
        <v>81</v>
      </c>
      <c r="F1562" s="859" t="s">
        <v>685</v>
      </c>
      <c r="G1562" s="860" t="s">
        <v>729</v>
      </c>
      <c r="H1562" s="861" t="s">
        <v>801</v>
      </c>
      <c r="I1562" s="862">
        <v>3</v>
      </c>
      <c r="J1562" s="863" t="s">
        <v>718</v>
      </c>
      <c r="K1562" s="779"/>
      <c r="L1562" s="781">
        <v>273</v>
      </c>
      <c r="M1562" s="781"/>
      <c r="N1562" s="779">
        <f t="shared" si="26"/>
        <v>273</v>
      </c>
      <c r="O1562" s="832"/>
    </row>
    <row r="1563" spans="1:15">
      <c r="A1563" s="859" t="s">
        <v>37</v>
      </c>
      <c r="B1563" s="859" t="s">
        <v>37</v>
      </c>
      <c r="C1563" s="859" t="s">
        <v>753</v>
      </c>
      <c r="D1563" s="860">
        <v>2014</v>
      </c>
      <c r="E1563" s="860" t="s">
        <v>81</v>
      </c>
      <c r="F1563" s="859" t="s">
        <v>685</v>
      </c>
      <c r="G1563" s="860" t="s">
        <v>729</v>
      </c>
      <c r="H1563" s="861" t="s">
        <v>803</v>
      </c>
      <c r="I1563" s="862">
        <v>2</v>
      </c>
      <c r="J1563" s="863" t="s">
        <v>718</v>
      </c>
      <c r="K1563" s="779"/>
      <c r="L1563" s="781">
        <v>22</v>
      </c>
      <c r="M1563" s="781"/>
      <c r="N1563" s="779">
        <f t="shared" si="26"/>
        <v>22</v>
      </c>
      <c r="O1563" s="832"/>
    </row>
    <row r="1564" spans="1:15">
      <c r="A1564" s="859" t="s">
        <v>37</v>
      </c>
      <c r="B1564" s="859" t="s">
        <v>37</v>
      </c>
      <c r="C1564" s="859" t="s">
        <v>753</v>
      </c>
      <c r="D1564" s="860">
        <v>2014</v>
      </c>
      <c r="E1564" s="860" t="s">
        <v>81</v>
      </c>
      <c r="F1564" s="859" t="s">
        <v>685</v>
      </c>
      <c r="G1564" s="860" t="s">
        <v>729</v>
      </c>
      <c r="H1564" s="861" t="s">
        <v>831</v>
      </c>
      <c r="I1564" s="862">
        <v>3</v>
      </c>
      <c r="J1564" s="863" t="s">
        <v>718</v>
      </c>
      <c r="K1564" s="779"/>
      <c r="L1564" s="781">
        <v>100</v>
      </c>
      <c r="M1564" s="781"/>
      <c r="N1564" s="779">
        <f t="shared" si="26"/>
        <v>100</v>
      </c>
      <c r="O1564" s="832"/>
    </row>
    <row r="1565" spans="1:15">
      <c r="A1565" s="859" t="s">
        <v>37</v>
      </c>
      <c r="B1565" s="859" t="s">
        <v>37</v>
      </c>
      <c r="C1565" s="859" t="s">
        <v>753</v>
      </c>
      <c r="D1565" s="860">
        <v>2014</v>
      </c>
      <c r="E1565" s="860" t="s">
        <v>81</v>
      </c>
      <c r="F1565" s="859" t="s">
        <v>685</v>
      </c>
      <c r="G1565" s="860" t="s">
        <v>729</v>
      </c>
      <c r="H1565" s="861" t="s">
        <v>806</v>
      </c>
      <c r="I1565" s="862">
        <v>2</v>
      </c>
      <c r="J1565" s="863" t="s">
        <v>718</v>
      </c>
      <c r="K1565" s="779"/>
      <c r="L1565" s="781">
        <v>3</v>
      </c>
      <c r="M1565" s="781"/>
      <c r="N1565" s="779">
        <f t="shared" si="26"/>
        <v>3</v>
      </c>
      <c r="O1565" s="832"/>
    </row>
    <row r="1566" spans="1:15">
      <c r="A1566" s="859" t="s">
        <v>37</v>
      </c>
      <c r="B1566" s="859" t="s">
        <v>37</v>
      </c>
      <c r="C1566" s="859" t="s">
        <v>753</v>
      </c>
      <c r="D1566" s="860">
        <v>2014</v>
      </c>
      <c r="E1566" s="860" t="s">
        <v>81</v>
      </c>
      <c r="F1566" s="859" t="s">
        <v>685</v>
      </c>
      <c r="G1566" s="860" t="s">
        <v>729</v>
      </c>
      <c r="H1566" s="861" t="s">
        <v>605</v>
      </c>
      <c r="I1566" s="862">
        <v>2</v>
      </c>
      <c r="J1566" s="863" t="s">
        <v>718</v>
      </c>
      <c r="K1566" s="779"/>
      <c r="L1566" s="781">
        <v>1</v>
      </c>
      <c r="M1566" s="781"/>
      <c r="N1566" s="779">
        <f t="shared" si="26"/>
        <v>1</v>
      </c>
      <c r="O1566" s="832"/>
    </row>
    <row r="1567" spans="1:15">
      <c r="A1567" s="859" t="s">
        <v>37</v>
      </c>
      <c r="B1567" s="859" t="s">
        <v>37</v>
      </c>
      <c r="C1567" s="859" t="s">
        <v>753</v>
      </c>
      <c r="D1567" s="860">
        <v>2014</v>
      </c>
      <c r="E1567" s="860" t="s">
        <v>81</v>
      </c>
      <c r="F1567" s="859" t="s">
        <v>685</v>
      </c>
      <c r="G1567" s="860" t="s">
        <v>729</v>
      </c>
      <c r="H1567" s="861" t="s">
        <v>607</v>
      </c>
      <c r="I1567" s="862">
        <v>2</v>
      </c>
      <c r="J1567" s="863" t="s">
        <v>718</v>
      </c>
      <c r="K1567" s="779"/>
      <c r="L1567" s="781">
        <v>50</v>
      </c>
      <c r="M1567" s="781"/>
      <c r="N1567" s="779">
        <f t="shared" si="26"/>
        <v>50</v>
      </c>
      <c r="O1567" s="832"/>
    </row>
    <row r="1568" spans="1:15">
      <c r="A1568" s="859" t="s">
        <v>37</v>
      </c>
      <c r="B1568" s="859" t="s">
        <v>37</v>
      </c>
      <c r="C1568" s="859" t="s">
        <v>753</v>
      </c>
      <c r="D1568" s="860">
        <v>2014</v>
      </c>
      <c r="E1568" s="860" t="s">
        <v>81</v>
      </c>
      <c r="F1568" s="859" t="s">
        <v>685</v>
      </c>
      <c r="G1568" s="860" t="s">
        <v>729</v>
      </c>
      <c r="H1568" s="861" t="s">
        <v>82</v>
      </c>
      <c r="I1568" s="862">
        <v>1</v>
      </c>
      <c r="J1568" s="863" t="s">
        <v>718</v>
      </c>
      <c r="K1568" s="779"/>
      <c r="L1568" s="781">
        <v>197</v>
      </c>
      <c r="M1568" s="781"/>
      <c r="N1568" s="779">
        <f t="shared" si="26"/>
        <v>197</v>
      </c>
      <c r="O1568" s="832"/>
    </row>
    <row r="1569" spans="1:15">
      <c r="A1569" s="859" t="s">
        <v>37</v>
      </c>
      <c r="B1569" s="859" t="s">
        <v>37</v>
      </c>
      <c r="C1569" s="859" t="s">
        <v>753</v>
      </c>
      <c r="D1569" s="860">
        <v>2014</v>
      </c>
      <c r="E1569" s="860" t="s">
        <v>81</v>
      </c>
      <c r="F1569" s="859" t="s">
        <v>685</v>
      </c>
      <c r="G1569" s="860" t="s">
        <v>729</v>
      </c>
      <c r="H1569" s="861" t="s">
        <v>419</v>
      </c>
      <c r="I1569" s="862">
        <v>2</v>
      </c>
      <c r="J1569" s="863" t="s">
        <v>718</v>
      </c>
      <c r="K1569" s="779"/>
      <c r="L1569" s="781">
        <v>266</v>
      </c>
      <c r="M1569" s="781"/>
      <c r="N1569" s="779">
        <f t="shared" si="26"/>
        <v>266</v>
      </c>
      <c r="O1569" s="832"/>
    </row>
    <row r="1570" spans="1:15">
      <c r="A1570" s="859" t="s">
        <v>37</v>
      </c>
      <c r="B1570" s="859" t="s">
        <v>37</v>
      </c>
      <c r="C1570" s="859" t="s">
        <v>753</v>
      </c>
      <c r="D1570" s="860">
        <v>2014</v>
      </c>
      <c r="E1570" s="860" t="s">
        <v>81</v>
      </c>
      <c r="F1570" s="859" t="s">
        <v>685</v>
      </c>
      <c r="G1570" s="860" t="s">
        <v>729</v>
      </c>
      <c r="H1570" s="861" t="s">
        <v>79</v>
      </c>
      <c r="I1570" s="862">
        <v>1</v>
      </c>
      <c r="J1570" s="863" t="s">
        <v>718</v>
      </c>
      <c r="K1570" s="779"/>
      <c r="L1570" s="781">
        <v>181</v>
      </c>
      <c r="M1570" s="781"/>
      <c r="N1570" s="779">
        <f t="shared" si="26"/>
        <v>181</v>
      </c>
      <c r="O1570" s="832"/>
    </row>
    <row r="1571" spans="1:15">
      <c r="A1571" s="859" t="s">
        <v>37</v>
      </c>
      <c r="B1571" s="859" t="s">
        <v>37</v>
      </c>
      <c r="C1571" s="859" t="s">
        <v>753</v>
      </c>
      <c r="D1571" s="860">
        <v>2014</v>
      </c>
      <c r="E1571" s="860" t="s">
        <v>81</v>
      </c>
      <c r="F1571" s="859" t="s">
        <v>685</v>
      </c>
      <c r="G1571" s="860" t="s">
        <v>729</v>
      </c>
      <c r="H1571" s="861" t="s">
        <v>807</v>
      </c>
      <c r="I1571" s="862">
        <v>3</v>
      </c>
      <c r="J1571" s="863" t="s">
        <v>718</v>
      </c>
      <c r="K1571" s="779"/>
      <c r="L1571" s="781">
        <v>3</v>
      </c>
      <c r="M1571" s="781"/>
      <c r="N1571" s="779">
        <f t="shared" si="26"/>
        <v>3</v>
      </c>
      <c r="O1571" s="832"/>
    </row>
    <row r="1572" spans="1:15">
      <c r="A1572" s="859" t="s">
        <v>37</v>
      </c>
      <c r="B1572" s="859" t="s">
        <v>37</v>
      </c>
      <c r="C1572" s="859" t="s">
        <v>753</v>
      </c>
      <c r="D1572" s="860">
        <v>2014</v>
      </c>
      <c r="E1572" s="860" t="s">
        <v>81</v>
      </c>
      <c r="F1572" s="859" t="s">
        <v>685</v>
      </c>
      <c r="G1572" s="860" t="s">
        <v>729</v>
      </c>
      <c r="H1572" s="861" t="s">
        <v>810</v>
      </c>
      <c r="I1572" s="862">
        <v>1</v>
      </c>
      <c r="J1572" s="863" t="s">
        <v>718</v>
      </c>
      <c r="K1572" s="779"/>
      <c r="L1572" s="781">
        <v>71</v>
      </c>
      <c r="M1572" s="781"/>
      <c r="N1572" s="779">
        <f t="shared" si="26"/>
        <v>71</v>
      </c>
      <c r="O1572" s="832"/>
    </row>
    <row r="1573" spans="1:15">
      <c r="A1573" s="859" t="s">
        <v>37</v>
      </c>
      <c r="B1573" s="859" t="s">
        <v>37</v>
      </c>
      <c r="C1573" s="859" t="s">
        <v>753</v>
      </c>
      <c r="D1573" s="860">
        <v>2014</v>
      </c>
      <c r="E1573" s="860" t="s">
        <v>81</v>
      </c>
      <c r="F1573" s="859" t="s">
        <v>685</v>
      </c>
      <c r="G1573" s="860" t="s">
        <v>729</v>
      </c>
      <c r="H1573" s="861" t="s">
        <v>648</v>
      </c>
      <c r="I1573" s="862">
        <v>3</v>
      </c>
      <c r="J1573" s="863" t="s">
        <v>718</v>
      </c>
      <c r="K1573" s="779"/>
      <c r="L1573" s="781">
        <v>566</v>
      </c>
      <c r="M1573" s="781"/>
      <c r="N1573" s="779">
        <f t="shared" ref="N1573:N1575" si="27">K1573+L1573+M1573</f>
        <v>566</v>
      </c>
      <c r="O1573" s="832"/>
    </row>
    <row r="1574" spans="1:15">
      <c r="A1574" s="859" t="s">
        <v>37</v>
      </c>
      <c r="B1574" s="859" t="s">
        <v>37</v>
      </c>
      <c r="C1574" s="859" t="s">
        <v>753</v>
      </c>
      <c r="D1574" s="860">
        <v>2014</v>
      </c>
      <c r="E1574" s="860" t="s">
        <v>81</v>
      </c>
      <c r="F1574" s="859" t="s">
        <v>685</v>
      </c>
      <c r="G1574" s="860" t="s">
        <v>729</v>
      </c>
      <c r="H1574" s="861" t="s">
        <v>814</v>
      </c>
      <c r="I1574" s="862">
        <v>1</v>
      </c>
      <c r="J1574" s="863" t="s">
        <v>718</v>
      </c>
      <c r="K1574" s="779"/>
      <c r="L1574" s="781">
        <v>5</v>
      </c>
      <c r="M1574" s="781"/>
      <c r="N1574" s="779">
        <f t="shared" si="27"/>
        <v>5</v>
      </c>
      <c r="O1574" s="832"/>
    </row>
    <row r="1575" spans="1:15">
      <c r="A1575" s="859" t="s">
        <v>37</v>
      </c>
      <c r="B1575" s="859" t="s">
        <v>37</v>
      </c>
      <c r="C1575" s="859" t="s">
        <v>753</v>
      </c>
      <c r="D1575" s="860">
        <v>2014</v>
      </c>
      <c r="E1575" s="860" t="s">
        <v>81</v>
      </c>
      <c r="F1575" s="859" t="s">
        <v>685</v>
      </c>
      <c r="G1575" s="860" t="s">
        <v>729</v>
      </c>
      <c r="H1575" s="861" t="s">
        <v>792</v>
      </c>
      <c r="I1575" s="862">
        <v>2</v>
      </c>
      <c r="J1575" s="863" t="s">
        <v>718</v>
      </c>
      <c r="K1575" s="779"/>
      <c r="L1575" s="781">
        <v>3</v>
      </c>
      <c r="M1575" s="781"/>
      <c r="N1575" s="779">
        <f t="shared" si="27"/>
        <v>3</v>
      </c>
      <c r="O1575" s="832"/>
    </row>
    <row r="1576" spans="1:15">
      <c r="A1576" s="864" t="s">
        <v>37</v>
      </c>
      <c r="B1576" s="864" t="s">
        <v>37</v>
      </c>
      <c r="C1576" s="864" t="s">
        <v>753</v>
      </c>
      <c r="D1576" s="692">
        <v>2014</v>
      </c>
      <c r="E1576" s="698" t="s">
        <v>81</v>
      </c>
      <c r="F1576" s="689" t="s">
        <v>1021</v>
      </c>
      <c r="G1576" s="691" t="s">
        <v>1589</v>
      </c>
      <c r="H1576" s="865" t="s">
        <v>1667</v>
      </c>
      <c r="I1576" s="830" t="s">
        <v>400</v>
      </c>
      <c r="J1576" s="866" t="s">
        <v>1590</v>
      </c>
      <c r="K1576" s="779">
        <v>0</v>
      </c>
      <c r="L1576" s="779">
        <v>3483</v>
      </c>
      <c r="M1576" s="779">
        <v>0</v>
      </c>
      <c r="N1576" s="779">
        <f t="shared" ref="N1576:N1593" si="28">K1576+L1576+M1576</f>
        <v>3483</v>
      </c>
      <c r="O1576" s="832"/>
    </row>
    <row r="1577" spans="1:15">
      <c r="A1577" s="864" t="s">
        <v>37</v>
      </c>
      <c r="B1577" s="864" t="s">
        <v>37</v>
      </c>
      <c r="C1577" s="864" t="s">
        <v>753</v>
      </c>
      <c r="D1577" s="692">
        <v>2014</v>
      </c>
      <c r="E1577" s="698" t="s">
        <v>81</v>
      </c>
      <c r="F1577" s="689" t="s">
        <v>1021</v>
      </c>
      <c r="G1577" s="691" t="s">
        <v>1589</v>
      </c>
      <c r="H1577" s="865" t="s">
        <v>1668</v>
      </c>
      <c r="I1577" s="830" t="s">
        <v>400</v>
      </c>
      <c r="J1577" s="866" t="s">
        <v>1590</v>
      </c>
      <c r="K1577" s="779">
        <v>0</v>
      </c>
      <c r="L1577" s="779">
        <v>1</v>
      </c>
      <c r="M1577" s="779">
        <v>0</v>
      </c>
      <c r="N1577" s="779">
        <f t="shared" si="28"/>
        <v>1</v>
      </c>
      <c r="O1577" s="832"/>
    </row>
    <row r="1578" spans="1:15">
      <c r="A1578" s="864" t="s">
        <v>37</v>
      </c>
      <c r="B1578" s="864" t="s">
        <v>37</v>
      </c>
      <c r="C1578" s="864" t="s">
        <v>753</v>
      </c>
      <c r="D1578" s="692">
        <v>2014</v>
      </c>
      <c r="E1578" s="698" t="s">
        <v>81</v>
      </c>
      <c r="F1578" s="689" t="s">
        <v>1021</v>
      </c>
      <c r="G1578" s="691" t="s">
        <v>1589</v>
      </c>
      <c r="H1578" s="865" t="s">
        <v>822</v>
      </c>
      <c r="I1578" s="704">
        <v>2</v>
      </c>
      <c r="J1578" s="866" t="s">
        <v>1590</v>
      </c>
      <c r="K1578" s="779">
        <v>0</v>
      </c>
      <c r="L1578" s="779">
        <v>0</v>
      </c>
      <c r="M1578" s="779">
        <v>3</v>
      </c>
      <c r="N1578" s="779">
        <f t="shared" si="28"/>
        <v>3</v>
      </c>
      <c r="O1578" s="832"/>
    </row>
    <row r="1579" spans="1:15">
      <c r="A1579" s="864" t="s">
        <v>37</v>
      </c>
      <c r="B1579" s="864" t="s">
        <v>37</v>
      </c>
      <c r="C1579" s="864" t="s">
        <v>753</v>
      </c>
      <c r="D1579" s="692">
        <v>2014</v>
      </c>
      <c r="E1579" s="698" t="s">
        <v>81</v>
      </c>
      <c r="F1579" s="689" t="s">
        <v>1021</v>
      </c>
      <c r="G1579" s="691" t="s">
        <v>1589</v>
      </c>
      <c r="H1579" s="865" t="s">
        <v>1670</v>
      </c>
      <c r="I1579" s="830" t="s">
        <v>400</v>
      </c>
      <c r="J1579" s="866" t="s">
        <v>1590</v>
      </c>
      <c r="K1579" s="779">
        <v>0</v>
      </c>
      <c r="L1579" s="779">
        <v>16</v>
      </c>
      <c r="M1579" s="779">
        <v>0</v>
      </c>
      <c r="N1579" s="779">
        <f t="shared" si="28"/>
        <v>16</v>
      </c>
      <c r="O1579" s="832"/>
    </row>
    <row r="1580" spans="1:15">
      <c r="A1580" s="864" t="s">
        <v>37</v>
      </c>
      <c r="B1580" s="864" t="s">
        <v>37</v>
      </c>
      <c r="C1580" s="864" t="s">
        <v>753</v>
      </c>
      <c r="D1580" s="692">
        <v>2014</v>
      </c>
      <c r="E1580" s="698" t="s">
        <v>81</v>
      </c>
      <c r="F1580" s="689" t="s">
        <v>1021</v>
      </c>
      <c r="G1580" s="691" t="s">
        <v>1589</v>
      </c>
      <c r="H1580" s="865" t="s">
        <v>1671</v>
      </c>
      <c r="I1580" s="830" t="s">
        <v>400</v>
      </c>
      <c r="J1580" s="866" t="s">
        <v>1590</v>
      </c>
      <c r="K1580" s="779">
        <v>0</v>
      </c>
      <c r="L1580" s="779">
        <v>11</v>
      </c>
      <c r="M1580" s="779">
        <v>0</v>
      </c>
      <c r="N1580" s="779">
        <f t="shared" si="28"/>
        <v>11</v>
      </c>
      <c r="O1580" s="832"/>
    </row>
    <row r="1581" spans="1:15">
      <c r="A1581" s="864" t="s">
        <v>37</v>
      </c>
      <c r="B1581" s="864" t="s">
        <v>37</v>
      </c>
      <c r="C1581" s="864" t="s">
        <v>753</v>
      </c>
      <c r="D1581" s="692">
        <v>2014</v>
      </c>
      <c r="E1581" s="698" t="s">
        <v>81</v>
      </c>
      <c r="F1581" s="689" t="s">
        <v>1021</v>
      </c>
      <c r="G1581" s="691" t="s">
        <v>1589</v>
      </c>
      <c r="H1581" s="865" t="s">
        <v>758</v>
      </c>
      <c r="I1581" s="830" t="s">
        <v>400</v>
      </c>
      <c r="J1581" s="866" t="s">
        <v>1590</v>
      </c>
      <c r="K1581" s="779">
        <v>0</v>
      </c>
      <c r="L1581" s="779">
        <v>39</v>
      </c>
      <c r="M1581" s="779">
        <v>0</v>
      </c>
      <c r="N1581" s="779">
        <f t="shared" si="28"/>
        <v>39</v>
      </c>
      <c r="O1581" s="832"/>
    </row>
    <row r="1582" spans="1:15">
      <c r="A1582" s="864" t="s">
        <v>37</v>
      </c>
      <c r="B1582" s="864" t="s">
        <v>37</v>
      </c>
      <c r="C1582" s="864" t="s">
        <v>753</v>
      </c>
      <c r="D1582" s="692">
        <v>2014</v>
      </c>
      <c r="E1582" s="698" t="s">
        <v>81</v>
      </c>
      <c r="F1582" s="689" t="s">
        <v>1021</v>
      </c>
      <c r="G1582" s="691" t="s">
        <v>1589</v>
      </c>
      <c r="H1582" s="865" t="s">
        <v>844</v>
      </c>
      <c r="I1582" s="830" t="s">
        <v>400</v>
      </c>
      <c r="J1582" s="866" t="s">
        <v>1590</v>
      </c>
      <c r="K1582" s="779">
        <v>0</v>
      </c>
      <c r="L1582" s="779">
        <v>3104</v>
      </c>
      <c r="M1582" s="779">
        <v>0</v>
      </c>
      <c r="N1582" s="779">
        <f t="shared" si="28"/>
        <v>3104</v>
      </c>
      <c r="O1582" s="832"/>
    </row>
    <row r="1583" spans="1:15">
      <c r="A1583" s="864" t="s">
        <v>37</v>
      </c>
      <c r="B1583" s="864" t="s">
        <v>37</v>
      </c>
      <c r="C1583" s="864" t="s">
        <v>753</v>
      </c>
      <c r="D1583" s="692">
        <v>2014</v>
      </c>
      <c r="E1583" s="698" t="s">
        <v>81</v>
      </c>
      <c r="F1583" s="689" t="s">
        <v>1021</v>
      </c>
      <c r="G1583" s="691" t="s">
        <v>1589</v>
      </c>
      <c r="H1583" s="865" t="s">
        <v>1672</v>
      </c>
      <c r="I1583" s="830" t="s">
        <v>400</v>
      </c>
      <c r="J1583" s="866" t="s">
        <v>1590</v>
      </c>
      <c r="K1583" s="779">
        <v>0</v>
      </c>
      <c r="L1583" s="779">
        <v>3400</v>
      </c>
      <c r="M1583" s="779">
        <v>0</v>
      </c>
      <c r="N1583" s="779">
        <f t="shared" si="28"/>
        <v>3400</v>
      </c>
      <c r="O1583" s="832"/>
    </row>
    <row r="1584" spans="1:15">
      <c r="A1584" s="864" t="s">
        <v>37</v>
      </c>
      <c r="B1584" s="864" t="s">
        <v>37</v>
      </c>
      <c r="C1584" s="864" t="s">
        <v>753</v>
      </c>
      <c r="D1584" s="692">
        <v>2014</v>
      </c>
      <c r="E1584" s="698" t="s">
        <v>81</v>
      </c>
      <c r="F1584" s="689" t="s">
        <v>1021</v>
      </c>
      <c r="G1584" s="691" t="s">
        <v>1589</v>
      </c>
      <c r="H1584" s="865" t="s">
        <v>1673</v>
      </c>
      <c r="I1584" s="704">
        <v>2</v>
      </c>
      <c r="J1584" s="866" t="s">
        <v>1590</v>
      </c>
      <c r="K1584" s="779">
        <v>0</v>
      </c>
      <c r="L1584" s="779">
        <v>0</v>
      </c>
      <c r="M1584" s="779">
        <v>1</v>
      </c>
      <c r="N1584" s="779">
        <f t="shared" si="28"/>
        <v>1</v>
      </c>
      <c r="O1584" s="832"/>
    </row>
    <row r="1585" spans="1:15">
      <c r="A1585" s="864" t="s">
        <v>37</v>
      </c>
      <c r="B1585" s="864" t="s">
        <v>37</v>
      </c>
      <c r="C1585" s="864" t="s">
        <v>753</v>
      </c>
      <c r="D1585" s="692">
        <v>2014</v>
      </c>
      <c r="E1585" s="698" t="s">
        <v>81</v>
      </c>
      <c r="F1585" s="689" t="s">
        <v>1021</v>
      </c>
      <c r="G1585" s="691" t="s">
        <v>1589</v>
      </c>
      <c r="H1585" s="865" t="s">
        <v>780</v>
      </c>
      <c r="I1585" s="704">
        <v>1</v>
      </c>
      <c r="J1585" s="866" t="s">
        <v>1590</v>
      </c>
      <c r="K1585" s="779">
        <v>0</v>
      </c>
      <c r="L1585" s="779">
        <v>5104</v>
      </c>
      <c r="M1585" s="779">
        <v>0</v>
      </c>
      <c r="N1585" s="779">
        <f t="shared" si="28"/>
        <v>5104</v>
      </c>
      <c r="O1585" s="832"/>
    </row>
    <row r="1586" spans="1:15">
      <c r="A1586" s="864" t="s">
        <v>37</v>
      </c>
      <c r="B1586" s="864" t="s">
        <v>37</v>
      </c>
      <c r="C1586" s="864" t="s">
        <v>753</v>
      </c>
      <c r="D1586" s="692">
        <v>2014</v>
      </c>
      <c r="E1586" s="698" t="s">
        <v>81</v>
      </c>
      <c r="F1586" s="689" t="s">
        <v>1021</v>
      </c>
      <c r="G1586" s="691" t="s">
        <v>1589</v>
      </c>
      <c r="H1586" s="865" t="s">
        <v>824</v>
      </c>
      <c r="I1586" s="830" t="s">
        <v>400</v>
      </c>
      <c r="J1586" s="866" t="s">
        <v>1590</v>
      </c>
      <c r="K1586" s="779">
        <v>0</v>
      </c>
      <c r="L1586" s="779">
        <v>70</v>
      </c>
      <c r="M1586" s="779">
        <v>0</v>
      </c>
      <c r="N1586" s="779">
        <f t="shared" si="28"/>
        <v>70</v>
      </c>
      <c r="O1586" s="832"/>
    </row>
    <row r="1587" spans="1:15">
      <c r="A1587" s="864" t="s">
        <v>37</v>
      </c>
      <c r="B1587" s="864" t="s">
        <v>37</v>
      </c>
      <c r="C1587" s="864" t="s">
        <v>753</v>
      </c>
      <c r="D1587" s="692">
        <v>2014</v>
      </c>
      <c r="E1587" s="698" t="s">
        <v>81</v>
      </c>
      <c r="F1587" s="689" t="s">
        <v>1021</v>
      </c>
      <c r="G1587" s="691" t="s">
        <v>1589</v>
      </c>
      <c r="H1587" s="865" t="s">
        <v>782</v>
      </c>
      <c r="I1587" s="704">
        <v>2</v>
      </c>
      <c r="J1587" s="866" t="s">
        <v>1590</v>
      </c>
      <c r="K1587" s="779">
        <v>0</v>
      </c>
      <c r="L1587" s="779">
        <v>654</v>
      </c>
      <c r="M1587" s="779">
        <v>0</v>
      </c>
      <c r="N1587" s="779">
        <f t="shared" si="28"/>
        <v>654</v>
      </c>
      <c r="O1587" s="832"/>
    </row>
    <row r="1588" spans="1:15">
      <c r="A1588" s="864" t="s">
        <v>37</v>
      </c>
      <c r="B1588" s="864" t="s">
        <v>37</v>
      </c>
      <c r="C1588" s="864" t="s">
        <v>753</v>
      </c>
      <c r="D1588" s="692">
        <v>2014</v>
      </c>
      <c r="E1588" s="698" t="s">
        <v>81</v>
      </c>
      <c r="F1588" s="689" t="s">
        <v>1021</v>
      </c>
      <c r="G1588" s="691" t="s">
        <v>1589</v>
      </c>
      <c r="H1588" s="865" t="s">
        <v>841</v>
      </c>
      <c r="I1588" s="830" t="s">
        <v>400</v>
      </c>
      <c r="J1588" s="866" t="s">
        <v>1590</v>
      </c>
      <c r="K1588" s="779">
        <v>0</v>
      </c>
      <c r="L1588" s="779">
        <v>85</v>
      </c>
      <c r="M1588" s="779">
        <v>0</v>
      </c>
      <c r="N1588" s="779">
        <f t="shared" si="28"/>
        <v>85</v>
      </c>
      <c r="O1588" s="832"/>
    </row>
    <row r="1589" spans="1:15">
      <c r="A1589" s="864" t="s">
        <v>37</v>
      </c>
      <c r="B1589" s="864" t="s">
        <v>37</v>
      </c>
      <c r="C1589" s="864" t="s">
        <v>753</v>
      </c>
      <c r="D1589" s="692">
        <v>2014</v>
      </c>
      <c r="E1589" s="698" t="s">
        <v>81</v>
      </c>
      <c r="F1589" s="689" t="s">
        <v>1021</v>
      </c>
      <c r="G1589" s="691" t="s">
        <v>1589</v>
      </c>
      <c r="H1589" s="865" t="s">
        <v>669</v>
      </c>
      <c r="I1589" s="704">
        <v>2</v>
      </c>
      <c r="J1589" s="866" t="s">
        <v>1590</v>
      </c>
      <c r="K1589" s="779">
        <v>0</v>
      </c>
      <c r="L1589" s="779">
        <v>126</v>
      </c>
      <c r="M1589" s="779">
        <v>0</v>
      </c>
      <c r="N1589" s="779">
        <f t="shared" si="28"/>
        <v>126</v>
      </c>
      <c r="O1589" s="832"/>
    </row>
    <row r="1590" spans="1:15">
      <c r="A1590" s="864" t="s">
        <v>37</v>
      </c>
      <c r="B1590" s="864" t="s">
        <v>37</v>
      </c>
      <c r="C1590" s="864" t="s">
        <v>753</v>
      </c>
      <c r="D1590" s="692">
        <v>2014</v>
      </c>
      <c r="E1590" s="698" t="s">
        <v>81</v>
      </c>
      <c r="F1590" s="689" t="s">
        <v>1021</v>
      </c>
      <c r="G1590" s="691" t="s">
        <v>1589</v>
      </c>
      <c r="H1590" s="865" t="s">
        <v>679</v>
      </c>
      <c r="I1590" s="704">
        <v>1</v>
      </c>
      <c r="J1590" s="866" t="s">
        <v>1590</v>
      </c>
      <c r="K1590" s="779">
        <v>0</v>
      </c>
      <c r="L1590" s="779">
        <v>5</v>
      </c>
      <c r="M1590" s="779">
        <v>0</v>
      </c>
      <c r="N1590" s="779">
        <f t="shared" si="28"/>
        <v>5</v>
      </c>
      <c r="O1590" s="832"/>
    </row>
    <row r="1591" spans="1:15">
      <c r="A1591" s="864" t="s">
        <v>37</v>
      </c>
      <c r="B1591" s="864" t="s">
        <v>37</v>
      </c>
      <c r="C1591" s="864" t="s">
        <v>753</v>
      </c>
      <c r="D1591" s="692">
        <v>2014</v>
      </c>
      <c r="E1591" s="698" t="s">
        <v>81</v>
      </c>
      <c r="F1591" s="689" t="s">
        <v>1021</v>
      </c>
      <c r="G1591" s="691" t="s">
        <v>1589</v>
      </c>
      <c r="H1591" s="865" t="s">
        <v>1675</v>
      </c>
      <c r="I1591" s="704">
        <v>1</v>
      </c>
      <c r="J1591" s="866" t="s">
        <v>1676</v>
      </c>
      <c r="K1591" s="779">
        <v>0</v>
      </c>
      <c r="L1591" s="779">
        <v>6</v>
      </c>
      <c r="M1591" s="779">
        <v>0</v>
      </c>
      <c r="N1591" s="779">
        <f t="shared" si="28"/>
        <v>6</v>
      </c>
      <c r="O1591" s="832"/>
    </row>
    <row r="1592" spans="1:15">
      <c r="A1592" s="864" t="s">
        <v>37</v>
      </c>
      <c r="B1592" s="864" t="s">
        <v>37</v>
      </c>
      <c r="C1592" s="864" t="s">
        <v>753</v>
      </c>
      <c r="D1592" s="692">
        <v>2014</v>
      </c>
      <c r="E1592" s="698" t="s">
        <v>81</v>
      </c>
      <c r="F1592" s="689" t="s">
        <v>1021</v>
      </c>
      <c r="G1592" s="691" t="s">
        <v>1584</v>
      </c>
      <c r="H1592" s="865" t="s">
        <v>1677</v>
      </c>
      <c r="I1592" s="830" t="s">
        <v>400</v>
      </c>
      <c r="J1592" s="866" t="s">
        <v>1585</v>
      </c>
      <c r="K1592" s="779">
        <v>1</v>
      </c>
      <c r="L1592" s="779">
        <v>0</v>
      </c>
      <c r="M1592" s="779">
        <v>0</v>
      </c>
      <c r="N1592" s="779">
        <f t="shared" si="28"/>
        <v>1</v>
      </c>
      <c r="O1592" s="832"/>
    </row>
    <row r="1593" spans="1:15">
      <c r="A1593" s="864" t="s">
        <v>37</v>
      </c>
      <c r="B1593" s="864" t="s">
        <v>37</v>
      </c>
      <c r="C1593" s="864" t="s">
        <v>753</v>
      </c>
      <c r="D1593" s="692">
        <v>2014</v>
      </c>
      <c r="E1593" s="698" t="s">
        <v>81</v>
      </c>
      <c r="F1593" s="689" t="s">
        <v>1021</v>
      </c>
      <c r="G1593" s="691" t="s">
        <v>1584</v>
      </c>
      <c r="H1593" s="865" t="s">
        <v>1670</v>
      </c>
      <c r="I1593" s="830" t="s">
        <v>400</v>
      </c>
      <c r="J1593" s="866" t="s">
        <v>1585</v>
      </c>
      <c r="K1593" s="779">
        <v>94</v>
      </c>
      <c r="L1593" s="779">
        <v>0</v>
      </c>
      <c r="M1593" s="779">
        <v>0</v>
      </c>
      <c r="N1593" s="779">
        <f t="shared" si="28"/>
        <v>94</v>
      </c>
      <c r="O1593" s="832"/>
    </row>
    <row r="1594" spans="1:15">
      <c r="A1594" s="864" t="s">
        <v>37</v>
      </c>
      <c r="B1594" s="864" t="s">
        <v>37</v>
      </c>
      <c r="C1594" s="864" t="s">
        <v>753</v>
      </c>
      <c r="D1594" s="692">
        <v>2014</v>
      </c>
      <c r="E1594" s="698" t="s">
        <v>81</v>
      </c>
      <c r="F1594" s="689" t="s">
        <v>1021</v>
      </c>
      <c r="G1594" s="691" t="s">
        <v>1584</v>
      </c>
      <c r="H1594" s="865" t="s">
        <v>843</v>
      </c>
      <c r="I1594" s="704">
        <v>2</v>
      </c>
      <c r="J1594" s="866" t="s">
        <v>1585</v>
      </c>
      <c r="K1594" s="779">
        <v>103</v>
      </c>
      <c r="L1594" s="779">
        <v>0</v>
      </c>
      <c r="M1594" s="779">
        <v>0</v>
      </c>
      <c r="N1594" s="779">
        <f t="shared" ref="N1594:N1657" si="29">K1594+L1594+M1594</f>
        <v>103</v>
      </c>
      <c r="O1594" s="832"/>
    </row>
    <row r="1595" spans="1:15">
      <c r="A1595" s="864" t="s">
        <v>37</v>
      </c>
      <c r="B1595" s="864" t="s">
        <v>37</v>
      </c>
      <c r="C1595" s="864" t="s">
        <v>753</v>
      </c>
      <c r="D1595" s="692">
        <v>2014</v>
      </c>
      <c r="E1595" s="698" t="s">
        <v>81</v>
      </c>
      <c r="F1595" s="689" t="s">
        <v>1021</v>
      </c>
      <c r="G1595" s="691" t="s">
        <v>1584</v>
      </c>
      <c r="H1595" s="865" t="s">
        <v>834</v>
      </c>
      <c r="I1595" s="704">
        <v>2</v>
      </c>
      <c r="J1595" s="866" t="s">
        <v>1585</v>
      </c>
      <c r="K1595" s="779">
        <v>1</v>
      </c>
      <c r="L1595" s="779">
        <v>0</v>
      </c>
      <c r="M1595" s="779">
        <v>0</v>
      </c>
      <c r="N1595" s="779">
        <f t="shared" si="29"/>
        <v>1</v>
      </c>
      <c r="O1595" s="832"/>
    </row>
    <row r="1596" spans="1:15">
      <c r="A1596" s="864" t="s">
        <v>37</v>
      </c>
      <c r="B1596" s="864" t="s">
        <v>37</v>
      </c>
      <c r="C1596" s="864" t="s">
        <v>753</v>
      </c>
      <c r="D1596" s="692">
        <v>2014</v>
      </c>
      <c r="E1596" s="698" t="s">
        <v>81</v>
      </c>
      <c r="F1596" s="689" t="s">
        <v>1021</v>
      </c>
      <c r="G1596" s="691" t="s">
        <v>1584</v>
      </c>
      <c r="H1596" s="865" t="s">
        <v>1678</v>
      </c>
      <c r="I1596" s="704">
        <v>2</v>
      </c>
      <c r="J1596" s="866" t="s">
        <v>1585</v>
      </c>
      <c r="K1596" s="779">
        <v>1</v>
      </c>
      <c r="L1596" s="779">
        <v>0</v>
      </c>
      <c r="M1596" s="779">
        <v>0</v>
      </c>
      <c r="N1596" s="779">
        <f t="shared" si="29"/>
        <v>1</v>
      </c>
      <c r="O1596" s="832"/>
    </row>
    <row r="1597" spans="1:15">
      <c r="A1597" s="864" t="s">
        <v>37</v>
      </c>
      <c r="B1597" s="864" t="s">
        <v>37</v>
      </c>
      <c r="C1597" s="864" t="s">
        <v>753</v>
      </c>
      <c r="D1597" s="692">
        <v>2014</v>
      </c>
      <c r="E1597" s="698" t="s">
        <v>81</v>
      </c>
      <c r="F1597" s="689" t="s">
        <v>1021</v>
      </c>
      <c r="G1597" s="691" t="s">
        <v>1584</v>
      </c>
      <c r="H1597" s="865" t="s">
        <v>844</v>
      </c>
      <c r="I1597" s="830" t="s">
        <v>400</v>
      </c>
      <c r="J1597" s="866" t="s">
        <v>1585</v>
      </c>
      <c r="K1597" s="779">
        <v>1712</v>
      </c>
      <c r="L1597" s="779">
        <v>0</v>
      </c>
      <c r="M1597" s="779">
        <v>0</v>
      </c>
      <c r="N1597" s="779">
        <f t="shared" si="29"/>
        <v>1712</v>
      </c>
      <c r="O1597" s="832"/>
    </row>
    <row r="1598" spans="1:15">
      <c r="A1598" s="864" t="s">
        <v>37</v>
      </c>
      <c r="B1598" s="864" t="s">
        <v>37</v>
      </c>
      <c r="C1598" s="864" t="s">
        <v>753</v>
      </c>
      <c r="D1598" s="692">
        <v>2014</v>
      </c>
      <c r="E1598" s="698" t="s">
        <v>81</v>
      </c>
      <c r="F1598" s="689" t="s">
        <v>1021</v>
      </c>
      <c r="G1598" s="691" t="s">
        <v>1584</v>
      </c>
      <c r="H1598" s="865" t="s">
        <v>598</v>
      </c>
      <c r="I1598" s="704">
        <v>1</v>
      </c>
      <c r="J1598" s="866" t="s">
        <v>1585</v>
      </c>
      <c r="K1598" s="779">
        <v>2</v>
      </c>
      <c r="L1598" s="779">
        <v>0</v>
      </c>
      <c r="M1598" s="779">
        <v>0</v>
      </c>
      <c r="N1598" s="779">
        <f t="shared" si="29"/>
        <v>2</v>
      </c>
      <c r="O1598" s="832"/>
    </row>
    <row r="1599" spans="1:15">
      <c r="A1599" s="864" t="s">
        <v>37</v>
      </c>
      <c r="B1599" s="864" t="s">
        <v>37</v>
      </c>
      <c r="C1599" s="864" t="s">
        <v>753</v>
      </c>
      <c r="D1599" s="692">
        <v>2014</v>
      </c>
      <c r="E1599" s="698" t="s">
        <v>81</v>
      </c>
      <c r="F1599" s="689" t="s">
        <v>1021</v>
      </c>
      <c r="G1599" s="691" t="s">
        <v>1584</v>
      </c>
      <c r="H1599" s="865" t="s">
        <v>1672</v>
      </c>
      <c r="I1599" s="830" t="s">
        <v>400</v>
      </c>
      <c r="J1599" s="866" t="s">
        <v>1585</v>
      </c>
      <c r="K1599" s="779">
        <v>2101</v>
      </c>
      <c r="L1599" s="779">
        <v>0</v>
      </c>
      <c r="M1599" s="779">
        <v>0</v>
      </c>
      <c r="N1599" s="779">
        <f t="shared" si="29"/>
        <v>2101</v>
      </c>
      <c r="O1599" s="832"/>
    </row>
    <row r="1600" spans="1:15">
      <c r="A1600" s="864" t="s">
        <v>37</v>
      </c>
      <c r="B1600" s="864" t="s">
        <v>37</v>
      </c>
      <c r="C1600" s="864" t="s">
        <v>753</v>
      </c>
      <c r="D1600" s="692">
        <v>2014</v>
      </c>
      <c r="E1600" s="698" t="s">
        <v>81</v>
      </c>
      <c r="F1600" s="689" t="s">
        <v>1021</v>
      </c>
      <c r="G1600" s="691" t="s">
        <v>1584</v>
      </c>
      <c r="H1600" s="865" t="s">
        <v>1679</v>
      </c>
      <c r="I1600" s="830" t="s">
        <v>400</v>
      </c>
      <c r="J1600" s="866" t="s">
        <v>1585</v>
      </c>
      <c r="K1600" s="779">
        <v>1</v>
      </c>
      <c r="L1600" s="779">
        <v>0</v>
      </c>
      <c r="M1600" s="779">
        <v>0</v>
      </c>
      <c r="N1600" s="779">
        <f t="shared" si="29"/>
        <v>1</v>
      </c>
      <c r="O1600" s="832"/>
    </row>
    <row r="1601" spans="1:15">
      <c r="A1601" s="864" t="s">
        <v>37</v>
      </c>
      <c r="B1601" s="864" t="s">
        <v>37</v>
      </c>
      <c r="C1601" s="864" t="s">
        <v>753</v>
      </c>
      <c r="D1601" s="692">
        <v>2014</v>
      </c>
      <c r="E1601" s="698" t="s">
        <v>81</v>
      </c>
      <c r="F1601" s="689" t="s">
        <v>1021</v>
      </c>
      <c r="G1601" s="691" t="s">
        <v>1584</v>
      </c>
      <c r="H1601" s="865" t="s">
        <v>845</v>
      </c>
      <c r="I1601" s="830" t="s">
        <v>400</v>
      </c>
      <c r="J1601" s="866" t="s">
        <v>1585</v>
      </c>
      <c r="K1601" s="779">
        <v>3</v>
      </c>
      <c r="L1601" s="779">
        <v>0</v>
      </c>
      <c r="M1601" s="779">
        <v>0</v>
      </c>
      <c r="N1601" s="779">
        <f t="shared" si="29"/>
        <v>3</v>
      </c>
      <c r="O1601" s="832"/>
    </row>
    <row r="1602" spans="1:15">
      <c r="A1602" s="864" t="s">
        <v>37</v>
      </c>
      <c r="B1602" s="864" t="s">
        <v>37</v>
      </c>
      <c r="C1602" s="864" t="s">
        <v>753</v>
      </c>
      <c r="D1602" s="692">
        <v>2014</v>
      </c>
      <c r="E1602" s="698" t="s">
        <v>81</v>
      </c>
      <c r="F1602" s="689" t="s">
        <v>1021</v>
      </c>
      <c r="G1602" s="691" t="s">
        <v>1584</v>
      </c>
      <c r="H1602" s="865" t="s">
        <v>82</v>
      </c>
      <c r="I1602" s="704">
        <v>1</v>
      </c>
      <c r="J1602" s="866" t="s">
        <v>1585</v>
      </c>
      <c r="K1602" s="779">
        <v>0</v>
      </c>
      <c r="L1602" s="779">
        <v>1</v>
      </c>
      <c r="M1602" s="779">
        <v>0</v>
      </c>
      <c r="N1602" s="779">
        <f t="shared" si="29"/>
        <v>1</v>
      </c>
      <c r="O1602" s="832"/>
    </row>
    <row r="1603" spans="1:15">
      <c r="A1603" s="864" t="s">
        <v>37</v>
      </c>
      <c r="B1603" s="864" t="s">
        <v>37</v>
      </c>
      <c r="C1603" s="864" t="s">
        <v>753</v>
      </c>
      <c r="D1603" s="692">
        <v>2014</v>
      </c>
      <c r="E1603" s="698" t="s">
        <v>81</v>
      </c>
      <c r="F1603" s="689" t="s">
        <v>1021</v>
      </c>
      <c r="G1603" s="691" t="s">
        <v>1584</v>
      </c>
      <c r="H1603" s="865" t="s">
        <v>931</v>
      </c>
      <c r="I1603" s="704">
        <v>1</v>
      </c>
      <c r="J1603" s="866" t="s">
        <v>1585</v>
      </c>
      <c r="K1603" s="779">
        <v>0</v>
      </c>
      <c r="L1603" s="779">
        <v>0</v>
      </c>
      <c r="M1603" s="779">
        <v>1</v>
      </c>
      <c r="N1603" s="779">
        <f t="shared" si="29"/>
        <v>1</v>
      </c>
      <c r="O1603" s="832"/>
    </row>
    <row r="1604" spans="1:15">
      <c r="A1604" s="864" t="s">
        <v>37</v>
      </c>
      <c r="B1604" s="864" t="s">
        <v>37</v>
      </c>
      <c r="C1604" s="864" t="s">
        <v>753</v>
      </c>
      <c r="D1604" s="692">
        <v>2014</v>
      </c>
      <c r="E1604" s="698" t="s">
        <v>81</v>
      </c>
      <c r="F1604" s="689" t="s">
        <v>1021</v>
      </c>
      <c r="G1604" s="691" t="s">
        <v>1584</v>
      </c>
      <c r="H1604" s="865" t="s">
        <v>846</v>
      </c>
      <c r="I1604" s="830" t="s">
        <v>400</v>
      </c>
      <c r="J1604" s="866" t="s">
        <v>1585</v>
      </c>
      <c r="K1604" s="779">
        <v>50</v>
      </c>
      <c r="L1604" s="779">
        <v>0</v>
      </c>
      <c r="M1604" s="779">
        <v>0</v>
      </c>
      <c r="N1604" s="779">
        <f t="shared" si="29"/>
        <v>50</v>
      </c>
      <c r="O1604" s="832"/>
    </row>
    <row r="1605" spans="1:15">
      <c r="A1605" s="864" t="s">
        <v>37</v>
      </c>
      <c r="B1605" s="864" t="s">
        <v>37</v>
      </c>
      <c r="C1605" s="864" t="s">
        <v>753</v>
      </c>
      <c r="D1605" s="692">
        <v>2014</v>
      </c>
      <c r="E1605" s="698" t="s">
        <v>81</v>
      </c>
      <c r="F1605" s="689" t="s">
        <v>1021</v>
      </c>
      <c r="G1605" s="691" t="s">
        <v>1584</v>
      </c>
      <c r="H1605" s="865" t="s">
        <v>649</v>
      </c>
      <c r="I1605" s="704">
        <v>1</v>
      </c>
      <c r="J1605" s="866" t="s">
        <v>1585</v>
      </c>
      <c r="K1605" s="779">
        <v>50</v>
      </c>
      <c r="L1605" s="779">
        <v>0</v>
      </c>
      <c r="M1605" s="779">
        <v>0</v>
      </c>
      <c r="N1605" s="779">
        <f t="shared" si="29"/>
        <v>50</v>
      </c>
      <c r="O1605" s="832"/>
    </row>
    <row r="1606" spans="1:15">
      <c r="A1606" s="864" t="s">
        <v>37</v>
      </c>
      <c r="B1606" s="864" t="s">
        <v>37</v>
      </c>
      <c r="C1606" s="864" t="s">
        <v>753</v>
      </c>
      <c r="D1606" s="692">
        <v>2014</v>
      </c>
      <c r="E1606" s="698" t="s">
        <v>81</v>
      </c>
      <c r="F1606" s="689" t="s">
        <v>1021</v>
      </c>
      <c r="G1606" s="691" t="s">
        <v>1584</v>
      </c>
      <c r="H1606" s="865" t="s">
        <v>1680</v>
      </c>
      <c r="I1606" s="704">
        <v>1</v>
      </c>
      <c r="J1606" s="866" t="s">
        <v>1585</v>
      </c>
      <c r="K1606" s="779">
        <v>0</v>
      </c>
      <c r="L1606" s="779">
        <v>0</v>
      </c>
      <c r="M1606" s="779">
        <v>4466</v>
      </c>
      <c r="N1606" s="779">
        <f t="shared" si="29"/>
        <v>4466</v>
      </c>
      <c r="O1606" s="832"/>
    </row>
    <row r="1607" spans="1:15">
      <c r="A1607" s="864" t="s">
        <v>37</v>
      </c>
      <c r="B1607" s="864" t="s">
        <v>37</v>
      </c>
      <c r="C1607" s="864" t="s">
        <v>753</v>
      </c>
      <c r="D1607" s="692">
        <v>2014</v>
      </c>
      <c r="E1607" s="698" t="s">
        <v>81</v>
      </c>
      <c r="F1607" s="689" t="s">
        <v>1021</v>
      </c>
      <c r="G1607" s="691" t="s">
        <v>1584</v>
      </c>
      <c r="H1607" s="865" t="s">
        <v>780</v>
      </c>
      <c r="I1607" s="704">
        <v>2</v>
      </c>
      <c r="J1607" s="866" t="s">
        <v>1585</v>
      </c>
      <c r="K1607" s="779">
        <v>0</v>
      </c>
      <c r="L1607" s="779">
        <v>3</v>
      </c>
      <c r="M1607" s="779">
        <v>0</v>
      </c>
      <c r="N1607" s="779">
        <f t="shared" si="29"/>
        <v>3</v>
      </c>
      <c r="O1607" s="832"/>
    </row>
    <row r="1608" spans="1:15">
      <c r="A1608" s="864" t="s">
        <v>37</v>
      </c>
      <c r="B1608" s="864" t="s">
        <v>37</v>
      </c>
      <c r="C1608" s="864" t="s">
        <v>753</v>
      </c>
      <c r="D1608" s="692">
        <v>2014</v>
      </c>
      <c r="E1608" s="698" t="s">
        <v>81</v>
      </c>
      <c r="F1608" s="689" t="s">
        <v>1021</v>
      </c>
      <c r="G1608" s="691" t="s">
        <v>1584</v>
      </c>
      <c r="H1608" s="865" t="s">
        <v>1681</v>
      </c>
      <c r="I1608" s="704">
        <v>1</v>
      </c>
      <c r="J1608" s="866" t="s">
        <v>1585</v>
      </c>
      <c r="K1608" s="779">
        <v>17</v>
      </c>
      <c r="L1608" s="779">
        <v>0</v>
      </c>
      <c r="M1608" s="779">
        <v>0</v>
      </c>
      <c r="N1608" s="779">
        <f t="shared" si="29"/>
        <v>17</v>
      </c>
      <c r="O1608" s="832"/>
    </row>
    <row r="1609" spans="1:15">
      <c r="A1609" s="864" t="s">
        <v>37</v>
      </c>
      <c r="B1609" s="864" t="s">
        <v>37</v>
      </c>
      <c r="C1609" s="864" t="s">
        <v>753</v>
      </c>
      <c r="D1609" s="692">
        <v>2014</v>
      </c>
      <c r="E1609" s="698" t="s">
        <v>81</v>
      </c>
      <c r="F1609" s="689" t="s">
        <v>1021</v>
      </c>
      <c r="G1609" s="691" t="s">
        <v>1584</v>
      </c>
      <c r="H1609" s="865" t="s">
        <v>669</v>
      </c>
      <c r="I1609" s="704">
        <v>2</v>
      </c>
      <c r="J1609" s="866" t="s">
        <v>1585</v>
      </c>
      <c r="K1609" s="779">
        <v>815</v>
      </c>
      <c r="L1609" s="779">
        <v>0</v>
      </c>
      <c r="M1609" s="779">
        <v>0</v>
      </c>
      <c r="N1609" s="779">
        <f t="shared" si="29"/>
        <v>815</v>
      </c>
      <c r="O1609" s="832"/>
    </row>
    <row r="1610" spans="1:15">
      <c r="A1610" s="864" t="s">
        <v>37</v>
      </c>
      <c r="B1610" s="864" t="s">
        <v>37</v>
      </c>
      <c r="C1610" s="864" t="s">
        <v>753</v>
      </c>
      <c r="D1610" s="692">
        <v>2014</v>
      </c>
      <c r="E1610" s="698" t="s">
        <v>81</v>
      </c>
      <c r="F1610" s="689" t="s">
        <v>1021</v>
      </c>
      <c r="G1610" s="691" t="s">
        <v>1584</v>
      </c>
      <c r="H1610" s="865" t="s">
        <v>676</v>
      </c>
      <c r="I1610" s="704">
        <v>1</v>
      </c>
      <c r="J1610" s="866" t="s">
        <v>1585</v>
      </c>
      <c r="K1610" s="779">
        <v>3070</v>
      </c>
      <c r="L1610" s="779">
        <v>0</v>
      </c>
      <c r="M1610" s="779">
        <v>0</v>
      </c>
      <c r="N1610" s="779">
        <f t="shared" si="29"/>
        <v>3070</v>
      </c>
      <c r="O1610" s="832"/>
    </row>
    <row r="1611" spans="1:15">
      <c r="A1611" s="864" t="s">
        <v>37</v>
      </c>
      <c r="B1611" s="864" t="s">
        <v>37</v>
      </c>
      <c r="C1611" s="864" t="s">
        <v>753</v>
      </c>
      <c r="D1611" s="692">
        <v>2014</v>
      </c>
      <c r="E1611" s="698" t="s">
        <v>81</v>
      </c>
      <c r="F1611" s="689" t="s">
        <v>1021</v>
      </c>
      <c r="G1611" s="691" t="s">
        <v>1584</v>
      </c>
      <c r="H1611" s="865" t="s">
        <v>679</v>
      </c>
      <c r="I1611" s="704">
        <v>1</v>
      </c>
      <c r="J1611" s="866" t="s">
        <v>1585</v>
      </c>
      <c r="K1611" s="779">
        <v>1390</v>
      </c>
      <c r="L1611" s="779">
        <v>0</v>
      </c>
      <c r="M1611" s="779">
        <v>0</v>
      </c>
      <c r="N1611" s="779">
        <f t="shared" si="29"/>
        <v>1390</v>
      </c>
      <c r="O1611" s="832"/>
    </row>
    <row r="1612" spans="1:15">
      <c r="A1612" s="864" t="s">
        <v>37</v>
      </c>
      <c r="B1612" s="864" t="s">
        <v>37</v>
      </c>
      <c r="C1612" s="864" t="s">
        <v>753</v>
      </c>
      <c r="D1612" s="692">
        <v>2014</v>
      </c>
      <c r="E1612" s="698" t="s">
        <v>81</v>
      </c>
      <c r="F1612" s="689" t="s">
        <v>1021</v>
      </c>
      <c r="G1612" s="691" t="s">
        <v>1586</v>
      </c>
      <c r="H1612" s="865" t="s">
        <v>1670</v>
      </c>
      <c r="I1612" s="830" t="s">
        <v>400</v>
      </c>
      <c r="J1612" s="866" t="s">
        <v>1587</v>
      </c>
      <c r="K1612" s="779">
        <v>290</v>
      </c>
      <c r="L1612" s="779">
        <v>0</v>
      </c>
      <c r="M1612" s="779">
        <v>0</v>
      </c>
      <c r="N1612" s="779">
        <f t="shared" si="29"/>
        <v>290</v>
      </c>
      <c r="O1612" s="832"/>
    </row>
    <row r="1613" spans="1:15">
      <c r="A1613" s="864" t="s">
        <v>37</v>
      </c>
      <c r="B1613" s="864" t="s">
        <v>37</v>
      </c>
      <c r="C1613" s="864" t="s">
        <v>753</v>
      </c>
      <c r="D1613" s="692">
        <v>2014</v>
      </c>
      <c r="E1613" s="698" t="s">
        <v>81</v>
      </c>
      <c r="F1613" s="689" t="s">
        <v>1021</v>
      </c>
      <c r="G1613" s="691" t="s">
        <v>1586</v>
      </c>
      <c r="H1613" s="865" t="s">
        <v>795</v>
      </c>
      <c r="I1613" s="830" t="s">
        <v>400</v>
      </c>
      <c r="J1613" s="866" t="s">
        <v>1587</v>
      </c>
      <c r="K1613" s="779">
        <v>12</v>
      </c>
      <c r="L1613" s="779">
        <v>0</v>
      </c>
      <c r="M1613" s="779">
        <v>0</v>
      </c>
      <c r="N1613" s="779">
        <f t="shared" si="29"/>
        <v>12</v>
      </c>
      <c r="O1613" s="832"/>
    </row>
    <row r="1614" spans="1:15">
      <c r="A1614" s="864" t="s">
        <v>37</v>
      </c>
      <c r="B1614" s="864" t="s">
        <v>37</v>
      </c>
      <c r="C1614" s="864" t="s">
        <v>753</v>
      </c>
      <c r="D1614" s="692">
        <v>2014</v>
      </c>
      <c r="E1614" s="698" t="s">
        <v>81</v>
      </c>
      <c r="F1614" s="689" t="s">
        <v>1021</v>
      </c>
      <c r="G1614" s="691" t="s">
        <v>1586</v>
      </c>
      <c r="H1614" s="865" t="s">
        <v>797</v>
      </c>
      <c r="I1614" s="830" t="s">
        <v>400</v>
      </c>
      <c r="J1614" s="866" t="s">
        <v>1587</v>
      </c>
      <c r="K1614" s="779">
        <v>1</v>
      </c>
      <c r="L1614" s="779">
        <v>0</v>
      </c>
      <c r="M1614" s="779">
        <v>0</v>
      </c>
      <c r="N1614" s="779">
        <f t="shared" si="29"/>
        <v>1</v>
      </c>
      <c r="O1614" s="832"/>
    </row>
    <row r="1615" spans="1:15">
      <c r="A1615" s="864" t="s">
        <v>37</v>
      </c>
      <c r="B1615" s="864" t="s">
        <v>37</v>
      </c>
      <c r="C1615" s="864" t="s">
        <v>753</v>
      </c>
      <c r="D1615" s="692">
        <v>2014</v>
      </c>
      <c r="E1615" s="698" t="s">
        <v>81</v>
      </c>
      <c r="F1615" s="689" t="s">
        <v>1021</v>
      </c>
      <c r="G1615" s="691" t="s">
        <v>1586</v>
      </c>
      <c r="H1615" s="865" t="s">
        <v>843</v>
      </c>
      <c r="I1615" s="704">
        <v>2</v>
      </c>
      <c r="J1615" s="866" t="s">
        <v>1587</v>
      </c>
      <c r="K1615" s="779">
        <v>27</v>
      </c>
      <c r="L1615" s="779">
        <v>0</v>
      </c>
      <c r="M1615" s="779">
        <v>0</v>
      </c>
      <c r="N1615" s="779">
        <f t="shared" si="29"/>
        <v>27</v>
      </c>
      <c r="O1615" s="832"/>
    </row>
    <row r="1616" spans="1:15">
      <c r="A1616" s="864" t="s">
        <v>37</v>
      </c>
      <c r="B1616" s="864" t="s">
        <v>37</v>
      </c>
      <c r="C1616" s="864" t="s">
        <v>753</v>
      </c>
      <c r="D1616" s="692">
        <v>2014</v>
      </c>
      <c r="E1616" s="698" t="s">
        <v>81</v>
      </c>
      <c r="F1616" s="689" t="s">
        <v>1021</v>
      </c>
      <c r="G1616" s="691" t="s">
        <v>1586</v>
      </c>
      <c r="H1616" s="865" t="s">
        <v>1682</v>
      </c>
      <c r="I1616" s="704">
        <v>1</v>
      </c>
      <c r="J1616" s="866" t="s">
        <v>1587</v>
      </c>
      <c r="K1616" s="779">
        <v>93</v>
      </c>
      <c r="L1616" s="779">
        <v>0</v>
      </c>
      <c r="M1616" s="779">
        <v>0</v>
      </c>
      <c r="N1616" s="779">
        <f t="shared" si="29"/>
        <v>93</v>
      </c>
      <c r="O1616" s="832"/>
    </row>
    <row r="1617" spans="1:15">
      <c r="A1617" s="864" t="s">
        <v>37</v>
      </c>
      <c r="B1617" s="864" t="s">
        <v>37</v>
      </c>
      <c r="C1617" s="864" t="s">
        <v>753</v>
      </c>
      <c r="D1617" s="692">
        <v>2014</v>
      </c>
      <c r="E1617" s="698" t="s">
        <v>81</v>
      </c>
      <c r="F1617" s="689" t="s">
        <v>1021</v>
      </c>
      <c r="G1617" s="691" t="s">
        <v>1586</v>
      </c>
      <c r="H1617" s="865" t="s">
        <v>1053</v>
      </c>
      <c r="I1617" s="830" t="s">
        <v>400</v>
      </c>
      <c r="J1617" s="866" t="s">
        <v>1587</v>
      </c>
      <c r="K1617" s="779">
        <v>0</v>
      </c>
      <c r="L1617" s="779">
        <v>0</v>
      </c>
      <c r="M1617" s="779">
        <v>8</v>
      </c>
      <c r="N1617" s="779">
        <f t="shared" si="29"/>
        <v>8</v>
      </c>
      <c r="O1617" s="832"/>
    </row>
    <row r="1618" spans="1:15">
      <c r="A1618" s="864" t="s">
        <v>37</v>
      </c>
      <c r="B1618" s="864" t="s">
        <v>37</v>
      </c>
      <c r="C1618" s="864" t="s">
        <v>753</v>
      </c>
      <c r="D1618" s="692">
        <v>2014</v>
      </c>
      <c r="E1618" s="698" t="s">
        <v>81</v>
      </c>
      <c r="F1618" s="689" t="s">
        <v>1021</v>
      </c>
      <c r="G1618" s="691" t="s">
        <v>1586</v>
      </c>
      <c r="H1618" s="865" t="s">
        <v>844</v>
      </c>
      <c r="I1618" s="830" t="s">
        <v>400</v>
      </c>
      <c r="J1618" s="866" t="s">
        <v>1587</v>
      </c>
      <c r="K1618" s="779">
        <v>31</v>
      </c>
      <c r="L1618" s="779">
        <v>0</v>
      </c>
      <c r="M1618" s="779">
        <v>0</v>
      </c>
      <c r="N1618" s="779">
        <f t="shared" si="29"/>
        <v>31</v>
      </c>
      <c r="O1618" s="832"/>
    </row>
    <row r="1619" spans="1:15">
      <c r="A1619" s="864" t="s">
        <v>37</v>
      </c>
      <c r="B1619" s="864" t="s">
        <v>37</v>
      </c>
      <c r="C1619" s="864" t="s">
        <v>753</v>
      </c>
      <c r="D1619" s="692">
        <v>2014</v>
      </c>
      <c r="E1619" s="698" t="s">
        <v>81</v>
      </c>
      <c r="F1619" s="689" t="s">
        <v>1021</v>
      </c>
      <c r="G1619" s="691" t="s">
        <v>1586</v>
      </c>
      <c r="H1619" s="865" t="s">
        <v>799</v>
      </c>
      <c r="I1619" s="704">
        <v>1</v>
      </c>
      <c r="J1619" s="866" t="s">
        <v>1587</v>
      </c>
      <c r="K1619" s="779">
        <v>1</v>
      </c>
      <c r="L1619" s="779">
        <v>0</v>
      </c>
      <c r="M1619" s="779">
        <v>0</v>
      </c>
      <c r="N1619" s="779">
        <f t="shared" si="29"/>
        <v>1</v>
      </c>
      <c r="O1619" s="832"/>
    </row>
    <row r="1620" spans="1:15">
      <c r="A1620" s="864" t="s">
        <v>37</v>
      </c>
      <c r="B1620" s="864" t="s">
        <v>37</v>
      </c>
      <c r="C1620" s="864" t="s">
        <v>753</v>
      </c>
      <c r="D1620" s="692">
        <v>2014</v>
      </c>
      <c r="E1620" s="698" t="s">
        <v>81</v>
      </c>
      <c r="F1620" s="689" t="s">
        <v>1021</v>
      </c>
      <c r="G1620" s="691" t="s">
        <v>1586</v>
      </c>
      <c r="H1620" s="867" t="s">
        <v>598</v>
      </c>
      <c r="I1620" s="704">
        <v>1</v>
      </c>
      <c r="J1620" s="866" t="s">
        <v>1587</v>
      </c>
      <c r="K1620" s="779">
        <v>2</v>
      </c>
      <c r="L1620" s="779">
        <v>0</v>
      </c>
      <c r="M1620" s="779">
        <v>0</v>
      </c>
      <c r="N1620" s="779">
        <f t="shared" si="29"/>
        <v>2</v>
      </c>
      <c r="O1620" s="832"/>
    </row>
    <row r="1621" spans="1:15">
      <c r="A1621" s="864" t="s">
        <v>37</v>
      </c>
      <c r="B1621" s="864" t="s">
        <v>37</v>
      </c>
      <c r="C1621" s="864" t="s">
        <v>753</v>
      </c>
      <c r="D1621" s="692">
        <v>2014</v>
      </c>
      <c r="E1621" s="698" t="s">
        <v>81</v>
      </c>
      <c r="F1621" s="689" t="s">
        <v>1021</v>
      </c>
      <c r="G1621" s="691" t="s">
        <v>1586</v>
      </c>
      <c r="H1621" s="865" t="s">
        <v>835</v>
      </c>
      <c r="I1621" s="704">
        <v>1</v>
      </c>
      <c r="J1621" s="866" t="s">
        <v>1587</v>
      </c>
      <c r="K1621" s="779">
        <v>1</v>
      </c>
      <c r="L1621" s="779">
        <v>0</v>
      </c>
      <c r="M1621" s="779">
        <v>0</v>
      </c>
      <c r="N1621" s="779">
        <f t="shared" si="29"/>
        <v>1</v>
      </c>
      <c r="O1621" s="832"/>
    </row>
    <row r="1622" spans="1:15">
      <c r="A1622" s="864" t="s">
        <v>37</v>
      </c>
      <c r="B1622" s="864" t="s">
        <v>37</v>
      </c>
      <c r="C1622" s="864" t="s">
        <v>753</v>
      </c>
      <c r="D1622" s="692">
        <v>2014</v>
      </c>
      <c r="E1622" s="698" t="s">
        <v>81</v>
      </c>
      <c r="F1622" s="689" t="s">
        <v>1021</v>
      </c>
      <c r="G1622" s="691" t="s">
        <v>1586</v>
      </c>
      <c r="H1622" s="865" t="s">
        <v>1683</v>
      </c>
      <c r="I1622" s="830" t="s">
        <v>400</v>
      </c>
      <c r="J1622" s="866" t="s">
        <v>1587</v>
      </c>
      <c r="K1622" s="779">
        <v>1443</v>
      </c>
      <c r="L1622" s="779">
        <v>0</v>
      </c>
      <c r="M1622" s="779">
        <v>0</v>
      </c>
      <c r="N1622" s="779">
        <f t="shared" si="29"/>
        <v>1443</v>
      </c>
      <c r="O1622" s="832"/>
    </row>
    <row r="1623" spans="1:15">
      <c r="A1623" s="864" t="s">
        <v>37</v>
      </c>
      <c r="B1623" s="864" t="s">
        <v>37</v>
      </c>
      <c r="C1623" s="864" t="s">
        <v>753</v>
      </c>
      <c r="D1623" s="692">
        <v>2014</v>
      </c>
      <c r="E1623" s="698" t="s">
        <v>81</v>
      </c>
      <c r="F1623" s="689" t="s">
        <v>1021</v>
      </c>
      <c r="G1623" s="691" t="s">
        <v>1586</v>
      </c>
      <c r="H1623" s="865" t="s">
        <v>649</v>
      </c>
      <c r="I1623" s="704">
        <v>1</v>
      </c>
      <c r="J1623" s="866" t="s">
        <v>1587</v>
      </c>
      <c r="K1623" s="779">
        <v>412</v>
      </c>
      <c r="L1623" s="779">
        <v>0</v>
      </c>
      <c r="M1623" s="779">
        <v>0</v>
      </c>
      <c r="N1623" s="779">
        <f t="shared" si="29"/>
        <v>412</v>
      </c>
      <c r="O1623" s="832"/>
    </row>
    <row r="1624" spans="1:15">
      <c r="A1624" s="864" t="s">
        <v>37</v>
      </c>
      <c r="B1624" s="864" t="s">
        <v>37</v>
      </c>
      <c r="C1624" s="864" t="s">
        <v>753</v>
      </c>
      <c r="D1624" s="692">
        <v>2014</v>
      </c>
      <c r="E1624" s="698" t="s">
        <v>81</v>
      </c>
      <c r="F1624" s="689" t="s">
        <v>1021</v>
      </c>
      <c r="G1624" s="691" t="s">
        <v>1586</v>
      </c>
      <c r="H1624" s="865" t="s">
        <v>1680</v>
      </c>
      <c r="I1624" s="704">
        <v>1</v>
      </c>
      <c r="J1624" s="866" t="s">
        <v>1587</v>
      </c>
      <c r="K1624" s="779">
        <v>0</v>
      </c>
      <c r="L1624" s="779">
        <v>0</v>
      </c>
      <c r="M1624" s="779">
        <v>185</v>
      </c>
      <c r="N1624" s="779">
        <f t="shared" si="29"/>
        <v>185</v>
      </c>
      <c r="O1624" s="832"/>
    </row>
    <row r="1625" spans="1:15">
      <c r="A1625" s="864" t="s">
        <v>37</v>
      </c>
      <c r="B1625" s="864" t="s">
        <v>37</v>
      </c>
      <c r="C1625" s="864" t="s">
        <v>753</v>
      </c>
      <c r="D1625" s="692">
        <v>2014</v>
      </c>
      <c r="E1625" s="698" t="s">
        <v>81</v>
      </c>
      <c r="F1625" s="689" t="s">
        <v>1021</v>
      </c>
      <c r="G1625" s="691" t="s">
        <v>1586</v>
      </c>
      <c r="H1625" s="865" t="s">
        <v>777</v>
      </c>
      <c r="I1625" s="704">
        <v>1</v>
      </c>
      <c r="J1625" s="866" t="s">
        <v>1587</v>
      </c>
      <c r="K1625" s="779">
        <v>1</v>
      </c>
      <c r="L1625" s="779">
        <v>0</v>
      </c>
      <c r="M1625" s="779">
        <v>0</v>
      </c>
      <c r="N1625" s="779">
        <f t="shared" si="29"/>
        <v>1</v>
      </c>
      <c r="O1625" s="832"/>
    </row>
    <row r="1626" spans="1:15">
      <c r="A1626" s="864" t="s">
        <v>37</v>
      </c>
      <c r="B1626" s="864" t="s">
        <v>37</v>
      </c>
      <c r="C1626" s="864" t="s">
        <v>753</v>
      </c>
      <c r="D1626" s="692">
        <v>2014</v>
      </c>
      <c r="E1626" s="698" t="s">
        <v>81</v>
      </c>
      <c r="F1626" s="689" t="s">
        <v>1021</v>
      </c>
      <c r="G1626" s="691" t="s">
        <v>1586</v>
      </c>
      <c r="H1626" s="865" t="s">
        <v>1684</v>
      </c>
      <c r="I1626" s="830" t="s">
        <v>400</v>
      </c>
      <c r="J1626" s="866" t="s">
        <v>1587</v>
      </c>
      <c r="K1626" s="779">
        <v>17</v>
      </c>
      <c r="L1626" s="779">
        <v>0</v>
      </c>
      <c r="M1626" s="779">
        <v>0</v>
      </c>
      <c r="N1626" s="779">
        <f t="shared" si="29"/>
        <v>17</v>
      </c>
      <c r="O1626" s="832"/>
    </row>
    <row r="1627" spans="1:15">
      <c r="A1627" s="864" t="s">
        <v>37</v>
      </c>
      <c r="B1627" s="864" t="s">
        <v>37</v>
      </c>
      <c r="C1627" s="864" t="s">
        <v>753</v>
      </c>
      <c r="D1627" s="692">
        <v>2014</v>
      </c>
      <c r="E1627" s="698" t="s">
        <v>81</v>
      </c>
      <c r="F1627" s="689" t="s">
        <v>1021</v>
      </c>
      <c r="G1627" s="691" t="s">
        <v>1586</v>
      </c>
      <c r="H1627" s="865" t="s">
        <v>1685</v>
      </c>
      <c r="I1627" s="830" t="s">
        <v>400</v>
      </c>
      <c r="J1627" s="866" t="s">
        <v>1587</v>
      </c>
      <c r="K1627" s="779">
        <v>1</v>
      </c>
      <c r="L1627" s="779">
        <v>0</v>
      </c>
      <c r="M1627" s="779">
        <v>0</v>
      </c>
      <c r="N1627" s="779">
        <f t="shared" si="29"/>
        <v>1</v>
      </c>
      <c r="O1627" s="832"/>
    </row>
    <row r="1628" spans="1:15">
      <c r="A1628" s="864" t="s">
        <v>37</v>
      </c>
      <c r="B1628" s="864" t="s">
        <v>37</v>
      </c>
      <c r="C1628" s="864" t="s">
        <v>753</v>
      </c>
      <c r="D1628" s="692">
        <v>2014</v>
      </c>
      <c r="E1628" s="698" t="s">
        <v>81</v>
      </c>
      <c r="F1628" s="689" t="s">
        <v>1021</v>
      </c>
      <c r="G1628" s="691" t="s">
        <v>1586</v>
      </c>
      <c r="H1628" s="865" t="s">
        <v>669</v>
      </c>
      <c r="I1628" s="704">
        <v>2</v>
      </c>
      <c r="J1628" s="866" t="s">
        <v>1587</v>
      </c>
      <c r="K1628" s="779">
        <v>19</v>
      </c>
      <c r="L1628" s="779">
        <v>0</v>
      </c>
      <c r="M1628" s="779">
        <v>0</v>
      </c>
      <c r="N1628" s="779">
        <f t="shared" si="29"/>
        <v>19</v>
      </c>
      <c r="O1628" s="832"/>
    </row>
    <row r="1629" spans="1:15">
      <c r="A1629" s="864" t="s">
        <v>37</v>
      </c>
      <c r="B1629" s="864" t="s">
        <v>37</v>
      </c>
      <c r="C1629" s="864" t="s">
        <v>753</v>
      </c>
      <c r="D1629" s="692">
        <v>2014</v>
      </c>
      <c r="E1629" s="698" t="s">
        <v>81</v>
      </c>
      <c r="F1629" s="689" t="s">
        <v>1021</v>
      </c>
      <c r="G1629" s="691" t="s">
        <v>1586</v>
      </c>
      <c r="H1629" s="865" t="s">
        <v>676</v>
      </c>
      <c r="I1629" s="704">
        <v>1</v>
      </c>
      <c r="J1629" s="866" t="s">
        <v>1587</v>
      </c>
      <c r="K1629" s="779">
        <v>223</v>
      </c>
      <c r="L1629" s="779">
        <v>0</v>
      </c>
      <c r="M1629" s="779">
        <v>0</v>
      </c>
      <c r="N1629" s="779">
        <f t="shared" si="29"/>
        <v>223</v>
      </c>
      <c r="O1629" s="832"/>
    </row>
    <row r="1630" spans="1:15">
      <c r="A1630" s="864" t="s">
        <v>37</v>
      </c>
      <c r="B1630" s="864" t="s">
        <v>37</v>
      </c>
      <c r="C1630" s="864" t="s">
        <v>753</v>
      </c>
      <c r="D1630" s="692">
        <v>2014</v>
      </c>
      <c r="E1630" s="698" t="s">
        <v>81</v>
      </c>
      <c r="F1630" s="689" t="s">
        <v>1021</v>
      </c>
      <c r="G1630" s="691" t="s">
        <v>1586</v>
      </c>
      <c r="H1630" s="865" t="s">
        <v>679</v>
      </c>
      <c r="I1630" s="704">
        <v>1</v>
      </c>
      <c r="J1630" s="866" t="s">
        <v>1587</v>
      </c>
      <c r="K1630" s="779">
        <v>17298</v>
      </c>
      <c r="L1630" s="779">
        <v>0</v>
      </c>
      <c r="M1630" s="779">
        <v>0</v>
      </c>
      <c r="N1630" s="779">
        <f t="shared" si="29"/>
        <v>17298</v>
      </c>
      <c r="O1630" s="832"/>
    </row>
    <row r="1631" spans="1:15">
      <c r="A1631" s="864" t="s">
        <v>37</v>
      </c>
      <c r="B1631" s="864" t="s">
        <v>37</v>
      </c>
      <c r="C1631" s="864" t="s">
        <v>753</v>
      </c>
      <c r="D1631" s="692">
        <v>2014</v>
      </c>
      <c r="E1631" s="698" t="s">
        <v>81</v>
      </c>
      <c r="F1631" s="689" t="s">
        <v>1021</v>
      </c>
      <c r="G1631" s="691" t="s">
        <v>1586</v>
      </c>
      <c r="H1631" s="865" t="s">
        <v>1686</v>
      </c>
      <c r="I1631" s="830" t="s">
        <v>400</v>
      </c>
      <c r="J1631" s="866" t="s">
        <v>1587</v>
      </c>
      <c r="K1631" s="779">
        <v>0</v>
      </c>
      <c r="L1631" s="779">
        <v>0</v>
      </c>
      <c r="M1631" s="779">
        <v>2</v>
      </c>
      <c r="N1631" s="779">
        <f t="shared" si="29"/>
        <v>2</v>
      </c>
      <c r="O1631" s="832"/>
    </row>
    <row r="1632" spans="1:15">
      <c r="A1632" s="864" t="s">
        <v>37</v>
      </c>
      <c r="B1632" s="864" t="s">
        <v>37</v>
      </c>
      <c r="C1632" s="864" t="s">
        <v>753</v>
      </c>
      <c r="D1632" s="692">
        <v>2014</v>
      </c>
      <c r="E1632" s="698" t="s">
        <v>81</v>
      </c>
      <c r="F1632" s="689" t="s">
        <v>1021</v>
      </c>
      <c r="G1632" s="691" t="s">
        <v>1582</v>
      </c>
      <c r="H1632" s="865" t="s">
        <v>676</v>
      </c>
      <c r="I1632" s="704">
        <v>1</v>
      </c>
      <c r="J1632" s="866" t="s">
        <v>1588</v>
      </c>
      <c r="K1632" s="779">
        <v>0</v>
      </c>
      <c r="L1632" s="779">
        <v>0</v>
      </c>
      <c r="M1632" s="779">
        <v>0</v>
      </c>
      <c r="N1632" s="779">
        <f t="shared" si="29"/>
        <v>0</v>
      </c>
      <c r="O1632" s="832"/>
    </row>
    <row r="1633" spans="1:15">
      <c r="A1633" s="864" t="s">
        <v>37</v>
      </c>
      <c r="B1633" s="864" t="s">
        <v>37</v>
      </c>
      <c r="C1633" s="864" t="s">
        <v>753</v>
      </c>
      <c r="D1633" s="692">
        <v>2014</v>
      </c>
      <c r="E1633" s="762" t="s">
        <v>532</v>
      </c>
      <c r="F1633" s="689" t="s">
        <v>1606</v>
      </c>
      <c r="G1633" s="689" t="s">
        <v>1606</v>
      </c>
      <c r="H1633" s="867" t="s">
        <v>1687</v>
      </c>
      <c r="I1633" s="830" t="s">
        <v>400</v>
      </c>
      <c r="J1633" s="868" t="s">
        <v>1587</v>
      </c>
      <c r="K1633" s="779">
        <v>0</v>
      </c>
      <c r="L1633" s="779">
        <v>2</v>
      </c>
      <c r="M1633" s="779">
        <v>0</v>
      </c>
      <c r="N1633" s="779">
        <f t="shared" si="29"/>
        <v>2</v>
      </c>
      <c r="O1633" s="832"/>
    </row>
    <row r="1634" spans="1:15">
      <c r="A1634" s="864" t="s">
        <v>37</v>
      </c>
      <c r="B1634" s="864" t="s">
        <v>37</v>
      </c>
      <c r="C1634" s="864" t="s">
        <v>753</v>
      </c>
      <c r="D1634" s="692">
        <v>2014</v>
      </c>
      <c r="E1634" s="762" t="s">
        <v>532</v>
      </c>
      <c r="F1634" s="689" t="s">
        <v>1606</v>
      </c>
      <c r="G1634" s="689" t="s">
        <v>1606</v>
      </c>
      <c r="H1634" s="867" t="s">
        <v>843</v>
      </c>
      <c r="I1634" s="830" t="s">
        <v>400</v>
      </c>
      <c r="J1634" s="868" t="s">
        <v>1587</v>
      </c>
      <c r="K1634" s="779">
        <v>0</v>
      </c>
      <c r="L1634" s="779">
        <v>1</v>
      </c>
      <c r="M1634" s="779">
        <v>0</v>
      </c>
      <c r="N1634" s="779">
        <f t="shared" si="29"/>
        <v>1</v>
      </c>
      <c r="O1634" s="832"/>
    </row>
    <row r="1635" spans="1:15">
      <c r="A1635" s="864" t="s">
        <v>37</v>
      </c>
      <c r="B1635" s="864" t="s">
        <v>37</v>
      </c>
      <c r="C1635" s="864" t="s">
        <v>753</v>
      </c>
      <c r="D1635" s="692">
        <v>2014</v>
      </c>
      <c r="E1635" s="762" t="s">
        <v>532</v>
      </c>
      <c r="F1635" s="689" t="s">
        <v>1606</v>
      </c>
      <c r="G1635" s="689" t="s">
        <v>1606</v>
      </c>
      <c r="H1635" s="867" t="s">
        <v>598</v>
      </c>
      <c r="I1635" s="704">
        <v>1</v>
      </c>
      <c r="J1635" s="868" t="s">
        <v>1587</v>
      </c>
      <c r="K1635" s="779">
        <v>0</v>
      </c>
      <c r="L1635" s="779">
        <v>27</v>
      </c>
      <c r="M1635" s="779">
        <v>0</v>
      </c>
      <c r="N1635" s="779">
        <f t="shared" si="29"/>
        <v>27</v>
      </c>
      <c r="O1635" s="832"/>
    </row>
    <row r="1636" spans="1:15">
      <c r="A1636" s="864" t="s">
        <v>37</v>
      </c>
      <c r="B1636" s="864" t="s">
        <v>37</v>
      </c>
      <c r="C1636" s="864" t="s">
        <v>753</v>
      </c>
      <c r="D1636" s="692">
        <v>2014</v>
      </c>
      <c r="E1636" s="762" t="s">
        <v>532</v>
      </c>
      <c r="F1636" s="689" t="s">
        <v>1606</v>
      </c>
      <c r="G1636" s="689" t="s">
        <v>1606</v>
      </c>
      <c r="H1636" s="867" t="s">
        <v>1688</v>
      </c>
      <c r="I1636" s="830" t="s">
        <v>400</v>
      </c>
      <c r="J1636" s="868" t="s">
        <v>1587</v>
      </c>
      <c r="K1636" s="779">
        <v>0</v>
      </c>
      <c r="L1636" s="779">
        <v>7</v>
      </c>
      <c r="M1636" s="779">
        <v>0</v>
      </c>
      <c r="N1636" s="779">
        <f t="shared" si="29"/>
        <v>7</v>
      </c>
      <c r="O1636" s="832"/>
    </row>
    <row r="1637" spans="1:15">
      <c r="A1637" s="864" t="s">
        <v>37</v>
      </c>
      <c r="B1637" s="864" t="s">
        <v>37</v>
      </c>
      <c r="C1637" s="864" t="s">
        <v>753</v>
      </c>
      <c r="D1637" s="692">
        <v>2014</v>
      </c>
      <c r="E1637" s="762" t="s">
        <v>532</v>
      </c>
      <c r="F1637" s="689" t="s">
        <v>1606</v>
      </c>
      <c r="G1637" s="689" t="s">
        <v>1606</v>
      </c>
      <c r="H1637" s="867" t="s">
        <v>1689</v>
      </c>
      <c r="I1637" s="830" t="s">
        <v>400</v>
      </c>
      <c r="J1637" s="868" t="s">
        <v>1587</v>
      </c>
      <c r="K1637" s="779">
        <v>0</v>
      </c>
      <c r="L1637" s="779">
        <v>31</v>
      </c>
      <c r="M1637" s="779">
        <v>0</v>
      </c>
      <c r="N1637" s="779">
        <f t="shared" si="29"/>
        <v>31</v>
      </c>
      <c r="O1637" s="832"/>
    </row>
    <row r="1638" spans="1:15">
      <c r="A1638" s="864" t="s">
        <v>37</v>
      </c>
      <c r="B1638" s="864" t="s">
        <v>37</v>
      </c>
      <c r="C1638" s="864" t="s">
        <v>753</v>
      </c>
      <c r="D1638" s="692">
        <v>2014</v>
      </c>
      <c r="E1638" s="762" t="s">
        <v>532</v>
      </c>
      <c r="F1638" s="689" t="s">
        <v>1606</v>
      </c>
      <c r="G1638" s="689" t="s">
        <v>1606</v>
      </c>
      <c r="H1638" s="867" t="s">
        <v>1690</v>
      </c>
      <c r="I1638" s="704">
        <v>1</v>
      </c>
      <c r="J1638" s="868" t="s">
        <v>1587</v>
      </c>
      <c r="K1638" s="779">
        <v>0</v>
      </c>
      <c r="L1638" s="779">
        <v>7</v>
      </c>
      <c r="M1638" s="779">
        <v>0</v>
      </c>
      <c r="N1638" s="779">
        <f t="shared" si="29"/>
        <v>7</v>
      </c>
      <c r="O1638" s="832"/>
    </row>
    <row r="1639" spans="1:15">
      <c r="A1639" s="864" t="s">
        <v>37</v>
      </c>
      <c r="B1639" s="864" t="s">
        <v>37</v>
      </c>
      <c r="C1639" s="864" t="s">
        <v>753</v>
      </c>
      <c r="D1639" s="692">
        <v>2014</v>
      </c>
      <c r="E1639" s="762" t="s">
        <v>532</v>
      </c>
      <c r="F1639" s="689" t="s">
        <v>1606</v>
      </c>
      <c r="G1639" s="689" t="s">
        <v>1606</v>
      </c>
      <c r="H1639" s="867" t="s">
        <v>649</v>
      </c>
      <c r="I1639" s="704">
        <v>1</v>
      </c>
      <c r="J1639" s="868" t="s">
        <v>1587</v>
      </c>
      <c r="K1639" s="779">
        <v>0</v>
      </c>
      <c r="L1639" s="779">
        <v>111</v>
      </c>
      <c r="M1639" s="779">
        <v>0</v>
      </c>
      <c r="N1639" s="779">
        <f t="shared" si="29"/>
        <v>111</v>
      </c>
      <c r="O1639" s="832"/>
    </row>
    <row r="1640" spans="1:15">
      <c r="A1640" s="864" t="s">
        <v>37</v>
      </c>
      <c r="B1640" s="864" t="s">
        <v>37</v>
      </c>
      <c r="C1640" s="864" t="s">
        <v>753</v>
      </c>
      <c r="D1640" s="692">
        <v>2014</v>
      </c>
      <c r="E1640" s="762" t="s">
        <v>532</v>
      </c>
      <c r="F1640" s="689" t="s">
        <v>1606</v>
      </c>
      <c r="G1640" s="689" t="s">
        <v>1606</v>
      </c>
      <c r="H1640" s="867" t="s">
        <v>1691</v>
      </c>
      <c r="I1640" s="704">
        <v>1</v>
      </c>
      <c r="J1640" s="868" t="s">
        <v>1587</v>
      </c>
      <c r="K1640" s="779">
        <v>0</v>
      </c>
      <c r="L1640" s="779">
        <v>6</v>
      </c>
      <c r="M1640" s="779">
        <v>0</v>
      </c>
      <c r="N1640" s="779">
        <f t="shared" si="29"/>
        <v>6</v>
      </c>
      <c r="O1640" s="832"/>
    </row>
    <row r="1641" spans="1:15">
      <c r="A1641" s="864" t="s">
        <v>37</v>
      </c>
      <c r="B1641" s="864" t="s">
        <v>37</v>
      </c>
      <c r="C1641" s="864" t="s">
        <v>753</v>
      </c>
      <c r="D1641" s="692">
        <v>2014</v>
      </c>
      <c r="E1641" s="762" t="s">
        <v>532</v>
      </c>
      <c r="F1641" s="689" t="s">
        <v>1606</v>
      </c>
      <c r="G1641" s="689" t="s">
        <v>1606</v>
      </c>
      <c r="H1641" s="867" t="s">
        <v>674</v>
      </c>
      <c r="I1641" s="704">
        <v>1</v>
      </c>
      <c r="J1641" s="868" t="s">
        <v>1587</v>
      </c>
      <c r="K1641" s="779">
        <v>0</v>
      </c>
      <c r="L1641" s="779">
        <v>12</v>
      </c>
      <c r="M1641" s="779">
        <v>0</v>
      </c>
      <c r="N1641" s="779">
        <f t="shared" si="29"/>
        <v>12</v>
      </c>
      <c r="O1641" s="832"/>
    </row>
    <row r="1642" spans="1:15">
      <c r="A1642" s="864" t="s">
        <v>37</v>
      </c>
      <c r="B1642" s="864" t="s">
        <v>37</v>
      </c>
      <c r="C1642" s="864" t="s">
        <v>753</v>
      </c>
      <c r="D1642" s="692">
        <v>2014</v>
      </c>
      <c r="E1642" s="762" t="s">
        <v>532</v>
      </c>
      <c r="F1642" s="689" t="s">
        <v>1606</v>
      </c>
      <c r="G1642" s="689" t="s">
        <v>1606</v>
      </c>
      <c r="H1642" s="867" t="s">
        <v>679</v>
      </c>
      <c r="I1642" s="704">
        <v>1</v>
      </c>
      <c r="J1642" s="868" t="s">
        <v>1587</v>
      </c>
      <c r="K1642" s="779">
        <v>0</v>
      </c>
      <c r="L1642" s="779">
        <v>500</v>
      </c>
      <c r="M1642" s="779">
        <v>0</v>
      </c>
      <c r="N1642" s="779">
        <f t="shared" si="29"/>
        <v>500</v>
      </c>
      <c r="O1642" s="832"/>
    </row>
    <row r="1643" spans="1:15">
      <c r="A1643" s="864" t="s">
        <v>37</v>
      </c>
      <c r="B1643" s="864" t="s">
        <v>37</v>
      </c>
      <c r="C1643" s="864" t="s">
        <v>753</v>
      </c>
      <c r="D1643" s="692">
        <v>2014</v>
      </c>
      <c r="E1643" s="762" t="s">
        <v>532</v>
      </c>
      <c r="F1643" s="689" t="s">
        <v>1606</v>
      </c>
      <c r="G1643" s="689" t="s">
        <v>1606</v>
      </c>
      <c r="H1643" s="867" t="s">
        <v>1692</v>
      </c>
      <c r="I1643" s="704">
        <v>1</v>
      </c>
      <c r="J1643" s="868" t="s">
        <v>1604</v>
      </c>
      <c r="K1643" s="779">
        <v>0</v>
      </c>
      <c r="L1643" s="779">
        <v>0</v>
      </c>
      <c r="M1643" s="779">
        <v>1232</v>
      </c>
      <c r="N1643" s="779">
        <f t="shared" si="29"/>
        <v>1232</v>
      </c>
      <c r="O1643" s="832"/>
    </row>
    <row r="1644" spans="1:15">
      <c r="A1644" s="864" t="s">
        <v>37</v>
      </c>
      <c r="B1644" s="864" t="s">
        <v>37</v>
      </c>
      <c r="C1644" s="864" t="s">
        <v>753</v>
      </c>
      <c r="D1644" s="692">
        <v>2014</v>
      </c>
      <c r="E1644" s="762" t="s">
        <v>532</v>
      </c>
      <c r="F1644" s="689" t="s">
        <v>1606</v>
      </c>
      <c r="G1644" s="689" t="s">
        <v>1606</v>
      </c>
      <c r="H1644" s="867" t="s">
        <v>1693</v>
      </c>
      <c r="I1644" s="704">
        <v>1</v>
      </c>
      <c r="J1644" s="868" t="s">
        <v>1604</v>
      </c>
      <c r="K1644" s="779">
        <v>0</v>
      </c>
      <c r="L1644" s="779">
        <v>0</v>
      </c>
      <c r="M1644" s="779">
        <v>15</v>
      </c>
      <c r="N1644" s="779">
        <f t="shared" si="29"/>
        <v>15</v>
      </c>
      <c r="O1644" s="832"/>
    </row>
    <row r="1645" spans="1:15">
      <c r="A1645" s="864" t="s">
        <v>37</v>
      </c>
      <c r="B1645" s="864" t="s">
        <v>37</v>
      </c>
      <c r="C1645" s="864" t="s">
        <v>753</v>
      </c>
      <c r="D1645" s="692">
        <v>2014</v>
      </c>
      <c r="E1645" s="762" t="s">
        <v>532</v>
      </c>
      <c r="F1645" s="689" t="s">
        <v>1606</v>
      </c>
      <c r="G1645" s="689" t="s">
        <v>1606</v>
      </c>
      <c r="H1645" s="867" t="s">
        <v>1694</v>
      </c>
      <c r="I1645" s="704">
        <v>1</v>
      </c>
      <c r="J1645" s="868" t="s">
        <v>1604</v>
      </c>
      <c r="K1645" s="779">
        <v>0</v>
      </c>
      <c r="L1645" s="779">
        <v>0</v>
      </c>
      <c r="M1645" s="779">
        <v>1</v>
      </c>
      <c r="N1645" s="779">
        <f t="shared" si="29"/>
        <v>1</v>
      </c>
      <c r="O1645" s="832"/>
    </row>
    <row r="1646" spans="1:15">
      <c r="A1646" s="864" t="s">
        <v>37</v>
      </c>
      <c r="B1646" s="864" t="s">
        <v>37</v>
      </c>
      <c r="C1646" s="864" t="s">
        <v>753</v>
      </c>
      <c r="D1646" s="692">
        <v>2014</v>
      </c>
      <c r="E1646" s="762" t="s">
        <v>532</v>
      </c>
      <c r="F1646" s="689" t="s">
        <v>1606</v>
      </c>
      <c r="G1646" s="689" t="s">
        <v>1606</v>
      </c>
      <c r="H1646" s="867" t="s">
        <v>1695</v>
      </c>
      <c r="I1646" s="830" t="s">
        <v>400</v>
      </c>
      <c r="J1646" s="868" t="s">
        <v>1604</v>
      </c>
      <c r="K1646" s="779">
        <v>0</v>
      </c>
      <c r="L1646" s="779">
        <v>0</v>
      </c>
      <c r="M1646" s="779">
        <v>46</v>
      </c>
      <c r="N1646" s="779">
        <f t="shared" si="29"/>
        <v>46</v>
      </c>
      <c r="O1646" s="832"/>
    </row>
    <row r="1647" spans="1:15">
      <c r="A1647" s="864" t="s">
        <v>37</v>
      </c>
      <c r="B1647" s="864" t="s">
        <v>37</v>
      </c>
      <c r="C1647" s="864" t="s">
        <v>753</v>
      </c>
      <c r="D1647" s="692">
        <v>2014</v>
      </c>
      <c r="E1647" s="762" t="s">
        <v>532</v>
      </c>
      <c r="F1647" s="689" t="s">
        <v>1606</v>
      </c>
      <c r="G1647" s="689" t="s">
        <v>1606</v>
      </c>
      <c r="H1647" s="867" t="s">
        <v>1675</v>
      </c>
      <c r="I1647" s="704">
        <v>1</v>
      </c>
      <c r="J1647" s="868" t="s">
        <v>1604</v>
      </c>
      <c r="K1647" s="779">
        <v>0</v>
      </c>
      <c r="L1647" s="779">
        <v>0</v>
      </c>
      <c r="M1647" s="779">
        <v>70</v>
      </c>
      <c r="N1647" s="779">
        <f t="shared" si="29"/>
        <v>70</v>
      </c>
      <c r="O1647" s="832"/>
    </row>
    <row r="1648" spans="1:15">
      <c r="A1648" s="864" t="s">
        <v>37</v>
      </c>
      <c r="B1648" s="864" t="s">
        <v>37</v>
      </c>
      <c r="C1648" s="864" t="s">
        <v>753</v>
      </c>
      <c r="D1648" s="692">
        <v>2014</v>
      </c>
      <c r="E1648" s="762" t="s">
        <v>532</v>
      </c>
      <c r="F1648" s="689" t="s">
        <v>1606</v>
      </c>
      <c r="G1648" s="689" t="s">
        <v>1606</v>
      </c>
      <c r="H1648" s="867" t="s">
        <v>1696</v>
      </c>
      <c r="I1648" s="704">
        <v>1</v>
      </c>
      <c r="J1648" s="868" t="s">
        <v>1604</v>
      </c>
      <c r="K1648" s="779">
        <v>0</v>
      </c>
      <c r="L1648" s="779">
        <v>0</v>
      </c>
      <c r="M1648" s="779">
        <v>44</v>
      </c>
      <c r="N1648" s="779">
        <f t="shared" si="29"/>
        <v>44</v>
      </c>
      <c r="O1648" s="832"/>
    </row>
    <row r="1649" spans="1:15">
      <c r="A1649" s="864" t="s">
        <v>37</v>
      </c>
      <c r="B1649" s="864" t="s">
        <v>37</v>
      </c>
      <c r="C1649" s="864" t="s">
        <v>753</v>
      </c>
      <c r="D1649" s="692">
        <v>2014</v>
      </c>
      <c r="E1649" s="762" t="s">
        <v>532</v>
      </c>
      <c r="F1649" s="689" t="s">
        <v>1606</v>
      </c>
      <c r="G1649" s="689" t="s">
        <v>1606</v>
      </c>
      <c r="H1649" s="867" t="s">
        <v>1697</v>
      </c>
      <c r="I1649" s="830" t="s">
        <v>400</v>
      </c>
      <c r="J1649" s="868" t="s">
        <v>1604</v>
      </c>
      <c r="K1649" s="779">
        <v>0</v>
      </c>
      <c r="L1649" s="779">
        <v>0</v>
      </c>
      <c r="M1649" s="779">
        <v>2</v>
      </c>
      <c r="N1649" s="779">
        <f t="shared" si="29"/>
        <v>2</v>
      </c>
      <c r="O1649" s="832"/>
    </row>
    <row r="1650" spans="1:15">
      <c r="A1650" s="864" t="s">
        <v>37</v>
      </c>
      <c r="B1650" s="864" t="s">
        <v>37</v>
      </c>
      <c r="C1650" s="864" t="s">
        <v>753</v>
      </c>
      <c r="D1650" s="692">
        <v>2014</v>
      </c>
      <c r="E1650" s="762" t="s">
        <v>532</v>
      </c>
      <c r="F1650" s="689" t="s">
        <v>1606</v>
      </c>
      <c r="G1650" s="689" t="s">
        <v>1606</v>
      </c>
      <c r="H1650" s="867" t="s">
        <v>1698</v>
      </c>
      <c r="I1650" s="704">
        <v>1</v>
      </c>
      <c r="J1650" s="868" t="s">
        <v>1604</v>
      </c>
      <c r="K1650" s="779">
        <v>0</v>
      </c>
      <c r="L1650" s="779">
        <v>0</v>
      </c>
      <c r="M1650" s="779">
        <v>4</v>
      </c>
      <c r="N1650" s="779">
        <f t="shared" si="29"/>
        <v>4</v>
      </c>
      <c r="O1650" s="832"/>
    </row>
    <row r="1651" spans="1:15">
      <c r="A1651" s="864" t="s">
        <v>37</v>
      </c>
      <c r="B1651" s="864" t="s">
        <v>37</v>
      </c>
      <c r="C1651" s="864" t="s">
        <v>753</v>
      </c>
      <c r="D1651" s="692">
        <v>2014</v>
      </c>
      <c r="E1651" s="762" t="s">
        <v>532</v>
      </c>
      <c r="F1651" s="689" t="s">
        <v>1606</v>
      </c>
      <c r="G1651" s="689" t="s">
        <v>1606</v>
      </c>
      <c r="H1651" s="867" t="s">
        <v>1699</v>
      </c>
      <c r="I1651" s="704">
        <v>1</v>
      </c>
      <c r="J1651" s="868" t="s">
        <v>1604</v>
      </c>
      <c r="K1651" s="779">
        <v>0</v>
      </c>
      <c r="L1651" s="779">
        <v>0</v>
      </c>
      <c r="M1651" s="779">
        <v>2</v>
      </c>
      <c r="N1651" s="779">
        <f t="shared" si="29"/>
        <v>2</v>
      </c>
      <c r="O1651" s="832"/>
    </row>
    <row r="1652" spans="1:15">
      <c r="A1652" s="864" t="s">
        <v>37</v>
      </c>
      <c r="B1652" s="864" t="s">
        <v>37</v>
      </c>
      <c r="C1652" s="864" t="s">
        <v>753</v>
      </c>
      <c r="D1652" s="692">
        <v>2014</v>
      </c>
      <c r="E1652" s="762" t="s">
        <v>532</v>
      </c>
      <c r="F1652" s="689" t="s">
        <v>1606</v>
      </c>
      <c r="G1652" s="689" t="s">
        <v>1606</v>
      </c>
      <c r="H1652" s="867" t="s">
        <v>1700</v>
      </c>
      <c r="I1652" s="704">
        <v>1</v>
      </c>
      <c r="J1652" s="868" t="s">
        <v>1604</v>
      </c>
      <c r="K1652" s="779">
        <v>0</v>
      </c>
      <c r="L1652" s="779">
        <v>0</v>
      </c>
      <c r="M1652" s="779">
        <v>3</v>
      </c>
      <c r="N1652" s="779">
        <f t="shared" si="29"/>
        <v>3</v>
      </c>
      <c r="O1652" s="832"/>
    </row>
    <row r="1653" spans="1:15">
      <c r="A1653" s="864" t="s">
        <v>37</v>
      </c>
      <c r="B1653" s="864" t="s">
        <v>37</v>
      </c>
      <c r="C1653" s="864" t="s">
        <v>753</v>
      </c>
      <c r="D1653" s="692">
        <v>2014</v>
      </c>
      <c r="E1653" s="762" t="s">
        <v>532</v>
      </c>
      <c r="F1653" s="689" t="s">
        <v>1606</v>
      </c>
      <c r="G1653" s="689" t="s">
        <v>1606</v>
      </c>
      <c r="H1653" s="867" t="s">
        <v>1005</v>
      </c>
      <c r="I1653" s="704">
        <v>1</v>
      </c>
      <c r="J1653" s="868" t="s">
        <v>1604</v>
      </c>
      <c r="K1653" s="779">
        <v>0</v>
      </c>
      <c r="L1653" s="779">
        <v>0</v>
      </c>
      <c r="M1653" s="779">
        <v>4</v>
      </c>
      <c r="N1653" s="779">
        <f t="shared" si="29"/>
        <v>4</v>
      </c>
      <c r="O1653" s="832"/>
    </row>
    <row r="1654" spans="1:15">
      <c r="A1654" s="864" t="s">
        <v>37</v>
      </c>
      <c r="B1654" s="864" t="s">
        <v>37</v>
      </c>
      <c r="C1654" s="864" t="s">
        <v>753</v>
      </c>
      <c r="D1654" s="692">
        <v>2014</v>
      </c>
      <c r="E1654" s="762" t="s">
        <v>532</v>
      </c>
      <c r="F1654" s="689" t="s">
        <v>1606</v>
      </c>
      <c r="G1654" s="689" t="s">
        <v>1606</v>
      </c>
      <c r="H1654" s="867" t="s">
        <v>1691</v>
      </c>
      <c r="I1654" s="704">
        <v>1</v>
      </c>
      <c r="J1654" s="868" t="s">
        <v>1604</v>
      </c>
      <c r="K1654" s="779">
        <v>0</v>
      </c>
      <c r="L1654" s="779">
        <v>0</v>
      </c>
      <c r="M1654" s="779">
        <v>1</v>
      </c>
      <c r="N1654" s="779">
        <f t="shared" si="29"/>
        <v>1</v>
      </c>
      <c r="O1654" s="832"/>
    </row>
    <row r="1655" spans="1:15">
      <c r="A1655" s="864" t="s">
        <v>37</v>
      </c>
      <c r="B1655" s="864" t="s">
        <v>37</v>
      </c>
      <c r="C1655" s="864" t="s">
        <v>753</v>
      </c>
      <c r="D1655" s="692">
        <v>2014</v>
      </c>
      <c r="E1655" s="762" t="s">
        <v>532</v>
      </c>
      <c r="F1655" s="689" t="s">
        <v>1606</v>
      </c>
      <c r="G1655" s="689" t="s">
        <v>1606</v>
      </c>
      <c r="H1655" s="867" t="s">
        <v>679</v>
      </c>
      <c r="I1655" s="704">
        <v>1</v>
      </c>
      <c r="J1655" s="868" t="s">
        <v>1604</v>
      </c>
      <c r="K1655" s="779">
        <v>0</v>
      </c>
      <c r="L1655" s="779">
        <v>0</v>
      </c>
      <c r="M1655" s="779">
        <v>1</v>
      </c>
      <c r="N1655" s="779">
        <f t="shared" si="29"/>
        <v>1</v>
      </c>
      <c r="O1655" s="832"/>
    </row>
    <row r="1656" spans="1:15">
      <c r="A1656" s="864" t="s">
        <v>37</v>
      </c>
      <c r="B1656" s="864" t="s">
        <v>37</v>
      </c>
      <c r="C1656" s="864" t="s">
        <v>753</v>
      </c>
      <c r="D1656" s="692">
        <v>2014</v>
      </c>
      <c r="E1656" s="762" t="s">
        <v>532</v>
      </c>
      <c r="F1656" s="689" t="s">
        <v>1021</v>
      </c>
      <c r="G1656" s="691" t="s">
        <v>1593</v>
      </c>
      <c r="H1656" s="865" t="s">
        <v>676</v>
      </c>
      <c r="I1656" s="830" t="s">
        <v>400</v>
      </c>
      <c r="J1656" s="866" t="s">
        <v>1595</v>
      </c>
      <c r="K1656" s="779">
        <v>0</v>
      </c>
      <c r="L1656" s="779">
        <v>841</v>
      </c>
      <c r="M1656" s="779">
        <v>0</v>
      </c>
      <c r="N1656" s="779">
        <f t="shared" si="29"/>
        <v>841</v>
      </c>
      <c r="O1656" s="832"/>
    </row>
    <row r="1657" spans="1:15">
      <c r="A1657" s="864" t="s">
        <v>37</v>
      </c>
      <c r="B1657" s="864" t="s">
        <v>37</v>
      </c>
      <c r="C1657" s="864" t="s">
        <v>753</v>
      </c>
      <c r="D1657" s="692">
        <v>2014</v>
      </c>
      <c r="E1657" s="762" t="s">
        <v>532</v>
      </c>
      <c r="F1657" s="689" t="s">
        <v>1021</v>
      </c>
      <c r="G1657" s="691" t="s">
        <v>1593</v>
      </c>
      <c r="H1657" s="865" t="s">
        <v>799</v>
      </c>
      <c r="I1657" s="830" t="s">
        <v>400</v>
      </c>
      <c r="J1657" s="866" t="s">
        <v>1594</v>
      </c>
      <c r="K1657" s="779">
        <v>0</v>
      </c>
      <c r="L1657" s="779">
        <v>4</v>
      </c>
      <c r="M1657" s="779">
        <v>0</v>
      </c>
      <c r="N1657" s="779">
        <f t="shared" si="29"/>
        <v>4</v>
      </c>
      <c r="O1657" s="832"/>
    </row>
    <row r="1658" spans="1:15">
      <c r="A1658" s="864" t="s">
        <v>37</v>
      </c>
      <c r="B1658" s="864" t="s">
        <v>37</v>
      </c>
      <c r="C1658" s="864" t="s">
        <v>753</v>
      </c>
      <c r="D1658" s="692">
        <v>2014</v>
      </c>
      <c r="E1658" s="762" t="s">
        <v>532</v>
      </c>
      <c r="F1658" s="689" t="s">
        <v>1021</v>
      </c>
      <c r="G1658" s="691" t="s">
        <v>1593</v>
      </c>
      <c r="H1658" s="865" t="s">
        <v>676</v>
      </c>
      <c r="I1658" s="830" t="s">
        <v>400</v>
      </c>
      <c r="J1658" s="866" t="s">
        <v>1594</v>
      </c>
      <c r="K1658" s="779">
        <v>0</v>
      </c>
      <c r="L1658" s="779">
        <v>239</v>
      </c>
      <c r="M1658" s="779">
        <v>0</v>
      </c>
      <c r="N1658" s="779">
        <f t="shared" ref="N1658:N1721" si="30">K1658+L1658+M1658</f>
        <v>239</v>
      </c>
      <c r="O1658" s="832"/>
    </row>
    <row r="1659" spans="1:15">
      <c r="A1659" s="864" t="s">
        <v>37</v>
      </c>
      <c r="B1659" s="864" t="s">
        <v>37</v>
      </c>
      <c r="C1659" s="864" t="s">
        <v>753</v>
      </c>
      <c r="D1659" s="692">
        <v>2014</v>
      </c>
      <c r="E1659" s="762" t="s">
        <v>532</v>
      </c>
      <c r="F1659" s="689" t="s">
        <v>1021</v>
      </c>
      <c r="G1659" s="689" t="s">
        <v>1663</v>
      </c>
      <c r="H1659" s="867" t="s">
        <v>669</v>
      </c>
      <c r="I1659" s="704">
        <v>1</v>
      </c>
      <c r="J1659" s="868" t="s">
        <v>1597</v>
      </c>
      <c r="K1659" s="779">
        <v>0</v>
      </c>
      <c r="L1659" s="779">
        <v>5740</v>
      </c>
      <c r="M1659" s="779">
        <v>0</v>
      </c>
      <c r="N1659" s="779">
        <f t="shared" si="30"/>
        <v>5740</v>
      </c>
      <c r="O1659" s="832"/>
    </row>
    <row r="1660" spans="1:15">
      <c r="A1660" s="864" t="s">
        <v>37</v>
      </c>
      <c r="B1660" s="864" t="s">
        <v>37</v>
      </c>
      <c r="C1660" s="864" t="s">
        <v>753</v>
      </c>
      <c r="D1660" s="692">
        <v>2014</v>
      </c>
      <c r="E1660" s="762" t="s">
        <v>532</v>
      </c>
      <c r="F1660" s="689" t="s">
        <v>1021</v>
      </c>
      <c r="G1660" s="691" t="s">
        <v>1593</v>
      </c>
      <c r="H1660" s="865" t="s">
        <v>799</v>
      </c>
      <c r="I1660" s="830" t="s">
        <v>400</v>
      </c>
      <c r="J1660" s="866" t="s">
        <v>1592</v>
      </c>
      <c r="K1660" s="779">
        <v>0</v>
      </c>
      <c r="L1660" s="779">
        <v>1</v>
      </c>
      <c r="M1660" s="779">
        <v>0</v>
      </c>
      <c r="N1660" s="779">
        <f t="shared" si="30"/>
        <v>1</v>
      </c>
      <c r="O1660" s="832"/>
    </row>
    <row r="1661" spans="1:15">
      <c r="A1661" s="864" t="s">
        <v>37</v>
      </c>
      <c r="B1661" s="864" t="s">
        <v>37</v>
      </c>
      <c r="C1661" s="864" t="s">
        <v>753</v>
      </c>
      <c r="D1661" s="692">
        <v>2014</v>
      </c>
      <c r="E1661" s="762" t="s">
        <v>532</v>
      </c>
      <c r="F1661" s="689" t="s">
        <v>1021</v>
      </c>
      <c r="G1661" s="691" t="s">
        <v>1593</v>
      </c>
      <c r="H1661" s="865" t="s">
        <v>676</v>
      </c>
      <c r="I1661" s="830" t="s">
        <v>400</v>
      </c>
      <c r="J1661" s="866" t="s">
        <v>1592</v>
      </c>
      <c r="K1661" s="779">
        <v>0</v>
      </c>
      <c r="L1661" s="779">
        <v>539</v>
      </c>
      <c r="M1661" s="779">
        <v>0</v>
      </c>
      <c r="N1661" s="779">
        <f t="shared" si="30"/>
        <v>539</v>
      </c>
      <c r="O1661" s="832"/>
    </row>
    <row r="1662" spans="1:15">
      <c r="A1662" s="864" t="s">
        <v>37</v>
      </c>
      <c r="B1662" s="864" t="s">
        <v>37</v>
      </c>
      <c r="C1662" s="864" t="s">
        <v>753</v>
      </c>
      <c r="D1662" s="692">
        <v>2014</v>
      </c>
      <c r="E1662" s="762" t="s">
        <v>532</v>
      </c>
      <c r="F1662" s="689" t="s">
        <v>1021</v>
      </c>
      <c r="G1662" s="689" t="s">
        <v>1665</v>
      </c>
      <c r="H1662" s="867" t="s">
        <v>1672</v>
      </c>
      <c r="I1662" s="704">
        <v>1</v>
      </c>
      <c r="J1662" s="868" t="s">
        <v>1601</v>
      </c>
      <c r="K1662" s="779">
        <v>0</v>
      </c>
      <c r="L1662" s="779">
        <v>24364</v>
      </c>
      <c r="M1662" s="779">
        <v>0</v>
      </c>
      <c r="N1662" s="779">
        <f t="shared" si="30"/>
        <v>24364</v>
      </c>
      <c r="O1662" s="832"/>
    </row>
    <row r="1663" spans="1:15">
      <c r="A1663" s="864" t="s">
        <v>37</v>
      </c>
      <c r="B1663" s="864" t="s">
        <v>37</v>
      </c>
      <c r="C1663" s="864" t="s">
        <v>753</v>
      </c>
      <c r="D1663" s="692">
        <v>2014</v>
      </c>
      <c r="E1663" s="762" t="s">
        <v>532</v>
      </c>
      <c r="F1663" s="689" t="s">
        <v>1021</v>
      </c>
      <c r="G1663" s="689" t="s">
        <v>1665</v>
      </c>
      <c r="H1663" s="867" t="s">
        <v>669</v>
      </c>
      <c r="I1663" s="704">
        <v>1</v>
      </c>
      <c r="J1663" s="868" t="s">
        <v>1601</v>
      </c>
      <c r="K1663" s="779">
        <v>0</v>
      </c>
      <c r="L1663" s="779">
        <v>17338</v>
      </c>
      <c r="M1663" s="779">
        <v>0</v>
      </c>
      <c r="N1663" s="779">
        <f t="shared" si="30"/>
        <v>17338</v>
      </c>
      <c r="O1663" s="832"/>
    </row>
    <row r="1664" spans="1:15">
      <c r="A1664" s="864" t="s">
        <v>37</v>
      </c>
      <c r="B1664" s="864" t="s">
        <v>37</v>
      </c>
      <c r="C1664" s="864" t="s">
        <v>753</v>
      </c>
      <c r="D1664" s="692">
        <v>2014</v>
      </c>
      <c r="E1664" s="762" t="s">
        <v>532</v>
      </c>
      <c r="F1664" s="689" t="s">
        <v>1021</v>
      </c>
      <c r="G1664" s="689" t="s">
        <v>1665</v>
      </c>
      <c r="H1664" s="867" t="s">
        <v>672</v>
      </c>
      <c r="I1664" s="704">
        <v>1</v>
      </c>
      <c r="J1664" s="868" t="s">
        <v>1601</v>
      </c>
      <c r="K1664" s="779">
        <v>0</v>
      </c>
      <c r="L1664" s="779">
        <v>720</v>
      </c>
      <c r="M1664" s="779">
        <v>0</v>
      </c>
      <c r="N1664" s="779">
        <f t="shared" si="30"/>
        <v>720</v>
      </c>
      <c r="O1664" s="832"/>
    </row>
    <row r="1665" spans="1:15">
      <c r="A1665" s="864" t="s">
        <v>37</v>
      </c>
      <c r="B1665" s="864" t="s">
        <v>37</v>
      </c>
      <c r="C1665" s="864" t="s">
        <v>753</v>
      </c>
      <c r="D1665" s="692">
        <v>2014</v>
      </c>
      <c r="E1665" s="762" t="s">
        <v>532</v>
      </c>
      <c r="F1665" s="689" t="s">
        <v>1021</v>
      </c>
      <c r="G1665" s="689" t="s">
        <v>1665</v>
      </c>
      <c r="H1665" s="867" t="s">
        <v>674</v>
      </c>
      <c r="I1665" s="704">
        <v>1</v>
      </c>
      <c r="J1665" s="868" t="s">
        <v>1601</v>
      </c>
      <c r="K1665" s="779">
        <v>0</v>
      </c>
      <c r="L1665" s="779">
        <v>32074</v>
      </c>
      <c r="M1665" s="779">
        <v>0</v>
      </c>
      <c r="N1665" s="779">
        <f t="shared" si="30"/>
        <v>32074</v>
      </c>
      <c r="O1665" s="832"/>
    </row>
    <row r="1666" spans="1:15">
      <c r="A1666" s="864" t="s">
        <v>37</v>
      </c>
      <c r="B1666" s="864" t="s">
        <v>37</v>
      </c>
      <c r="C1666" s="864" t="s">
        <v>753</v>
      </c>
      <c r="D1666" s="692">
        <v>2014</v>
      </c>
      <c r="E1666" s="762" t="s">
        <v>532</v>
      </c>
      <c r="F1666" s="689" t="s">
        <v>1021</v>
      </c>
      <c r="G1666" s="689" t="s">
        <v>1665</v>
      </c>
      <c r="H1666" s="867" t="s">
        <v>676</v>
      </c>
      <c r="I1666" s="704">
        <v>1</v>
      </c>
      <c r="J1666" s="868" t="s">
        <v>1601</v>
      </c>
      <c r="K1666" s="779">
        <v>0</v>
      </c>
      <c r="L1666" s="779">
        <v>122</v>
      </c>
      <c r="M1666" s="779">
        <v>0</v>
      </c>
      <c r="N1666" s="779">
        <f t="shared" si="30"/>
        <v>122</v>
      </c>
      <c r="O1666" s="832"/>
    </row>
    <row r="1667" spans="1:15">
      <c r="A1667" s="864" t="s">
        <v>37</v>
      </c>
      <c r="B1667" s="864" t="s">
        <v>37</v>
      </c>
      <c r="C1667" s="864" t="s">
        <v>753</v>
      </c>
      <c r="D1667" s="692">
        <v>2014</v>
      </c>
      <c r="E1667" s="762" t="s">
        <v>532</v>
      </c>
      <c r="F1667" s="689" t="s">
        <v>1021</v>
      </c>
      <c r="G1667" s="689" t="s">
        <v>1666</v>
      </c>
      <c r="H1667" s="867" t="s">
        <v>1667</v>
      </c>
      <c r="I1667" s="704">
        <v>2</v>
      </c>
      <c r="J1667" s="868" t="s">
        <v>1603</v>
      </c>
      <c r="K1667" s="779">
        <v>0</v>
      </c>
      <c r="L1667" s="779">
        <v>1321</v>
      </c>
      <c r="M1667" s="779">
        <v>0</v>
      </c>
      <c r="N1667" s="779">
        <f t="shared" si="30"/>
        <v>1321</v>
      </c>
      <c r="O1667" s="832"/>
    </row>
    <row r="1668" spans="1:15">
      <c r="A1668" s="864" t="s">
        <v>37</v>
      </c>
      <c r="B1668" s="864" t="s">
        <v>37</v>
      </c>
      <c r="C1668" s="864" t="s">
        <v>753</v>
      </c>
      <c r="D1668" s="692">
        <v>2014</v>
      </c>
      <c r="E1668" s="762" t="s">
        <v>532</v>
      </c>
      <c r="F1668" s="689" t="s">
        <v>1021</v>
      </c>
      <c r="G1668" s="689" t="s">
        <v>1666</v>
      </c>
      <c r="H1668" s="867" t="s">
        <v>1701</v>
      </c>
      <c r="I1668" s="704">
        <v>2</v>
      </c>
      <c r="J1668" s="868" t="s">
        <v>1603</v>
      </c>
      <c r="K1668" s="779">
        <v>0</v>
      </c>
      <c r="L1668" s="779">
        <v>86</v>
      </c>
      <c r="M1668" s="779">
        <v>0</v>
      </c>
      <c r="N1668" s="779">
        <f t="shared" si="30"/>
        <v>86</v>
      </c>
      <c r="O1668" s="832"/>
    </row>
    <row r="1669" spans="1:15">
      <c r="A1669" s="864" t="s">
        <v>37</v>
      </c>
      <c r="B1669" s="864" t="s">
        <v>37</v>
      </c>
      <c r="C1669" s="864" t="s">
        <v>753</v>
      </c>
      <c r="D1669" s="692">
        <v>2014</v>
      </c>
      <c r="E1669" s="762" t="s">
        <v>532</v>
      </c>
      <c r="F1669" s="689" t="s">
        <v>1021</v>
      </c>
      <c r="G1669" s="689" t="s">
        <v>1666</v>
      </c>
      <c r="H1669" s="867" t="s">
        <v>1672</v>
      </c>
      <c r="I1669" s="704">
        <v>1</v>
      </c>
      <c r="J1669" s="868" t="s">
        <v>1603</v>
      </c>
      <c r="K1669" s="779">
        <v>0</v>
      </c>
      <c r="L1669" s="779">
        <v>8031</v>
      </c>
      <c r="M1669" s="779">
        <v>0</v>
      </c>
      <c r="N1669" s="779">
        <f t="shared" si="30"/>
        <v>8031</v>
      </c>
      <c r="O1669" s="832"/>
    </row>
    <row r="1670" spans="1:15">
      <c r="A1670" s="864" t="s">
        <v>37</v>
      </c>
      <c r="B1670" s="864" t="s">
        <v>37</v>
      </c>
      <c r="C1670" s="864" t="s">
        <v>753</v>
      </c>
      <c r="D1670" s="692">
        <v>2014</v>
      </c>
      <c r="E1670" s="762" t="s">
        <v>532</v>
      </c>
      <c r="F1670" s="689" t="s">
        <v>1021</v>
      </c>
      <c r="G1670" s="689" t="s">
        <v>1666</v>
      </c>
      <c r="H1670" s="867" t="s">
        <v>672</v>
      </c>
      <c r="I1670" s="704">
        <v>1</v>
      </c>
      <c r="J1670" s="868" t="s">
        <v>1603</v>
      </c>
      <c r="K1670" s="779">
        <v>0</v>
      </c>
      <c r="L1670" s="779">
        <v>8475</v>
      </c>
      <c r="M1670" s="779">
        <v>0</v>
      </c>
      <c r="N1670" s="779">
        <f t="shared" si="30"/>
        <v>8475</v>
      </c>
      <c r="O1670" s="832"/>
    </row>
    <row r="1671" spans="1:15">
      <c r="A1671" s="864" t="s">
        <v>37</v>
      </c>
      <c r="B1671" s="864" t="s">
        <v>37</v>
      </c>
      <c r="C1671" s="864" t="s">
        <v>753</v>
      </c>
      <c r="D1671" s="692">
        <v>2014</v>
      </c>
      <c r="E1671" s="762" t="s">
        <v>532</v>
      </c>
      <c r="F1671" s="689" t="s">
        <v>1021</v>
      </c>
      <c r="G1671" s="689" t="s">
        <v>1666</v>
      </c>
      <c r="H1671" s="867" t="s">
        <v>674</v>
      </c>
      <c r="I1671" s="704">
        <v>1</v>
      </c>
      <c r="J1671" s="868" t="s">
        <v>1603</v>
      </c>
      <c r="K1671" s="779">
        <v>0</v>
      </c>
      <c r="L1671" s="779">
        <v>2659</v>
      </c>
      <c r="M1671" s="779">
        <v>0</v>
      </c>
      <c r="N1671" s="779">
        <f t="shared" si="30"/>
        <v>2659</v>
      </c>
      <c r="O1671" s="832"/>
    </row>
    <row r="1672" spans="1:15">
      <c r="A1672" s="864" t="s">
        <v>37</v>
      </c>
      <c r="B1672" s="864" t="s">
        <v>37</v>
      </c>
      <c r="C1672" s="864" t="s">
        <v>753</v>
      </c>
      <c r="D1672" s="692">
        <v>2014</v>
      </c>
      <c r="E1672" s="762" t="s">
        <v>532</v>
      </c>
      <c r="F1672" s="689" t="s">
        <v>1021</v>
      </c>
      <c r="G1672" s="689" t="s">
        <v>1664</v>
      </c>
      <c r="H1672" s="867" t="s">
        <v>1687</v>
      </c>
      <c r="I1672" s="830" t="s">
        <v>400</v>
      </c>
      <c r="J1672" s="868" t="s">
        <v>1587</v>
      </c>
      <c r="K1672" s="779">
        <v>0</v>
      </c>
      <c r="L1672" s="779">
        <v>34</v>
      </c>
      <c r="M1672" s="779">
        <v>0</v>
      </c>
      <c r="N1672" s="779">
        <f t="shared" si="30"/>
        <v>34</v>
      </c>
      <c r="O1672" s="832"/>
    </row>
    <row r="1673" spans="1:15">
      <c r="A1673" s="864" t="s">
        <v>37</v>
      </c>
      <c r="B1673" s="864" t="s">
        <v>37</v>
      </c>
      <c r="C1673" s="864" t="s">
        <v>753</v>
      </c>
      <c r="D1673" s="692">
        <v>2014</v>
      </c>
      <c r="E1673" s="762" t="s">
        <v>532</v>
      </c>
      <c r="F1673" s="689" t="s">
        <v>1021</v>
      </c>
      <c r="G1673" s="689" t="s">
        <v>1664</v>
      </c>
      <c r="H1673" s="867" t="s">
        <v>843</v>
      </c>
      <c r="I1673" s="830" t="s">
        <v>400</v>
      </c>
      <c r="J1673" s="868" t="s">
        <v>1587</v>
      </c>
      <c r="K1673" s="779">
        <v>0</v>
      </c>
      <c r="L1673" s="779">
        <v>7</v>
      </c>
      <c r="M1673" s="779">
        <v>0</v>
      </c>
      <c r="N1673" s="779">
        <f t="shared" si="30"/>
        <v>7</v>
      </c>
      <c r="O1673" s="832"/>
    </row>
    <row r="1674" spans="1:15">
      <c r="A1674" s="864" t="s">
        <v>37</v>
      </c>
      <c r="B1674" s="864" t="s">
        <v>37</v>
      </c>
      <c r="C1674" s="864" t="s">
        <v>753</v>
      </c>
      <c r="D1674" s="692">
        <v>2014</v>
      </c>
      <c r="E1674" s="762" t="s">
        <v>532</v>
      </c>
      <c r="F1674" s="689" t="s">
        <v>1021</v>
      </c>
      <c r="G1674" s="689" t="s">
        <v>1664</v>
      </c>
      <c r="H1674" s="867" t="s">
        <v>1702</v>
      </c>
      <c r="I1674" s="704">
        <v>1</v>
      </c>
      <c r="J1674" s="868" t="s">
        <v>1587</v>
      </c>
      <c r="K1674" s="779">
        <v>0</v>
      </c>
      <c r="L1674" s="779">
        <v>4</v>
      </c>
      <c r="M1674" s="779">
        <v>0</v>
      </c>
      <c r="N1674" s="779">
        <f t="shared" si="30"/>
        <v>4</v>
      </c>
      <c r="O1674" s="832"/>
    </row>
    <row r="1675" spans="1:15">
      <c r="A1675" s="864" t="s">
        <v>37</v>
      </c>
      <c r="B1675" s="864" t="s">
        <v>37</v>
      </c>
      <c r="C1675" s="864" t="s">
        <v>753</v>
      </c>
      <c r="D1675" s="692">
        <v>2014</v>
      </c>
      <c r="E1675" s="762" t="s">
        <v>532</v>
      </c>
      <c r="F1675" s="689" t="s">
        <v>1021</v>
      </c>
      <c r="G1675" s="689" t="s">
        <v>1664</v>
      </c>
      <c r="H1675" s="867" t="s">
        <v>598</v>
      </c>
      <c r="I1675" s="704">
        <v>1</v>
      </c>
      <c r="J1675" s="868" t="s">
        <v>1587</v>
      </c>
      <c r="K1675" s="779">
        <v>0</v>
      </c>
      <c r="L1675" s="779">
        <v>906</v>
      </c>
      <c r="M1675" s="779">
        <v>0</v>
      </c>
      <c r="N1675" s="779">
        <f t="shared" si="30"/>
        <v>906</v>
      </c>
      <c r="O1675" s="832"/>
    </row>
    <row r="1676" spans="1:15">
      <c r="A1676" s="864" t="s">
        <v>37</v>
      </c>
      <c r="B1676" s="864" t="s">
        <v>37</v>
      </c>
      <c r="C1676" s="864" t="s">
        <v>753</v>
      </c>
      <c r="D1676" s="692">
        <v>2014</v>
      </c>
      <c r="E1676" s="762" t="s">
        <v>532</v>
      </c>
      <c r="F1676" s="689" t="s">
        <v>1021</v>
      </c>
      <c r="G1676" s="689" t="s">
        <v>1664</v>
      </c>
      <c r="H1676" s="867" t="s">
        <v>1703</v>
      </c>
      <c r="I1676" s="704">
        <v>1</v>
      </c>
      <c r="J1676" s="868" t="s">
        <v>1587</v>
      </c>
      <c r="K1676" s="779">
        <v>0</v>
      </c>
      <c r="L1676" s="779">
        <v>2</v>
      </c>
      <c r="M1676" s="779">
        <v>0</v>
      </c>
      <c r="N1676" s="779">
        <f t="shared" si="30"/>
        <v>2</v>
      </c>
      <c r="O1676" s="832"/>
    </row>
    <row r="1677" spans="1:15">
      <c r="A1677" s="864" t="s">
        <v>37</v>
      </c>
      <c r="B1677" s="864" t="s">
        <v>37</v>
      </c>
      <c r="C1677" s="864" t="s">
        <v>753</v>
      </c>
      <c r="D1677" s="692">
        <v>2014</v>
      </c>
      <c r="E1677" s="762" t="s">
        <v>532</v>
      </c>
      <c r="F1677" s="689" t="s">
        <v>1021</v>
      </c>
      <c r="G1677" s="689" t="s">
        <v>1664</v>
      </c>
      <c r="H1677" s="867" t="s">
        <v>1689</v>
      </c>
      <c r="I1677" s="830" t="s">
        <v>400</v>
      </c>
      <c r="J1677" s="868" t="s">
        <v>1587</v>
      </c>
      <c r="K1677" s="779">
        <v>0</v>
      </c>
      <c r="L1677" s="779">
        <v>300</v>
      </c>
      <c r="M1677" s="779">
        <v>0</v>
      </c>
      <c r="N1677" s="779">
        <f t="shared" si="30"/>
        <v>300</v>
      </c>
      <c r="O1677" s="832"/>
    </row>
    <row r="1678" spans="1:15">
      <c r="A1678" s="864" t="s">
        <v>37</v>
      </c>
      <c r="B1678" s="864" t="s">
        <v>37</v>
      </c>
      <c r="C1678" s="864" t="s">
        <v>753</v>
      </c>
      <c r="D1678" s="692">
        <v>2014</v>
      </c>
      <c r="E1678" s="762" t="s">
        <v>532</v>
      </c>
      <c r="F1678" s="689" t="s">
        <v>1021</v>
      </c>
      <c r="G1678" s="689" t="s">
        <v>1664</v>
      </c>
      <c r="H1678" s="867" t="s">
        <v>1675</v>
      </c>
      <c r="I1678" s="704">
        <v>1</v>
      </c>
      <c r="J1678" s="868" t="s">
        <v>1587</v>
      </c>
      <c r="K1678" s="779">
        <v>0</v>
      </c>
      <c r="L1678" s="779">
        <v>66</v>
      </c>
      <c r="M1678" s="779">
        <v>0</v>
      </c>
      <c r="N1678" s="779">
        <f t="shared" si="30"/>
        <v>66</v>
      </c>
      <c r="O1678" s="832"/>
    </row>
    <row r="1679" spans="1:15">
      <c r="A1679" s="864" t="s">
        <v>37</v>
      </c>
      <c r="B1679" s="864" t="s">
        <v>37</v>
      </c>
      <c r="C1679" s="864" t="s">
        <v>753</v>
      </c>
      <c r="D1679" s="692">
        <v>2014</v>
      </c>
      <c r="E1679" s="762" t="s">
        <v>532</v>
      </c>
      <c r="F1679" s="689" t="s">
        <v>1021</v>
      </c>
      <c r="G1679" s="689" t="s">
        <v>1664</v>
      </c>
      <c r="H1679" s="867" t="s">
        <v>649</v>
      </c>
      <c r="I1679" s="704">
        <v>1</v>
      </c>
      <c r="J1679" s="868" t="s">
        <v>1587</v>
      </c>
      <c r="K1679" s="779">
        <v>0</v>
      </c>
      <c r="L1679" s="779">
        <v>7218</v>
      </c>
      <c r="M1679" s="779">
        <v>0</v>
      </c>
      <c r="N1679" s="779">
        <f t="shared" si="30"/>
        <v>7218</v>
      </c>
      <c r="O1679" s="832"/>
    </row>
    <row r="1680" spans="1:15">
      <c r="A1680" s="864" t="s">
        <v>37</v>
      </c>
      <c r="B1680" s="864" t="s">
        <v>37</v>
      </c>
      <c r="C1680" s="864" t="s">
        <v>753</v>
      </c>
      <c r="D1680" s="692">
        <v>2014</v>
      </c>
      <c r="E1680" s="762" t="s">
        <v>532</v>
      </c>
      <c r="F1680" s="689" t="s">
        <v>1021</v>
      </c>
      <c r="G1680" s="689" t="s">
        <v>1664</v>
      </c>
      <c r="H1680" s="867" t="s">
        <v>1704</v>
      </c>
      <c r="I1680" s="830" t="s">
        <v>400</v>
      </c>
      <c r="J1680" s="868" t="s">
        <v>1587</v>
      </c>
      <c r="K1680" s="779">
        <v>0</v>
      </c>
      <c r="L1680" s="779">
        <v>9</v>
      </c>
      <c r="M1680" s="779">
        <v>0</v>
      </c>
      <c r="N1680" s="779">
        <f t="shared" si="30"/>
        <v>9</v>
      </c>
      <c r="O1680" s="832"/>
    </row>
    <row r="1681" spans="1:15">
      <c r="A1681" s="864" t="s">
        <v>37</v>
      </c>
      <c r="B1681" s="864" t="s">
        <v>37</v>
      </c>
      <c r="C1681" s="864" t="s">
        <v>753</v>
      </c>
      <c r="D1681" s="692">
        <v>2014</v>
      </c>
      <c r="E1681" s="762" t="s">
        <v>532</v>
      </c>
      <c r="F1681" s="689" t="s">
        <v>1021</v>
      </c>
      <c r="G1681" s="689" t="s">
        <v>1664</v>
      </c>
      <c r="H1681" s="867" t="s">
        <v>1705</v>
      </c>
      <c r="I1681" s="704">
        <v>1</v>
      </c>
      <c r="J1681" s="868" t="s">
        <v>1587</v>
      </c>
      <c r="K1681" s="779">
        <v>0</v>
      </c>
      <c r="L1681" s="779">
        <v>33</v>
      </c>
      <c r="M1681" s="779">
        <v>0</v>
      </c>
      <c r="N1681" s="779">
        <f t="shared" si="30"/>
        <v>33</v>
      </c>
      <c r="O1681" s="832"/>
    </row>
    <row r="1682" spans="1:15">
      <c r="A1682" s="864" t="s">
        <v>37</v>
      </c>
      <c r="B1682" s="864" t="s">
        <v>37</v>
      </c>
      <c r="C1682" s="864" t="s">
        <v>753</v>
      </c>
      <c r="D1682" s="692">
        <v>2014</v>
      </c>
      <c r="E1682" s="762" t="s">
        <v>532</v>
      </c>
      <c r="F1682" s="689" t="s">
        <v>1021</v>
      </c>
      <c r="G1682" s="689" t="s">
        <v>1664</v>
      </c>
      <c r="H1682" s="867" t="s">
        <v>1706</v>
      </c>
      <c r="I1682" s="704">
        <v>1</v>
      </c>
      <c r="J1682" s="868" t="s">
        <v>1587</v>
      </c>
      <c r="K1682" s="779">
        <v>0</v>
      </c>
      <c r="L1682" s="779">
        <v>18</v>
      </c>
      <c r="M1682" s="779">
        <v>0</v>
      </c>
      <c r="N1682" s="779">
        <f t="shared" si="30"/>
        <v>18</v>
      </c>
      <c r="O1682" s="832"/>
    </row>
    <row r="1683" spans="1:15">
      <c r="A1683" s="864" t="s">
        <v>37</v>
      </c>
      <c r="B1683" s="864" t="s">
        <v>37</v>
      </c>
      <c r="C1683" s="864" t="s">
        <v>753</v>
      </c>
      <c r="D1683" s="692">
        <v>2014</v>
      </c>
      <c r="E1683" s="762" t="s">
        <v>532</v>
      </c>
      <c r="F1683" s="689" t="s">
        <v>1021</v>
      </c>
      <c r="G1683" s="689" t="s">
        <v>1664</v>
      </c>
      <c r="H1683" s="867" t="s">
        <v>1707</v>
      </c>
      <c r="I1683" s="704">
        <v>1</v>
      </c>
      <c r="J1683" s="868" t="s">
        <v>1587</v>
      </c>
      <c r="K1683" s="779">
        <v>0</v>
      </c>
      <c r="L1683" s="779">
        <v>6</v>
      </c>
      <c r="M1683" s="779">
        <v>0</v>
      </c>
      <c r="N1683" s="779">
        <f t="shared" si="30"/>
        <v>6</v>
      </c>
      <c r="O1683" s="832"/>
    </row>
    <row r="1684" spans="1:15">
      <c r="A1684" s="864" t="s">
        <v>37</v>
      </c>
      <c r="B1684" s="864" t="s">
        <v>37</v>
      </c>
      <c r="C1684" s="864" t="s">
        <v>753</v>
      </c>
      <c r="D1684" s="692">
        <v>2014</v>
      </c>
      <c r="E1684" s="762" t="s">
        <v>532</v>
      </c>
      <c r="F1684" s="689" t="s">
        <v>1021</v>
      </c>
      <c r="G1684" s="689" t="s">
        <v>1664</v>
      </c>
      <c r="H1684" s="867" t="s">
        <v>669</v>
      </c>
      <c r="I1684" s="704">
        <v>1</v>
      </c>
      <c r="J1684" s="868" t="s">
        <v>1587</v>
      </c>
      <c r="K1684" s="779">
        <v>0</v>
      </c>
      <c r="L1684" s="779">
        <v>43</v>
      </c>
      <c r="M1684" s="779">
        <v>0</v>
      </c>
      <c r="N1684" s="779">
        <f t="shared" si="30"/>
        <v>43</v>
      </c>
      <c r="O1684" s="832"/>
    </row>
    <row r="1685" spans="1:15">
      <c r="A1685" s="864" t="s">
        <v>37</v>
      </c>
      <c r="B1685" s="864" t="s">
        <v>37</v>
      </c>
      <c r="C1685" s="864" t="s">
        <v>753</v>
      </c>
      <c r="D1685" s="692">
        <v>2014</v>
      </c>
      <c r="E1685" s="762" t="s">
        <v>532</v>
      </c>
      <c r="F1685" s="689" t="s">
        <v>1021</v>
      </c>
      <c r="G1685" s="689" t="s">
        <v>1664</v>
      </c>
      <c r="H1685" s="867" t="s">
        <v>672</v>
      </c>
      <c r="I1685" s="704">
        <v>1</v>
      </c>
      <c r="J1685" s="868" t="s">
        <v>1587</v>
      </c>
      <c r="K1685" s="779">
        <v>0</v>
      </c>
      <c r="L1685" s="779">
        <v>62</v>
      </c>
      <c r="M1685" s="779">
        <v>0</v>
      </c>
      <c r="N1685" s="779">
        <f t="shared" si="30"/>
        <v>62</v>
      </c>
      <c r="O1685" s="832"/>
    </row>
    <row r="1686" spans="1:15">
      <c r="A1686" s="864" t="s">
        <v>37</v>
      </c>
      <c r="B1686" s="864" t="s">
        <v>37</v>
      </c>
      <c r="C1686" s="864" t="s">
        <v>753</v>
      </c>
      <c r="D1686" s="692">
        <v>2014</v>
      </c>
      <c r="E1686" s="762" t="s">
        <v>532</v>
      </c>
      <c r="F1686" s="689" t="s">
        <v>1021</v>
      </c>
      <c r="G1686" s="689" t="s">
        <v>1664</v>
      </c>
      <c r="H1686" s="867" t="s">
        <v>674</v>
      </c>
      <c r="I1686" s="704">
        <v>1</v>
      </c>
      <c r="J1686" s="868" t="s">
        <v>1587</v>
      </c>
      <c r="K1686" s="779">
        <v>0</v>
      </c>
      <c r="L1686" s="779">
        <v>92</v>
      </c>
      <c r="M1686" s="779">
        <v>0</v>
      </c>
      <c r="N1686" s="779">
        <f t="shared" si="30"/>
        <v>92</v>
      </c>
      <c r="O1686" s="832"/>
    </row>
    <row r="1687" spans="1:15">
      <c r="A1687" s="864" t="s">
        <v>37</v>
      </c>
      <c r="B1687" s="864" t="s">
        <v>37</v>
      </c>
      <c r="C1687" s="864" t="s">
        <v>753</v>
      </c>
      <c r="D1687" s="692">
        <v>2014</v>
      </c>
      <c r="E1687" s="762" t="s">
        <v>532</v>
      </c>
      <c r="F1687" s="689" t="s">
        <v>1021</v>
      </c>
      <c r="G1687" s="689" t="s">
        <v>1664</v>
      </c>
      <c r="H1687" s="867" t="s">
        <v>679</v>
      </c>
      <c r="I1687" s="704">
        <v>1</v>
      </c>
      <c r="J1687" s="868" t="s">
        <v>1587</v>
      </c>
      <c r="K1687" s="779">
        <v>0</v>
      </c>
      <c r="L1687" s="779">
        <v>6031</v>
      </c>
      <c r="M1687" s="779">
        <v>0</v>
      </c>
      <c r="N1687" s="779">
        <f t="shared" si="30"/>
        <v>6031</v>
      </c>
      <c r="O1687" s="832"/>
    </row>
    <row r="1688" spans="1:15">
      <c r="A1688" s="864" t="s">
        <v>37</v>
      </c>
      <c r="B1688" s="864" t="s">
        <v>37</v>
      </c>
      <c r="C1688" s="864" t="s">
        <v>753</v>
      </c>
      <c r="D1688" s="692">
        <v>2014</v>
      </c>
      <c r="E1688" s="762" t="s">
        <v>532</v>
      </c>
      <c r="F1688" s="689" t="s">
        <v>1021</v>
      </c>
      <c r="G1688" s="689" t="s">
        <v>1663</v>
      </c>
      <c r="H1688" s="867" t="s">
        <v>669</v>
      </c>
      <c r="I1688" s="704">
        <v>1</v>
      </c>
      <c r="J1688" s="868" t="s">
        <v>1598</v>
      </c>
      <c r="K1688" s="779">
        <v>0</v>
      </c>
      <c r="L1688" s="779">
        <v>26250</v>
      </c>
      <c r="M1688" s="779">
        <v>0</v>
      </c>
      <c r="N1688" s="779">
        <f t="shared" si="30"/>
        <v>26250</v>
      </c>
      <c r="O1688" s="832"/>
    </row>
    <row r="1689" spans="1:15">
      <c r="A1689" s="864" t="s">
        <v>37</v>
      </c>
      <c r="B1689" s="864" t="s">
        <v>37</v>
      </c>
      <c r="C1689" s="864" t="s">
        <v>753</v>
      </c>
      <c r="D1689" s="692">
        <v>2014</v>
      </c>
      <c r="E1689" s="762" t="s">
        <v>532</v>
      </c>
      <c r="F1689" s="689" t="s">
        <v>1021</v>
      </c>
      <c r="G1689" s="689" t="s">
        <v>1663</v>
      </c>
      <c r="H1689" s="867" t="s">
        <v>674</v>
      </c>
      <c r="I1689" s="704">
        <v>1</v>
      </c>
      <c r="J1689" s="868" t="s">
        <v>1598</v>
      </c>
      <c r="K1689" s="779">
        <v>0</v>
      </c>
      <c r="L1689" s="779">
        <v>1501</v>
      </c>
      <c r="M1689" s="779">
        <v>0</v>
      </c>
      <c r="N1689" s="779">
        <f t="shared" si="30"/>
        <v>1501</v>
      </c>
      <c r="O1689" s="832"/>
    </row>
    <row r="1690" spans="1:15">
      <c r="A1690" s="864" t="s">
        <v>37</v>
      </c>
      <c r="B1690" s="864" t="s">
        <v>37</v>
      </c>
      <c r="C1690" s="864" t="s">
        <v>753</v>
      </c>
      <c r="D1690" s="692">
        <v>2014</v>
      </c>
      <c r="E1690" s="762" t="s">
        <v>532</v>
      </c>
      <c r="F1690" s="689" t="s">
        <v>1021</v>
      </c>
      <c r="G1690" s="689" t="s">
        <v>1666</v>
      </c>
      <c r="H1690" s="867" t="s">
        <v>1708</v>
      </c>
      <c r="I1690" s="830" t="s">
        <v>400</v>
      </c>
      <c r="J1690" s="868" t="s">
        <v>1604</v>
      </c>
      <c r="K1690" s="779">
        <v>0</v>
      </c>
      <c r="L1690" s="779">
        <v>0</v>
      </c>
      <c r="M1690" s="779">
        <v>1</v>
      </c>
      <c r="N1690" s="779">
        <f t="shared" si="30"/>
        <v>1</v>
      </c>
      <c r="O1690" s="832"/>
    </row>
    <row r="1691" spans="1:15">
      <c r="A1691" s="864" t="s">
        <v>37</v>
      </c>
      <c r="B1691" s="864" t="s">
        <v>37</v>
      </c>
      <c r="C1691" s="864" t="s">
        <v>753</v>
      </c>
      <c r="D1691" s="692">
        <v>2014</v>
      </c>
      <c r="E1691" s="762" t="s">
        <v>532</v>
      </c>
      <c r="F1691" s="689" t="s">
        <v>1021</v>
      </c>
      <c r="G1691" s="689" t="s">
        <v>1666</v>
      </c>
      <c r="H1691" s="867" t="s">
        <v>1687</v>
      </c>
      <c r="I1691" s="830" t="s">
        <v>400</v>
      </c>
      <c r="J1691" s="868" t="s">
        <v>1604</v>
      </c>
      <c r="K1691" s="779">
        <v>0</v>
      </c>
      <c r="L1691" s="779">
        <v>573</v>
      </c>
      <c r="M1691" s="779">
        <v>0</v>
      </c>
      <c r="N1691" s="779">
        <f t="shared" si="30"/>
        <v>573</v>
      </c>
      <c r="O1691" s="832"/>
    </row>
    <row r="1692" spans="1:15">
      <c r="A1692" s="864" t="s">
        <v>37</v>
      </c>
      <c r="B1692" s="864" t="s">
        <v>37</v>
      </c>
      <c r="C1692" s="864" t="s">
        <v>753</v>
      </c>
      <c r="D1692" s="692">
        <v>2014</v>
      </c>
      <c r="E1692" s="762" t="s">
        <v>532</v>
      </c>
      <c r="F1692" s="689" t="s">
        <v>1021</v>
      </c>
      <c r="G1692" s="689" t="s">
        <v>1666</v>
      </c>
      <c r="H1692" s="867" t="s">
        <v>994</v>
      </c>
      <c r="I1692" s="704">
        <v>1</v>
      </c>
      <c r="J1692" s="868" t="s">
        <v>1604</v>
      </c>
      <c r="K1692" s="779">
        <v>0</v>
      </c>
      <c r="L1692" s="779">
        <v>0</v>
      </c>
      <c r="M1692" s="779">
        <v>1</v>
      </c>
      <c r="N1692" s="779">
        <f t="shared" si="30"/>
        <v>1</v>
      </c>
      <c r="O1692" s="832"/>
    </row>
    <row r="1693" spans="1:15">
      <c r="A1693" s="864" t="s">
        <v>37</v>
      </c>
      <c r="B1693" s="864" t="s">
        <v>37</v>
      </c>
      <c r="C1693" s="864" t="s">
        <v>753</v>
      </c>
      <c r="D1693" s="692">
        <v>2014</v>
      </c>
      <c r="E1693" s="762" t="s">
        <v>532</v>
      </c>
      <c r="F1693" s="689" t="s">
        <v>1021</v>
      </c>
      <c r="G1693" s="689" t="s">
        <v>1666</v>
      </c>
      <c r="H1693" s="867" t="s">
        <v>1709</v>
      </c>
      <c r="I1693" s="830" t="s">
        <v>400</v>
      </c>
      <c r="J1693" s="868" t="s">
        <v>1604</v>
      </c>
      <c r="K1693" s="779">
        <v>0</v>
      </c>
      <c r="L1693" s="779">
        <v>36</v>
      </c>
      <c r="M1693" s="779">
        <v>0</v>
      </c>
      <c r="N1693" s="779">
        <f t="shared" si="30"/>
        <v>36</v>
      </c>
      <c r="O1693" s="832"/>
    </row>
    <row r="1694" spans="1:15">
      <c r="A1694" s="864" t="s">
        <v>37</v>
      </c>
      <c r="B1694" s="864" t="s">
        <v>37</v>
      </c>
      <c r="C1694" s="864" t="s">
        <v>753</v>
      </c>
      <c r="D1694" s="692">
        <v>2014</v>
      </c>
      <c r="E1694" s="762" t="s">
        <v>532</v>
      </c>
      <c r="F1694" s="689" t="s">
        <v>1021</v>
      </c>
      <c r="G1694" s="689" t="s">
        <v>1666</v>
      </c>
      <c r="H1694" s="867" t="s">
        <v>1667</v>
      </c>
      <c r="I1694" s="704">
        <v>2</v>
      </c>
      <c r="J1694" s="868" t="s">
        <v>1604</v>
      </c>
      <c r="K1694" s="779">
        <v>0</v>
      </c>
      <c r="L1694" s="779">
        <v>1682</v>
      </c>
      <c r="M1694" s="779">
        <v>15</v>
      </c>
      <c r="N1694" s="779">
        <f t="shared" si="30"/>
        <v>1697</v>
      </c>
      <c r="O1694" s="832"/>
    </row>
    <row r="1695" spans="1:15">
      <c r="A1695" s="864" t="s">
        <v>37</v>
      </c>
      <c r="B1695" s="864" t="s">
        <v>37</v>
      </c>
      <c r="C1695" s="864" t="s">
        <v>753</v>
      </c>
      <c r="D1695" s="692">
        <v>2014</v>
      </c>
      <c r="E1695" s="762" t="s">
        <v>532</v>
      </c>
      <c r="F1695" s="689" t="s">
        <v>1021</v>
      </c>
      <c r="G1695" s="689" t="s">
        <v>1666</v>
      </c>
      <c r="H1695" s="867" t="s">
        <v>1710</v>
      </c>
      <c r="I1695" s="830" t="s">
        <v>400</v>
      </c>
      <c r="J1695" s="868" t="s">
        <v>1604</v>
      </c>
      <c r="K1695" s="779">
        <v>0</v>
      </c>
      <c r="L1695" s="779">
        <v>897</v>
      </c>
      <c r="M1695" s="779">
        <v>117</v>
      </c>
      <c r="N1695" s="779">
        <f t="shared" si="30"/>
        <v>1014</v>
      </c>
      <c r="O1695" s="832"/>
    </row>
    <row r="1696" spans="1:15">
      <c r="A1696" s="864" t="s">
        <v>37</v>
      </c>
      <c r="B1696" s="864" t="s">
        <v>37</v>
      </c>
      <c r="C1696" s="864" t="s">
        <v>753</v>
      </c>
      <c r="D1696" s="692">
        <v>2014</v>
      </c>
      <c r="E1696" s="762" t="s">
        <v>532</v>
      </c>
      <c r="F1696" s="689" t="s">
        <v>1021</v>
      </c>
      <c r="G1696" s="689" t="s">
        <v>1666</v>
      </c>
      <c r="H1696" s="867" t="s">
        <v>1668</v>
      </c>
      <c r="I1696" s="830" t="s">
        <v>400</v>
      </c>
      <c r="J1696" s="868" t="s">
        <v>1604</v>
      </c>
      <c r="K1696" s="779">
        <v>0</v>
      </c>
      <c r="L1696" s="779">
        <v>30</v>
      </c>
      <c r="M1696" s="779">
        <v>2</v>
      </c>
      <c r="N1696" s="779">
        <f t="shared" si="30"/>
        <v>32</v>
      </c>
      <c r="O1696" s="832"/>
    </row>
    <row r="1697" spans="1:15">
      <c r="A1697" s="864" t="s">
        <v>37</v>
      </c>
      <c r="B1697" s="864" t="s">
        <v>37</v>
      </c>
      <c r="C1697" s="864" t="s">
        <v>753</v>
      </c>
      <c r="D1697" s="692">
        <v>2014</v>
      </c>
      <c r="E1697" s="762" t="s">
        <v>532</v>
      </c>
      <c r="F1697" s="689" t="s">
        <v>1021</v>
      </c>
      <c r="G1697" s="689" t="s">
        <v>1666</v>
      </c>
      <c r="H1697" s="867" t="s">
        <v>1711</v>
      </c>
      <c r="I1697" s="830" t="s">
        <v>400</v>
      </c>
      <c r="J1697" s="868" t="s">
        <v>1604</v>
      </c>
      <c r="K1697" s="779">
        <v>0</v>
      </c>
      <c r="L1697" s="779">
        <v>0</v>
      </c>
      <c r="M1697" s="779">
        <v>1</v>
      </c>
      <c r="N1697" s="779">
        <f t="shared" si="30"/>
        <v>1</v>
      </c>
      <c r="O1697" s="832"/>
    </row>
    <row r="1698" spans="1:15">
      <c r="A1698" s="864" t="s">
        <v>37</v>
      </c>
      <c r="B1698" s="864" t="s">
        <v>37</v>
      </c>
      <c r="C1698" s="864" t="s">
        <v>753</v>
      </c>
      <c r="D1698" s="692">
        <v>2014</v>
      </c>
      <c r="E1698" s="762" t="s">
        <v>532</v>
      </c>
      <c r="F1698" s="689" t="s">
        <v>1021</v>
      </c>
      <c r="G1698" s="689" t="s">
        <v>1666</v>
      </c>
      <c r="H1698" s="867" t="s">
        <v>1712</v>
      </c>
      <c r="I1698" s="830" t="s">
        <v>400</v>
      </c>
      <c r="J1698" s="868" t="s">
        <v>1604</v>
      </c>
      <c r="K1698" s="779">
        <v>0</v>
      </c>
      <c r="L1698" s="779">
        <v>513</v>
      </c>
      <c r="M1698" s="779">
        <v>260</v>
      </c>
      <c r="N1698" s="779">
        <f t="shared" si="30"/>
        <v>773</v>
      </c>
      <c r="O1698" s="832"/>
    </row>
    <row r="1699" spans="1:15">
      <c r="A1699" s="864" t="s">
        <v>37</v>
      </c>
      <c r="B1699" s="864" t="s">
        <v>37</v>
      </c>
      <c r="C1699" s="864" t="s">
        <v>753</v>
      </c>
      <c r="D1699" s="692">
        <v>2014</v>
      </c>
      <c r="E1699" s="762" t="s">
        <v>532</v>
      </c>
      <c r="F1699" s="689" t="s">
        <v>1021</v>
      </c>
      <c r="G1699" s="689" t="s">
        <v>1666</v>
      </c>
      <c r="H1699" s="867" t="s">
        <v>1713</v>
      </c>
      <c r="I1699" s="830" t="s">
        <v>400</v>
      </c>
      <c r="J1699" s="868" t="s">
        <v>1604</v>
      </c>
      <c r="K1699" s="779">
        <v>0</v>
      </c>
      <c r="L1699" s="779">
        <v>1</v>
      </c>
      <c r="M1699" s="779">
        <v>0</v>
      </c>
      <c r="N1699" s="779">
        <f t="shared" si="30"/>
        <v>1</v>
      </c>
      <c r="O1699" s="832"/>
    </row>
    <row r="1700" spans="1:15">
      <c r="A1700" s="864" t="s">
        <v>37</v>
      </c>
      <c r="B1700" s="864" t="s">
        <v>37</v>
      </c>
      <c r="C1700" s="864" t="s">
        <v>753</v>
      </c>
      <c r="D1700" s="692">
        <v>2014</v>
      </c>
      <c r="E1700" s="762" t="s">
        <v>532</v>
      </c>
      <c r="F1700" s="689" t="s">
        <v>1021</v>
      </c>
      <c r="G1700" s="689" t="s">
        <v>1666</v>
      </c>
      <c r="H1700" s="867" t="s">
        <v>1714</v>
      </c>
      <c r="I1700" s="830" t="s">
        <v>400</v>
      </c>
      <c r="J1700" s="868" t="s">
        <v>1604</v>
      </c>
      <c r="K1700" s="779">
        <v>0</v>
      </c>
      <c r="L1700" s="779">
        <v>1277</v>
      </c>
      <c r="M1700" s="779">
        <v>440</v>
      </c>
      <c r="N1700" s="779">
        <f t="shared" si="30"/>
        <v>1717</v>
      </c>
      <c r="O1700" s="832"/>
    </row>
    <row r="1701" spans="1:15">
      <c r="A1701" s="864" t="s">
        <v>37</v>
      </c>
      <c r="B1701" s="864" t="s">
        <v>37</v>
      </c>
      <c r="C1701" s="864" t="s">
        <v>753</v>
      </c>
      <c r="D1701" s="692">
        <v>2014</v>
      </c>
      <c r="E1701" s="762" t="s">
        <v>532</v>
      </c>
      <c r="F1701" s="689" t="s">
        <v>1021</v>
      </c>
      <c r="G1701" s="689" t="s">
        <v>1666</v>
      </c>
      <c r="H1701" s="867" t="s">
        <v>1692</v>
      </c>
      <c r="I1701" s="704">
        <v>1</v>
      </c>
      <c r="J1701" s="868" t="s">
        <v>1604</v>
      </c>
      <c r="K1701" s="779">
        <v>0</v>
      </c>
      <c r="L1701" s="779">
        <v>0</v>
      </c>
      <c r="M1701" s="779">
        <v>310</v>
      </c>
      <c r="N1701" s="779">
        <f t="shared" si="30"/>
        <v>310</v>
      </c>
      <c r="O1701" s="832"/>
    </row>
    <row r="1702" spans="1:15">
      <c r="A1702" s="864" t="s">
        <v>37</v>
      </c>
      <c r="B1702" s="864" t="s">
        <v>37</v>
      </c>
      <c r="C1702" s="864" t="s">
        <v>753</v>
      </c>
      <c r="D1702" s="692">
        <v>2014</v>
      </c>
      <c r="E1702" s="762" t="s">
        <v>532</v>
      </c>
      <c r="F1702" s="689" t="s">
        <v>1021</v>
      </c>
      <c r="G1702" s="689" t="s">
        <v>1666</v>
      </c>
      <c r="H1702" s="867" t="s">
        <v>1693</v>
      </c>
      <c r="I1702" s="704">
        <v>1</v>
      </c>
      <c r="J1702" s="868" t="s">
        <v>1604</v>
      </c>
      <c r="K1702" s="779">
        <v>0</v>
      </c>
      <c r="L1702" s="779">
        <v>0</v>
      </c>
      <c r="M1702" s="779">
        <v>8</v>
      </c>
      <c r="N1702" s="779">
        <f t="shared" si="30"/>
        <v>8</v>
      </c>
      <c r="O1702" s="832"/>
    </row>
    <row r="1703" spans="1:15">
      <c r="A1703" s="864" t="s">
        <v>37</v>
      </c>
      <c r="B1703" s="864" t="s">
        <v>37</v>
      </c>
      <c r="C1703" s="864" t="s">
        <v>753</v>
      </c>
      <c r="D1703" s="692">
        <v>2014</v>
      </c>
      <c r="E1703" s="762" t="s">
        <v>532</v>
      </c>
      <c r="F1703" s="689" t="s">
        <v>1021</v>
      </c>
      <c r="G1703" s="689" t="s">
        <v>1666</v>
      </c>
      <c r="H1703" s="867" t="s">
        <v>1715</v>
      </c>
      <c r="I1703" s="830" t="s">
        <v>400</v>
      </c>
      <c r="J1703" s="868" t="s">
        <v>1604</v>
      </c>
      <c r="K1703" s="779">
        <v>0</v>
      </c>
      <c r="L1703" s="779">
        <v>0</v>
      </c>
      <c r="M1703" s="779">
        <v>8</v>
      </c>
      <c r="N1703" s="779">
        <f t="shared" si="30"/>
        <v>8</v>
      </c>
      <c r="O1703" s="832"/>
    </row>
    <row r="1704" spans="1:15">
      <c r="A1704" s="864" t="s">
        <v>37</v>
      </c>
      <c r="B1704" s="864" t="s">
        <v>37</v>
      </c>
      <c r="C1704" s="864" t="s">
        <v>753</v>
      </c>
      <c r="D1704" s="692">
        <v>2014</v>
      </c>
      <c r="E1704" s="762" t="s">
        <v>532</v>
      </c>
      <c r="F1704" s="689" t="s">
        <v>1021</v>
      </c>
      <c r="G1704" s="689" t="s">
        <v>1666</v>
      </c>
      <c r="H1704" s="867" t="s">
        <v>1716</v>
      </c>
      <c r="I1704" s="830" t="s">
        <v>400</v>
      </c>
      <c r="J1704" s="868" t="s">
        <v>1604</v>
      </c>
      <c r="K1704" s="779">
        <v>0</v>
      </c>
      <c r="L1704" s="779">
        <v>0</v>
      </c>
      <c r="M1704" s="779">
        <v>2</v>
      </c>
      <c r="N1704" s="779">
        <f t="shared" si="30"/>
        <v>2</v>
      </c>
      <c r="O1704" s="832"/>
    </row>
    <row r="1705" spans="1:15">
      <c r="A1705" s="864" t="s">
        <v>37</v>
      </c>
      <c r="B1705" s="864" t="s">
        <v>37</v>
      </c>
      <c r="C1705" s="864" t="s">
        <v>753</v>
      </c>
      <c r="D1705" s="692">
        <v>2014</v>
      </c>
      <c r="E1705" s="762" t="s">
        <v>532</v>
      </c>
      <c r="F1705" s="689" t="s">
        <v>1021</v>
      </c>
      <c r="G1705" s="689" t="s">
        <v>1666</v>
      </c>
      <c r="H1705" s="867" t="s">
        <v>843</v>
      </c>
      <c r="I1705" s="830" t="s">
        <v>400</v>
      </c>
      <c r="J1705" s="868" t="s">
        <v>1604</v>
      </c>
      <c r="K1705" s="779">
        <v>0</v>
      </c>
      <c r="L1705" s="779">
        <v>586</v>
      </c>
      <c r="M1705" s="779">
        <v>2</v>
      </c>
      <c r="N1705" s="779">
        <f t="shared" si="30"/>
        <v>588</v>
      </c>
      <c r="O1705" s="832"/>
    </row>
    <row r="1706" spans="1:15">
      <c r="A1706" s="864" t="s">
        <v>37</v>
      </c>
      <c r="B1706" s="864" t="s">
        <v>37</v>
      </c>
      <c r="C1706" s="864" t="s">
        <v>753</v>
      </c>
      <c r="D1706" s="692">
        <v>2014</v>
      </c>
      <c r="E1706" s="762" t="s">
        <v>532</v>
      </c>
      <c r="F1706" s="689" t="s">
        <v>1021</v>
      </c>
      <c r="G1706" s="689" t="s">
        <v>1666</v>
      </c>
      <c r="H1706" s="867" t="s">
        <v>1717</v>
      </c>
      <c r="I1706" s="830" t="s">
        <v>400</v>
      </c>
      <c r="J1706" s="868" t="s">
        <v>1604</v>
      </c>
      <c r="K1706" s="779">
        <v>0</v>
      </c>
      <c r="L1706" s="779">
        <v>0</v>
      </c>
      <c r="M1706" s="779">
        <v>1</v>
      </c>
      <c r="N1706" s="779">
        <f t="shared" si="30"/>
        <v>1</v>
      </c>
      <c r="O1706" s="832"/>
    </row>
    <row r="1707" spans="1:15">
      <c r="A1707" s="864" t="s">
        <v>37</v>
      </c>
      <c r="B1707" s="864" t="s">
        <v>37</v>
      </c>
      <c r="C1707" s="864" t="s">
        <v>753</v>
      </c>
      <c r="D1707" s="692">
        <v>2014</v>
      </c>
      <c r="E1707" s="762" t="s">
        <v>532</v>
      </c>
      <c r="F1707" s="689" t="s">
        <v>1021</v>
      </c>
      <c r="G1707" s="689" t="s">
        <v>1666</v>
      </c>
      <c r="H1707" s="867" t="s">
        <v>1718</v>
      </c>
      <c r="I1707" s="830" t="s">
        <v>400</v>
      </c>
      <c r="J1707" s="868" t="s">
        <v>1604</v>
      </c>
      <c r="K1707" s="779">
        <v>0</v>
      </c>
      <c r="L1707" s="779">
        <v>0</v>
      </c>
      <c r="M1707" s="779">
        <v>31</v>
      </c>
      <c r="N1707" s="779">
        <f t="shared" si="30"/>
        <v>31</v>
      </c>
      <c r="O1707" s="832"/>
    </row>
    <row r="1708" spans="1:15">
      <c r="A1708" s="864" t="s">
        <v>37</v>
      </c>
      <c r="B1708" s="864" t="s">
        <v>37</v>
      </c>
      <c r="C1708" s="864" t="s">
        <v>753</v>
      </c>
      <c r="D1708" s="692">
        <v>2014</v>
      </c>
      <c r="E1708" s="762" t="s">
        <v>532</v>
      </c>
      <c r="F1708" s="689" t="s">
        <v>1021</v>
      </c>
      <c r="G1708" s="689" t="s">
        <v>1666</v>
      </c>
      <c r="H1708" s="867" t="s">
        <v>1719</v>
      </c>
      <c r="I1708" s="830" t="s">
        <v>400</v>
      </c>
      <c r="J1708" s="868" t="s">
        <v>1604</v>
      </c>
      <c r="K1708" s="779">
        <v>0</v>
      </c>
      <c r="L1708" s="779">
        <v>0</v>
      </c>
      <c r="M1708" s="779">
        <v>1</v>
      </c>
      <c r="N1708" s="779">
        <f t="shared" si="30"/>
        <v>1</v>
      </c>
      <c r="O1708" s="832"/>
    </row>
    <row r="1709" spans="1:15">
      <c r="A1709" s="864" t="s">
        <v>37</v>
      </c>
      <c r="B1709" s="864" t="s">
        <v>37</v>
      </c>
      <c r="C1709" s="864" t="s">
        <v>753</v>
      </c>
      <c r="D1709" s="692">
        <v>2014</v>
      </c>
      <c r="E1709" s="762" t="s">
        <v>532</v>
      </c>
      <c r="F1709" s="689" t="s">
        <v>1021</v>
      </c>
      <c r="G1709" s="689" t="s">
        <v>1666</v>
      </c>
      <c r="H1709" s="867" t="s">
        <v>1720</v>
      </c>
      <c r="I1709" s="830" t="s">
        <v>400</v>
      </c>
      <c r="J1709" s="868" t="s">
        <v>1604</v>
      </c>
      <c r="K1709" s="779">
        <v>0</v>
      </c>
      <c r="L1709" s="779">
        <v>0</v>
      </c>
      <c r="M1709" s="779">
        <v>2</v>
      </c>
      <c r="N1709" s="779">
        <f t="shared" si="30"/>
        <v>2</v>
      </c>
      <c r="O1709" s="832"/>
    </row>
    <row r="1710" spans="1:15">
      <c r="A1710" s="864" t="s">
        <v>37</v>
      </c>
      <c r="B1710" s="864" t="s">
        <v>37</v>
      </c>
      <c r="C1710" s="864" t="s">
        <v>753</v>
      </c>
      <c r="D1710" s="692">
        <v>2014</v>
      </c>
      <c r="E1710" s="762" t="s">
        <v>532</v>
      </c>
      <c r="F1710" s="689" t="s">
        <v>1021</v>
      </c>
      <c r="G1710" s="689" t="s">
        <v>1666</v>
      </c>
      <c r="H1710" s="867" t="s">
        <v>1721</v>
      </c>
      <c r="I1710" s="830" t="s">
        <v>400</v>
      </c>
      <c r="J1710" s="868" t="s">
        <v>1604</v>
      </c>
      <c r="K1710" s="779">
        <v>0</v>
      </c>
      <c r="L1710" s="779">
        <v>973</v>
      </c>
      <c r="M1710" s="779">
        <v>36</v>
      </c>
      <c r="N1710" s="779">
        <f t="shared" si="30"/>
        <v>1009</v>
      </c>
      <c r="O1710" s="832"/>
    </row>
    <row r="1711" spans="1:15">
      <c r="A1711" s="864" t="s">
        <v>37</v>
      </c>
      <c r="B1711" s="864" t="s">
        <v>37</v>
      </c>
      <c r="C1711" s="864" t="s">
        <v>753</v>
      </c>
      <c r="D1711" s="692">
        <v>2014</v>
      </c>
      <c r="E1711" s="762" t="s">
        <v>532</v>
      </c>
      <c r="F1711" s="689" t="s">
        <v>1021</v>
      </c>
      <c r="G1711" s="689" t="s">
        <v>1666</v>
      </c>
      <c r="H1711" s="867" t="s">
        <v>1722</v>
      </c>
      <c r="I1711" s="830" t="s">
        <v>400</v>
      </c>
      <c r="J1711" s="868" t="s">
        <v>1604</v>
      </c>
      <c r="K1711" s="779">
        <v>0</v>
      </c>
      <c r="L1711" s="779">
        <v>0</v>
      </c>
      <c r="M1711" s="779">
        <v>1</v>
      </c>
      <c r="N1711" s="779">
        <f t="shared" si="30"/>
        <v>1</v>
      </c>
      <c r="O1711" s="832"/>
    </row>
    <row r="1712" spans="1:15">
      <c r="A1712" s="864" t="s">
        <v>37</v>
      </c>
      <c r="B1712" s="864" t="s">
        <v>37</v>
      </c>
      <c r="C1712" s="864" t="s">
        <v>753</v>
      </c>
      <c r="D1712" s="692">
        <v>2014</v>
      </c>
      <c r="E1712" s="762" t="s">
        <v>532</v>
      </c>
      <c r="F1712" s="689" t="s">
        <v>1021</v>
      </c>
      <c r="G1712" s="689" t="s">
        <v>1666</v>
      </c>
      <c r="H1712" s="867" t="s">
        <v>1701</v>
      </c>
      <c r="I1712" s="704">
        <v>2</v>
      </c>
      <c r="J1712" s="868" t="s">
        <v>1604</v>
      </c>
      <c r="K1712" s="779">
        <v>0</v>
      </c>
      <c r="L1712" s="779">
        <v>6760</v>
      </c>
      <c r="M1712" s="779">
        <v>88</v>
      </c>
      <c r="N1712" s="779">
        <f t="shared" si="30"/>
        <v>6848</v>
      </c>
      <c r="O1712" s="832"/>
    </row>
    <row r="1713" spans="1:15">
      <c r="A1713" s="864" t="s">
        <v>37</v>
      </c>
      <c r="B1713" s="864" t="s">
        <v>37</v>
      </c>
      <c r="C1713" s="864" t="s">
        <v>753</v>
      </c>
      <c r="D1713" s="692">
        <v>2014</v>
      </c>
      <c r="E1713" s="762" t="s">
        <v>532</v>
      </c>
      <c r="F1713" s="689" t="s">
        <v>1021</v>
      </c>
      <c r="G1713" s="689" t="s">
        <v>1666</v>
      </c>
      <c r="H1713" s="867" t="s">
        <v>1723</v>
      </c>
      <c r="I1713" s="830" t="s">
        <v>400</v>
      </c>
      <c r="J1713" s="868" t="s">
        <v>1604</v>
      </c>
      <c r="K1713" s="779">
        <v>0</v>
      </c>
      <c r="L1713" s="779">
        <v>0</v>
      </c>
      <c r="M1713" s="779">
        <v>1</v>
      </c>
      <c r="N1713" s="779">
        <f t="shared" si="30"/>
        <v>1</v>
      </c>
      <c r="O1713" s="832"/>
    </row>
    <row r="1714" spans="1:15">
      <c r="A1714" s="864" t="s">
        <v>37</v>
      </c>
      <c r="B1714" s="864" t="s">
        <v>37</v>
      </c>
      <c r="C1714" s="864" t="s">
        <v>753</v>
      </c>
      <c r="D1714" s="692">
        <v>2014</v>
      </c>
      <c r="E1714" s="762" t="s">
        <v>532</v>
      </c>
      <c r="F1714" s="689" t="s">
        <v>1021</v>
      </c>
      <c r="G1714" s="689" t="s">
        <v>1666</v>
      </c>
      <c r="H1714" s="867" t="s">
        <v>1702</v>
      </c>
      <c r="I1714" s="704">
        <v>1</v>
      </c>
      <c r="J1714" s="868" t="s">
        <v>1604</v>
      </c>
      <c r="K1714" s="779">
        <v>0</v>
      </c>
      <c r="L1714" s="779">
        <v>47</v>
      </c>
      <c r="M1714" s="779">
        <v>0</v>
      </c>
      <c r="N1714" s="779">
        <f t="shared" si="30"/>
        <v>47</v>
      </c>
      <c r="O1714" s="832"/>
    </row>
    <row r="1715" spans="1:15">
      <c r="A1715" s="864" t="s">
        <v>37</v>
      </c>
      <c r="B1715" s="864" t="s">
        <v>37</v>
      </c>
      <c r="C1715" s="864" t="s">
        <v>753</v>
      </c>
      <c r="D1715" s="692">
        <v>2014</v>
      </c>
      <c r="E1715" s="762" t="s">
        <v>532</v>
      </c>
      <c r="F1715" s="689" t="s">
        <v>1021</v>
      </c>
      <c r="G1715" s="689" t="s">
        <v>1666</v>
      </c>
      <c r="H1715" s="867" t="s">
        <v>598</v>
      </c>
      <c r="I1715" s="704">
        <v>1</v>
      </c>
      <c r="J1715" s="868" t="s">
        <v>1604</v>
      </c>
      <c r="K1715" s="779">
        <v>0</v>
      </c>
      <c r="L1715" s="779">
        <v>1</v>
      </c>
      <c r="M1715" s="779">
        <v>2</v>
      </c>
      <c r="N1715" s="779">
        <f t="shared" si="30"/>
        <v>3</v>
      </c>
      <c r="O1715" s="832"/>
    </row>
    <row r="1716" spans="1:15">
      <c r="A1716" s="864" t="s">
        <v>37</v>
      </c>
      <c r="B1716" s="864" t="s">
        <v>37</v>
      </c>
      <c r="C1716" s="864" t="s">
        <v>753</v>
      </c>
      <c r="D1716" s="692">
        <v>2014</v>
      </c>
      <c r="E1716" s="762" t="s">
        <v>532</v>
      </c>
      <c r="F1716" s="689" t="s">
        <v>1021</v>
      </c>
      <c r="G1716" s="689" t="s">
        <v>1666</v>
      </c>
      <c r="H1716" s="867" t="s">
        <v>1672</v>
      </c>
      <c r="I1716" s="704">
        <v>1</v>
      </c>
      <c r="J1716" s="868" t="s">
        <v>1604</v>
      </c>
      <c r="K1716" s="779">
        <v>0</v>
      </c>
      <c r="L1716" s="779">
        <v>21716</v>
      </c>
      <c r="M1716" s="779">
        <v>129</v>
      </c>
      <c r="N1716" s="779">
        <f t="shared" si="30"/>
        <v>21845</v>
      </c>
      <c r="O1716" s="832"/>
    </row>
    <row r="1717" spans="1:15">
      <c r="A1717" s="864" t="s">
        <v>37</v>
      </c>
      <c r="B1717" s="864" t="s">
        <v>37</v>
      </c>
      <c r="C1717" s="864" t="s">
        <v>753</v>
      </c>
      <c r="D1717" s="692">
        <v>2014</v>
      </c>
      <c r="E1717" s="762" t="s">
        <v>532</v>
      </c>
      <c r="F1717" s="689" t="s">
        <v>1021</v>
      </c>
      <c r="G1717" s="689" t="s">
        <v>1666</v>
      </c>
      <c r="H1717" s="867" t="s">
        <v>1724</v>
      </c>
      <c r="I1717" s="830" t="s">
        <v>400</v>
      </c>
      <c r="J1717" s="868" t="s">
        <v>1604</v>
      </c>
      <c r="K1717" s="779">
        <v>0</v>
      </c>
      <c r="L1717" s="779">
        <v>32</v>
      </c>
      <c r="M1717" s="779">
        <v>1</v>
      </c>
      <c r="N1717" s="779">
        <f t="shared" si="30"/>
        <v>33</v>
      </c>
      <c r="O1717" s="832"/>
    </row>
    <row r="1718" spans="1:15">
      <c r="A1718" s="864" t="s">
        <v>37</v>
      </c>
      <c r="B1718" s="864" t="s">
        <v>37</v>
      </c>
      <c r="C1718" s="864" t="s">
        <v>753</v>
      </c>
      <c r="D1718" s="692">
        <v>2014</v>
      </c>
      <c r="E1718" s="762" t="s">
        <v>532</v>
      </c>
      <c r="F1718" s="689" t="s">
        <v>1021</v>
      </c>
      <c r="G1718" s="689" t="s">
        <v>1666</v>
      </c>
      <c r="H1718" s="867" t="s">
        <v>1725</v>
      </c>
      <c r="I1718" s="830" t="s">
        <v>400</v>
      </c>
      <c r="J1718" s="868" t="s">
        <v>1604</v>
      </c>
      <c r="K1718" s="779">
        <v>0</v>
      </c>
      <c r="L1718" s="779">
        <v>0</v>
      </c>
      <c r="M1718" s="779">
        <v>1</v>
      </c>
      <c r="N1718" s="779">
        <f t="shared" si="30"/>
        <v>1</v>
      </c>
      <c r="O1718" s="832"/>
    </row>
    <row r="1719" spans="1:15">
      <c r="A1719" s="864" t="s">
        <v>37</v>
      </c>
      <c r="B1719" s="864" t="s">
        <v>37</v>
      </c>
      <c r="C1719" s="864" t="s">
        <v>753</v>
      </c>
      <c r="D1719" s="692">
        <v>2014</v>
      </c>
      <c r="E1719" s="762" t="s">
        <v>532</v>
      </c>
      <c r="F1719" s="689" t="s">
        <v>1021</v>
      </c>
      <c r="G1719" s="689" t="s">
        <v>1666</v>
      </c>
      <c r="H1719" s="867" t="s">
        <v>1679</v>
      </c>
      <c r="I1719" s="830" t="s">
        <v>400</v>
      </c>
      <c r="J1719" s="868" t="s">
        <v>1604</v>
      </c>
      <c r="K1719" s="779">
        <v>0</v>
      </c>
      <c r="L1719" s="779">
        <v>0</v>
      </c>
      <c r="M1719" s="779">
        <v>10</v>
      </c>
      <c r="N1719" s="779">
        <f t="shared" si="30"/>
        <v>10</v>
      </c>
      <c r="O1719" s="832"/>
    </row>
    <row r="1720" spans="1:15">
      <c r="A1720" s="864" t="s">
        <v>37</v>
      </c>
      <c r="B1720" s="864" t="s">
        <v>37</v>
      </c>
      <c r="C1720" s="864" t="s">
        <v>753</v>
      </c>
      <c r="D1720" s="692">
        <v>2014</v>
      </c>
      <c r="E1720" s="763" t="s">
        <v>532</v>
      </c>
      <c r="F1720" s="689" t="s">
        <v>1021</v>
      </c>
      <c r="G1720" s="689" t="s">
        <v>1666</v>
      </c>
      <c r="H1720" s="869" t="s">
        <v>1726</v>
      </c>
      <c r="I1720" s="830" t="s">
        <v>400</v>
      </c>
      <c r="J1720" s="870" t="s">
        <v>1604</v>
      </c>
      <c r="K1720" s="779">
        <v>0</v>
      </c>
      <c r="L1720" s="779">
        <v>0</v>
      </c>
      <c r="M1720" s="779">
        <v>12</v>
      </c>
      <c r="N1720" s="779">
        <f t="shared" si="30"/>
        <v>12</v>
      </c>
    </row>
    <row r="1721" spans="1:15">
      <c r="A1721" s="864" t="s">
        <v>37</v>
      </c>
      <c r="B1721" s="864" t="s">
        <v>37</v>
      </c>
      <c r="C1721" s="864" t="s">
        <v>753</v>
      </c>
      <c r="D1721" s="692">
        <v>2014</v>
      </c>
      <c r="E1721" s="763" t="s">
        <v>532</v>
      </c>
      <c r="F1721" s="689" t="s">
        <v>1021</v>
      </c>
      <c r="G1721" s="689" t="s">
        <v>1666</v>
      </c>
      <c r="H1721" s="867" t="s">
        <v>1727</v>
      </c>
      <c r="I1721" s="830" t="s">
        <v>400</v>
      </c>
      <c r="J1721" s="868" t="s">
        <v>1604</v>
      </c>
      <c r="K1721" s="779">
        <v>0</v>
      </c>
      <c r="L1721" s="779">
        <v>171</v>
      </c>
      <c r="M1721" s="779">
        <v>5</v>
      </c>
      <c r="N1721" s="779">
        <f t="shared" si="30"/>
        <v>176</v>
      </c>
      <c r="O1721" s="832"/>
    </row>
    <row r="1722" spans="1:15">
      <c r="A1722" s="864" t="s">
        <v>37</v>
      </c>
      <c r="B1722" s="864" t="s">
        <v>37</v>
      </c>
      <c r="C1722" s="864" t="s">
        <v>753</v>
      </c>
      <c r="D1722" s="692">
        <v>2014</v>
      </c>
      <c r="E1722" s="763" t="s">
        <v>532</v>
      </c>
      <c r="F1722" s="689" t="s">
        <v>1021</v>
      </c>
      <c r="G1722" s="689" t="s">
        <v>1666</v>
      </c>
      <c r="H1722" s="867" t="s">
        <v>1675</v>
      </c>
      <c r="I1722" s="704">
        <v>1</v>
      </c>
      <c r="J1722" s="868" t="s">
        <v>1604</v>
      </c>
      <c r="K1722" s="779">
        <v>0</v>
      </c>
      <c r="L1722" s="779">
        <v>79</v>
      </c>
      <c r="M1722" s="779">
        <v>1</v>
      </c>
      <c r="N1722" s="779">
        <f t="shared" ref="N1722:N1785" si="31">K1722+L1722+M1722</f>
        <v>80</v>
      </c>
      <c r="O1722" s="832"/>
    </row>
    <row r="1723" spans="1:15">
      <c r="A1723" s="864" t="s">
        <v>37</v>
      </c>
      <c r="B1723" s="864" t="s">
        <v>37</v>
      </c>
      <c r="C1723" s="864" t="s">
        <v>753</v>
      </c>
      <c r="D1723" s="692">
        <v>2014</v>
      </c>
      <c r="E1723" s="763" t="s">
        <v>532</v>
      </c>
      <c r="F1723" s="689" t="s">
        <v>1021</v>
      </c>
      <c r="G1723" s="689" t="s">
        <v>1666</v>
      </c>
      <c r="H1723" s="867" t="s">
        <v>1728</v>
      </c>
      <c r="I1723" s="830" t="s">
        <v>400</v>
      </c>
      <c r="J1723" s="868" t="s">
        <v>1604</v>
      </c>
      <c r="K1723" s="779">
        <v>0</v>
      </c>
      <c r="L1723" s="779">
        <v>0</v>
      </c>
      <c r="M1723" s="779">
        <v>3</v>
      </c>
      <c r="N1723" s="779">
        <f t="shared" si="31"/>
        <v>3</v>
      </c>
      <c r="O1723" s="832"/>
    </row>
    <row r="1724" spans="1:15">
      <c r="A1724" s="864" t="s">
        <v>37</v>
      </c>
      <c r="B1724" s="864" t="s">
        <v>37</v>
      </c>
      <c r="C1724" s="864" t="s">
        <v>753</v>
      </c>
      <c r="D1724" s="692">
        <v>2014</v>
      </c>
      <c r="E1724" s="763" t="s">
        <v>532</v>
      </c>
      <c r="F1724" s="689" t="s">
        <v>1021</v>
      </c>
      <c r="G1724" s="689" t="s">
        <v>1666</v>
      </c>
      <c r="H1724" s="867" t="s">
        <v>1729</v>
      </c>
      <c r="I1724" s="830" t="s">
        <v>400</v>
      </c>
      <c r="J1724" s="868" t="s">
        <v>1604</v>
      </c>
      <c r="K1724" s="779">
        <v>0</v>
      </c>
      <c r="L1724" s="779">
        <v>0</v>
      </c>
      <c r="M1724" s="779">
        <v>12</v>
      </c>
      <c r="N1724" s="779">
        <f t="shared" si="31"/>
        <v>12</v>
      </c>
      <c r="O1724" s="832"/>
    </row>
    <row r="1725" spans="1:15">
      <c r="A1725" s="864" t="s">
        <v>37</v>
      </c>
      <c r="B1725" s="864" t="s">
        <v>37</v>
      </c>
      <c r="C1725" s="864" t="s">
        <v>753</v>
      </c>
      <c r="D1725" s="692">
        <v>2014</v>
      </c>
      <c r="E1725" s="763" t="s">
        <v>532</v>
      </c>
      <c r="F1725" s="689" t="s">
        <v>1021</v>
      </c>
      <c r="G1725" s="689" t="s">
        <v>1666</v>
      </c>
      <c r="H1725" s="867" t="s">
        <v>1730</v>
      </c>
      <c r="I1725" s="830" t="s">
        <v>400</v>
      </c>
      <c r="J1725" s="868" t="s">
        <v>1604</v>
      </c>
      <c r="K1725" s="779">
        <v>0</v>
      </c>
      <c r="L1725" s="779">
        <v>0</v>
      </c>
      <c r="M1725" s="779">
        <v>2</v>
      </c>
      <c r="N1725" s="779">
        <f t="shared" si="31"/>
        <v>2</v>
      </c>
      <c r="O1725" s="832"/>
    </row>
    <row r="1726" spans="1:15">
      <c r="A1726" s="864" t="s">
        <v>37</v>
      </c>
      <c r="B1726" s="864" t="s">
        <v>37</v>
      </c>
      <c r="C1726" s="864" t="s">
        <v>753</v>
      </c>
      <c r="D1726" s="692">
        <v>2014</v>
      </c>
      <c r="E1726" s="763" t="s">
        <v>532</v>
      </c>
      <c r="F1726" s="689" t="s">
        <v>1021</v>
      </c>
      <c r="G1726" s="689" t="s">
        <v>1666</v>
      </c>
      <c r="H1726" s="867" t="s">
        <v>1731</v>
      </c>
      <c r="I1726" s="830" t="s">
        <v>400</v>
      </c>
      <c r="J1726" s="868" t="s">
        <v>1604</v>
      </c>
      <c r="K1726" s="779">
        <v>0</v>
      </c>
      <c r="L1726" s="779">
        <v>0</v>
      </c>
      <c r="M1726" s="779">
        <v>1</v>
      </c>
      <c r="N1726" s="779">
        <f t="shared" si="31"/>
        <v>1</v>
      </c>
      <c r="O1726" s="832"/>
    </row>
    <row r="1727" spans="1:15">
      <c r="A1727" s="864" t="s">
        <v>37</v>
      </c>
      <c r="B1727" s="864" t="s">
        <v>37</v>
      </c>
      <c r="C1727" s="864" t="s">
        <v>753</v>
      </c>
      <c r="D1727" s="692">
        <v>2014</v>
      </c>
      <c r="E1727" s="763" t="s">
        <v>532</v>
      </c>
      <c r="F1727" s="689" t="s">
        <v>1021</v>
      </c>
      <c r="G1727" s="689" t="s">
        <v>1666</v>
      </c>
      <c r="H1727" s="867" t="s">
        <v>1732</v>
      </c>
      <c r="I1727" s="830" t="s">
        <v>400</v>
      </c>
      <c r="J1727" s="868" t="s">
        <v>1604</v>
      </c>
      <c r="K1727" s="779">
        <v>0</v>
      </c>
      <c r="L1727" s="779">
        <v>0</v>
      </c>
      <c r="M1727" s="779">
        <v>1</v>
      </c>
      <c r="N1727" s="779">
        <f t="shared" si="31"/>
        <v>1</v>
      </c>
      <c r="O1727" s="832"/>
    </row>
    <row r="1728" spans="1:15">
      <c r="A1728" s="864" t="s">
        <v>37</v>
      </c>
      <c r="B1728" s="864" t="s">
        <v>37</v>
      </c>
      <c r="C1728" s="864" t="s">
        <v>753</v>
      </c>
      <c r="D1728" s="692">
        <v>2014</v>
      </c>
      <c r="E1728" s="763" t="s">
        <v>532</v>
      </c>
      <c r="F1728" s="689" t="s">
        <v>1021</v>
      </c>
      <c r="G1728" s="689" t="s">
        <v>1666</v>
      </c>
      <c r="H1728" s="867" t="s">
        <v>1733</v>
      </c>
      <c r="I1728" s="830" t="s">
        <v>400</v>
      </c>
      <c r="J1728" s="868" t="s">
        <v>1604</v>
      </c>
      <c r="K1728" s="779">
        <v>0</v>
      </c>
      <c r="L1728" s="779">
        <v>0</v>
      </c>
      <c r="M1728" s="779">
        <v>7</v>
      </c>
      <c r="N1728" s="779">
        <f t="shared" si="31"/>
        <v>7</v>
      </c>
      <c r="O1728" s="832"/>
    </row>
    <row r="1729" spans="1:15">
      <c r="A1729" s="864" t="s">
        <v>37</v>
      </c>
      <c r="B1729" s="864" t="s">
        <v>37</v>
      </c>
      <c r="C1729" s="864" t="s">
        <v>753</v>
      </c>
      <c r="D1729" s="692">
        <v>2014</v>
      </c>
      <c r="E1729" s="763" t="s">
        <v>532</v>
      </c>
      <c r="F1729" s="689" t="s">
        <v>1021</v>
      </c>
      <c r="G1729" s="689" t="s">
        <v>1666</v>
      </c>
      <c r="H1729" s="867" t="s">
        <v>1734</v>
      </c>
      <c r="I1729" s="830" t="s">
        <v>400</v>
      </c>
      <c r="J1729" s="868" t="s">
        <v>1604</v>
      </c>
      <c r="K1729" s="779">
        <v>0</v>
      </c>
      <c r="L1729" s="779">
        <v>0</v>
      </c>
      <c r="M1729" s="779">
        <v>7</v>
      </c>
      <c r="N1729" s="779">
        <f t="shared" si="31"/>
        <v>7</v>
      </c>
      <c r="O1729" s="832"/>
    </row>
    <row r="1730" spans="1:15">
      <c r="A1730" s="864" t="s">
        <v>37</v>
      </c>
      <c r="B1730" s="864" t="s">
        <v>37</v>
      </c>
      <c r="C1730" s="864" t="s">
        <v>753</v>
      </c>
      <c r="D1730" s="692">
        <v>2014</v>
      </c>
      <c r="E1730" s="763" t="s">
        <v>532</v>
      </c>
      <c r="F1730" s="689" t="s">
        <v>1021</v>
      </c>
      <c r="G1730" s="689" t="s">
        <v>1666</v>
      </c>
      <c r="H1730" s="867" t="s">
        <v>1735</v>
      </c>
      <c r="I1730" s="830" t="s">
        <v>400</v>
      </c>
      <c r="J1730" s="868" t="s">
        <v>1604</v>
      </c>
      <c r="K1730" s="779">
        <v>0</v>
      </c>
      <c r="L1730" s="779">
        <v>0</v>
      </c>
      <c r="M1730" s="779">
        <v>1</v>
      </c>
      <c r="N1730" s="779">
        <f t="shared" si="31"/>
        <v>1</v>
      </c>
      <c r="O1730" s="832"/>
    </row>
    <row r="1731" spans="1:15">
      <c r="A1731" s="864" t="s">
        <v>37</v>
      </c>
      <c r="B1731" s="864" t="s">
        <v>37</v>
      </c>
      <c r="C1731" s="864" t="s">
        <v>753</v>
      </c>
      <c r="D1731" s="692">
        <v>2014</v>
      </c>
      <c r="E1731" s="763" t="s">
        <v>532</v>
      </c>
      <c r="F1731" s="689" t="s">
        <v>1021</v>
      </c>
      <c r="G1731" s="689" t="s">
        <v>1666</v>
      </c>
      <c r="H1731" s="867" t="s">
        <v>649</v>
      </c>
      <c r="I1731" s="704">
        <v>1</v>
      </c>
      <c r="J1731" s="868" t="s">
        <v>1604</v>
      </c>
      <c r="K1731" s="779">
        <v>0</v>
      </c>
      <c r="L1731" s="779">
        <v>1</v>
      </c>
      <c r="M1731" s="779">
        <v>0</v>
      </c>
      <c r="N1731" s="779">
        <f t="shared" si="31"/>
        <v>1</v>
      </c>
      <c r="O1731" s="832"/>
    </row>
    <row r="1732" spans="1:15">
      <c r="A1732" s="864" t="s">
        <v>37</v>
      </c>
      <c r="B1732" s="864" t="s">
        <v>37</v>
      </c>
      <c r="C1732" s="864" t="s">
        <v>753</v>
      </c>
      <c r="D1732" s="692">
        <v>2014</v>
      </c>
      <c r="E1732" s="763" t="s">
        <v>532</v>
      </c>
      <c r="F1732" s="689" t="s">
        <v>1021</v>
      </c>
      <c r="G1732" s="689" t="s">
        <v>1666</v>
      </c>
      <c r="H1732" s="867" t="s">
        <v>1736</v>
      </c>
      <c r="I1732" s="830" t="s">
        <v>400</v>
      </c>
      <c r="J1732" s="868" t="s">
        <v>1604</v>
      </c>
      <c r="K1732" s="779">
        <v>0</v>
      </c>
      <c r="L1732" s="779">
        <v>0</v>
      </c>
      <c r="M1732" s="779">
        <v>1</v>
      </c>
      <c r="N1732" s="779">
        <f t="shared" si="31"/>
        <v>1</v>
      </c>
      <c r="O1732" s="832"/>
    </row>
    <row r="1733" spans="1:15">
      <c r="A1733" s="864" t="s">
        <v>37</v>
      </c>
      <c r="B1733" s="864" t="s">
        <v>37</v>
      </c>
      <c r="C1733" s="864" t="s">
        <v>753</v>
      </c>
      <c r="D1733" s="692">
        <v>2014</v>
      </c>
      <c r="E1733" s="763" t="s">
        <v>532</v>
      </c>
      <c r="F1733" s="689" t="s">
        <v>1021</v>
      </c>
      <c r="G1733" s="689" t="s">
        <v>1666</v>
      </c>
      <c r="H1733" s="867" t="s">
        <v>935</v>
      </c>
      <c r="I1733" s="830" t="s">
        <v>400</v>
      </c>
      <c r="J1733" s="868" t="s">
        <v>1604</v>
      </c>
      <c r="K1733" s="779">
        <v>0</v>
      </c>
      <c r="L1733" s="779">
        <v>0</v>
      </c>
      <c r="M1733" s="779">
        <v>4</v>
      </c>
      <c r="N1733" s="779">
        <f t="shared" si="31"/>
        <v>4</v>
      </c>
      <c r="O1733" s="832"/>
    </row>
    <row r="1734" spans="1:15">
      <c r="A1734" s="864" t="s">
        <v>37</v>
      </c>
      <c r="B1734" s="864" t="s">
        <v>37</v>
      </c>
      <c r="C1734" s="864" t="s">
        <v>753</v>
      </c>
      <c r="D1734" s="692">
        <v>2014</v>
      </c>
      <c r="E1734" s="763" t="s">
        <v>532</v>
      </c>
      <c r="F1734" s="689" t="s">
        <v>1021</v>
      </c>
      <c r="G1734" s="689" t="s">
        <v>1666</v>
      </c>
      <c r="H1734" s="867" t="s">
        <v>1737</v>
      </c>
      <c r="I1734" s="830" t="s">
        <v>400</v>
      </c>
      <c r="J1734" s="868" t="s">
        <v>1604</v>
      </c>
      <c r="K1734" s="779">
        <v>0</v>
      </c>
      <c r="L1734" s="779">
        <v>0</v>
      </c>
      <c r="M1734" s="779">
        <v>3</v>
      </c>
      <c r="N1734" s="779">
        <f t="shared" si="31"/>
        <v>3</v>
      </c>
      <c r="O1734" s="832"/>
    </row>
    <row r="1735" spans="1:15">
      <c r="A1735" s="864" t="s">
        <v>37</v>
      </c>
      <c r="B1735" s="864" t="s">
        <v>37</v>
      </c>
      <c r="C1735" s="864" t="s">
        <v>753</v>
      </c>
      <c r="D1735" s="692">
        <v>2014</v>
      </c>
      <c r="E1735" s="763" t="s">
        <v>532</v>
      </c>
      <c r="F1735" s="689" t="s">
        <v>1021</v>
      </c>
      <c r="G1735" s="689" t="s">
        <v>1666</v>
      </c>
      <c r="H1735" s="867" t="s">
        <v>1738</v>
      </c>
      <c r="I1735" s="830" t="s">
        <v>400</v>
      </c>
      <c r="J1735" s="868" t="s">
        <v>1604</v>
      </c>
      <c r="K1735" s="779">
        <v>0</v>
      </c>
      <c r="L1735" s="779">
        <v>0</v>
      </c>
      <c r="M1735" s="779">
        <v>11</v>
      </c>
      <c r="N1735" s="779">
        <f t="shared" si="31"/>
        <v>11</v>
      </c>
      <c r="O1735" s="832"/>
    </row>
    <row r="1736" spans="1:15">
      <c r="A1736" s="864" t="s">
        <v>37</v>
      </c>
      <c r="B1736" s="864" t="s">
        <v>37</v>
      </c>
      <c r="C1736" s="864" t="s">
        <v>753</v>
      </c>
      <c r="D1736" s="692">
        <v>2014</v>
      </c>
      <c r="E1736" s="763" t="s">
        <v>532</v>
      </c>
      <c r="F1736" s="689" t="s">
        <v>1021</v>
      </c>
      <c r="G1736" s="689" t="s">
        <v>1666</v>
      </c>
      <c r="H1736" s="867" t="s">
        <v>1739</v>
      </c>
      <c r="I1736" s="830" t="s">
        <v>400</v>
      </c>
      <c r="J1736" s="868" t="s">
        <v>1604</v>
      </c>
      <c r="K1736" s="779">
        <v>0</v>
      </c>
      <c r="L1736" s="779">
        <v>189</v>
      </c>
      <c r="M1736" s="779">
        <v>2</v>
      </c>
      <c r="N1736" s="779">
        <f t="shared" si="31"/>
        <v>191</v>
      </c>
      <c r="O1736" s="832"/>
    </row>
    <row r="1737" spans="1:15">
      <c r="A1737" s="864" t="s">
        <v>37</v>
      </c>
      <c r="B1737" s="864" t="s">
        <v>37</v>
      </c>
      <c r="C1737" s="864" t="s">
        <v>753</v>
      </c>
      <c r="D1737" s="692">
        <v>2014</v>
      </c>
      <c r="E1737" s="763" t="s">
        <v>532</v>
      </c>
      <c r="F1737" s="689" t="s">
        <v>1021</v>
      </c>
      <c r="G1737" s="689" t="s">
        <v>1666</v>
      </c>
      <c r="H1737" s="867" t="s">
        <v>1740</v>
      </c>
      <c r="I1737" s="830" t="s">
        <v>400</v>
      </c>
      <c r="J1737" s="868" t="s">
        <v>1604</v>
      </c>
      <c r="K1737" s="779">
        <v>0</v>
      </c>
      <c r="L1737" s="779">
        <v>54</v>
      </c>
      <c r="M1737" s="779">
        <v>0</v>
      </c>
      <c r="N1737" s="779">
        <f t="shared" si="31"/>
        <v>54</v>
      </c>
      <c r="O1737" s="832"/>
    </row>
    <row r="1738" spans="1:15">
      <c r="A1738" s="864" t="s">
        <v>37</v>
      </c>
      <c r="B1738" s="864" t="s">
        <v>37</v>
      </c>
      <c r="C1738" s="864" t="s">
        <v>753</v>
      </c>
      <c r="D1738" s="692">
        <v>2014</v>
      </c>
      <c r="E1738" s="763" t="s">
        <v>532</v>
      </c>
      <c r="F1738" s="689" t="s">
        <v>1021</v>
      </c>
      <c r="G1738" s="689" t="s">
        <v>1666</v>
      </c>
      <c r="H1738" s="867" t="s">
        <v>1002</v>
      </c>
      <c r="I1738" s="704">
        <v>1</v>
      </c>
      <c r="J1738" s="868" t="s">
        <v>1604</v>
      </c>
      <c r="K1738" s="779">
        <v>0</v>
      </c>
      <c r="L1738" s="779">
        <v>0</v>
      </c>
      <c r="M1738" s="779">
        <v>31</v>
      </c>
      <c r="N1738" s="779">
        <f t="shared" si="31"/>
        <v>31</v>
      </c>
      <c r="O1738" s="832"/>
    </row>
    <row r="1739" spans="1:15">
      <c r="A1739" s="864" t="s">
        <v>37</v>
      </c>
      <c r="B1739" s="864" t="s">
        <v>37</v>
      </c>
      <c r="C1739" s="864" t="s">
        <v>753</v>
      </c>
      <c r="D1739" s="692">
        <v>2014</v>
      </c>
      <c r="E1739" s="763" t="s">
        <v>532</v>
      </c>
      <c r="F1739" s="689" t="s">
        <v>1021</v>
      </c>
      <c r="G1739" s="689" t="s">
        <v>1666</v>
      </c>
      <c r="H1739" s="867" t="s">
        <v>1005</v>
      </c>
      <c r="I1739" s="704">
        <v>1</v>
      </c>
      <c r="J1739" s="868" t="s">
        <v>1604</v>
      </c>
      <c r="K1739" s="779">
        <v>0</v>
      </c>
      <c r="L1739" s="779">
        <v>0</v>
      </c>
      <c r="M1739" s="779">
        <v>12</v>
      </c>
      <c r="N1739" s="779">
        <f t="shared" si="31"/>
        <v>12</v>
      </c>
      <c r="O1739" s="832"/>
    </row>
    <row r="1740" spans="1:15">
      <c r="A1740" s="864" t="s">
        <v>37</v>
      </c>
      <c r="B1740" s="864" t="s">
        <v>37</v>
      </c>
      <c r="C1740" s="864" t="s">
        <v>753</v>
      </c>
      <c r="D1740" s="692">
        <v>2014</v>
      </c>
      <c r="E1740" s="763" t="s">
        <v>532</v>
      </c>
      <c r="F1740" s="689" t="s">
        <v>1021</v>
      </c>
      <c r="G1740" s="689" t="s">
        <v>1666</v>
      </c>
      <c r="H1740" s="867" t="s">
        <v>1741</v>
      </c>
      <c r="I1740" s="830" t="s">
        <v>400</v>
      </c>
      <c r="J1740" s="868" t="s">
        <v>1604</v>
      </c>
      <c r="K1740" s="779">
        <v>0</v>
      </c>
      <c r="L1740" s="779">
        <v>0</v>
      </c>
      <c r="M1740" s="779">
        <v>1</v>
      </c>
      <c r="N1740" s="779">
        <f t="shared" si="31"/>
        <v>1</v>
      </c>
      <c r="O1740" s="832"/>
    </row>
    <row r="1741" spans="1:15">
      <c r="A1741" s="864" t="s">
        <v>37</v>
      </c>
      <c r="B1741" s="864" t="s">
        <v>37</v>
      </c>
      <c r="C1741" s="864" t="s">
        <v>753</v>
      </c>
      <c r="D1741" s="692">
        <v>2014</v>
      </c>
      <c r="E1741" s="763" t="s">
        <v>532</v>
      </c>
      <c r="F1741" s="689" t="s">
        <v>1021</v>
      </c>
      <c r="G1741" s="689" t="s">
        <v>1666</v>
      </c>
      <c r="H1741" s="867" t="s">
        <v>672</v>
      </c>
      <c r="I1741" s="704">
        <v>1</v>
      </c>
      <c r="J1741" s="868" t="s">
        <v>1604</v>
      </c>
      <c r="K1741" s="779">
        <v>0</v>
      </c>
      <c r="L1741" s="779">
        <v>23926</v>
      </c>
      <c r="M1741" s="779">
        <v>16</v>
      </c>
      <c r="N1741" s="779">
        <f t="shared" si="31"/>
        <v>23942</v>
      </c>
      <c r="O1741" s="832"/>
    </row>
    <row r="1742" spans="1:15">
      <c r="A1742" s="864" t="s">
        <v>37</v>
      </c>
      <c r="B1742" s="864" t="s">
        <v>37</v>
      </c>
      <c r="C1742" s="864" t="s">
        <v>753</v>
      </c>
      <c r="D1742" s="692">
        <v>2014</v>
      </c>
      <c r="E1742" s="763" t="s">
        <v>532</v>
      </c>
      <c r="F1742" s="689" t="s">
        <v>1021</v>
      </c>
      <c r="G1742" s="689" t="s">
        <v>1666</v>
      </c>
      <c r="H1742" s="867" t="s">
        <v>674</v>
      </c>
      <c r="I1742" s="704">
        <v>1</v>
      </c>
      <c r="J1742" s="868" t="s">
        <v>1604</v>
      </c>
      <c r="K1742" s="779">
        <v>0</v>
      </c>
      <c r="L1742" s="779">
        <v>13201</v>
      </c>
      <c r="M1742" s="779">
        <v>11</v>
      </c>
      <c r="N1742" s="779">
        <f t="shared" si="31"/>
        <v>13212</v>
      </c>
      <c r="O1742" s="832"/>
    </row>
    <row r="1743" spans="1:15">
      <c r="A1743" s="864" t="s">
        <v>37</v>
      </c>
      <c r="B1743" s="864" t="s">
        <v>37</v>
      </c>
      <c r="C1743" s="864" t="s">
        <v>753</v>
      </c>
      <c r="D1743" s="692">
        <v>2014</v>
      </c>
      <c r="E1743" s="763" t="s">
        <v>532</v>
      </c>
      <c r="F1743" s="689" t="s">
        <v>1021</v>
      </c>
      <c r="G1743" s="689" t="s">
        <v>1666</v>
      </c>
      <c r="H1743" s="867" t="s">
        <v>1742</v>
      </c>
      <c r="I1743" s="830" t="s">
        <v>400</v>
      </c>
      <c r="J1743" s="868" t="s">
        <v>1604</v>
      </c>
      <c r="K1743" s="779">
        <v>0</v>
      </c>
      <c r="L1743" s="779">
        <v>0</v>
      </c>
      <c r="M1743" s="779">
        <v>9</v>
      </c>
      <c r="N1743" s="779">
        <f t="shared" si="31"/>
        <v>9</v>
      </c>
      <c r="O1743" s="832"/>
    </row>
    <row r="1744" spans="1:15">
      <c r="A1744" s="864" t="s">
        <v>37</v>
      </c>
      <c r="B1744" s="864" t="s">
        <v>37</v>
      </c>
      <c r="C1744" s="864" t="s">
        <v>753</v>
      </c>
      <c r="D1744" s="692">
        <v>2014</v>
      </c>
      <c r="E1744" s="763" t="s">
        <v>532</v>
      </c>
      <c r="F1744" s="689" t="s">
        <v>1427</v>
      </c>
      <c r="G1744" s="689" t="s">
        <v>1605</v>
      </c>
      <c r="H1744" s="867" t="s">
        <v>1687</v>
      </c>
      <c r="I1744" s="830" t="s">
        <v>400</v>
      </c>
      <c r="J1744" s="868" t="s">
        <v>1587</v>
      </c>
      <c r="K1744" s="779">
        <v>0</v>
      </c>
      <c r="L1744" s="779">
        <v>1</v>
      </c>
      <c r="M1744" s="779">
        <v>0</v>
      </c>
      <c r="N1744" s="779">
        <f t="shared" si="31"/>
        <v>1</v>
      </c>
      <c r="O1744" s="832"/>
    </row>
    <row r="1745" spans="1:15">
      <c r="A1745" s="864" t="s">
        <v>37</v>
      </c>
      <c r="B1745" s="864" t="s">
        <v>37</v>
      </c>
      <c r="C1745" s="864" t="s">
        <v>753</v>
      </c>
      <c r="D1745" s="692">
        <v>2014</v>
      </c>
      <c r="E1745" s="763" t="s">
        <v>532</v>
      </c>
      <c r="F1745" s="689" t="s">
        <v>1427</v>
      </c>
      <c r="G1745" s="689" t="s">
        <v>1605</v>
      </c>
      <c r="H1745" s="867" t="s">
        <v>843</v>
      </c>
      <c r="I1745" s="830" t="s">
        <v>400</v>
      </c>
      <c r="J1745" s="868" t="s">
        <v>1587</v>
      </c>
      <c r="K1745" s="779">
        <v>0</v>
      </c>
      <c r="L1745" s="779">
        <v>27</v>
      </c>
      <c r="M1745" s="779">
        <v>0</v>
      </c>
      <c r="N1745" s="779">
        <f t="shared" si="31"/>
        <v>27</v>
      </c>
      <c r="O1745" s="832"/>
    </row>
    <row r="1746" spans="1:15">
      <c r="A1746" s="864" t="s">
        <v>37</v>
      </c>
      <c r="B1746" s="864" t="s">
        <v>37</v>
      </c>
      <c r="C1746" s="864" t="s">
        <v>753</v>
      </c>
      <c r="D1746" s="692">
        <v>2014</v>
      </c>
      <c r="E1746" s="763" t="s">
        <v>532</v>
      </c>
      <c r="F1746" s="689" t="s">
        <v>1427</v>
      </c>
      <c r="G1746" s="689" t="s">
        <v>1605</v>
      </c>
      <c r="H1746" s="867" t="s">
        <v>1743</v>
      </c>
      <c r="I1746" s="704">
        <v>1</v>
      </c>
      <c r="J1746" s="868" t="s">
        <v>1587</v>
      </c>
      <c r="K1746" s="779">
        <v>0</v>
      </c>
      <c r="L1746" s="779">
        <v>1</v>
      </c>
      <c r="M1746" s="779">
        <v>0</v>
      </c>
      <c r="N1746" s="779">
        <f t="shared" si="31"/>
        <v>1</v>
      </c>
      <c r="O1746" s="832"/>
    </row>
    <row r="1747" spans="1:15">
      <c r="A1747" s="864" t="s">
        <v>37</v>
      </c>
      <c r="B1747" s="864" t="s">
        <v>37</v>
      </c>
      <c r="C1747" s="864" t="s">
        <v>753</v>
      </c>
      <c r="D1747" s="692">
        <v>2014</v>
      </c>
      <c r="E1747" s="763" t="s">
        <v>532</v>
      </c>
      <c r="F1747" s="689" t="s">
        <v>1427</v>
      </c>
      <c r="G1747" s="689" t="s">
        <v>1605</v>
      </c>
      <c r="H1747" s="867" t="s">
        <v>598</v>
      </c>
      <c r="I1747" s="704">
        <v>1</v>
      </c>
      <c r="J1747" s="868" t="s">
        <v>1587</v>
      </c>
      <c r="K1747" s="779">
        <v>0</v>
      </c>
      <c r="L1747" s="779">
        <v>70</v>
      </c>
      <c r="M1747" s="779">
        <v>0</v>
      </c>
      <c r="N1747" s="779">
        <f t="shared" si="31"/>
        <v>70</v>
      </c>
      <c r="O1747" s="832"/>
    </row>
    <row r="1748" spans="1:15">
      <c r="A1748" s="864" t="s">
        <v>37</v>
      </c>
      <c r="B1748" s="864" t="s">
        <v>37</v>
      </c>
      <c r="C1748" s="864" t="s">
        <v>753</v>
      </c>
      <c r="D1748" s="692">
        <v>2014</v>
      </c>
      <c r="E1748" s="763" t="s">
        <v>532</v>
      </c>
      <c r="F1748" s="689" t="s">
        <v>1427</v>
      </c>
      <c r="G1748" s="689" t="s">
        <v>1605</v>
      </c>
      <c r="H1748" s="867" t="s">
        <v>1689</v>
      </c>
      <c r="I1748" s="830" t="s">
        <v>400</v>
      </c>
      <c r="J1748" s="868" t="s">
        <v>1587</v>
      </c>
      <c r="K1748" s="779">
        <v>0</v>
      </c>
      <c r="L1748" s="779">
        <v>35</v>
      </c>
      <c r="M1748" s="779">
        <v>0</v>
      </c>
      <c r="N1748" s="779">
        <f t="shared" si="31"/>
        <v>35</v>
      </c>
      <c r="O1748" s="832"/>
    </row>
    <row r="1749" spans="1:15">
      <c r="A1749" s="864" t="s">
        <v>37</v>
      </c>
      <c r="B1749" s="864" t="s">
        <v>37</v>
      </c>
      <c r="C1749" s="864" t="s">
        <v>753</v>
      </c>
      <c r="D1749" s="692">
        <v>2014</v>
      </c>
      <c r="E1749" s="763" t="s">
        <v>532</v>
      </c>
      <c r="F1749" s="689" t="s">
        <v>1427</v>
      </c>
      <c r="G1749" s="689" t="s">
        <v>1605</v>
      </c>
      <c r="H1749" s="867" t="s">
        <v>649</v>
      </c>
      <c r="I1749" s="704">
        <v>1</v>
      </c>
      <c r="J1749" s="868" t="s">
        <v>1587</v>
      </c>
      <c r="K1749" s="779">
        <v>0</v>
      </c>
      <c r="L1749" s="779">
        <v>292</v>
      </c>
      <c r="M1749" s="779">
        <v>0</v>
      </c>
      <c r="N1749" s="779">
        <f t="shared" si="31"/>
        <v>292</v>
      </c>
      <c r="O1749" s="832"/>
    </row>
    <row r="1750" spans="1:15">
      <c r="A1750" s="864" t="s">
        <v>37</v>
      </c>
      <c r="B1750" s="864" t="s">
        <v>37</v>
      </c>
      <c r="C1750" s="864" t="s">
        <v>753</v>
      </c>
      <c r="D1750" s="692">
        <v>2014</v>
      </c>
      <c r="E1750" s="763" t="s">
        <v>532</v>
      </c>
      <c r="F1750" s="689" t="s">
        <v>1427</v>
      </c>
      <c r="G1750" s="689" t="s">
        <v>1605</v>
      </c>
      <c r="H1750" s="867" t="s">
        <v>1704</v>
      </c>
      <c r="I1750" s="830" t="s">
        <v>400</v>
      </c>
      <c r="J1750" s="868" t="s">
        <v>1587</v>
      </c>
      <c r="K1750" s="779">
        <v>0</v>
      </c>
      <c r="L1750" s="779">
        <v>3</v>
      </c>
      <c r="M1750" s="779">
        <v>0</v>
      </c>
      <c r="N1750" s="779">
        <f t="shared" si="31"/>
        <v>3</v>
      </c>
      <c r="O1750" s="832"/>
    </row>
    <row r="1751" spans="1:15">
      <c r="A1751" s="864" t="s">
        <v>37</v>
      </c>
      <c r="B1751" s="864" t="s">
        <v>37</v>
      </c>
      <c r="C1751" s="864" t="s">
        <v>753</v>
      </c>
      <c r="D1751" s="692">
        <v>2014</v>
      </c>
      <c r="E1751" s="763" t="s">
        <v>532</v>
      </c>
      <c r="F1751" s="689" t="s">
        <v>1427</v>
      </c>
      <c r="G1751" s="689" t="s">
        <v>1605</v>
      </c>
      <c r="H1751" s="867" t="s">
        <v>1691</v>
      </c>
      <c r="I1751" s="704">
        <v>1</v>
      </c>
      <c r="J1751" s="868" t="s">
        <v>1587</v>
      </c>
      <c r="K1751" s="779">
        <v>0</v>
      </c>
      <c r="L1751" s="779">
        <v>1</v>
      </c>
      <c r="M1751" s="779">
        <v>0</v>
      </c>
      <c r="N1751" s="779">
        <f t="shared" si="31"/>
        <v>1</v>
      </c>
      <c r="O1751" s="832"/>
    </row>
    <row r="1752" spans="1:15">
      <c r="A1752" s="864" t="s">
        <v>37</v>
      </c>
      <c r="B1752" s="864" t="s">
        <v>37</v>
      </c>
      <c r="C1752" s="864" t="s">
        <v>753</v>
      </c>
      <c r="D1752" s="692">
        <v>2014</v>
      </c>
      <c r="E1752" s="763" t="s">
        <v>532</v>
      </c>
      <c r="F1752" s="689" t="s">
        <v>1427</v>
      </c>
      <c r="G1752" s="689" t="s">
        <v>1605</v>
      </c>
      <c r="H1752" s="867" t="s">
        <v>669</v>
      </c>
      <c r="I1752" s="704">
        <v>1</v>
      </c>
      <c r="J1752" s="868" t="s">
        <v>1587</v>
      </c>
      <c r="K1752" s="779">
        <v>0</v>
      </c>
      <c r="L1752" s="779">
        <v>14</v>
      </c>
      <c r="M1752" s="779">
        <v>0</v>
      </c>
      <c r="N1752" s="779">
        <f t="shared" si="31"/>
        <v>14</v>
      </c>
      <c r="O1752" s="832"/>
    </row>
    <row r="1753" spans="1:15">
      <c r="A1753" s="864" t="s">
        <v>37</v>
      </c>
      <c r="B1753" s="864" t="s">
        <v>37</v>
      </c>
      <c r="C1753" s="864" t="s">
        <v>753</v>
      </c>
      <c r="D1753" s="692">
        <v>2014</v>
      </c>
      <c r="E1753" s="763" t="s">
        <v>532</v>
      </c>
      <c r="F1753" s="689" t="s">
        <v>1427</v>
      </c>
      <c r="G1753" s="689" t="s">
        <v>1605</v>
      </c>
      <c r="H1753" s="867" t="s">
        <v>672</v>
      </c>
      <c r="I1753" s="704">
        <v>1</v>
      </c>
      <c r="J1753" s="868" t="s">
        <v>1587</v>
      </c>
      <c r="K1753" s="779">
        <v>0</v>
      </c>
      <c r="L1753" s="779">
        <v>25</v>
      </c>
      <c r="M1753" s="779">
        <v>0</v>
      </c>
      <c r="N1753" s="779">
        <f t="shared" si="31"/>
        <v>25</v>
      </c>
      <c r="O1753" s="832"/>
    </row>
    <row r="1754" spans="1:15">
      <c r="A1754" s="864" t="s">
        <v>37</v>
      </c>
      <c r="B1754" s="864" t="s">
        <v>37</v>
      </c>
      <c r="C1754" s="864" t="s">
        <v>753</v>
      </c>
      <c r="D1754" s="692">
        <v>2014</v>
      </c>
      <c r="E1754" s="763" t="s">
        <v>532</v>
      </c>
      <c r="F1754" s="689" t="s">
        <v>1427</v>
      </c>
      <c r="G1754" s="689" t="s">
        <v>1605</v>
      </c>
      <c r="H1754" s="867" t="s">
        <v>674</v>
      </c>
      <c r="I1754" s="704">
        <v>1</v>
      </c>
      <c r="J1754" s="868" t="s">
        <v>1587</v>
      </c>
      <c r="K1754" s="779">
        <v>0</v>
      </c>
      <c r="L1754" s="779">
        <v>163</v>
      </c>
      <c r="M1754" s="779">
        <v>0</v>
      </c>
      <c r="N1754" s="779">
        <f t="shared" si="31"/>
        <v>163</v>
      </c>
      <c r="O1754" s="832"/>
    </row>
    <row r="1755" spans="1:15">
      <c r="A1755" s="864" t="s">
        <v>37</v>
      </c>
      <c r="B1755" s="864" t="s">
        <v>37</v>
      </c>
      <c r="C1755" s="864" t="s">
        <v>753</v>
      </c>
      <c r="D1755" s="692">
        <v>2014</v>
      </c>
      <c r="E1755" s="763" t="s">
        <v>532</v>
      </c>
      <c r="F1755" s="689" t="s">
        <v>1427</v>
      </c>
      <c r="G1755" s="689" t="s">
        <v>1605</v>
      </c>
      <c r="H1755" s="867" t="s">
        <v>679</v>
      </c>
      <c r="I1755" s="704">
        <v>1</v>
      </c>
      <c r="J1755" s="868" t="s">
        <v>1587</v>
      </c>
      <c r="K1755" s="779">
        <v>0</v>
      </c>
      <c r="L1755" s="779">
        <v>429</v>
      </c>
      <c r="M1755" s="779">
        <v>0</v>
      </c>
      <c r="N1755" s="779">
        <f t="shared" si="31"/>
        <v>429</v>
      </c>
      <c r="O1755" s="832"/>
    </row>
    <row r="1756" spans="1:15">
      <c r="A1756" s="864" t="s">
        <v>37</v>
      </c>
      <c r="B1756" s="864" t="s">
        <v>37</v>
      </c>
      <c r="C1756" s="864" t="s">
        <v>753</v>
      </c>
      <c r="D1756" s="692">
        <v>2014</v>
      </c>
      <c r="E1756" s="763" t="s">
        <v>532</v>
      </c>
      <c r="F1756" s="689" t="s">
        <v>1427</v>
      </c>
      <c r="G1756" s="689" t="s">
        <v>1605</v>
      </c>
      <c r="H1756" s="867" t="s">
        <v>1744</v>
      </c>
      <c r="I1756" s="830" t="s">
        <v>400</v>
      </c>
      <c r="J1756" s="868" t="s">
        <v>1604</v>
      </c>
      <c r="K1756" s="779">
        <v>0</v>
      </c>
      <c r="L1756" s="779">
        <v>0</v>
      </c>
      <c r="M1756" s="779">
        <v>1</v>
      </c>
      <c r="N1756" s="779">
        <f t="shared" si="31"/>
        <v>1</v>
      </c>
      <c r="O1756" s="832"/>
    </row>
    <row r="1757" spans="1:15">
      <c r="A1757" s="864" t="s">
        <v>37</v>
      </c>
      <c r="B1757" s="864" t="s">
        <v>37</v>
      </c>
      <c r="C1757" s="864" t="s">
        <v>753</v>
      </c>
      <c r="D1757" s="692">
        <v>2014</v>
      </c>
      <c r="E1757" s="763" t="s">
        <v>532</v>
      </c>
      <c r="F1757" s="689" t="s">
        <v>1427</v>
      </c>
      <c r="G1757" s="689" t="s">
        <v>1605</v>
      </c>
      <c r="H1757" s="867" t="s">
        <v>1745</v>
      </c>
      <c r="I1757" s="830" t="s">
        <v>400</v>
      </c>
      <c r="J1757" s="868" t="s">
        <v>1604</v>
      </c>
      <c r="K1757" s="779">
        <v>0</v>
      </c>
      <c r="L1757" s="779">
        <v>0</v>
      </c>
      <c r="M1757" s="779">
        <v>57</v>
      </c>
      <c r="N1757" s="779">
        <f t="shared" si="31"/>
        <v>57</v>
      </c>
      <c r="O1757" s="832"/>
    </row>
    <row r="1758" spans="1:15">
      <c r="A1758" s="864" t="s">
        <v>37</v>
      </c>
      <c r="B1758" s="864" t="s">
        <v>37</v>
      </c>
      <c r="C1758" s="864" t="s">
        <v>753</v>
      </c>
      <c r="D1758" s="692">
        <v>2014</v>
      </c>
      <c r="E1758" s="763" t="s">
        <v>532</v>
      </c>
      <c r="F1758" s="689" t="s">
        <v>1427</v>
      </c>
      <c r="G1758" s="689" t="s">
        <v>1605</v>
      </c>
      <c r="H1758" s="867" t="s">
        <v>1746</v>
      </c>
      <c r="I1758" s="830" t="s">
        <v>400</v>
      </c>
      <c r="J1758" s="868" t="s">
        <v>1604</v>
      </c>
      <c r="K1758" s="779">
        <v>0</v>
      </c>
      <c r="L1758" s="779">
        <v>0</v>
      </c>
      <c r="M1758" s="779">
        <v>125</v>
      </c>
      <c r="N1758" s="779">
        <f t="shared" si="31"/>
        <v>125</v>
      </c>
      <c r="O1758" s="832"/>
    </row>
    <row r="1759" spans="1:15">
      <c r="A1759" s="864" t="s">
        <v>37</v>
      </c>
      <c r="B1759" s="864" t="s">
        <v>37</v>
      </c>
      <c r="C1759" s="864" t="s">
        <v>753</v>
      </c>
      <c r="D1759" s="692">
        <v>2014</v>
      </c>
      <c r="E1759" s="763" t="s">
        <v>532</v>
      </c>
      <c r="F1759" s="689" t="s">
        <v>1427</v>
      </c>
      <c r="G1759" s="689" t="s">
        <v>1605</v>
      </c>
      <c r="H1759" s="867" t="s">
        <v>1747</v>
      </c>
      <c r="I1759" s="830" t="s">
        <v>400</v>
      </c>
      <c r="J1759" s="868" t="s">
        <v>1604</v>
      </c>
      <c r="K1759" s="779">
        <v>0</v>
      </c>
      <c r="L1759" s="779">
        <v>0</v>
      </c>
      <c r="M1759" s="779">
        <v>1</v>
      </c>
      <c r="N1759" s="779">
        <f t="shared" si="31"/>
        <v>1</v>
      </c>
      <c r="O1759" s="832"/>
    </row>
    <row r="1760" spans="1:15">
      <c r="A1760" s="864" t="s">
        <v>37</v>
      </c>
      <c r="B1760" s="864" t="s">
        <v>37</v>
      </c>
      <c r="C1760" s="864" t="s">
        <v>753</v>
      </c>
      <c r="D1760" s="692">
        <v>2014</v>
      </c>
      <c r="E1760" s="763" t="s">
        <v>532</v>
      </c>
      <c r="F1760" s="689" t="s">
        <v>1427</v>
      </c>
      <c r="G1760" s="689" t="s">
        <v>1605</v>
      </c>
      <c r="H1760" s="867" t="s">
        <v>1710</v>
      </c>
      <c r="I1760" s="830" t="s">
        <v>400</v>
      </c>
      <c r="J1760" s="868" t="s">
        <v>1604</v>
      </c>
      <c r="K1760" s="779">
        <v>0</v>
      </c>
      <c r="L1760" s="779">
        <v>613</v>
      </c>
      <c r="M1760" s="779">
        <v>0</v>
      </c>
      <c r="N1760" s="779">
        <f t="shared" si="31"/>
        <v>613</v>
      </c>
      <c r="O1760" s="832"/>
    </row>
    <row r="1761" spans="1:15">
      <c r="A1761" s="864" t="s">
        <v>37</v>
      </c>
      <c r="B1761" s="864" t="s">
        <v>37</v>
      </c>
      <c r="C1761" s="864" t="s">
        <v>753</v>
      </c>
      <c r="D1761" s="692">
        <v>2014</v>
      </c>
      <c r="E1761" s="763" t="s">
        <v>532</v>
      </c>
      <c r="F1761" s="689" t="s">
        <v>1427</v>
      </c>
      <c r="G1761" s="689" t="s">
        <v>1605</v>
      </c>
      <c r="H1761" s="867" t="s">
        <v>1748</v>
      </c>
      <c r="I1761" s="830" t="s">
        <v>400</v>
      </c>
      <c r="J1761" s="868" t="s">
        <v>1604</v>
      </c>
      <c r="K1761" s="779">
        <v>0</v>
      </c>
      <c r="L1761" s="779">
        <v>0</v>
      </c>
      <c r="M1761" s="779">
        <v>125</v>
      </c>
      <c r="N1761" s="779">
        <f t="shared" si="31"/>
        <v>125</v>
      </c>
      <c r="O1761" s="832"/>
    </row>
    <row r="1762" spans="1:15">
      <c r="A1762" s="864" t="s">
        <v>37</v>
      </c>
      <c r="B1762" s="864" t="s">
        <v>37</v>
      </c>
      <c r="C1762" s="864" t="s">
        <v>753</v>
      </c>
      <c r="D1762" s="692">
        <v>2014</v>
      </c>
      <c r="E1762" s="763" t="s">
        <v>532</v>
      </c>
      <c r="F1762" s="689" t="s">
        <v>1427</v>
      </c>
      <c r="G1762" s="689" t="s">
        <v>1605</v>
      </c>
      <c r="H1762" s="867" t="s">
        <v>1749</v>
      </c>
      <c r="I1762" s="830" t="s">
        <v>400</v>
      </c>
      <c r="J1762" s="868" t="s">
        <v>1604</v>
      </c>
      <c r="K1762" s="779">
        <v>0</v>
      </c>
      <c r="L1762" s="779">
        <v>0</v>
      </c>
      <c r="M1762" s="779">
        <v>4</v>
      </c>
      <c r="N1762" s="779">
        <f t="shared" si="31"/>
        <v>4</v>
      </c>
      <c r="O1762" s="832"/>
    </row>
    <row r="1763" spans="1:15">
      <c r="A1763" s="864" t="s">
        <v>37</v>
      </c>
      <c r="B1763" s="864" t="s">
        <v>37</v>
      </c>
      <c r="C1763" s="864" t="s">
        <v>753</v>
      </c>
      <c r="D1763" s="692">
        <v>2014</v>
      </c>
      <c r="E1763" s="763" t="s">
        <v>532</v>
      </c>
      <c r="F1763" s="689" t="s">
        <v>1427</v>
      </c>
      <c r="G1763" s="689" t="s">
        <v>1605</v>
      </c>
      <c r="H1763" s="867" t="s">
        <v>1750</v>
      </c>
      <c r="I1763" s="830" t="s">
        <v>400</v>
      </c>
      <c r="J1763" s="868" t="s">
        <v>1604</v>
      </c>
      <c r="K1763" s="779">
        <v>0</v>
      </c>
      <c r="L1763" s="779">
        <v>0</v>
      </c>
      <c r="M1763" s="779">
        <v>44</v>
      </c>
      <c r="N1763" s="779">
        <f t="shared" si="31"/>
        <v>44</v>
      </c>
      <c r="O1763" s="832"/>
    </row>
    <row r="1764" spans="1:15">
      <c r="A1764" s="864" t="s">
        <v>37</v>
      </c>
      <c r="B1764" s="864" t="s">
        <v>37</v>
      </c>
      <c r="C1764" s="864" t="s">
        <v>753</v>
      </c>
      <c r="D1764" s="692">
        <v>2014</v>
      </c>
      <c r="E1764" s="763" t="s">
        <v>532</v>
      </c>
      <c r="F1764" s="689" t="s">
        <v>1427</v>
      </c>
      <c r="G1764" s="689" t="s">
        <v>1605</v>
      </c>
      <c r="H1764" s="867" t="s">
        <v>1751</v>
      </c>
      <c r="I1764" s="704">
        <v>1</v>
      </c>
      <c r="J1764" s="868" t="s">
        <v>1604</v>
      </c>
      <c r="K1764" s="779">
        <v>0</v>
      </c>
      <c r="L1764" s="779">
        <v>0</v>
      </c>
      <c r="M1764" s="779">
        <v>115</v>
      </c>
      <c r="N1764" s="779">
        <f t="shared" si="31"/>
        <v>115</v>
      </c>
      <c r="O1764" s="832"/>
    </row>
    <row r="1765" spans="1:15">
      <c r="A1765" s="864" t="s">
        <v>37</v>
      </c>
      <c r="B1765" s="864" t="s">
        <v>37</v>
      </c>
      <c r="C1765" s="864" t="s">
        <v>753</v>
      </c>
      <c r="D1765" s="692">
        <v>2014</v>
      </c>
      <c r="E1765" s="763" t="s">
        <v>532</v>
      </c>
      <c r="F1765" s="689" t="s">
        <v>1427</v>
      </c>
      <c r="G1765" s="689" t="s">
        <v>1605</v>
      </c>
      <c r="H1765" s="867" t="s">
        <v>1752</v>
      </c>
      <c r="I1765" s="704">
        <v>1</v>
      </c>
      <c r="J1765" s="868" t="s">
        <v>1604</v>
      </c>
      <c r="K1765" s="779">
        <v>0</v>
      </c>
      <c r="L1765" s="779">
        <v>0</v>
      </c>
      <c r="M1765" s="779">
        <v>1</v>
      </c>
      <c r="N1765" s="779">
        <f t="shared" si="31"/>
        <v>1</v>
      </c>
      <c r="O1765" s="832"/>
    </row>
    <row r="1766" spans="1:15">
      <c r="A1766" s="864" t="s">
        <v>37</v>
      </c>
      <c r="B1766" s="864" t="s">
        <v>37</v>
      </c>
      <c r="C1766" s="864" t="s">
        <v>753</v>
      </c>
      <c r="D1766" s="692">
        <v>2014</v>
      </c>
      <c r="E1766" s="763" t="s">
        <v>532</v>
      </c>
      <c r="F1766" s="689" t="s">
        <v>1427</v>
      </c>
      <c r="G1766" s="689" t="s">
        <v>1605</v>
      </c>
      <c r="H1766" s="867" t="s">
        <v>1753</v>
      </c>
      <c r="I1766" s="830" t="s">
        <v>400</v>
      </c>
      <c r="J1766" s="868" t="s">
        <v>1604</v>
      </c>
      <c r="K1766" s="779">
        <v>0</v>
      </c>
      <c r="L1766" s="779">
        <v>0</v>
      </c>
      <c r="M1766" s="779">
        <v>9</v>
      </c>
      <c r="N1766" s="779">
        <f t="shared" si="31"/>
        <v>9</v>
      </c>
      <c r="O1766" s="832"/>
    </row>
    <row r="1767" spans="1:15">
      <c r="A1767" s="864" t="s">
        <v>37</v>
      </c>
      <c r="B1767" s="864" t="s">
        <v>37</v>
      </c>
      <c r="C1767" s="864" t="s">
        <v>753</v>
      </c>
      <c r="D1767" s="692">
        <v>2014</v>
      </c>
      <c r="E1767" s="763" t="s">
        <v>532</v>
      </c>
      <c r="F1767" s="689" t="s">
        <v>1427</v>
      </c>
      <c r="G1767" s="689" t="s">
        <v>1605</v>
      </c>
      <c r="H1767" s="867" t="s">
        <v>997</v>
      </c>
      <c r="I1767" s="830" t="s">
        <v>400</v>
      </c>
      <c r="J1767" s="868" t="s">
        <v>1604</v>
      </c>
      <c r="K1767" s="779">
        <v>0</v>
      </c>
      <c r="L1767" s="779">
        <v>0</v>
      </c>
      <c r="M1767" s="779">
        <v>57</v>
      </c>
      <c r="N1767" s="779">
        <f t="shared" si="31"/>
        <v>57</v>
      </c>
      <c r="O1767" s="832"/>
    </row>
    <row r="1768" spans="1:15">
      <c r="A1768" s="864" t="s">
        <v>37</v>
      </c>
      <c r="B1768" s="864" t="s">
        <v>37</v>
      </c>
      <c r="C1768" s="864" t="s">
        <v>753</v>
      </c>
      <c r="D1768" s="692">
        <v>2014</v>
      </c>
      <c r="E1768" s="763" t="s">
        <v>532</v>
      </c>
      <c r="F1768" s="689" t="s">
        <v>1427</v>
      </c>
      <c r="G1768" s="689" t="s">
        <v>1605</v>
      </c>
      <c r="H1768" s="867" t="s">
        <v>1754</v>
      </c>
      <c r="I1768" s="830" t="s">
        <v>400</v>
      </c>
      <c r="J1768" s="868" t="s">
        <v>1604</v>
      </c>
      <c r="K1768" s="779">
        <v>0</v>
      </c>
      <c r="L1768" s="779">
        <v>0</v>
      </c>
      <c r="M1768" s="779">
        <v>56</v>
      </c>
      <c r="N1768" s="779">
        <f t="shared" si="31"/>
        <v>56</v>
      </c>
      <c r="O1768" s="832"/>
    </row>
    <row r="1769" spans="1:15">
      <c r="A1769" s="864" t="s">
        <v>37</v>
      </c>
      <c r="B1769" s="864" t="s">
        <v>37</v>
      </c>
      <c r="C1769" s="864" t="s">
        <v>753</v>
      </c>
      <c r="D1769" s="692">
        <v>2014</v>
      </c>
      <c r="E1769" s="763" t="s">
        <v>532</v>
      </c>
      <c r="F1769" s="689" t="s">
        <v>1427</v>
      </c>
      <c r="G1769" s="689" t="s">
        <v>1605</v>
      </c>
      <c r="H1769" s="867" t="s">
        <v>1755</v>
      </c>
      <c r="I1769" s="830" t="s">
        <v>400</v>
      </c>
      <c r="J1769" s="868" t="s">
        <v>1604</v>
      </c>
      <c r="K1769" s="779">
        <v>0</v>
      </c>
      <c r="L1769" s="779">
        <v>0</v>
      </c>
      <c r="M1769" s="779">
        <v>68</v>
      </c>
      <c r="N1769" s="779">
        <f t="shared" si="31"/>
        <v>68</v>
      </c>
      <c r="O1769" s="832"/>
    </row>
    <row r="1770" spans="1:15">
      <c r="A1770" s="864" t="s">
        <v>37</v>
      </c>
      <c r="B1770" s="864" t="s">
        <v>37</v>
      </c>
      <c r="C1770" s="864" t="s">
        <v>753</v>
      </c>
      <c r="D1770" s="692">
        <v>2014</v>
      </c>
      <c r="E1770" s="763" t="s">
        <v>532</v>
      </c>
      <c r="F1770" s="689" t="s">
        <v>1427</v>
      </c>
      <c r="G1770" s="689" t="s">
        <v>1605</v>
      </c>
      <c r="H1770" s="867" t="s">
        <v>1756</v>
      </c>
      <c r="I1770" s="830" t="s">
        <v>400</v>
      </c>
      <c r="J1770" s="868" t="s">
        <v>1604</v>
      </c>
      <c r="K1770" s="779">
        <v>0</v>
      </c>
      <c r="L1770" s="779">
        <v>0</v>
      </c>
      <c r="M1770" s="779">
        <v>34</v>
      </c>
      <c r="N1770" s="779">
        <f t="shared" si="31"/>
        <v>34</v>
      </c>
      <c r="O1770" s="832"/>
    </row>
    <row r="1771" spans="1:15">
      <c r="A1771" s="864" t="s">
        <v>37</v>
      </c>
      <c r="B1771" s="864" t="s">
        <v>37</v>
      </c>
      <c r="C1771" s="864" t="s">
        <v>753</v>
      </c>
      <c r="D1771" s="692">
        <v>2014</v>
      </c>
      <c r="E1771" s="763" t="s">
        <v>532</v>
      </c>
      <c r="F1771" s="689" t="s">
        <v>1427</v>
      </c>
      <c r="G1771" s="689" t="s">
        <v>1605</v>
      </c>
      <c r="H1771" s="867" t="s">
        <v>1757</v>
      </c>
      <c r="I1771" s="704">
        <v>1</v>
      </c>
      <c r="J1771" s="868" t="s">
        <v>1604</v>
      </c>
      <c r="K1771" s="779">
        <v>0</v>
      </c>
      <c r="L1771" s="779">
        <v>1</v>
      </c>
      <c r="M1771" s="779">
        <v>0</v>
      </c>
      <c r="N1771" s="779">
        <f t="shared" si="31"/>
        <v>1</v>
      </c>
      <c r="O1771" s="832"/>
    </row>
    <row r="1772" spans="1:15">
      <c r="A1772" s="864" t="s">
        <v>37</v>
      </c>
      <c r="B1772" s="864" t="s">
        <v>37</v>
      </c>
      <c r="C1772" s="864" t="s">
        <v>753</v>
      </c>
      <c r="D1772" s="692">
        <v>2014</v>
      </c>
      <c r="E1772" s="763" t="s">
        <v>532</v>
      </c>
      <c r="F1772" s="689" t="s">
        <v>1427</v>
      </c>
      <c r="G1772" s="689" t="s">
        <v>1605</v>
      </c>
      <c r="H1772" s="867" t="s">
        <v>1672</v>
      </c>
      <c r="I1772" s="704">
        <v>1</v>
      </c>
      <c r="J1772" s="868" t="s">
        <v>1604</v>
      </c>
      <c r="K1772" s="779">
        <v>0</v>
      </c>
      <c r="L1772" s="779">
        <v>47379</v>
      </c>
      <c r="M1772" s="779">
        <v>0</v>
      </c>
      <c r="N1772" s="779">
        <f t="shared" si="31"/>
        <v>47379</v>
      </c>
      <c r="O1772" s="832"/>
    </row>
    <row r="1773" spans="1:15">
      <c r="A1773" s="864" t="s">
        <v>37</v>
      </c>
      <c r="B1773" s="864" t="s">
        <v>37</v>
      </c>
      <c r="C1773" s="864" t="s">
        <v>753</v>
      </c>
      <c r="D1773" s="692">
        <v>2014</v>
      </c>
      <c r="E1773" s="763" t="s">
        <v>532</v>
      </c>
      <c r="F1773" s="689" t="s">
        <v>1427</v>
      </c>
      <c r="G1773" s="689" t="s">
        <v>1605</v>
      </c>
      <c r="H1773" s="867" t="s">
        <v>1758</v>
      </c>
      <c r="I1773" s="830" t="s">
        <v>400</v>
      </c>
      <c r="J1773" s="868" t="s">
        <v>1604</v>
      </c>
      <c r="K1773" s="779">
        <v>0</v>
      </c>
      <c r="L1773" s="779">
        <v>0</v>
      </c>
      <c r="M1773" s="779">
        <v>99</v>
      </c>
      <c r="N1773" s="779">
        <f t="shared" si="31"/>
        <v>99</v>
      </c>
      <c r="O1773" s="832"/>
    </row>
    <row r="1774" spans="1:15">
      <c r="A1774" s="864" t="s">
        <v>37</v>
      </c>
      <c r="B1774" s="864" t="s">
        <v>37</v>
      </c>
      <c r="C1774" s="864" t="s">
        <v>753</v>
      </c>
      <c r="D1774" s="692">
        <v>2014</v>
      </c>
      <c r="E1774" s="763" t="s">
        <v>532</v>
      </c>
      <c r="F1774" s="689" t="s">
        <v>1427</v>
      </c>
      <c r="G1774" s="689" t="s">
        <v>1605</v>
      </c>
      <c r="H1774" s="867" t="s">
        <v>1759</v>
      </c>
      <c r="I1774" s="830" t="s">
        <v>400</v>
      </c>
      <c r="J1774" s="868" t="s">
        <v>1604</v>
      </c>
      <c r="K1774" s="779">
        <v>0</v>
      </c>
      <c r="L1774" s="779">
        <v>0</v>
      </c>
      <c r="M1774" s="779">
        <v>123</v>
      </c>
      <c r="N1774" s="779">
        <f t="shared" si="31"/>
        <v>123</v>
      </c>
      <c r="O1774" s="832"/>
    </row>
    <row r="1775" spans="1:15">
      <c r="A1775" s="864" t="s">
        <v>37</v>
      </c>
      <c r="B1775" s="864" t="s">
        <v>37</v>
      </c>
      <c r="C1775" s="864" t="s">
        <v>753</v>
      </c>
      <c r="D1775" s="692">
        <v>2014</v>
      </c>
      <c r="E1775" s="763" t="s">
        <v>532</v>
      </c>
      <c r="F1775" s="689" t="s">
        <v>1427</v>
      </c>
      <c r="G1775" s="689" t="s">
        <v>1605</v>
      </c>
      <c r="H1775" s="867" t="s">
        <v>1760</v>
      </c>
      <c r="I1775" s="830" t="s">
        <v>400</v>
      </c>
      <c r="J1775" s="868" t="s">
        <v>1604</v>
      </c>
      <c r="K1775" s="779">
        <v>0</v>
      </c>
      <c r="L1775" s="779">
        <v>0</v>
      </c>
      <c r="M1775" s="779">
        <v>35</v>
      </c>
      <c r="N1775" s="779">
        <f t="shared" si="31"/>
        <v>35</v>
      </c>
      <c r="O1775" s="832"/>
    </row>
    <row r="1776" spans="1:15">
      <c r="A1776" s="864" t="s">
        <v>37</v>
      </c>
      <c r="B1776" s="864" t="s">
        <v>37</v>
      </c>
      <c r="C1776" s="864" t="s">
        <v>753</v>
      </c>
      <c r="D1776" s="692">
        <v>2014</v>
      </c>
      <c r="E1776" s="763" t="s">
        <v>532</v>
      </c>
      <c r="F1776" s="689" t="s">
        <v>1427</v>
      </c>
      <c r="G1776" s="689" t="s">
        <v>1605</v>
      </c>
      <c r="H1776" s="867" t="s">
        <v>1761</v>
      </c>
      <c r="I1776" s="704">
        <v>1</v>
      </c>
      <c r="J1776" s="868" t="s">
        <v>1604</v>
      </c>
      <c r="K1776" s="779">
        <v>0</v>
      </c>
      <c r="L1776" s="779">
        <v>3</v>
      </c>
      <c r="M1776" s="779">
        <v>0</v>
      </c>
      <c r="N1776" s="779">
        <f t="shared" si="31"/>
        <v>3</v>
      </c>
      <c r="O1776" s="832"/>
    </row>
    <row r="1777" spans="1:15">
      <c r="A1777" s="864" t="s">
        <v>37</v>
      </c>
      <c r="B1777" s="864" t="s">
        <v>37</v>
      </c>
      <c r="C1777" s="864" t="s">
        <v>753</v>
      </c>
      <c r="D1777" s="692">
        <v>2014</v>
      </c>
      <c r="E1777" s="763" t="s">
        <v>532</v>
      </c>
      <c r="F1777" s="689" t="s">
        <v>1427</v>
      </c>
      <c r="G1777" s="689" t="s">
        <v>1605</v>
      </c>
      <c r="H1777" s="867" t="s">
        <v>1762</v>
      </c>
      <c r="I1777" s="704">
        <v>1</v>
      </c>
      <c r="J1777" s="868" t="s">
        <v>1604</v>
      </c>
      <c r="K1777" s="779">
        <v>0</v>
      </c>
      <c r="L1777" s="779">
        <v>24</v>
      </c>
      <c r="M1777" s="779">
        <v>0</v>
      </c>
      <c r="N1777" s="779">
        <f t="shared" si="31"/>
        <v>24</v>
      </c>
      <c r="O1777" s="832"/>
    </row>
    <row r="1778" spans="1:15">
      <c r="A1778" s="864" t="s">
        <v>37</v>
      </c>
      <c r="B1778" s="864" t="s">
        <v>37</v>
      </c>
      <c r="C1778" s="864" t="s">
        <v>753</v>
      </c>
      <c r="D1778" s="692">
        <v>2014</v>
      </c>
      <c r="E1778" s="762" t="s">
        <v>532</v>
      </c>
      <c r="F1778" s="689" t="s">
        <v>1427</v>
      </c>
      <c r="G1778" s="689" t="s">
        <v>1605</v>
      </c>
      <c r="H1778" s="867" t="s">
        <v>1763</v>
      </c>
      <c r="I1778" s="830" t="s">
        <v>400</v>
      </c>
      <c r="J1778" s="868" t="s">
        <v>1604</v>
      </c>
      <c r="K1778" s="779">
        <v>0</v>
      </c>
      <c r="L1778" s="779">
        <v>0</v>
      </c>
      <c r="M1778" s="779">
        <v>2</v>
      </c>
      <c r="N1778" s="779">
        <f t="shared" si="31"/>
        <v>2</v>
      </c>
      <c r="O1778" s="832"/>
    </row>
    <row r="1779" spans="1:15">
      <c r="A1779" s="864" t="s">
        <v>37</v>
      </c>
      <c r="B1779" s="864" t="s">
        <v>37</v>
      </c>
      <c r="C1779" s="864" t="s">
        <v>753</v>
      </c>
      <c r="D1779" s="692">
        <v>2014</v>
      </c>
      <c r="E1779" s="762" t="s">
        <v>532</v>
      </c>
      <c r="F1779" s="689" t="s">
        <v>1427</v>
      </c>
      <c r="G1779" s="689" t="s">
        <v>1605</v>
      </c>
      <c r="H1779" s="867" t="s">
        <v>1764</v>
      </c>
      <c r="I1779" s="830" t="s">
        <v>400</v>
      </c>
      <c r="J1779" s="868" t="s">
        <v>1604</v>
      </c>
      <c r="K1779" s="779">
        <v>0</v>
      </c>
      <c r="L1779" s="779">
        <v>0</v>
      </c>
      <c r="M1779" s="779">
        <v>47</v>
      </c>
      <c r="N1779" s="779">
        <f t="shared" si="31"/>
        <v>47</v>
      </c>
      <c r="O1779" s="832"/>
    </row>
    <row r="1780" spans="1:15">
      <c r="A1780" s="864" t="s">
        <v>37</v>
      </c>
      <c r="B1780" s="864" t="s">
        <v>37</v>
      </c>
      <c r="C1780" s="864" t="s">
        <v>753</v>
      </c>
      <c r="D1780" s="692">
        <v>2014</v>
      </c>
      <c r="E1780" s="762" t="s">
        <v>532</v>
      </c>
      <c r="F1780" s="689" t="s">
        <v>1427</v>
      </c>
      <c r="G1780" s="689" t="s">
        <v>1605</v>
      </c>
      <c r="H1780" s="867" t="s">
        <v>1765</v>
      </c>
      <c r="I1780" s="830" t="s">
        <v>400</v>
      </c>
      <c r="J1780" s="868" t="s">
        <v>1604</v>
      </c>
      <c r="K1780" s="779">
        <v>0</v>
      </c>
      <c r="L1780" s="779">
        <v>0</v>
      </c>
      <c r="M1780" s="779">
        <v>1</v>
      </c>
      <c r="N1780" s="779">
        <f t="shared" si="31"/>
        <v>1</v>
      </c>
      <c r="O1780" s="832"/>
    </row>
    <row r="1781" spans="1:15">
      <c r="A1781" s="864" t="s">
        <v>37</v>
      </c>
      <c r="B1781" s="864" t="s">
        <v>37</v>
      </c>
      <c r="C1781" s="864" t="s">
        <v>753</v>
      </c>
      <c r="D1781" s="692">
        <v>2014</v>
      </c>
      <c r="E1781" s="762" t="s">
        <v>532</v>
      </c>
      <c r="F1781" s="689" t="s">
        <v>1427</v>
      </c>
      <c r="G1781" s="689" t="s">
        <v>1605</v>
      </c>
      <c r="H1781" s="867" t="s">
        <v>1766</v>
      </c>
      <c r="I1781" s="830" t="s">
        <v>400</v>
      </c>
      <c r="J1781" s="868" t="s">
        <v>1604</v>
      </c>
      <c r="K1781" s="779">
        <v>0</v>
      </c>
      <c r="L1781" s="779">
        <v>0</v>
      </c>
      <c r="M1781" s="779">
        <v>30</v>
      </c>
      <c r="N1781" s="779">
        <f t="shared" si="31"/>
        <v>30</v>
      </c>
      <c r="O1781" s="832"/>
    </row>
    <row r="1782" spans="1:15">
      <c r="A1782" s="864" t="s">
        <v>37</v>
      </c>
      <c r="B1782" s="864" t="s">
        <v>37</v>
      </c>
      <c r="C1782" s="864" t="s">
        <v>753</v>
      </c>
      <c r="D1782" s="692">
        <v>2014</v>
      </c>
      <c r="E1782" s="762" t="s">
        <v>532</v>
      </c>
      <c r="F1782" s="689" t="s">
        <v>1427</v>
      </c>
      <c r="G1782" s="689" t="s">
        <v>1605</v>
      </c>
      <c r="H1782" s="867" t="s">
        <v>1767</v>
      </c>
      <c r="I1782" s="830" t="s">
        <v>400</v>
      </c>
      <c r="J1782" s="868" t="s">
        <v>1604</v>
      </c>
      <c r="K1782" s="779">
        <v>0</v>
      </c>
      <c r="L1782" s="779">
        <v>0</v>
      </c>
      <c r="M1782" s="779">
        <v>45</v>
      </c>
      <c r="N1782" s="779">
        <f t="shared" si="31"/>
        <v>45</v>
      </c>
      <c r="O1782" s="832"/>
    </row>
    <row r="1783" spans="1:15">
      <c r="A1783" s="864" t="s">
        <v>37</v>
      </c>
      <c r="B1783" s="864" t="s">
        <v>37</v>
      </c>
      <c r="C1783" s="864" t="s">
        <v>753</v>
      </c>
      <c r="D1783" s="692">
        <v>2014</v>
      </c>
      <c r="E1783" s="762" t="s">
        <v>532</v>
      </c>
      <c r="F1783" s="689" t="s">
        <v>1427</v>
      </c>
      <c r="G1783" s="689" t="s">
        <v>1605</v>
      </c>
      <c r="H1783" s="867" t="s">
        <v>1768</v>
      </c>
      <c r="I1783" s="830" t="s">
        <v>400</v>
      </c>
      <c r="J1783" s="868" t="s">
        <v>1604</v>
      </c>
      <c r="K1783" s="779">
        <v>0</v>
      </c>
      <c r="L1783" s="779">
        <v>0</v>
      </c>
      <c r="M1783" s="779">
        <v>5</v>
      </c>
      <c r="N1783" s="779">
        <f t="shared" si="31"/>
        <v>5</v>
      </c>
      <c r="O1783" s="832"/>
    </row>
    <row r="1784" spans="1:15">
      <c r="A1784" s="864" t="s">
        <v>37</v>
      </c>
      <c r="B1784" s="864" t="s">
        <v>37</v>
      </c>
      <c r="C1784" s="864" t="s">
        <v>753</v>
      </c>
      <c r="D1784" s="692">
        <v>2014</v>
      </c>
      <c r="E1784" s="762" t="s">
        <v>532</v>
      </c>
      <c r="F1784" s="689" t="s">
        <v>1427</v>
      </c>
      <c r="G1784" s="689" t="s">
        <v>1605</v>
      </c>
      <c r="H1784" s="867" t="s">
        <v>1769</v>
      </c>
      <c r="I1784" s="830" t="s">
        <v>400</v>
      </c>
      <c r="J1784" s="868" t="s">
        <v>1604</v>
      </c>
      <c r="K1784" s="779">
        <v>0</v>
      </c>
      <c r="L1784" s="779">
        <v>0</v>
      </c>
      <c r="M1784" s="779">
        <v>78</v>
      </c>
      <c r="N1784" s="779">
        <f t="shared" si="31"/>
        <v>78</v>
      </c>
      <c r="O1784" s="832"/>
    </row>
    <row r="1785" spans="1:15">
      <c r="A1785" s="864" t="s">
        <v>37</v>
      </c>
      <c r="B1785" s="864" t="s">
        <v>37</v>
      </c>
      <c r="C1785" s="864" t="s">
        <v>753</v>
      </c>
      <c r="D1785" s="692">
        <v>2014</v>
      </c>
      <c r="E1785" s="762" t="s">
        <v>532</v>
      </c>
      <c r="F1785" s="689" t="s">
        <v>1427</v>
      </c>
      <c r="G1785" s="689" t="s">
        <v>1605</v>
      </c>
      <c r="H1785" s="867" t="s">
        <v>672</v>
      </c>
      <c r="I1785" s="704">
        <v>1</v>
      </c>
      <c r="J1785" s="868" t="s">
        <v>1604</v>
      </c>
      <c r="K1785" s="779">
        <v>0</v>
      </c>
      <c r="L1785" s="779">
        <v>102004</v>
      </c>
      <c r="M1785" s="779">
        <v>0</v>
      </c>
      <c r="N1785" s="779">
        <f t="shared" si="31"/>
        <v>102004</v>
      </c>
      <c r="O1785" s="832"/>
    </row>
    <row r="1786" spans="1:15">
      <c r="A1786" s="864" t="s">
        <v>37</v>
      </c>
      <c r="B1786" s="864" t="s">
        <v>37</v>
      </c>
      <c r="C1786" s="864" t="s">
        <v>753</v>
      </c>
      <c r="D1786" s="692">
        <v>2014</v>
      </c>
      <c r="E1786" s="762" t="s">
        <v>532</v>
      </c>
      <c r="F1786" s="689" t="s">
        <v>1427</v>
      </c>
      <c r="G1786" s="689" t="s">
        <v>1605</v>
      </c>
      <c r="H1786" s="867" t="s">
        <v>674</v>
      </c>
      <c r="I1786" s="704">
        <v>1</v>
      </c>
      <c r="J1786" s="868" t="s">
        <v>1604</v>
      </c>
      <c r="K1786" s="779">
        <v>0</v>
      </c>
      <c r="L1786" s="779">
        <v>17139</v>
      </c>
      <c r="M1786" s="779">
        <v>0</v>
      </c>
      <c r="N1786" s="779">
        <f t="shared" ref="N1786:N1788" si="32">K1786+L1786+M1786</f>
        <v>17139</v>
      </c>
      <c r="O1786" s="832"/>
    </row>
    <row r="1787" spans="1:15">
      <c r="A1787" s="864" t="s">
        <v>37</v>
      </c>
      <c r="B1787" s="864" t="s">
        <v>37</v>
      </c>
      <c r="C1787" s="864" t="s">
        <v>753</v>
      </c>
      <c r="D1787" s="692">
        <v>2014</v>
      </c>
      <c r="E1787" s="762" t="s">
        <v>532</v>
      </c>
      <c r="F1787" s="689" t="s">
        <v>1427</v>
      </c>
      <c r="G1787" s="689" t="s">
        <v>1605</v>
      </c>
      <c r="H1787" s="867" t="s">
        <v>1770</v>
      </c>
      <c r="I1787" s="830" t="s">
        <v>400</v>
      </c>
      <c r="J1787" s="868" t="s">
        <v>1604</v>
      </c>
      <c r="K1787" s="779">
        <v>0</v>
      </c>
      <c r="L1787" s="779">
        <v>54</v>
      </c>
      <c r="M1787" s="779">
        <v>0</v>
      </c>
      <c r="N1787" s="779">
        <f t="shared" si="32"/>
        <v>54</v>
      </c>
      <c r="O1787" s="832"/>
    </row>
    <row r="1788" spans="1:15">
      <c r="A1788" s="864" t="s">
        <v>37</v>
      </c>
      <c r="B1788" s="864" t="s">
        <v>37</v>
      </c>
      <c r="C1788" s="864" t="s">
        <v>753</v>
      </c>
      <c r="D1788" s="692">
        <v>2014</v>
      </c>
      <c r="E1788" s="762" t="s">
        <v>532</v>
      </c>
      <c r="F1788" s="689" t="s">
        <v>1427</v>
      </c>
      <c r="G1788" s="689" t="s">
        <v>1605</v>
      </c>
      <c r="H1788" s="867" t="s">
        <v>669</v>
      </c>
      <c r="I1788" s="704">
        <v>1</v>
      </c>
      <c r="J1788" s="868" t="s">
        <v>1604</v>
      </c>
      <c r="K1788" s="779">
        <v>0</v>
      </c>
      <c r="L1788" s="779">
        <v>60</v>
      </c>
      <c r="M1788" s="779">
        <v>0</v>
      </c>
      <c r="N1788" s="779">
        <f t="shared" si="32"/>
        <v>60</v>
      </c>
      <c r="O1788" s="832"/>
    </row>
  </sheetData>
  <autoFilter ref="A4:IV1788"/>
  <mergeCells count="11">
    <mergeCell ref="K3:N3"/>
    <mergeCell ref="E3:E4"/>
    <mergeCell ref="G3:G4"/>
    <mergeCell ref="H3:H4"/>
    <mergeCell ref="I3:I4"/>
    <mergeCell ref="F3:F4"/>
    <mergeCell ref="A3:A4"/>
    <mergeCell ref="B3:B4"/>
    <mergeCell ref="C3:C4"/>
    <mergeCell ref="D3:D4"/>
    <mergeCell ref="J3:J4"/>
  </mergeCells>
  <phoneticPr fontId="27" type="noConversion"/>
  <dataValidations count="1">
    <dataValidation type="textLength" showInputMessage="1" showErrorMessage="1" sqref="O1720 O952:O1013 O24:O920 O1576:O1593 O5:O12">
      <formula1>0</formula1>
      <formula2>150</formula2>
    </dataValidation>
  </dataValidations>
  <pageMargins left="0.78749999999999998" right="0.78749999999999998" top="1.0527777777777778" bottom="1.0527777777777778" header="0.78749999999999998" footer="0.78749999999999998"/>
  <pageSetup paperSize="9" scale="50" firstPageNumber="0" orientation="landscape" horizontalDpi="300" verticalDpi="300"/>
  <headerFooter alignWithMargins="0">
    <oddHeader>&amp;C&amp;"Times New Roman,Normal"&amp;12&amp;A</oddHeader>
    <oddFooter>&amp;C&amp;"Times New Roman,Normal"&amp;12Page &amp;P</oddFooter>
  </headerFooter>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enableFormatConditionsCalculation="0">
    <pageSetUpPr fitToPage="1"/>
  </sheetPr>
  <dimension ref="A1:J28"/>
  <sheetViews>
    <sheetView zoomScale="90" zoomScaleNormal="90" zoomScaleSheetLayoutView="100" zoomScalePageLayoutView="90" workbookViewId="0">
      <selection sqref="A1:XFD1048576"/>
    </sheetView>
  </sheetViews>
  <sheetFormatPr defaultColWidth="11.42578125" defaultRowHeight="12.75"/>
  <cols>
    <col min="1" max="2" width="11.42578125" style="112"/>
    <col min="3" max="3" width="26" style="112" customWidth="1"/>
    <col min="4" max="4" width="19" style="112" customWidth="1"/>
    <col min="5" max="5" width="11.42578125" style="112" customWidth="1"/>
    <col min="6" max="7" width="14.140625" style="112" customWidth="1"/>
    <col min="8" max="8" width="14.7109375" style="112" bestFit="1" customWidth="1"/>
    <col min="9" max="9" width="11.42578125" style="128"/>
    <col min="10" max="16384" width="11.42578125" style="112"/>
  </cols>
  <sheetData>
    <row r="1" spans="1:10" ht="20.100000000000001" customHeight="1" thickBot="1">
      <c r="A1" s="77" t="s">
        <v>264</v>
      </c>
      <c r="D1" s="77"/>
      <c r="E1" s="77"/>
      <c r="F1" s="77"/>
      <c r="G1" s="77"/>
      <c r="H1" s="248" t="s">
        <v>0</v>
      </c>
      <c r="I1" s="249" t="s">
        <v>425</v>
      </c>
    </row>
    <row r="2" spans="1:10" ht="20.100000000000001" customHeight="1" thickBot="1">
      <c r="C2" s="78"/>
      <c r="D2" s="78"/>
      <c r="E2" s="78"/>
      <c r="F2" s="77"/>
      <c r="G2" s="78"/>
      <c r="H2" s="258" t="s">
        <v>241</v>
      </c>
      <c r="I2" s="250">
        <v>2014</v>
      </c>
    </row>
    <row r="3" spans="1:10" ht="43.5" customHeight="1" thickBot="1">
      <c r="A3" s="92" t="s">
        <v>1</v>
      </c>
      <c r="B3" s="92" t="s">
        <v>279</v>
      </c>
      <c r="C3" s="92" t="s">
        <v>7</v>
      </c>
      <c r="D3" s="24" t="s">
        <v>269</v>
      </c>
      <c r="E3" s="81" t="s">
        <v>65</v>
      </c>
      <c r="F3" s="81" t="s">
        <v>265</v>
      </c>
      <c r="G3" s="81" t="s">
        <v>266</v>
      </c>
      <c r="H3" s="81" t="s">
        <v>267</v>
      </c>
      <c r="I3" s="525" t="s">
        <v>292</v>
      </c>
    </row>
    <row r="4" spans="1:10" s="128" customFormat="1">
      <c r="A4" s="871" t="s">
        <v>37</v>
      </c>
      <c r="B4" s="872">
        <v>2014</v>
      </c>
      <c r="C4" s="873" t="s">
        <v>20</v>
      </c>
      <c r="D4" s="874" t="s">
        <v>1014</v>
      </c>
      <c r="E4" s="875" t="s">
        <v>1015</v>
      </c>
      <c r="F4" s="482" t="s">
        <v>56</v>
      </c>
      <c r="G4" s="482" t="s">
        <v>426</v>
      </c>
      <c r="H4" s="876" t="s">
        <v>1421</v>
      </c>
      <c r="I4" s="872"/>
      <c r="J4" s="481"/>
    </row>
    <row r="5" spans="1:10" s="128" customFormat="1" ht="13.35" customHeight="1">
      <c r="A5" s="871" t="s">
        <v>37</v>
      </c>
      <c r="B5" s="872">
        <v>2014</v>
      </c>
      <c r="C5" s="873" t="s">
        <v>20</v>
      </c>
      <c r="D5" s="874" t="s">
        <v>1014</v>
      </c>
      <c r="E5" s="875" t="s">
        <v>1016</v>
      </c>
      <c r="F5" s="482" t="s">
        <v>56</v>
      </c>
      <c r="G5" s="482" t="s">
        <v>426</v>
      </c>
      <c r="H5" s="482" t="s">
        <v>1017</v>
      </c>
      <c r="I5" s="481" t="s">
        <v>2211</v>
      </c>
      <c r="J5" s="481"/>
    </row>
    <row r="6" spans="1:10" s="128" customFormat="1" ht="13.35" customHeight="1">
      <c r="A6" s="871" t="s">
        <v>37</v>
      </c>
      <c r="B6" s="872" t="s">
        <v>2303</v>
      </c>
      <c r="C6" s="873" t="s">
        <v>20</v>
      </c>
      <c r="D6" s="874" t="s">
        <v>1014</v>
      </c>
      <c r="E6" s="875" t="s">
        <v>1018</v>
      </c>
      <c r="F6" s="482" t="s">
        <v>56</v>
      </c>
      <c r="G6" s="482" t="s">
        <v>426</v>
      </c>
      <c r="H6" s="876" t="s">
        <v>1421</v>
      </c>
      <c r="I6" s="877" t="s">
        <v>2304</v>
      </c>
      <c r="J6" s="481"/>
    </row>
    <row r="7" spans="1:10" s="128" customFormat="1" ht="13.35" customHeight="1">
      <c r="A7" s="871" t="s">
        <v>37</v>
      </c>
      <c r="B7" s="872">
        <v>2014</v>
      </c>
      <c r="C7" s="873" t="s">
        <v>20</v>
      </c>
      <c r="D7" s="874" t="s">
        <v>1014</v>
      </c>
      <c r="E7" s="875" t="s">
        <v>1019</v>
      </c>
      <c r="F7" s="482" t="s">
        <v>56</v>
      </c>
      <c r="G7" s="482" t="s">
        <v>426</v>
      </c>
      <c r="H7" s="482" t="s">
        <v>400</v>
      </c>
      <c r="I7" s="878" t="s">
        <v>2212</v>
      </c>
      <c r="J7" s="879" t="s">
        <v>2212</v>
      </c>
    </row>
    <row r="8" spans="1:10" s="128" customFormat="1" ht="25.5">
      <c r="A8" s="871" t="s">
        <v>37</v>
      </c>
      <c r="B8" s="872">
        <v>2014</v>
      </c>
      <c r="C8" s="880" t="s">
        <v>1020</v>
      </c>
      <c r="D8" s="874" t="s">
        <v>685</v>
      </c>
      <c r="E8" s="875" t="s">
        <v>1015</v>
      </c>
      <c r="F8" s="482" t="s">
        <v>56</v>
      </c>
      <c r="G8" s="482" t="s">
        <v>426</v>
      </c>
      <c r="H8" s="482" t="s">
        <v>2215</v>
      </c>
      <c r="I8" s="483" t="s">
        <v>2213</v>
      </c>
      <c r="J8" s="479"/>
    </row>
    <row r="9" spans="1:10" s="128" customFormat="1" ht="25.5">
      <c r="A9" s="881" t="s">
        <v>37</v>
      </c>
      <c r="B9" s="882">
        <v>2014</v>
      </c>
      <c r="C9" s="883" t="s">
        <v>1020</v>
      </c>
      <c r="D9" s="884" t="s">
        <v>1021</v>
      </c>
      <c r="E9" s="884" t="s">
        <v>1022</v>
      </c>
      <c r="F9" s="314" t="s">
        <v>56</v>
      </c>
      <c r="G9" s="314" t="s">
        <v>426</v>
      </c>
      <c r="H9" s="314" t="s">
        <v>2215</v>
      </c>
      <c r="I9" s="483" t="s">
        <v>2214</v>
      </c>
      <c r="J9" s="480"/>
    </row>
    <row r="10" spans="1:10" s="128" customFormat="1">
      <c r="A10" s="881" t="s">
        <v>37</v>
      </c>
      <c r="B10" s="882">
        <v>2014</v>
      </c>
      <c r="C10" s="883" t="s">
        <v>1020</v>
      </c>
      <c r="D10" s="884" t="s">
        <v>1021</v>
      </c>
      <c r="E10" s="885" t="s">
        <v>1019</v>
      </c>
      <c r="F10" s="314" t="s">
        <v>56</v>
      </c>
      <c r="G10" s="314" t="s">
        <v>426</v>
      </c>
      <c r="H10" s="314" t="s">
        <v>400</v>
      </c>
      <c r="I10" s="878" t="s">
        <v>2212</v>
      </c>
      <c r="J10" s="481"/>
    </row>
    <row r="11" spans="1:10" s="128" customFormat="1">
      <c r="A11" s="881"/>
      <c r="B11" s="882"/>
      <c r="C11" s="886"/>
      <c r="D11" s="884"/>
      <c r="E11" s="885"/>
      <c r="F11" s="314"/>
      <c r="G11" s="314"/>
      <c r="H11" s="314"/>
      <c r="I11" s="887"/>
    </row>
    <row r="12" spans="1:10" s="128" customFormat="1">
      <c r="A12" s="888"/>
      <c r="B12" s="112"/>
      <c r="C12" s="889"/>
      <c r="D12" s="112"/>
      <c r="E12" s="112"/>
      <c r="F12" s="28"/>
      <c r="G12" s="28"/>
      <c r="H12" s="112"/>
    </row>
    <row r="13" spans="1:10" s="128" customFormat="1">
      <c r="A13" s="888"/>
      <c r="B13" s="112"/>
      <c r="C13" s="889"/>
      <c r="D13" s="112"/>
      <c r="E13" s="112"/>
      <c r="F13" s="28"/>
      <c r="G13" s="28"/>
      <c r="H13" s="112"/>
    </row>
    <row r="14" spans="1:10">
      <c r="A14" s="888"/>
      <c r="C14" s="889"/>
      <c r="F14" s="28"/>
      <c r="G14" s="28"/>
    </row>
    <row r="15" spans="1:10">
      <c r="A15" s="888"/>
      <c r="C15" s="889"/>
      <c r="F15" s="28"/>
      <c r="G15" s="28"/>
    </row>
    <row r="16" spans="1:10">
      <c r="A16" s="888"/>
      <c r="C16" s="889"/>
      <c r="F16" s="28"/>
      <c r="G16" s="28"/>
    </row>
    <row r="17" spans="1:7">
      <c r="A17" s="888"/>
      <c r="C17" s="889"/>
      <c r="F17" s="28"/>
      <c r="G17" s="28"/>
    </row>
    <row r="18" spans="1:7">
      <c r="A18" s="888"/>
      <c r="C18" s="889"/>
      <c r="F18" s="28"/>
      <c r="G18" s="28"/>
    </row>
    <row r="19" spans="1:7">
      <c r="A19" s="888"/>
      <c r="C19" s="889"/>
      <c r="F19" s="28"/>
      <c r="G19" s="28"/>
    </row>
    <row r="20" spans="1:7">
      <c r="A20" s="888"/>
      <c r="C20" s="889"/>
      <c r="F20" s="28"/>
      <c r="G20" s="28"/>
    </row>
    <row r="21" spans="1:7">
      <c r="A21" s="888"/>
      <c r="C21" s="889"/>
      <c r="F21" s="28"/>
      <c r="G21" s="28"/>
    </row>
    <row r="22" spans="1:7">
      <c r="A22" s="888"/>
      <c r="C22" s="889"/>
      <c r="F22" s="28"/>
      <c r="G22" s="28"/>
    </row>
    <row r="23" spans="1:7">
      <c r="A23" s="888"/>
      <c r="C23" s="889"/>
      <c r="F23" s="28"/>
      <c r="G23" s="28"/>
    </row>
    <row r="24" spans="1:7">
      <c r="A24" s="888"/>
      <c r="C24" s="889"/>
      <c r="F24" s="28"/>
      <c r="G24" s="28"/>
    </row>
    <row r="25" spans="1:7">
      <c r="A25" s="888"/>
      <c r="C25" s="889"/>
      <c r="F25" s="28"/>
      <c r="G25" s="28"/>
    </row>
    <row r="26" spans="1:7">
      <c r="A26" s="888"/>
      <c r="C26" s="889"/>
      <c r="F26" s="28"/>
      <c r="G26" s="28"/>
    </row>
    <row r="27" spans="1:7" ht="13.35" customHeight="1">
      <c r="A27" s="888"/>
      <c r="C27" s="889"/>
      <c r="F27" s="28"/>
      <c r="G27" s="28"/>
    </row>
    <row r="28" spans="1:7" ht="13.35" customHeight="1">
      <c r="C28" s="889"/>
      <c r="F28" s="28"/>
      <c r="G28" s="28"/>
    </row>
  </sheetData>
  <dataValidations count="1">
    <dataValidation type="textLength" showInputMessage="1" showErrorMessage="1" sqref="I4 I6 I11">
      <formula1>0</formula1>
      <formula2>150</formula2>
    </dataValidation>
  </dataValidations>
  <pageMargins left="0.70866141732283472" right="0.70866141732283472" top="0.74803149606299213" bottom="0.74803149606299213" header="0.51181102362204722" footer="0.51181102362204722"/>
  <pageSetup paperSize="9" scale="73" firstPageNumber="0" orientation="landscape" horizontalDpi="300" verticalDpi="300"/>
  <headerFooter alignWithMargins="0"/>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enableFormatConditionsCalculation="0">
    <pageSetUpPr fitToPage="1"/>
  </sheetPr>
  <dimension ref="A1:IU8082"/>
  <sheetViews>
    <sheetView topLeftCell="A310" zoomScaleSheetLayoutView="90" workbookViewId="0">
      <selection activeCell="A310" sqref="A1:XFD1048576"/>
    </sheetView>
  </sheetViews>
  <sheetFormatPr defaultColWidth="5.7109375" defaultRowHeight="20.100000000000001" customHeight="1"/>
  <cols>
    <col min="1" max="1" width="10.42578125" style="91" customWidth="1"/>
    <col min="2" max="2" width="21.140625" style="5" customWidth="1"/>
    <col min="3" max="3" width="28.42578125" style="5" customWidth="1"/>
    <col min="4" max="4" width="13.42578125" style="5" bestFit="1" customWidth="1"/>
    <col min="5" max="5" width="18.5703125" style="317" bestFit="1" customWidth="1"/>
    <col min="6" max="6" width="8.7109375" style="38" customWidth="1"/>
    <col min="7" max="7" width="13.7109375" style="38" customWidth="1"/>
    <col min="8" max="8" width="14.42578125" style="38" customWidth="1"/>
    <col min="9" max="9" width="10.140625" style="38" customWidth="1"/>
    <col min="10" max="10" width="13.85546875" style="38" customWidth="1"/>
    <col min="11" max="11" width="9.85546875" style="38" customWidth="1"/>
    <col min="12" max="16384" width="5.7109375" style="5"/>
  </cols>
  <sheetData>
    <row r="1" spans="1:255" ht="21.6" customHeight="1" thickBot="1">
      <c r="A1" s="7" t="s">
        <v>73</v>
      </c>
      <c r="B1" s="39"/>
      <c r="C1" s="39"/>
      <c r="D1" s="40"/>
      <c r="E1" s="315"/>
      <c r="F1" s="40"/>
      <c r="G1" s="40"/>
      <c r="H1" s="153"/>
      <c r="I1" s="248" t="s">
        <v>0</v>
      </c>
      <c r="J1" s="249" t="s">
        <v>425</v>
      </c>
      <c r="K1" s="91"/>
    </row>
    <row r="2" spans="1:255" ht="20.100000000000001" customHeight="1" thickBot="1">
      <c r="A2" s="154"/>
      <c r="B2" s="155"/>
      <c r="C2" s="155"/>
      <c r="D2" s="155"/>
      <c r="E2" s="316"/>
      <c r="F2" s="155"/>
      <c r="G2" s="155"/>
      <c r="H2" s="153"/>
      <c r="I2" s="258" t="s">
        <v>241</v>
      </c>
      <c r="J2" s="248">
        <v>2014</v>
      </c>
      <c r="K2" s="91"/>
    </row>
    <row r="3" spans="1:255" ht="51" customHeight="1" thickBot="1">
      <c r="A3" s="156" t="s">
        <v>1</v>
      </c>
      <c r="B3" s="157" t="s">
        <v>65</v>
      </c>
      <c r="C3" s="158" t="s">
        <v>7</v>
      </c>
      <c r="D3" s="159" t="s">
        <v>289</v>
      </c>
      <c r="E3" s="157" t="s">
        <v>74</v>
      </c>
      <c r="F3" s="160" t="s">
        <v>66</v>
      </c>
      <c r="G3" s="162" t="s">
        <v>75</v>
      </c>
      <c r="H3" s="163" t="s">
        <v>76</v>
      </c>
      <c r="I3" s="160" t="s">
        <v>77</v>
      </c>
      <c r="J3" s="161" t="s">
        <v>292</v>
      </c>
      <c r="K3" s="5"/>
      <c r="IT3" s="91"/>
      <c r="IU3" s="91"/>
    </row>
    <row r="4" spans="1:255" s="38" customFormat="1" ht="13.35" customHeight="1">
      <c r="A4" s="243" t="s">
        <v>37</v>
      </c>
      <c r="B4" s="890"/>
      <c r="C4" s="734"/>
      <c r="D4" s="891"/>
      <c r="E4" s="892"/>
      <c r="F4" s="893"/>
      <c r="G4" s="891"/>
      <c r="H4" s="894"/>
      <c r="I4" s="895"/>
      <c r="J4" s="184"/>
    </row>
    <row r="5" spans="1:255" s="906" customFormat="1" ht="15">
      <c r="A5" s="896" t="s">
        <v>37</v>
      </c>
      <c r="B5" s="897" t="s">
        <v>1032</v>
      </c>
      <c r="C5" s="898" t="s">
        <v>18</v>
      </c>
      <c r="D5" s="899" t="s">
        <v>1014</v>
      </c>
      <c r="E5" s="900" t="s">
        <v>1977</v>
      </c>
      <c r="F5" s="901">
        <v>1</v>
      </c>
      <c r="G5" s="902" t="s">
        <v>1861</v>
      </c>
      <c r="H5" s="903" t="s">
        <v>1861</v>
      </c>
      <c r="I5" s="904" t="s">
        <v>426</v>
      </c>
      <c r="J5" s="905"/>
    </row>
    <row r="6" spans="1:255" ht="13.35" customHeight="1">
      <c r="A6" s="896" t="s">
        <v>37</v>
      </c>
      <c r="B6" s="897" t="s">
        <v>1976</v>
      </c>
      <c r="C6" s="898" t="s">
        <v>18</v>
      </c>
      <c r="D6" s="899" t="s">
        <v>1014</v>
      </c>
      <c r="E6" s="900" t="s">
        <v>1977</v>
      </c>
      <c r="F6" s="901">
        <v>2</v>
      </c>
      <c r="G6" s="902" t="s">
        <v>1861</v>
      </c>
      <c r="H6" s="903" t="s">
        <v>1861</v>
      </c>
      <c r="I6" s="904" t="s">
        <v>426</v>
      </c>
      <c r="J6" s="683"/>
      <c r="K6" s="5"/>
      <c r="IA6" s="91"/>
      <c r="IB6" s="91"/>
    </row>
    <row r="7" spans="1:255" ht="13.35" customHeight="1">
      <c r="A7" s="896" t="s">
        <v>37</v>
      </c>
      <c r="B7" s="897" t="s">
        <v>912</v>
      </c>
      <c r="C7" s="898" t="s">
        <v>18</v>
      </c>
      <c r="D7" s="899" t="s">
        <v>1014</v>
      </c>
      <c r="E7" s="900" t="s">
        <v>1977</v>
      </c>
      <c r="F7" s="901">
        <v>1</v>
      </c>
      <c r="G7" s="902" t="s">
        <v>1861</v>
      </c>
      <c r="H7" s="903" t="s">
        <v>1861</v>
      </c>
      <c r="I7" s="904" t="s">
        <v>426</v>
      </c>
      <c r="J7" s="683"/>
      <c r="K7" s="5"/>
      <c r="IA7" s="91"/>
      <c r="IB7" s="91"/>
    </row>
    <row r="8" spans="1:255" ht="13.35" customHeight="1">
      <c r="A8" s="896" t="s">
        <v>37</v>
      </c>
      <c r="B8" s="897" t="s">
        <v>1049</v>
      </c>
      <c r="C8" s="898" t="s">
        <v>18</v>
      </c>
      <c r="D8" s="899" t="s">
        <v>1014</v>
      </c>
      <c r="E8" s="900" t="s">
        <v>1978</v>
      </c>
      <c r="F8" s="901">
        <v>1</v>
      </c>
      <c r="G8" s="902" t="s">
        <v>1861</v>
      </c>
      <c r="H8" s="903" t="s">
        <v>1861</v>
      </c>
      <c r="I8" s="904" t="s">
        <v>426</v>
      </c>
      <c r="J8" s="683"/>
      <c r="K8" s="5"/>
      <c r="IA8" s="91"/>
      <c r="IB8" s="91"/>
    </row>
    <row r="9" spans="1:255" ht="13.35" customHeight="1">
      <c r="A9" s="896" t="s">
        <v>37</v>
      </c>
      <c r="B9" s="897" t="s">
        <v>916</v>
      </c>
      <c r="C9" s="898" t="s">
        <v>18</v>
      </c>
      <c r="D9" s="899" t="s">
        <v>1014</v>
      </c>
      <c r="E9" s="900" t="s">
        <v>1977</v>
      </c>
      <c r="F9" s="901">
        <v>1</v>
      </c>
      <c r="G9" s="902" t="s">
        <v>1861</v>
      </c>
      <c r="H9" s="903" t="s">
        <v>1861</v>
      </c>
      <c r="I9" s="904" t="s">
        <v>426</v>
      </c>
      <c r="J9" s="683"/>
      <c r="K9" s="5"/>
      <c r="IA9" s="91"/>
      <c r="IB9" s="91"/>
    </row>
    <row r="10" spans="1:255" ht="14.25" customHeight="1">
      <c r="A10" s="896" t="s">
        <v>37</v>
      </c>
      <c r="B10" s="897" t="s">
        <v>579</v>
      </c>
      <c r="C10" s="898" t="s">
        <v>18</v>
      </c>
      <c r="D10" s="899" t="s">
        <v>1014</v>
      </c>
      <c r="E10" s="900" t="s">
        <v>1977</v>
      </c>
      <c r="F10" s="901">
        <v>1</v>
      </c>
      <c r="G10" s="902" t="s">
        <v>1861</v>
      </c>
      <c r="H10" s="903" t="s">
        <v>1861</v>
      </c>
      <c r="I10" s="904" t="s">
        <v>426</v>
      </c>
      <c r="J10" s="683"/>
      <c r="K10" s="5"/>
    </row>
    <row r="11" spans="1:255" ht="14.25" customHeight="1">
      <c r="A11" s="907" t="s">
        <v>37</v>
      </c>
      <c r="B11" s="908" t="s">
        <v>1068</v>
      </c>
      <c r="C11" s="381" t="s">
        <v>18</v>
      </c>
      <c r="D11" s="909" t="s">
        <v>1014</v>
      </c>
      <c r="E11" s="910" t="s">
        <v>1977</v>
      </c>
      <c r="F11" s="911">
        <v>1</v>
      </c>
      <c r="G11" s="912">
        <v>12875.15</v>
      </c>
      <c r="H11" s="913" t="s">
        <v>1910</v>
      </c>
      <c r="I11" s="914" t="s">
        <v>56</v>
      </c>
      <c r="J11" s="683"/>
      <c r="K11" s="5"/>
    </row>
    <row r="12" spans="1:255" ht="14.25" customHeight="1">
      <c r="A12" s="915" t="s">
        <v>37</v>
      </c>
      <c r="B12" s="916" t="s">
        <v>800</v>
      </c>
      <c r="C12" s="898" t="s">
        <v>18</v>
      </c>
      <c r="D12" s="899" t="s">
        <v>1014</v>
      </c>
      <c r="E12" s="900" t="s">
        <v>1977</v>
      </c>
      <c r="F12" s="901">
        <v>1</v>
      </c>
      <c r="G12" s="917" t="s">
        <v>1861</v>
      </c>
      <c r="H12" s="918" t="s">
        <v>1861</v>
      </c>
      <c r="I12" s="904" t="s">
        <v>426</v>
      </c>
      <c r="J12" s="683"/>
      <c r="K12" s="5"/>
    </row>
    <row r="13" spans="1:255" ht="14.25" customHeight="1">
      <c r="A13" s="915" t="s">
        <v>37</v>
      </c>
      <c r="B13" s="916" t="s">
        <v>1091</v>
      </c>
      <c r="C13" s="898" t="s">
        <v>18</v>
      </c>
      <c r="D13" s="899" t="s">
        <v>1014</v>
      </c>
      <c r="E13" s="900" t="s">
        <v>1977</v>
      </c>
      <c r="F13" s="901">
        <v>2</v>
      </c>
      <c r="G13" s="917" t="s">
        <v>1861</v>
      </c>
      <c r="H13" s="918" t="s">
        <v>1861</v>
      </c>
      <c r="I13" s="904" t="s">
        <v>426</v>
      </c>
      <c r="J13" s="683"/>
      <c r="K13" s="5"/>
    </row>
    <row r="14" spans="1:255" ht="14.25" customHeight="1">
      <c r="A14" s="915" t="s">
        <v>37</v>
      </c>
      <c r="B14" s="916" t="s">
        <v>1093</v>
      </c>
      <c r="C14" s="898" t="s">
        <v>18</v>
      </c>
      <c r="D14" s="899" t="s">
        <v>1014</v>
      </c>
      <c r="E14" s="900" t="s">
        <v>1977</v>
      </c>
      <c r="F14" s="901">
        <v>1</v>
      </c>
      <c r="G14" s="917" t="s">
        <v>1862</v>
      </c>
      <c r="H14" s="919" t="s">
        <v>1909</v>
      </c>
      <c r="I14" s="904" t="s">
        <v>426</v>
      </c>
      <c r="J14" s="683"/>
      <c r="K14" s="5"/>
    </row>
    <row r="15" spans="1:255" ht="14.25" customHeight="1">
      <c r="A15" s="915" t="s">
        <v>37</v>
      </c>
      <c r="B15" s="916" t="s">
        <v>1102</v>
      </c>
      <c r="C15" s="898" t="s">
        <v>18</v>
      </c>
      <c r="D15" s="899" t="s">
        <v>1014</v>
      </c>
      <c r="E15" s="900" t="s">
        <v>1103</v>
      </c>
      <c r="F15" s="901">
        <v>1</v>
      </c>
      <c r="G15" s="920" t="s">
        <v>1862</v>
      </c>
      <c r="H15" s="921" t="s">
        <v>1909</v>
      </c>
      <c r="I15" s="904" t="s">
        <v>426</v>
      </c>
      <c r="J15" s="683"/>
      <c r="K15" s="5"/>
    </row>
    <row r="16" spans="1:255" ht="14.25" customHeight="1">
      <c r="A16" s="915" t="s">
        <v>37</v>
      </c>
      <c r="B16" s="916" t="s">
        <v>1979</v>
      </c>
      <c r="C16" s="898" t="s">
        <v>18</v>
      </c>
      <c r="D16" s="899" t="s">
        <v>1014</v>
      </c>
      <c r="E16" s="900" t="s">
        <v>1977</v>
      </c>
      <c r="F16" s="901">
        <v>1</v>
      </c>
      <c r="G16" s="922" t="s">
        <v>1862</v>
      </c>
      <c r="H16" s="921" t="s">
        <v>1909</v>
      </c>
      <c r="I16" s="904" t="s">
        <v>426</v>
      </c>
      <c r="J16" s="683"/>
      <c r="K16" s="5"/>
    </row>
    <row r="17" spans="1:10" s="5" customFormat="1" ht="14.25" customHeight="1">
      <c r="A17" s="915" t="s">
        <v>37</v>
      </c>
      <c r="B17" s="916" t="s">
        <v>1124</v>
      </c>
      <c r="C17" s="898" t="s">
        <v>18</v>
      </c>
      <c r="D17" s="899" t="s">
        <v>1014</v>
      </c>
      <c r="E17" s="900" t="s">
        <v>1977</v>
      </c>
      <c r="F17" s="901">
        <v>1</v>
      </c>
      <c r="G17" s="922" t="s">
        <v>1862</v>
      </c>
      <c r="H17" s="921" t="s">
        <v>1909</v>
      </c>
      <c r="I17" s="904" t="s">
        <v>426</v>
      </c>
      <c r="J17" s="683"/>
    </row>
    <row r="18" spans="1:10" s="5" customFormat="1" ht="14.25" customHeight="1">
      <c r="A18" s="915" t="s">
        <v>37</v>
      </c>
      <c r="B18" s="916" t="s">
        <v>776</v>
      </c>
      <c r="C18" s="898" t="s">
        <v>18</v>
      </c>
      <c r="D18" s="899" t="s">
        <v>1014</v>
      </c>
      <c r="E18" s="900" t="s">
        <v>1978</v>
      </c>
      <c r="F18" s="901">
        <v>1</v>
      </c>
      <c r="G18" s="1774" t="s">
        <v>1861</v>
      </c>
      <c r="H18" s="1777" t="s">
        <v>1861</v>
      </c>
      <c r="I18" s="904" t="s">
        <v>426</v>
      </c>
      <c r="J18" s="683"/>
    </row>
    <row r="19" spans="1:10" s="5" customFormat="1" ht="14.25" customHeight="1">
      <c r="A19" s="915" t="s">
        <v>37</v>
      </c>
      <c r="B19" s="916" t="s">
        <v>777</v>
      </c>
      <c r="C19" s="898" t="s">
        <v>18</v>
      </c>
      <c r="D19" s="899" t="s">
        <v>1014</v>
      </c>
      <c r="E19" s="900" t="s">
        <v>1978</v>
      </c>
      <c r="F19" s="901">
        <v>1</v>
      </c>
      <c r="G19" s="1775"/>
      <c r="H19" s="1778"/>
      <c r="I19" s="904" t="s">
        <v>426</v>
      </c>
      <c r="J19" s="683"/>
    </row>
    <row r="20" spans="1:10" s="5" customFormat="1" ht="14.25" customHeight="1">
      <c r="A20" s="915" t="s">
        <v>37</v>
      </c>
      <c r="B20" s="916" t="s">
        <v>1133</v>
      </c>
      <c r="C20" s="898" t="s">
        <v>18</v>
      </c>
      <c r="D20" s="899" t="s">
        <v>1014</v>
      </c>
      <c r="E20" s="900" t="s">
        <v>1978</v>
      </c>
      <c r="F20" s="901">
        <v>1</v>
      </c>
      <c r="G20" s="1775"/>
      <c r="H20" s="1778"/>
      <c r="I20" s="904" t="s">
        <v>426</v>
      </c>
      <c r="J20" s="683"/>
    </row>
    <row r="21" spans="1:10" s="5" customFormat="1" ht="14.25" customHeight="1">
      <c r="A21" s="915" t="s">
        <v>37</v>
      </c>
      <c r="B21" s="916" t="s">
        <v>650</v>
      </c>
      <c r="C21" s="898" t="s">
        <v>18</v>
      </c>
      <c r="D21" s="899" t="s">
        <v>1014</v>
      </c>
      <c r="E21" s="900" t="s">
        <v>1978</v>
      </c>
      <c r="F21" s="901">
        <v>1</v>
      </c>
      <c r="G21" s="1776"/>
      <c r="H21" s="1779"/>
      <c r="I21" s="904" t="s">
        <v>426</v>
      </c>
      <c r="J21" s="683"/>
    </row>
    <row r="22" spans="1:10" s="5" customFormat="1" ht="14.25" customHeight="1">
      <c r="A22" s="915" t="s">
        <v>37</v>
      </c>
      <c r="B22" s="916" t="s">
        <v>1136</v>
      </c>
      <c r="C22" s="898" t="s">
        <v>18</v>
      </c>
      <c r="D22" s="899" t="s">
        <v>1014</v>
      </c>
      <c r="E22" s="900" t="s">
        <v>1977</v>
      </c>
      <c r="F22" s="901">
        <v>1</v>
      </c>
      <c r="G22" s="922" t="s">
        <v>1862</v>
      </c>
      <c r="H22" s="921" t="s">
        <v>1909</v>
      </c>
      <c r="I22" s="904" t="s">
        <v>426</v>
      </c>
      <c r="J22" s="683"/>
    </row>
    <row r="23" spans="1:10" s="5" customFormat="1" ht="14.25" customHeight="1">
      <c r="A23" s="915" t="s">
        <v>37</v>
      </c>
      <c r="B23" s="916" t="s">
        <v>1138</v>
      </c>
      <c r="C23" s="898" t="s">
        <v>18</v>
      </c>
      <c r="D23" s="899" t="s">
        <v>1014</v>
      </c>
      <c r="E23" s="900" t="s">
        <v>1977</v>
      </c>
      <c r="F23" s="901">
        <v>1</v>
      </c>
      <c r="G23" s="917" t="s">
        <v>1861</v>
      </c>
      <c r="H23" s="918" t="s">
        <v>1861</v>
      </c>
      <c r="I23" s="904" t="s">
        <v>426</v>
      </c>
      <c r="J23" s="683"/>
    </row>
    <row r="24" spans="1:10" s="5" customFormat="1" ht="14.25" customHeight="1">
      <c r="A24" s="907" t="s">
        <v>37</v>
      </c>
      <c r="B24" s="908" t="s">
        <v>1168</v>
      </c>
      <c r="C24" s="381" t="s">
        <v>18</v>
      </c>
      <c r="D24" s="909" t="s">
        <v>1014</v>
      </c>
      <c r="E24" s="910" t="s">
        <v>1143</v>
      </c>
      <c r="F24" s="911">
        <v>1</v>
      </c>
      <c r="G24" s="923" t="s">
        <v>1982</v>
      </c>
      <c r="H24" s="924" t="s">
        <v>1982</v>
      </c>
      <c r="I24" s="914" t="s">
        <v>56</v>
      </c>
      <c r="J24" s="683"/>
    </row>
    <row r="25" spans="1:10" s="5" customFormat="1" ht="14.25" customHeight="1">
      <c r="A25" s="915" t="s">
        <v>37</v>
      </c>
      <c r="B25" s="916" t="s">
        <v>1980</v>
      </c>
      <c r="C25" s="898" t="s">
        <v>18</v>
      </c>
      <c r="D25" s="899" t="s">
        <v>1014</v>
      </c>
      <c r="E25" s="900" t="s">
        <v>1977</v>
      </c>
      <c r="F25" s="901">
        <v>1</v>
      </c>
      <c r="G25" s="922" t="s">
        <v>1861</v>
      </c>
      <c r="H25" s="921" t="s">
        <v>1909</v>
      </c>
      <c r="I25" s="904" t="s">
        <v>426</v>
      </c>
      <c r="J25" s="683"/>
    </row>
    <row r="26" spans="1:10" s="5" customFormat="1" ht="14.25" customHeight="1">
      <c r="A26" s="907" t="s">
        <v>37</v>
      </c>
      <c r="B26" s="908" t="s">
        <v>1981</v>
      </c>
      <c r="C26" s="381" t="s">
        <v>18</v>
      </c>
      <c r="D26" s="909" t="s">
        <v>1014</v>
      </c>
      <c r="E26" s="910" t="s">
        <v>1977</v>
      </c>
      <c r="F26" s="911">
        <v>1</v>
      </c>
      <c r="G26" s="923">
        <v>734.6</v>
      </c>
      <c r="H26" s="924" t="s">
        <v>1910</v>
      </c>
      <c r="I26" s="914" t="s">
        <v>56</v>
      </c>
      <c r="J26" s="905"/>
    </row>
    <row r="27" spans="1:10" s="5" customFormat="1" ht="14.25" customHeight="1">
      <c r="A27" s="915" t="s">
        <v>37</v>
      </c>
      <c r="B27" s="916" t="s">
        <v>668</v>
      </c>
      <c r="C27" s="898" t="s">
        <v>18</v>
      </c>
      <c r="D27" s="899" t="s">
        <v>1014</v>
      </c>
      <c r="E27" s="900" t="s">
        <v>1042</v>
      </c>
      <c r="F27" s="901" t="s">
        <v>400</v>
      </c>
      <c r="G27" s="922" t="s">
        <v>1862</v>
      </c>
      <c r="H27" s="921" t="s">
        <v>1910</v>
      </c>
      <c r="I27" s="904" t="s">
        <v>426</v>
      </c>
      <c r="J27" s="683"/>
    </row>
    <row r="28" spans="1:10" s="5" customFormat="1" ht="14.25" customHeight="1">
      <c r="A28" s="925" t="s">
        <v>37</v>
      </c>
      <c r="B28" s="908" t="s">
        <v>1158</v>
      </c>
      <c r="C28" s="381" t="s">
        <v>18</v>
      </c>
      <c r="D28" s="909" t="s">
        <v>1014</v>
      </c>
      <c r="E28" s="910" t="s">
        <v>1159</v>
      </c>
      <c r="F28" s="911">
        <v>2</v>
      </c>
      <c r="G28" s="923" t="s">
        <v>1983</v>
      </c>
      <c r="H28" s="924" t="s">
        <v>1983</v>
      </c>
      <c r="I28" s="914" t="s">
        <v>56</v>
      </c>
      <c r="J28" s="683"/>
    </row>
    <row r="29" spans="1:10" s="36" customFormat="1" ht="12.75">
      <c r="A29" s="926" t="s">
        <v>37</v>
      </c>
      <c r="B29" s="927" t="s">
        <v>1028</v>
      </c>
      <c r="C29" s="313" t="s">
        <v>20</v>
      </c>
      <c r="D29" s="928" t="s">
        <v>1014</v>
      </c>
      <c r="E29" s="929" t="s">
        <v>1029</v>
      </c>
      <c r="F29" s="930">
        <v>2</v>
      </c>
      <c r="G29" s="931">
        <v>124.4</v>
      </c>
      <c r="H29" s="932" t="s">
        <v>1910</v>
      </c>
      <c r="I29" s="933" t="s">
        <v>56</v>
      </c>
      <c r="J29" s="934"/>
    </row>
    <row r="30" spans="1:10" s="36" customFormat="1" ht="12.75">
      <c r="A30" s="935" t="s">
        <v>37</v>
      </c>
      <c r="B30" s="936" t="s">
        <v>1030</v>
      </c>
      <c r="C30" s="937" t="s">
        <v>20</v>
      </c>
      <c r="D30" s="938" t="s">
        <v>1014</v>
      </c>
      <c r="E30" s="939" t="s">
        <v>1031</v>
      </c>
      <c r="F30" s="940">
        <v>2</v>
      </c>
      <c r="G30" s="941" t="s">
        <v>1862</v>
      </c>
      <c r="H30" s="942" t="s">
        <v>1909</v>
      </c>
      <c r="I30" s="904" t="s">
        <v>426</v>
      </c>
      <c r="J30" s="934"/>
    </row>
    <row r="31" spans="1:10" s="36" customFormat="1" ht="12.75">
      <c r="A31" s="943" t="s">
        <v>37</v>
      </c>
      <c r="B31" s="936" t="s">
        <v>1032</v>
      </c>
      <c r="C31" s="937" t="s">
        <v>20</v>
      </c>
      <c r="D31" s="944" t="s">
        <v>1014</v>
      </c>
      <c r="E31" s="945" t="s">
        <v>906</v>
      </c>
      <c r="F31" s="940">
        <v>1</v>
      </c>
      <c r="G31" s="946" t="s">
        <v>1861</v>
      </c>
      <c r="H31" s="947" t="s">
        <v>1861</v>
      </c>
      <c r="I31" s="904" t="s">
        <v>426</v>
      </c>
      <c r="J31" s="934"/>
    </row>
    <row r="32" spans="1:10" s="36" customFormat="1" ht="12.75">
      <c r="A32" s="943" t="s">
        <v>37</v>
      </c>
      <c r="B32" s="936" t="s">
        <v>1033</v>
      </c>
      <c r="C32" s="937" t="s">
        <v>20</v>
      </c>
      <c r="D32" s="944" t="s">
        <v>1014</v>
      </c>
      <c r="E32" s="945" t="s">
        <v>906</v>
      </c>
      <c r="F32" s="940">
        <v>1</v>
      </c>
      <c r="G32" s="941" t="s">
        <v>1862</v>
      </c>
      <c r="H32" s="942" t="s">
        <v>1909</v>
      </c>
      <c r="I32" s="904" t="s">
        <v>426</v>
      </c>
      <c r="J32" s="934"/>
    </row>
    <row r="33" spans="1:10" s="36" customFormat="1" ht="12.75">
      <c r="A33" s="943" t="s">
        <v>37</v>
      </c>
      <c r="B33" s="936" t="s">
        <v>1034</v>
      </c>
      <c r="C33" s="937" t="s">
        <v>20</v>
      </c>
      <c r="D33" s="944" t="s">
        <v>1014</v>
      </c>
      <c r="E33" s="945" t="s">
        <v>906</v>
      </c>
      <c r="F33" s="940">
        <v>2</v>
      </c>
      <c r="G33" s="941" t="s">
        <v>1862</v>
      </c>
      <c r="H33" s="942" t="s">
        <v>1909</v>
      </c>
      <c r="I33" s="904" t="s">
        <v>426</v>
      </c>
      <c r="J33" s="934"/>
    </row>
    <row r="34" spans="1:10" s="36" customFormat="1" ht="12.75">
      <c r="A34" s="943" t="s">
        <v>37</v>
      </c>
      <c r="B34" s="936" t="s">
        <v>1035</v>
      </c>
      <c r="C34" s="937" t="s">
        <v>20</v>
      </c>
      <c r="D34" s="944" t="s">
        <v>1014</v>
      </c>
      <c r="E34" s="945" t="s">
        <v>906</v>
      </c>
      <c r="F34" s="940">
        <v>2</v>
      </c>
      <c r="G34" s="941" t="s">
        <v>1862</v>
      </c>
      <c r="H34" s="942" t="s">
        <v>1909</v>
      </c>
      <c r="I34" s="904" t="s">
        <v>426</v>
      </c>
      <c r="J34" s="934"/>
    </row>
    <row r="35" spans="1:10" s="36" customFormat="1" ht="12.75">
      <c r="A35" s="948" t="s">
        <v>37</v>
      </c>
      <c r="B35" s="949" t="s">
        <v>1036</v>
      </c>
      <c r="C35" s="950" t="s">
        <v>20</v>
      </c>
      <c r="D35" s="951" t="s">
        <v>1014</v>
      </c>
      <c r="E35" s="952" t="s">
        <v>906</v>
      </c>
      <c r="F35" s="953">
        <v>2</v>
      </c>
      <c r="G35" s="954">
        <v>436.73500000000001</v>
      </c>
      <c r="H35" s="932" t="s">
        <v>1910</v>
      </c>
      <c r="I35" s="955" t="s">
        <v>56</v>
      </c>
      <c r="J35" s="934"/>
    </row>
    <row r="36" spans="1:10" s="36" customFormat="1" ht="25.5">
      <c r="A36" s="943" t="s">
        <v>37</v>
      </c>
      <c r="B36" s="936" t="s">
        <v>1037</v>
      </c>
      <c r="C36" s="937" t="s">
        <v>20</v>
      </c>
      <c r="D36" s="944" t="s">
        <v>1014</v>
      </c>
      <c r="E36" s="945" t="s">
        <v>1038</v>
      </c>
      <c r="F36" s="940">
        <v>2</v>
      </c>
      <c r="G36" s="941" t="s">
        <v>1862</v>
      </c>
      <c r="H36" s="947" t="s">
        <v>1910</v>
      </c>
      <c r="I36" s="904" t="s">
        <v>426</v>
      </c>
      <c r="J36" s="934"/>
    </row>
    <row r="37" spans="1:10" s="36" customFormat="1" ht="12.75">
      <c r="A37" s="943" t="s">
        <v>37</v>
      </c>
      <c r="B37" s="936" t="s">
        <v>1037</v>
      </c>
      <c r="C37" s="937" t="s">
        <v>20</v>
      </c>
      <c r="D37" s="944" t="s">
        <v>1014</v>
      </c>
      <c r="E37" s="945" t="s">
        <v>1039</v>
      </c>
      <c r="F37" s="940">
        <v>2</v>
      </c>
      <c r="G37" s="946" t="s">
        <v>1861</v>
      </c>
      <c r="H37" s="947" t="s">
        <v>1861</v>
      </c>
      <c r="I37" s="904" t="s">
        <v>426</v>
      </c>
      <c r="J37" s="934"/>
    </row>
    <row r="38" spans="1:10" s="36" customFormat="1" ht="12.75">
      <c r="A38" s="943" t="s">
        <v>37</v>
      </c>
      <c r="B38" s="936" t="s">
        <v>1040</v>
      </c>
      <c r="C38" s="937" t="s">
        <v>20</v>
      </c>
      <c r="D38" s="944" t="s">
        <v>1014</v>
      </c>
      <c r="E38" s="945" t="s">
        <v>906</v>
      </c>
      <c r="F38" s="940">
        <v>2</v>
      </c>
      <c r="G38" s="941" t="s">
        <v>1862</v>
      </c>
      <c r="H38" s="947" t="s">
        <v>1909</v>
      </c>
      <c r="I38" s="904" t="s">
        <v>426</v>
      </c>
      <c r="J38" s="934"/>
    </row>
    <row r="39" spans="1:10" s="36" customFormat="1" ht="12.75">
      <c r="A39" s="956" t="s">
        <v>37</v>
      </c>
      <c r="B39" s="957" t="s">
        <v>1041</v>
      </c>
      <c r="C39" s="937" t="s">
        <v>20</v>
      </c>
      <c r="D39" s="944" t="s">
        <v>1014</v>
      </c>
      <c r="E39" s="945" t="s">
        <v>1042</v>
      </c>
      <c r="F39" s="940">
        <v>1</v>
      </c>
      <c r="G39" s="941" t="s">
        <v>1862</v>
      </c>
      <c r="H39" s="947" t="s">
        <v>1910</v>
      </c>
      <c r="I39" s="904" t="s">
        <v>426</v>
      </c>
      <c r="J39" s="934"/>
    </row>
    <row r="40" spans="1:10" s="36" customFormat="1" ht="12.75">
      <c r="A40" s="956" t="s">
        <v>37</v>
      </c>
      <c r="B40" s="957" t="s">
        <v>1043</v>
      </c>
      <c r="C40" s="937" t="s">
        <v>20</v>
      </c>
      <c r="D40" s="944" t="s">
        <v>1014</v>
      </c>
      <c r="E40" s="945" t="s">
        <v>1042</v>
      </c>
      <c r="F40" s="940">
        <v>1</v>
      </c>
      <c r="G40" s="941" t="s">
        <v>1862</v>
      </c>
      <c r="H40" s="947" t="s">
        <v>1910</v>
      </c>
      <c r="I40" s="904" t="s">
        <v>426</v>
      </c>
      <c r="J40" s="934"/>
    </row>
    <row r="41" spans="1:10" s="36" customFormat="1" ht="12.75">
      <c r="A41" s="956" t="s">
        <v>37</v>
      </c>
      <c r="B41" s="957" t="s">
        <v>1044</v>
      </c>
      <c r="C41" s="937" t="s">
        <v>20</v>
      </c>
      <c r="D41" s="944" t="s">
        <v>1014</v>
      </c>
      <c r="E41" s="945" t="s">
        <v>1045</v>
      </c>
      <c r="F41" s="940">
        <v>1</v>
      </c>
      <c r="G41" s="946" t="s">
        <v>1861</v>
      </c>
      <c r="H41" s="947" t="s">
        <v>1861</v>
      </c>
      <c r="I41" s="904" t="s">
        <v>426</v>
      </c>
      <c r="J41" s="934"/>
    </row>
    <row r="42" spans="1:10" s="36" customFormat="1" ht="12.75">
      <c r="A42" s="956" t="s">
        <v>37</v>
      </c>
      <c r="B42" s="957" t="s">
        <v>1046</v>
      </c>
      <c r="C42" s="937" t="s">
        <v>20</v>
      </c>
      <c r="D42" s="944" t="s">
        <v>1014</v>
      </c>
      <c r="E42" s="945" t="s">
        <v>1042</v>
      </c>
      <c r="F42" s="940">
        <v>1</v>
      </c>
      <c r="G42" s="946" t="s">
        <v>1861</v>
      </c>
      <c r="H42" s="947" t="s">
        <v>1861</v>
      </c>
      <c r="I42" s="904" t="s">
        <v>426</v>
      </c>
      <c r="J42" s="934"/>
    </row>
    <row r="43" spans="1:10" s="36" customFormat="1" ht="12.75">
      <c r="A43" s="956" t="s">
        <v>37</v>
      </c>
      <c r="B43" s="957" t="s">
        <v>564</v>
      </c>
      <c r="C43" s="937" t="s">
        <v>20</v>
      </c>
      <c r="D43" s="944" t="s">
        <v>1014</v>
      </c>
      <c r="E43" s="945" t="s">
        <v>1047</v>
      </c>
      <c r="F43" s="940">
        <v>1</v>
      </c>
      <c r="G43" s="946" t="s">
        <v>1861</v>
      </c>
      <c r="H43" s="947" t="s">
        <v>1861</v>
      </c>
      <c r="I43" s="904" t="s">
        <v>426</v>
      </c>
      <c r="J43" s="934"/>
    </row>
    <row r="44" spans="1:10" s="36" customFormat="1" ht="12.75">
      <c r="A44" s="958" t="s">
        <v>37</v>
      </c>
      <c r="B44" s="959" t="s">
        <v>1048</v>
      </c>
      <c r="C44" s="937" t="s">
        <v>20</v>
      </c>
      <c r="D44" s="944" t="s">
        <v>1014</v>
      </c>
      <c r="E44" s="960" t="s">
        <v>906</v>
      </c>
      <c r="F44" s="961">
        <v>1</v>
      </c>
      <c r="G44" s="946" t="s">
        <v>1861</v>
      </c>
      <c r="H44" s="947" t="s">
        <v>1861</v>
      </c>
      <c r="I44" s="904" t="s">
        <v>426</v>
      </c>
      <c r="J44" s="934"/>
    </row>
    <row r="45" spans="1:10" s="36" customFormat="1" ht="25.5">
      <c r="A45" s="962" t="s">
        <v>37</v>
      </c>
      <c r="B45" s="959" t="s">
        <v>1049</v>
      </c>
      <c r="C45" s="937" t="s">
        <v>20</v>
      </c>
      <c r="D45" s="944" t="s">
        <v>1014</v>
      </c>
      <c r="E45" s="945" t="s">
        <v>1050</v>
      </c>
      <c r="F45" s="940">
        <v>2</v>
      </c>
      <c r="G45" s="946" t="s">
        <v>1861</v>
      </c>
      <c r="H45" s="947" t="s">
        <v>1861</v>
      </c>
      <c r="I45" s="904" t="s">
        <v>426</v>
      </c>
      <c r="J45" s="934"/>
    </row>
    <row r="46" spans="1:10" s="36" customFormat="1" ht="12.75">
      <c r="A46" s="963" t="s">
        <v>37</v>
      </c>
      <c r="B46" s="964" t="s">
        <v>1051</v>
      </c>
      <c r="C46" s="950" t="s">
        <v>20</v>
      </c>
      <c r="D46" s="951" t="s">
        <v>1014</v>
      </c>
      <c r="E46" s="952" t="s">
        <v>906</v>
      </c>
      <c r="F46" s="953">
        <v>2</v>
      </c>
      <c r="G46" s="954">
        <v>2203</v>
      </c>
      <c r="H46" s="932" t="s">
        <v>1910</v>
      </c>
      <c r="I46" s="955" t="s">
        <v>56</v>
      </c>
      <c r="J46" s="934"/>
    </row>
    <row r="47" spans="1:10" s="36" customFormat="1" ht="12.75">
      <c r="A47" s="962" t="s">
        <v>37</v>
      </c>
      <c r="B47" s="959" t="s">
        <v>1051</v>
      </c>
      <c r="C47" s="937" t="s">
        <v>20</v>
      </c>
      <c r="D47" s="944" t="s">
        <v>1014</v>
      </c>
      <c r="E47" s="945" t="s">
        <v>5</v>
      </c>
      <c r="F47" s="940">
        <v>2</v>
      </c>
      <c r="G47" s="946" t="s">
        <v>1861</v>
      </c>
      <c r="H47" s="947" t="s">
        <v>1861</v>
      </c>
      <c r="I47" s="904" t="s">
        <v>426</v>
      </c>
      <c r="J47" s="934"/>
    </row>
    <row r="48" spans="1:10" s="36" customFormat="1" ht="12.75">
      <c r="A48" s="965" t="s">
        <v>37</v>
      </c>
      <c r="B48" s="966" t="s">
        <v>1052</v>
      </c>
      <c r="C48" s="950" t="s">
        <v>20</v>
      </c>
      <c r="D48" s="951" t="s">
        <v>1014</v>
      </c>
      <c r="E48" s="967" t="s">
        <v>906</v>
      </c>
      <c r="F48" s="953">
        <v>1</v>
      </c>
      <c r="G48" s="968">
        <v>3184.91</v>
      </c>
      <c r="H48" s="932" t="s">
        <v>1910</v>
      </c>
      <c r="I48" s="955" t="s">
        <v>56</v>
      </c>
      <c r="J48" s="934"/>
    </row>
    <row r="49" spans="1:10" s="36" customFormat="1" ht="12.75">
      <c r="A49" s="969" t="s">
        <v>37</v>
      </c>
      <c r="B49" s="970" t="s">
        <v>914</v>
      </c>
      <c r="C49" s="937" t="s">
        <v>20</v>
      </c>
      <c r="D49" s="944" t="s">
        <v>1014</v>
      </c>
      <c r="E49" s="945" t="s">
        <v>1042</v>
      </c>
      <c r="F49" s="940">
        <v>1</v>
      </c>
      <c r="G49" s="946" t="s">
        <v>1861</v>
      </c>
      <c r="H49" s="947" t="s">
        <v>1861</v>
      </c>
      <c r="I49" s="904" t="s">
        <v>426</v>
      </c>
      <c r="J49" s="934"/>
    </row>
    <row r="50" spans="1:10" s="36" customFormat="1" ht="12.75">
      <c r="A50" s="943" t="s">
        <v>37</v>
      </c>
      <c r="B50" s="936" t="s">
        <v>914</v>
      </c>
      <c r="C50" s="937" t="s">
        <v>20</v>
      </c>
      <c r="D50" s="944" t="s">
        <v>1014</v>
      </c>
      <c r="E50" s="945" t="s">
        <v>906</v>
      </c>
      <c r="F50" s="940">
        <v>1</v>
      </c>
      <c r="G50" s="946" t="s">
        <v>1861</v>
      </c>
      <c r="H50" s="947" t="s">
        <v>1861</v>
      </c>
      <c r="I50" s="904" t="s">
        <v>426</v>
      </c>
      <c r="J50" s="934"/>
    </row>
    <row r="51" spans="1:10" s="36" customFormat="1" ht="12.75">
      <c r="A51" s="943" t="s">
        <v>37</v>
      </c>
      <c r="B51" s="936" t="s">
        <v>1053</v>
      </c>
      <c r="C51" s="937" t="s">
        <v>20</v>
      </c>
      <c r="D51" s="944" t="s">
        <v>1014</v>
      </c>
      <c r="E51" s="945" t="s">
        <v>1054</v>
      </c>
      <c r="F51" s="940">
        <v>1</v>
      </c>
      <c r="G51" s="946" t="s">
        <v>1861</v>
      </c>
      <c r="H51" s="947" t="s">
        <v>1861</v>
      </c>
      <c r="I51" s="904" t="s">
        <v>426</v>
      </c>
      <c r="J51" s="934"/>
    </row>
    <row r="52" spans="1:10" s="36" customFormat="1" ht="12.75">
      <c r="A52" s="969" t="s">
        <v>37</v>
      </c>
      <c r="B52" s="970" t="s">
        <v>1055</v>
      </c>
      <c r="C52" s="937" t="s">
        <v>20</v>
      </c>
      <c r="D52" s="944" t="s">
        <v>1014</v>
      </c>
      <c r="E52" s="945" t="s">
        <v>1047</v>
      </c>
      <c r="F52" s="940">
        <v>1</v>
      </c>
      <c r="G52" s="946" t="s">
        <v>1861</v>
      </c>
      <c r="H52" s="947" t="s">
        <v>1861</v>
      </c>
      <c r="I52" s="904" t="s">
        <v>426</v>
      </c>
      <c r="J52" s="934"/>
    </row>
    <row r="53" spans="1:10" s="36" customFormat="1" ht="12.75">
      <c r="A53" s="943" t="s">
        <v>37</v>
      </c>
      <c r="B53" s="936" t="s">
        <v>1055</v>
      </c>
      <c r="C53" s="937" t="s">
        <v>20</v>
      </c>
      <c r="D53" s="944" t="s">
        <v>1014</v>
      </c>
      <c r="E53" s="945" t="s">
        <v>1056</v>
      </c>
      <c r="F53" s="940">
        <v>1</v>
      </c>
      <c r="G53" s="946" t="s">
        <v>1861</v>
      </c>
      <c r="H53" s="947" t="s">
        <v>1861</v>
      </c>
      <c r="I53" s="904" t="s">
        <v>426</v>
      </c>
      <c r="J53" s="934"/>
    </row>
    <row r="54" spans="1:10" s="36" customFormat="1" ht="12.75">
      <c r="A54" s="948" t="s">
        <v>37</v>
      </c>
      <c r="B54" s="949" t="s">
        <v>1057</v>
      </c>
      <c r="C54" s="950" t="s">
        <v>20</v>
      </c>
      <c r="D54" s="951" t="s">
        <v>1014</v>
      </c>
      <c r="E54" s="952" t="s">
        <v>906</v>
      </c>
      <c r="F54" s="953">
        <v>2</v>
      </c>
      <c r="G54" s="954">
        <v>278.95</v>
      </c>
      <c r="H54" s="932" t="s">
        <v>1909</v>
      </c>
      <c r="I54" s="955" t="s">
        <v>56</v>
      </c>
      <c r="J54" s="934"/>
    </row>
    <row r="55" spans="1:10" s="36" customFormat="1" ht="12.75">
      <c r="A55" s="943" t="s">
        <v>37</v>
      </c>
      <c r="B55" s="936" t="s">
        <v>1057</v>
      </c>
      <c r="C55" s="937" t="s">
        <v>20</v>
      </c>
      <c r="D55" s="944" t="s">
        <v>1014</v>
      </c>
      <c r="E55" s="945" t="s">
        <v>1058</v>
      </c>
      <c r="F55" s="940">
        <v>2</v>
      </c>
      <c r="G55" s="941" t="s">
        <v>1862</v>
      </c>
      <c r="H55" s="947" t="s">
        <v>1910</v>
      </c>
      <c r="I55" s="904" t="s">
        <v>426</v>
      </c>
      <c r="J55" s="934"/>
    </row>
    <row r="56" spans="1:10" s="36" customFormat="1" ht="12.75">
      <c r="A56" s="948" t="s">
        <v>37</v>
      </c>
      <c r="B56" s="949" t="s">
        <v>1059</v>
      </c>
      <c r="C56" s="950" t="s">
        <v>20</v>
      </c>
      <c r="D56" s="951" t="s">
        <v>1014</v>
      </c>
      <c r="E56" s="952" t="s">
        <v>1060</v>
      </c>
      <c r="F56" s="953">
        <v>2</v>
      </c>
      <c r="G56" s="971">
        <v>52</v>
      </c>
      <c r="H56" s="932" t="s">
        <v>1910</v>
      </c>
      <c r="I56" s="933" t="s">
        <v>56</v>
      </c>
      <c r="J56" s="934"/>
    </row>
    <row r="57" spans="1:10" s="36" customFormat="1" ht="12.75">
      <c r="A57" s="943" t="s">
        <v>37</v>
      </c>
      <c r="B57" s="936" t="s">
        <v>915</v>
      </c>
      <c r="C57" s="937" t="s">
        <v>20</v>
      </c>
      <c r="D57" s="944" t="s">
        <v>1014</v>
      </c>
      <c r="E57" s="945" t="s">
        <v>1061</v>
      </c>
      <c r="F57" s="940">
        <v>1</v>
      </c>
      <c r="G57" s="946" t="s">
        <v>1861</v>
      </c>
      <c r="H57" s="947" t="s">
        <v>1861</v>
      </c>
      <c r="I57" s="904" t="s">
        <v>426</v>
      </c>
      <c r="J57" s="934"/>
    </row>
    <row r="58" spans="1:10" s="36" customFormat="1" ht="12.75">
      <c r="A58" s="943" t="s">
        <v>37</v>
      </c>
      <c r="B58" s="936" t="s">
        <v>916</v>
      </c>
      <c r="C58" s="937" t="s">
        <v>20</v>
      </c>
      <c r="D58" s="944" t="s">
        <v>1014</v>
      </c>
      <c r="E58" s="945" t="s">
        <v>1061</v>
      </c>
      <c r="F58" s="940">
        <v>1</v>
      </c>
      <c r="G58" s="946" t="s">
        <v>1861</v>
      </c>
      <c r="H58" s="947" t="s">
        <v>1861</v>
      </c>
      <c r="I58" s="904" t="s">
        <v>426</v>
      </c>
      <c r="J58" s="934"/>
    </row>
    <row r="59" spans="1:10" s="36" customFormat="1" ht="12.75">
      <c r="A59" s="948" t="s">
        <v>37</v>
      </c>
      <c r="B59" s="949" t="s">
        <v>1062</v>
      </c>
      <c r="C59" s="950" t="s">
        <v>20</v>
      </c>
      <c r="D59" s="951" t="s">
        <v>1014</v>
      </c>
      <c r="E59" s="952" t="s">
        <v>1063</v>
      </c>
      <c r="F59" s="953">
        <v>1</v>
      </c>
      <c r="G59" s="954">
        <v>5043.84</v>
      </c>
      <c r="H59" s="932" t="s">
        <v>1910</v>
      </c>
      <c r="I59" s="955" t="s">
        <v>56</v>
      </c>
      <c r="J59" s="934"/>
    </row>
    <row r="60" spans="1:10" s="36" customFormat="1" ht="12.75">
      <c r="A60" s="948" t="s">
        <v>37</v>
      </c>
      <c r="B60" s="949" t="s">
        <v>1062</v>
      </c>
      <c r="C60" s="950" t="s">
        <v>20</v>
      </c>
      <c r="D60" s="951" t="s">
        <v>1014</v>
      </c>
      <c r="E60" s="952" t="s">
        <v>1064</v>
      </c>
      <c r="F60" s="953">
        <v>1</v>
      </c>
      <c r="G60" s="971">
        <v>11402</v>
      </c>
      <c r="H60" s="932" t="s">
        <v>1910</v>
      </c>
      <c r="I60" s="955" t="s">
        <v>56</v>
      </c>
      <c r="J60" s="934"/>
    </row>
    <row r="61" spans="1:10" s="36" customFormat="1" ht="12.75">
      <c r="A61" s="943" t="s">
        <v>37</v>
      </c>
      <c r="B61" s="936" t="s">
        <v>579</v>
      </c>
      <c r="C61" s="937" t="s">
        <v>20</v>
      </c>
      <c r="D61" s="944" t="s">
        <v>1014</v>
      </c>
      <c r="E61" s="945" t="s">
        <v>1065</v>
      </c>
      <c r="F61" s="940">
        <v>1</v>
      </c>
      <c r="G61" s="946" t="s">
        <v>1861</v>
      </c>
      <c r="H61" s="947" t="s">
        <v>1861</v>
      </c>
      <c r="I61" s="904" t="s">
        <v>426</v>
      </c>
      <c r="J61" s="934"/>
    </row>
    <row r="62" spans="1:10" s="36" customFormat="1" ht="12.75">
      <c r="A62" s="943" t="s">
        <v>37</v>
      </c>
      <c r="B62" s="936" t="s">
        <v>1066</v>
      </c>
      <c r="C62" s="937" t="s">
        <v>20</v>
      </c>
      <c r="D62" s="944" t="s">
        <v>1014</v>
      </c>
      <c r="E62" s="945" t="s">
        <v>1067</v>
      </c>
      <c r="F62" s="940">
        <v>2</v>
      </c>
      <c r="G62" s="946" t="s">
        <v>1861</v>
      </c>
      <c r="H62" s="947" t="s">
        <v>1861</v>
      </c>
      <c r="I62" s="904" t="s">
        <v>426</v>
      </c>
      <c r="J62" s="934"/>
    </row>
    <row r="63" spans="1:10" s="36" customFormat="1" ht="25.5">
      <c r="A63" s="943" t="s">
        <v>37</v>
      </c>
      <c r="B63" s="936" t="s">
        <v>1068</v>
      </c>
      <c r="C63" s="937" t="s">
        <v>20</v>
      </c>
      <c r="D63" s="944" t="s">
        <v>1014</v>
      </c>
      <c r="E63" s="945" t="s">
        <v>1069</v>
      </c>
      <c r="F63" s="940">
        <v>1</v>
      </c>
      <c r="G63" s="946" t="s">
        <v>1861</v>
      </c>
      <c r="H63" s="947" t="s">
        <v>1861</v>
      </c>
      <c r="I63" s="904" t="s">
        <v>426</v>
      </c>
      <c r="J63" s="934"/>
    </row>
    <row r="64" spans="1:10" s="36" customFormat="1" ht="12.75">
      <c r="A64" s="943" t="s">
        <v>37</v>
      </c>
      <c r="B64" s="936" t="s">
        <v>800</v>
      </c>
      <c r="C64" s="937" t="s">
        <v>20</v>
      </c>
      <c r="D64" s="944" t="s">
        <v>1014</v>
      </c>
      <c r="E64" s="945" t="s">
        <v>1070</v>
      </c>
      <c r="F64" s="940">
        <v>1</v>
      </c>
      <c r="G64" s="946" t="s">
        <v>1861</v>
      </c>
      <c r="H64" s="947" t="s">
        <v>1861</v>
      </c>
      <c r="I64" s="904" t="s">
        <v>426</v>
      </c>
      <c r="J64" s="934"/>
    </row>
    <row r="65" spans="1:10" s="36" customFormat="1" ht="12.75">
      <c r="A65" s="943" t="s">
        <v>37</v>
      </c>
      <c r="B65" s="936" t="s">
        <v>1071</v>
      </c>
      <c r="C65" s="937" t="s">
        <v>20</v>
      </c>
      <c r="D65" s="944" t="s">
        <v>1014</v>
      </c>
      <c r="E65" s="945" t="s">
        <v>1072</v>
      </c>
      <c r="F65" s="940">
        <v>2</v>
      </c>
      <c r="G65" s="946" t="s">
        <v>1861</v>
      </c>
      <c r="H65" s="947" t="s">
        <v>1861</v>
      </c>
      <c r="I65" s="904" t="s">
        <v>426</v>
      </c>
      <c r="J65" s="934"/>
    </row>
    <row r="66" spans="1:10" s="36" customFormat="1" ht="12.75">
      <c r="A66" s="948" t="s">
        <v>37</v>
      </c>
      <c r="B66" s="949" t="s">
        <v>1073</v>
      </c>
      <c r="C66" s="950" t="s">
        <v>20</v>
      </c>
      <c r="D66" s="951" t="s">
        <v>1014</v>
      </c>
      <c r="E66" s="952" t="s">
        <v>906</v>
      </c>
      <c r="F66" s="953">
        <v>2</v>
      </c>
      <c r="G66" s="954">
        <v>828</v>
      </c>
      <c r="H66" s="932" t="s">
        <v>1910</v>
      </c>
      <c r="I66" s="955" t="s">
        <v>56</v>
      </c>
      <c r="J66" s="934"/>
    </row>
    <row r="67" spans="1:10" s="36" customFormat="1" ht="12.75">
      <c r="A67" s="943" t="s">
        <v>37</v>
      </c>
      <c r="B67" s="936" t="s">
        <v>1074</v>
      </c>
      <c r="C67" s="937" t="s">
        <v>20</v>
      </c>
      <c r="D67" s="944" t="s">
        <v>1014</v>
      </c>
      <c r="E67" s="945" t="s">
        <v>906</v>
      </c>
      <c r="F67" s="940">
        <v>2</v>
      </c>
      <c r="G67" s="941" t="s">
        <v>1862</v>
      </c>
      <c r="H67" s="942" t="s">
        <v>1909</v>
      </c>
      <c r="I67" s="904" t="s">
        <v>426</v>
      </c>
      <c r="J67" s="934"/>
    </row>
    <row r="68" spans="1:10" s="36" customFormat="1" ht="12.75">
      <c r="A68" s="969" t="s">
        <v>37</v>
      </c>
      <c r="B68" s="972" t="s">
        <v>1075</v>
      </c>
      <c r="C68" s="937" t="s">
        <v>20</v>
      </c>
      <c r="D68" s="944" t="s">
        <v>1014</v>
      </c>
      <c r="E68" s="945" t="s">
        <v>1042</v>
      </c>
      <c r="F68" s="940">
        <v>1</v>
      </c>
      <c r="G68" s="941" t="s">
        <v>1862</v>
      </c>
      <c r="H68" s="947" t="s">
        <v>1910</v>
      </c>
      <c r="I68" s="904" t="s">
        <v>426</v>
      </c>
      <c r="J68" s="934"/>
    </row>
    <row r="69" spans="1:10" s="36" customFormat="1" ht="12.75">
      <c r="A69" s="943" t="s">
        <v>37</v>
      </c>
      <c r="B69" s="936" t="s">
        <v>1076</v>
      </c>
      <c r="C69" s="937" t="s">
        <v>20</v>
      </c>
      <c r="D69" s="944" t="s">
        <v>1014</v>
      </c>
      <c r="E69" s="945" t="s">
        <v>906</v>
      </c>
      <c r="F69" s="940">
        <v>1</v>
      </c>
      <c r="G69" s="941" t="s">
        <v>1862</v>
      </c>
      <c r="H69" s="947" t="s">
        <v>1910</v>
      </c>
      <c r="I69" s="904" t="s">
        <v>426</v>
      </c>
      <c r="J69" s="934"/>
    </row>
    <row r="70" spans="1:10" s="36" customFormat="1" ht="12.75">
      <c r="A70" s="943" t="s">
        <v>37</v>
      </c>
      <c r="B70" s="936" t="s">
        <v>598</v>
      </c>
      <c r="C70" s="937" t="s">
        <v>20</v>
      </c>
      <c r="D70" s="944" t="s">
        <v>1014</v>
      </c>
      <c r="E70" s="945" t="s">
        <v>906</v>
      </c>
      <c r="F70" s="940">
        <v>1</v>
      </c>
      <c r="G70" s="941" t="s">
        <v>1862</v>
      </c>
      <c r="H70" s="947" t="s">
        <v>1910</v>
      </c>
      <c r="I70" s="904" t="s">
        <v>426</v>
      </c>
      <c r="J70" s="934"/>
    </row>
    <row r="71" spans="1:10" s="36" customFormat="1" ht="12.75">
      <c r="A71" s="943" t="s">
        <v>37</v>
      </c>
      <c r="B71" s="936" t="s">
        <v>999</v>
      </c>
      <c r="C71" s="937" t="s">
        <v>20</v>
      </c>
      <c r="D71" s="944" t="s">
        <v>1014</v>
      </c>
      <c r="E71" s="945" t="s">
        <v>906</v>
      </c>
      <c r="F71" s="940">
        <v>1</v>
      </c>
      <c r="G71" s="941" t="s">
        <v>1862</v>
      </c>
      <c r="H71" s="947" t="s">
        <v>1910</v>
      </c>
      <c r="I71" s="904" t="s">
        <v>426</v>
      </c>
      <c r="J71" s="934"/>
    </row>
    <row r="72" spans="1:10" s="36" customFormat="1" ht="12.75">
      <c r="A72" s="948" t="s">
        <v>37</v>
      </c>
      <c r="B72" s="949" t="s">
        <v>1077</v>
      </c>
      <c r="C72" s="950" t="s">
        <v>20</v>
      </c>
      <c r="D72" s="951" t="s">
        <v>1014</v>
      </c>
      <c r="E72" s="952" t="s">
        <v>1078</v>
      </c>
      <c r="F72" s="953">
        <v>2</v>
      </c>
      <c r="G72" s="973">
        <v>0.05</v>
      </c>
      <c r="H72" s="932" t="s">
        <v>1909</v>
      </c>
      <c r="I72" s="933" t="s">
        <v>56</v>
      </c>
      <c r="J72" s="934"/>
    </row>
    <row r="73" spans="1:10" s="36" customFormat="1" ht="12.75">
      <c r="A73" s="948" t="s">
        <v>37</v>
      </c>
      <c r="B73" s="949" t="s">
        <v>1079</v>
      </c>
      <c r="C73" s="950" t="s">
        <v>20</v>
      </c>
      <c r="D73" s="951" t="s">
        <v>1014</v>
      </c>
      <c r="E73" s="952" t="s">
        <v>1080</v>
      </c>
      <c r="F73" s="953">
        <v>1</v>
      </c>
      <c r="G73" s="1786">
        <v>696.07999999999993</v>
      </c>
      <c r="H73" s="1788" t="s">
        <v>1910</v>
      </c>
      <c r="I73" s="1784" t="s">
        <v>56</v>
      </c>
      <c r="J73" s="974"/>
    </row>
    <row r="74" spans="1:10" s="36" customFormat="1" ht="12.75">
      <c r="A74" s="948" t="s">
        <v>37</v>
      </c>
      <c r="B74" s="949" t="s">
        <v>1081</v>
      </c>
      <c r="C74" s="950" t="s">
        <v>20</v>
      </c>
      <c r="D74" s="951" t="s">
        <v>1014</v>
      </c>
      <c r="E74" s="952" t="s">
        <v>1080</v>
      </c>
      <c r="F74" s="953">
        <v>1</v>
      </c>
      <c r="G74" s="1787"/>
      <c r="H74" s="1789"/>
      <c r="I74" s="1785"/>
      <c r="J74" s="974"/>
    </row>
    <row r="75" spans="1:10" s="36" customFormat="1" ht="12.75">
      <c r="A75" s="948" t="s">
        <v>37</v>
      </c>
      <c r="B75" s="949" t="s">
        <v>603</v>
      </c>
      <c r="C75" s="950" t="s">
        <v>20</v>
      </c>
      <c r="D75" s="951" t="s">
        <v>1014</v>
      </c>
      <c r="E75" s="952" t="s">
        <v>1082</v>
      </c>
      <c r="F75" s="953">
        <v>1</v>
      </c>
      <c r="G75" s="954">
        <v>210.06</v>
      </c>
      <c r="H75" s="932" t="s">
        <v>1910</v>
      </c>
      <c r="I75" s="955" t="s">
        <v>56</v>
      </c>
      <c r="J75" s="934"/>
    </row>
    <row r="76" spans="1:10" s="36" customFormat="1" ht="12.75">
      <c r="A76" s="948" t="s">
        <v>37</v>
      </c>
      <c r="B76" s="949" t="s">
        <v>1081</v>
      </c>
      <c r="C76" s="950" t="s">
        <v>20</v>
      </c>
      <c r="D76" s="951" t="s">
        <v>1014</v>
      </c>
      <c r="E76" s="952" t="s">
        <v>1083</v>
      </c>
      <c r="F76" s="953">
        <v>1</v>
      </c>
      <c r="G76" s="975">
        <v>5032.665</v>
      </c>
      <c r="H76" s="976" t="s">
        <v>1910</v>
      </c>
      <c r="I76" s="955" t="s">
        <v>56</v>
      </c>
      <c r="J76" s="934"/>
    </row>
    <row r="77" spans="1:10" s="36" customFormat="1" ht="15" customHeight="1">
      <c r="A77" s="943" t="s">
        <v>37</v>
      </c>
      <c r="B77" s="936" t="s">
        <v>1084</v>
      </c>
      <c r="C77" s="937" t="s">
        <v>20</v>
      </c>
      <c r="D77" s="944" t="s">
        <v>1014</v>
      </c>
      <c r="E77" s="945" t="s">
        <v>1061</v>
      </c>
      <c r="F77" s="940">
        <v>1</v>
      </c>
      <c r="G77" s="941" t="s">
        <v>1862</v>
      </c>
      <c r="H77" s="942" t="s">
        <v>1910</v>
      </c>
      <c r="I77" s="904" t="s">
        <v>426</v>
      </c>
      <c r="J77" s="934"/>
    </row>
    <row r="78" spans="1:10" s="36" customFormat="1" ht="15" customHeight="1">
      <c r="A78" s="943" t="s">
        <v>37</v>
      </c>
      <c r="B78" s="936" t="s">
        <v>804</v>
      </c>
      <c r="C78" s="937" t="s">
        <v>20</v>
      </c>
      <c r="D78" s="944" t="s">
        <v>1014</v>
      </c>
      <c r="E78" s="945" t="s">
        <v>1065</v>
      </c>
      <c r="F78" s="940">
        <v>1</v>
      </c>
      <c r="G78" s="941" t="s">
        <v>1862</v>
      </c>
      <c r="H78" s="942" t="s">
        <v>1909</v>
      </c>
      <c r="I78" s="904" t="s">
        <v>426</v>
      </c>
      <c r="J78" s="934"/>
    </row>
    <row r="79" spans="1:10" s="36" customFormat="1" ht="15" customHeight="1">
      <c r="A79" s="943" t="s">
        <v>37</v>
      </c>
      <c r="B79" s="936" t="s">
        <v>1085</v>
      </c>
      <c r="C79" s="937" t="s">
        <v>20</v>
      </c>
      <c r="D79" s="944" t="s">
        <v>1014</v>
      </c>
      <c r="E79" s="945" t="s">
        <v>1086</v>
      </c>
      <c r="F79" s="940">
        <v>2</v>
      </c>
      <c r="G79" s="977" t="s">
        <v>1861</v>
      </c>
      <c r="H79" s="947" t="s">
        <v>1861</v>
      </c>
      <c r="I79" s="904" t="s">
        <v>426</v>
      </c>
      <c r="J79" s="934"/>
    </row>
    <row r="80" spans="1:10" s="36" customFormat="1" ht="25.5" customHeight="1">
      <c r="A80" s="943" t="s">
        <v>37</v>
      </c>
      <c r="B80" s="936" t="s">
        <v>806</v>
      </c>
      <c r="C80" s="937" t="s">
        <v>20</v>
      </c>
      <c r="D80" s="944" t="s">
        <v>1014</v>
      </c>
      <c r="E80" s="945" t="s">
        <v>1087</v>
      </c>
      <c r="F80" s="940">
        <v>2</v>
      </c>
      <c r="G80" s="977" t="s">
        <v>1861</v>
      </c>
      <c r="H80" s="947" t="s">
        <v>1861</v>
      </c>
      <c r="I80" s="904" t="s">
        <v>426</v>
      </c>
      <c r="J80" s="934"/>
    </row>
    <row r="81" spans="1:10" s="36" customFormat="1" ht="15" customHeight="1">
      <c r="A81" s="943" t="s">
        <v>37</v>
      </c>
      <c r="B81" s="936" t="s">
        <v>806</v>
      </c>
      <c r="C81" s="937" t="s">
        <v>20</v>
      </c>
      <c r="D81" s="944" t="s">
        <v>1014</v>
      </c>
      <c r="E81" s="945" t="s">
        <v>1080</v>
      </c>
      <c r="F81" s="940">
        <v>2</v>
      </c>
      <c r="G81" s="977" t="s">
        <v>1861</v>
      </c>
      <c r="H81" s="947" t="s">
        <v>1861</v>
      </c>
      <c r="I81" s="904" t="s">
        <v>426</v>
      </c>
      <c r="J81" s="934"/>
    </row>
    <row r="82" spans="1:10" s="36" customFormat="1" ht="15" customHeight="1">
      <c r="A82" s="943" t="s">
        <v>37</v>
      </c>
      <c r="B82" s="936" t="s">
        <v>605</v>
      </c>
      <c r="C82" s="937" t="s">
        <v>20</v>
      </c>
      <c r="D82" s="944" t="s">
        <v>1014</v>
      </c>
      <c r="E82" s="945" t="s">
        <v>1088</v>
      </c>
      <c r="F82" s="940">
        <v>1</v>
      </c>
      <c r="G82" s="1790" t="s">
        <v>1861</v>
      </c>
      <c r="H82" s="1792" t="s">
        <v>1861</v>
      </c>
      <c r="I82" s="904" t="s">
        <v>426</v>
      </c>
      <c r="J82" s="934"/>
    </row>
    <row r="83" spans="1:10" s="36" customFormat="1" ht="15" customHeight="1">
      <c r="A83" s="943" t="s">
        <v>37</v>
      </c>
      <c r="B83" s="936" t="s">
        <v>1089</v>
      </c>
      <c r="C83" s="937" t="s">
        <v>20</v>
      </c>
      <c r="D83" s="944" t="s">
        <v>1014</v>
      </c>
      <c r="E83" s="945" t="s">
        <v>1088</v>
      </c>
      <c r="F83" s="940">
        <v>1</v>
      </c>
      <c r="G83" s="1791"/>
      <c r="H83" s="1793"/>
      <c r="I83" s="904" t="s">
        <v>426</v>
      </c>
      <c r="J83" s="934"/>
    </row>
    <row r="84" spans="1:10" s="36" customFormat="1" ht="12.75">
      <c r="A84" s="948" t="s">
        <v>37</v>
      </c>
      <c r="B84" s="949" t="s">
        <v>605</v>
      </c>
      <c r="C84" s="950" t="s">
        <v>20</v>
      </c>
      <c r="D84" s="951" t="s">
        <v>1014</v>
      </c>
      <c r="E84" s="952" t="s">
        <v>1090</v>
      </c>
      <c r="F84" s="953">
        <v>1</v>
      </c>
      <c r="G84" s="1780">
        <v>3660</v>
      </c>
      <c r="H84" s="1782" t="s">
        <v>1910</v>
      </c>
      <c r="I84" s="1784" t="s">
        <v>56</v>
      </c>
      <c r="J84" s="974"/>
    </row>
    <row r="85" spans="1:10" s="36" customFormat="1" ht="12.75">
      <c r="A85" s="948" t="s">
        <v>37</v>
      </c>
      <c r="B85" s="949" t="s">
        <v>1089</v>
      </c>
      <c r="C85" s="950" t="s">
        <v>20</v>
      </c>
      <c r="D85" s="951" t="s">
        <v>1014</v>
      </c>
      <c r="E85" s="952" t="s">
        <v>1090</v>
      </c>
      <c r="F85" s="953">
        <v>1</v>
      </c>
      <c r="G85" s="1781" t="e">
        <v>#DIV/0!</v>
      </c>
      <c r="H85" s="1783" t="e">
        <v>#DIV/0!</v>
      </c>
      <c r="I85" s="1785" t="s">
        <v>56</v>
      </c>
      <c r="J85" s="974"/>
    </row>
    <row r="86" spans="1:10" s="36" customFormat="1" ht="12.75">
      <c r="A86" s="948" t="s">
        <v>37</v>
      </c>
      <c r="B86" s="949" t="s">
        <v>605</v>
      </c>
      <c r="C86" s="950" t="s">
        <v>20</v>
      </c>
      <c r="D86" s="951" t="s">
        <v>1014</v>
      </c>
      <c r="E86" s="952" t="s">
        <v>1080</v>
      </c>
      <c r="F86" s="953">
        <v>1</v>
      </c>
      <c r="G86" s="1780">
        <v>1830.5</v>
      </c>
      <c r="H86" s="1782" t="s">
        <v>1910</v>
      </c>
      <c r="I86" s="1784" t="s">
        <v>56</v>
      </c>
      <c r="J86" s="974"/>
    </row>
    <row r="87" spans="1:10" s="36" customFormat="1" ht="12.75">
      <c r="A87" s="948" t="s">
        <v>37</v>
      </c>
      <c r="B87" s="949" t="s">
        <v>1089</v>
      </c>
      <c r="C87" s="950" t="s">
        <v>20</v>
      </c>
      <c r="D87" s="951" t="s">
        <v>1014</v>
      </c>
      <c r="E87" s="952" t="s">
        <v>1080</v>
      </c>
      <c r="F87" s="953">
        <v>1</v>
      </c>
      <c r="G87" s="1781" t="e">
        <v>#DIV/0!</v>
      </c>
      <c r="H87" s="1783" t="e">
        <v>#DIV/0!</v>
      </c>
      <c r="I87" s="1785" t="s">
        <v>56</v>
      </c>
      <c r="J87" s="974"/>
    </row>
    <row r="88" spans="1:10" s="36" customFormat="1" ht="12.75">
      <c r="A88" s="943" t="s">
        <v>37</v>
      </c>
      <c r="B88" s="936" t="s">
        <v>1091</v>
      </c>
      <c r="C88" s="937" t="s">
        <v>20</v>
      </c>
      <c r="D88" s="944" t="s">
        <v>1014</v>
      </c>
      <c r="E88" s="945" t="s">
        <v>1092</v>
      </c>
      <c r="F88" s="940">
        <v>2</v>
      </c>
      <c r="G88" s="977" t="s">
        <v>1861</v>
      </c>
      <c r="H88" s="947" t="s">
        <v>1861</v>
      </c>
      <c r="I88" s="904" t="s">
        <v>426</v>
      </c>
      <c r="J88" s="934"/>
    </row>
    <row r="89" spans="1:10" s="36" customFormat="1" ht="12.75">
      <c r="A89" s="943" t="s">
        <v>37</v>
      </c>
      <c r="B89" s="936" t="s">
        <v>1093</v>
      </c>
      <c r="C89" s="937" t="s">
        <v>20</v>
      </c>
      <c r="D89" s="944" t="s">
        <v>1014</v>
      </c>
      <c r="E89" s="945" t="s">
        <v>1094</v>
      </c>
      <c r="F89" s="940">
        <v>1</v>
      </c>
      <c r="G89" s="941" t="s">
        <v>1862</v>
      </c>
      <c r="H89" s="942" t="s">
        <v>1909</v>
      </c>
      <c r="I89" s="904" t="s">
        <v>426</v>
      </c>
      <c r="J89" s="934"/>
    </row>
    <row r="90" spans="1:10" s="36" customFormat="1" ht="12.75">
      <c r="A90" s="943" t="s">
        <v>37</v>
      </c>
      <c r="B90" s="936" t="s">
        <v>1093</v>
      </c>
      <c r="C90" s="937" t="s">
        <v>20</v>
      </c>
      <c r="D90" s="944" t="s">
        <v>1014</v>
      </c>
      <c r="E90" s="945" t="s">
        <v>1095</v>
      </c>
      <c r="F90" s="940">
        <v>1</v>
      </c>
      <c r="G90" s="941" t="s">
        <v>1862</v>
      </c>
      <c r="H90" s="942" t="s">
        <v>1909</v>
      </c>
      <c r="I90" s="904" t="s">
        <v>426</v>
      </c>
      <c r="J90" s="934"/>
    </row>
    <row r="91" spans="1:10" s="36" customFormat="1" ht="25.5">
      <c r="A91" s="943" t="s">
        <v>37</v>
      </c>
      <c r="B91" s="936" t="s">
        <v>1096</v>
      </c>
      <c r="C91" s="937" t="s">
        <v>20</v>
      </c>
      <c r="D91" s="944" t="s">
        <v>1014</v>
      </c>
      <c r="E91" s="945" t="s">
        <v>1097</v>
      </c>
      <c r="F91" s="940">
        <v>1</v>
      </c>
      <c r="G91" s="941" t="s">
        <v>1862</v>
      </c>
      <c r="H91" s="942" t="s">
        <v>1909</v>
      </c>
      <c r="I91" s="904" t="s">
        <v>426</v>
      </c>
      <c r="J91" s="934"/>
    </row>
    <row r="92" spans="1:10" s="36" customFormat="1" ht="12.75">
      <c r="A92" s="943" t="s">
        <v>37</v>
      </c>
      <c r="B92" s="936" t="s">
        <v>1096</v>
      </c>
      <c r="C92" s="937" t="s">
        <v>20</v>
      </c>
      <c r="D92" s="944" t="s">
        <v>1014</v>
      </c>
      <c r="E92" s="945" t="s">
        <v>1098</v>
      </c>
      <c r="F92" s="940">
        <v>2</v>
      </c>
      <c r="G92" s="941" t="s">
        <v>1862</v>
      </c>
      <c r="H92" s="942" t="s">
        <v>1909</v>
      </c>
      <c r="I92" s="904" t="s">
        <v>426</v>
      </c>
      <c r="J92" s="934"/>
    </row>
    <row r="93" spans="1:10" s="36" customFormat="1" ht="12.75">
      <c r="A93" s="948" t="s">
        <v>37</v>
      </c>
      <c r="B93" s="949" t="s">
        <v>82</v>
      </c>
      <c r="C93" s="950" t="s">
        <v>20</v>
      </c>
      <c r="D93" s="951" t="s">
        <v>1014</v>
      </c>
      <c r="E93" s="952" t="s">
        <v>1099</v>
      </c>
      <c r="F93" s="953">
        <v>1</v>
      </c>
      <c r="G93" s="954">
        <v>13193.525</v>
      </c>
      <c r="H93" s="932" t="s">
        <v>1910</v>
      </c>
      <c r="I93" s="955" t="s">
        <v>56</v>
      </c>
      <c r="J93" s="934"/>
    </row>
    <row r="94" spans="1:10" s="36" customFormat="1" ht="12.75">
      <c r="A94" s="948" t="s">
        <v>37</v>
      </c>
      <c r="B94" s="949" t="s">
        <v>82</v>
      </c>
      <c r="C94" s="950" t="s">
        <v>20</v>
      </c>
      <c r="D94" s="951" t="s">
        <v>1014</v>
      </c>
      <c r="E94" s="952" t="s">
        <v>1100</v>
      </c>
      <c r="F94" s="953">
        <v>1</v>
      </c>
      <c r="G94" s="954">
        <v>6467.67</v>
      </c>
      <c r="H94" s="932" t="s">
        <v>1910</v>
      </c>
      <c r="I94" s="955" t="s">
        <v>56</v>
      </c>
      <c r="J94" s="934"/>
    </row>
    <row r="95" spans="1:10" s="36" customFormat="1" ht="12.75">
      <c r="A95" s="943" t="s">
        <v>37</v>
      </c>
      <c r="B95" s="936" t="s">
        <v>1101</v>
      </c>
      <c r="C95" s="937" t="s">
        <v>20</v>
      </c>
      <c r="D95" s="944" t="s">
        <v>1014</v>
      </c>
      <c r="E95" s="945" t="s">
        <v>906</v>
      </c>
      <c r="F95" s="940">
        <v>2</v>
      </c>
      <c r="G95" s="941" t="s">
        <v>1862</v>
      </c>
      <c r="H95" s="942" t="s">
        <v>1910</v>
      </c>
      <c r="I95" s="904" t="s">
        <v>426</v>
      </c>
      <c r="J95" s="934"/>
    </row>
    <row r="96" spans="1:10" s="36" customFormat="1" ht="12.75">
      <c r="A96" s="948" t="s">
        <v>37</v>
      </c>
      <c r="B96" s="949" t="s">
        <v>1102</v>
      </c>
      <c r="C96" s="950" t="s">
        <v>20</v>
      </c>
      <c r="D96" s="951" t="s">
        <v>1014</v>
      </c>
      <c r="E96" s="952" t="s">
        <v>1103</v>
      </c>
      <c r="F96" s="953">
        <v>1</v>
      </c>
      <c r="G96" s="975">
        <v>10435.82</v>
      </c>
      <c r="H96" s="932" t="s">
        <v>1910</v>
      </c>
      <c r="I96" s="955" t="s">
        <v>56</v>
      </c>
      <c r="J96" s="934"/>
    </row>
    <row r="97" spans="1:10" s="36" customFormat="1" ht="12.75">
      <c r="A97" s="943" t="s">
        <v>37</v>
      </c>
      <c r="B97" s="936" t="s">
        <v>1104</v>
      </c>
      <c r="C97" s="937" t="s">
        <v>20</v>
      </c>
      <c r="D97" s="944" t="s">
        <v>1014</v>
      </c>
      <c r="E97" s="945" t="s">
        <v>906</v>
      </c>
      <c r="F97" s="940">
        <v>2</v>
      </c>
      <c r="G97" s="977" t="s">
        <v>1861</v>
      </c>
      <c r="H97" s="947" t="s">
        <v>1910</v>
      </c>
      <c r="I97" s="904" t="s">
        <v>426</v>
      </c>
      <c r="J97" s="934"/>
    </row>
    <row r="98" spans="1:10" s="36" customFormat="1" ht="12.75">
      <c r="A98" s="948" t="s">
        <v>37</v>
      </c>
      <c r="B98" s="949" t="s">
        <v>1105</v>
      </c>
      <c r="C98" s="950" t="s">
        <v>20</v>
      </c>
      <c r="D98" s="951" t="s">
        <v>1014</v>
      </c>
      <c r="E98" s="952" t="s">
        <v>906</v>
      </c>
      <c r="F98" s="953">
        <v>1</v>
      </c>
      <c r="G98" s="954">
        <v>283.65499999999997</v>
      </c>
      <c r="H98" s="932" t="s">
        <v>1910</v>
      </c>
      <c r="I98" s="955" t="s">
        <v>56</v>
      </c>
      <c r="J98" s="934"/>
    </row>
    <row r="99" spans="1:10" s="36" customFormat="1" ht="12.75">
      <c r="A99" s="943" t="s">
        <v>37</v>
      </c>
      <c r="B99" s="936" t="s">
        <v>1105</v>
      </c>
      <c r="C99" s="937" t="s">
        <v>20</v>
      </c>
      <c r="D99" s="944" t="s">
        <v>1014</v>
      </c>
      <c r="E99" s="945" t="s">
        <v>5</v>
      </c>
      <c r="F99" s="940">
        <v>1</v>
      </c>
      <c r="G99" s="977">
        <v>30.225000000000001</v>
      </c>
      <c r="H99" s="942" t="s">
        <v>1910</v>
      </c>
      <c r="I99" s="904" t="s">
        <v>426</v>
      </c>
      <c r="J99" s="934"/>
    </row>
    <row r="100" spans="1:10" s="36" customFormat="1" ht="12.75">
      <c r="A100" s="948" t="s">
        <v>37</v>
      </c>
      <c r="B100" s="949" t="s">
        <v>1106</v>
      </c>
      <c r="C100" s="950" t="s">
        <v>20</v>
      </c>
      <c r="D100" s="951" t="s">
        <v>1014</v>
      </c>
      <c r="E100" s="952" t="s">
        <v>906</v>
      </c>
      <c r="F100" s="953">
        <v>2</v>
      </c>
      <c r="G100" s="954">
        <v>1610.9349999999999</v>
      </c>
      <c r="H100" s="932" t="s">
        <v>1910</v>
      </c>
      <c r="I100" s="955" t="s">
        <v>56</v>
      </c>
      <c r="J100" s="934"/>
    </row>
    <row r="101" spans="1:10" s="36" customFormat="1" ht="12.75">
      <c r="A101" s="948" t="s">
        <v>37</v>
      </c>
      <c r="B101" s="949" t="s">
        <v>1107</v>
      </c>
      <c r="C101" s="950" t="s">
        <v>20</v>
      </c>
      <c r="D101" s="951" t="s">
        <v>1014</v>
      </c>
      <c r="E101" s="952" t="s">
        <v>906</v>
      </c>
      <c r="F101" s="953">
        <v>2</v>
      </c>
      <c r="G101" s="975">
        <v>449</v>
      </c>
      <c r="H101" s="976" t="s">
        <v>1910</v>
      </c>
      <c r="I101" s="955" t="s">
        <v>56</v>
      </c>
      <c r="J101" s="934"/>
    </row>
    <row r="102" spans="1:10" s="36" customFormat="1" ht="12.75">
      <c r="A102" s="943" t="s">
        <v>37</v>
      </c>
      <c r="B102" s="936" t="s">
        <v>928</v>
      </c>
      <c r="C102" s="937" t="s">
        <v>20</v>
      </c>
      <c r="D102" s="944" t="s">
        <v>1014</v>
      </c>
      <c r="E102" s="945" t="s">
        <v>1108</v>
      </c>
      <c r="F102" s="940">
        <v>1</v>
      </c>
      <c r="G102" s="941" t="s">
        <v>1862</v>
      </c>
      <c r="H102" s="978" t="s">
        <v>1910</v>
      </c>
      <c r="I102" s="904" t="s">
        <v>426</v>
      </c>
      <c r="J102" s="934"/>
    </row>
    <row r="103" spans="1:10" s="36" customFormat="1" ht="12.75">
      <c r="A103" s="943" t="s">
        <v>37</v>
      </c>
      <c r="B103" s="936" t="s">
        <v>835</v>
      </c>
      <c r="C103" s="937" t="s">
        <v>20</v>
      </c>
      <c r="D103" s="944" t="s">
        <v>1014</v>
      </c>
      <c r="E103" s="945" t="s">
        <v>1108</v>
      </c>
      <c r="F103" s="940">
        <v>1</v>
      </c>
      <c r="G103" s="941" t="s">
        <v>1862</v>
      </c>
      <c r="H103" s="942" t="s">
        <v>1910</v>
      </c>
      <c r="I103" s="904" t="s">
        <v>426</v>
      </c>
      <c r="J103" s="934"/>
    </row>
    <row r="104" spans="1:10" s="36" customFormat="1" ht="12.75">
      <c r="A104" s="943" t="s">
        <v>37</v>
      </c>
      <c r="B104" s="936" t="s">
        <v>929</v>
      </c>
      <c r="C104" s="937" t="s">
        <v>20</v>
      </c>
      <c r="D104" s="944" t="s">
        <v>1014</v>
      </c>
      <c r="E104" s="945" t="s">
        <v>1108</v>
      </c>
      <c r="F104" s="940">
        <v>1</v>
      </c>
      <c r="G104" s="977" t="s">
        <v>1861</v>
      </c>
      <c r="H104" s="947" t="s">
        <v>1910</v>
      </c>
      <c r="I104" s="904" t="s">
        <v>426</v>
      </c>
      <c r="J104" s="934"/>
    </row>
    <row r="105" spans="1:10" s="36" customFormat="1" ht="12.75">
      <c r="A105" s="943" t="s">
        <v>37</v>
      </c>
      <c r="B105" s="936" t="s">
        <v>836</v>
      </c>
      <c r="C105" s="937" t="s">
        <v>20</v>
      </c>
      <c r="D105" s="944" t="s">
        <v>1014</v>
      </c>
      <c r="E105" s="945" t="s">
        <v>906</v>
      </c>
      <c r="F105" s="940">
        <v>1</v>
      </c>
      <c r="G105" s="977" t="s">
        <v>1861</v>
      </c>
      <c r="H105" s="947" t="s">
        <v>1910</v>
      </c>
      <c r="I105" s="904" t="s">
        <v>426</v>
      </c>
      <c r="J105" s="934"/>
    </row>
    <row r="106" spans="1:10" s="36" customFormat="1" ht="12.75">
      <c r="A106" s="943" t="s">
        <v>37</v>
      </c>
      <c r="B106" s="936" t="s">
        <v>79</v>
      </c>
      <c r="C106" s="937" t="s">
        <v>20</v>
      </c>
      <c r="D106" s="944" t="s">
        <v>1014</v>
      </c>
      <c r="E106" s="945" t="s">
        <v>1109</v>
      </c>
      <c r="F106" s="940">
        <v>1</v>
      </c>
      <c r="G106" s="977" t="s">
        <v>1861</v>
      </c>
      <c r="H106" s="947" t="s">
        <v>1910</v>
      </c>
      <c r="I106" s="904" t="s">
        <v>426</v>
      </c>
      <c r="J106" s="934"/>
    </row>
    <row r="107" spans="1:10" s="36" customFormat="1" ht="12.75">
      <c r="A107" s="948" t="s">
        <v>37</v>
      </c>
      <c r="B107" s="949" t="s">
        <v>1110</v>
      </c>
      <c r="C107" s="950" t="s">
        <v>20</v>
      </c>
      <c r="D107" s="951" t="s">
        <v>1014</v>
      </c>
      <c r="E107" s="952" t="s">
        <v>1111</v>
      </c>
      <c r="F107" s="953">
        <v>1</v>
      </c>
      <c r="G107" s="979">
        <v>280.88499999999999</v>
      </c>
      <c r="H107" s="932" t="s">
        <v>1910</v>
      </c>
      <c r="I107" s="955" t="s">
        <v>56</v>
      </c>
      <c r="J107" s="934"/>
    </row>
    <row r="108" spans="1:10" s="36" customFormat="1" ht="12.75">
      <c r="A108" s="943" t="s">
        <v>37</v>
      </c>
      <c r="B108" s="936" t="s">
        <v>1110</v>
      </c>
      <c r="C108" s="937" t="s">
        <v>20</v>
      </c>
      <c r="D108" s="944" t="s">
        <v>1014</v>
      </c>
      <c r="E108" s="945" t="s">
        <v>1112</v>
      </c>
      <c r="F108" s="940">
        <v>1</v>
      </c>
      <c r="G108" s="941" t="s">
        <v>1862</v>
      </c>
      <c r="H108" s="942" t="s">
        <v>1910</v>
      </c>
      <c r="I108" s="904" t="s">
        <v>426</v>
      </c>
      <c r="J108" s="934"/>
    </row>
    <row r="109" spans="1:10" s="36" customFormat="1" ht="25.5">
      <c r="A109" s="943" t="s">
        <v>37</v>
      </c>
      <c r="B109" s="936" t="s">
        <v>643</v>
      </c>
      <c r="C109" s="937" t="s">
        <v>20</v>
      </c>
      <c r="D109" s="944" t="s">
        <v>1014</v>
      </c>
      <c r="E109" s="945" t="s">
        <v>1087</v>
      </c>
      <c r="F109" s="940">
        <v>2</v>
      </c>
      <c r="G109" s="941" t="s">
        <v>1862</v>
      </c>
      <c r="H109" s="942" t="s">
        <v>1910</v>
      </c>
      <c r="I109" s="904" t="s">
        <v>426</v>
      </c>
      <c r="J109" s="934"/>
    </row>
    <row r="110" spans="1:10" s="36" customFormat="1" ht="12.75">
      <c r="A110" s="948" t="s">
        <v>37</v>
      </c>
      <c r="B110" s="949" t="s">
        <v>1113</v>
      </c>
      <c r="C110" s="950" t="s">
        <v>20</v>
      </c>
      <c r="D110" s="951" t="s">
        <v>1014</v>
      </c>
      <c r="E110" s="952" t="s">
        <v>1080</v>
      </c>
      <c r="F110" s="953">
        <v>2</v>
      </c>
      <c r="G110" s="971">
        <v>948.34500000000003</v>
      </c>
      <c r="H110" s="976" t="s">
        <v>1910</v>
      </c>
      <c r="I110" s="955" t="s">
        <v>56</v>
      </c>
      <c r="J110" s="934"/>
    </row>
    <row r="111" spans="1:10" s="36" customFormat="1" ht="12.75">
      <c r="A111" s="948" t="s">
        <v>37</v>
      </c>
      <c r="B111" s="949" t="s">
        <v>807</v>
      </c>
      <c r="C111" s="950" t="s">
        <v>20</v>
      </c>
      <c r="D111" s="951" t="s">
        <v>1014</v>
      </c>
      <c r="E111" s="952" t="s">
        <v>1114</v>
      </c>
      <c r="F111" s="953">
        <v>1</v>
      </c>
      <c r="G111" s="971">
        <v>187.1</v>
      </c>
      <c r="H111" s="976" t="s">
        <v>1910</v>
      </c>
      <c r="I111" s="933" t="s">
        <v>56</v>
      </c>
      <c r="J111" s="934"/>
    </row>
    <row r="112" spans="1:10" s="36" customFormat="1" ht="12.75">
      <c r="A112" s="943" t="s">
        <v>37</v>
      </c>
      <c r="B112" s="936" t="s">
        <v>1115</v>
      </c>
      <c r="C112" s="937" t="s">
        <v>20</v>
      </c>
      <c r="D112" s="944" t="s">
        <v>1014</v>
      </c>
      <c r="E112" s="945" t="s">
        <v>906</v>
      </c>
      <c r="F112" s="940">
        <v>2</v>
      </c>
      <c r="G112" s="941" t="s">
        <v>1862</v>
      </c>
      <c r="H112" s="942" t="s">
        <v>1909</v>
      </c>
      <c r="I112" s="904" t="s">
        <v>426</v>
      </c>
      <c r="J112" s="934"/>
    </row>
    <row r="113" spans="1:10" s="36" customFormat="1" ht="12.75">
      <c r="A113" s="948" t="s">
        <v>37</v>
      </c>
      <c r="B113" s="949" t="s">
        <v>1116</v>
      </c>
      <c r="C113" s="950" t="s">
        <v>20</v>
      </c>
      <c r="D113" s="951" t="s">
        <v>1014</v>
      </c>
      <c r="E113" s="952" t="s">
        <v>1078</v>
      </c>
      <c r="F113" s="953">
        <v>2</v>
      </c>
      <c r="G113" s="971">
        <v>1000.495</v>
      </c>
      <c r="H113" s="976" t="s">
        <v>1910</v>
      </c>
      <c r="I113" s="955" t="s">
        <v>56</v>
      </c>
      <c r="J113" s="934"/>
    </row>
    <row r="114" spans="1:10" s="36" customFormat="1" ht="12.75">
      <c r="A114" s="948" t="s">
        <v>37</v>
      </c>
      <c r="B114" s="949" t="s">
        <v>1117</v>
      </c>
      <c r="C114" s="950" t="s">
        <v>20</v>
      </c>
      <c r="D114" s="951" t="s">
        <v>1014</v>
      </c>
      <c r="E114" s="952" t="s">
        <v>906</v>
      </c>
      <c r="F114" s="953">
        <v>2</v>
      </c>
      <c r="G114" s="1794">
        <f>802.76+531.63</f>
        <v>1334.3899999999999</v>
      </c>
      <c r="H114" s="1796" t="s">
        <v>1910</v>
      </c>
      <c r="I114" s="1784" t="s">
        <v>56</v>
      </c>
      <c r="J114" s="1800"/>
    </row>
    <row r="115" spans="1:10" s="36" customFormat="1" ht="12.75">
      <c r="A115" s="948" t="s">
        <v>37</v>
      </c>
      <c r="B115" s="949" t="s">
        <v>1118</v>
      </c>
      <c r="C115" s="950" t="s">
        <v>20</v>
      </c>
      <c r="D115" s="951" t="s">
        <v>1014</v>
      </c>
      <c r="E115" s="952" t="s">
        <v>906</v>
      </c>
      <c r="F115" s="953">
        <v>2</v>
      </c>
      <c r="G115" s="1795"/>
      <c r="H115" s="1797"/>
      <c r="I115" s="1785" t="s">
        <v>56</v>
      </c>
      <c r="J115" s="1800"/>
    </row>
    <row r="116" spans="1:10" s="36" customFormat="1" ht="12.75">
      <c r="A116" s="943" t="s">
        <v>37</v>
      </c>
      <c r="B116" s="936" t="s">
        <v>1119</v>
      </c>
      <c r="C116" s="937" t="s">
        <v>20</v>
      </c>
      <c r="D116" s="944" t="s">
        <v>1014</v>
      </c>
      <c r="E116" s="945" t="s">
        <v>1120</v>
      </c>
      <c r="F116" s="940">
        <v>1</v>
      </c>
      <c r="G116" s="941" t="s">
        <v>1862</v>
      </c>
      <c r="H116" s="942" t="s">
        <v>1909</v>
      </c>
      <c r="I116" s="904" t="s">
        <v>426</v>
      </c>
      <c r="J116" s="934"/>
    </row>
    <row r="117" spans="1:10" s="36" customFormat="1" ht="12.75">
      <c r="A117" s="943" t="s">
        <v>37</v>
      </c>
      <c r="B117" s="936" t="s">
        <v>1119</v>
      </c>
      <c r="C117" s="937" t="s">
        <v>20</v>
      </c>
      <c r="D117" s="944" t="s">
        <v>1014</v>
      </c>
      <c r="E117" s="945" t="s">
        <v>1121</v>
      </c>
      <c r="F117" s="940">
        <v>1</v>
      </c>
      <c r="G117" s="977" t="s">
        <v>1861</v>
      </c>
      <c r="H117" s="947" t="s">
        <v>1861</v>
      </c>
      <c r="I117" s="904" t="s">
        <v>426</v>
      </c>
      <c r="J117" s="934"/>
    </row>
    <row r="118" spans="1:10" s="36" customFormat="1" ht="12.75">
      <c r="A118" s="948" t="s">
        <v>37</v>
      </c>
      <c r="B118" s="949" t="s">
        <v>1122</v>
      </c>
      <c r="C118" s="950" t="s">
        <v>20</v>
      </c>
      <c r="D118" s="951" t="s">
        <v>1014</v>
      </c>
      <c r="E118" s="952" t="s">
        <v>906</v>
      </c>
      <c r="F118" s="953">
        <v>2</v>
      </c>
      <c r="G118" s="954">
        <v>336.375</v>
      </c>
      <c r="H118" s="932" t="s">
        <v>1909</v>
      </c>
      <c r="I118" s="955" t="s">
        <v>56</v>
      </c>
      <c r="J118" s="934"/>
    </row>
    <row r="119" spans="1:10" s="36" customFormat="1" ht="12.75">
      <c r="A119" s="943" t="s">
        <v>37</v>
      </c>
      <c r="B119" s="936" t="s">
        <v>1122</v>
      </c>
      <c r="C119" s="937" t="s">
        <v>20</v>
      </c>
      <c r="D119" s="944" t="s">
        <v>1014</v>
      </c>
      <c r="E119" s="945" t="s">
        <v>1123</v>
      </c>
      <c r="F119" s="940">
        <v>2</v>
      </c>
      <c r="G119" s="941" t="s">
        <v>1862</v>
      </c>
      <c r="H119" s="978" t="s">
        <v>1910</v>
      </c>
      <c r="I119" s="904" t="s">
        <v>426</v>
      </c>
      <c r="J119" s="934"/>
    </row>
    <row r="120" spans="1:10" s="36" customFormat="1" ht="12.75">
      <c r="A120" s="943" t="s">
        <v>37</v>
      </c>
      <c r="B120" s="936" t="s">
        <v>1124</v>
      </c>
      <c r="C120" s="937" t="s">
        <v>20</v>
      </c>
      <c r="D120" s="944" t="s">
        <v>1014</v>
      </c>
      <c r="E120" s="945" t="s">
        <v>1125</v>
      </c>
      <c r="F120" s="940">
        <v>1</v>
      </c>
      <c r="G120" s="941" t="s">
        <v>1862</v>
      </c>
      <c r="H120" s="978" t="s">
        <v>1910</v>
      </c>
      <c r="I120" s="904" t="s">
        <v>426</v>
      </c>
      <c r="J120" s="934"/>
    </row>
    <row r="121" spans="1:10" s="36" customFormat="1" ht="12.75">
      <c r="A121" s="943" t="s">
        <v>37</v>
      </c>
      <c r="B121" s="936" t="s">
        <v>1124</v>
      </c>
      <c r="C121" s="937" t="s">
        <v>20</v>
      </c>
      <c r="D121" s="944" t="s">
        <v>1014</v>
      </c>
      <c r="E121" s="945" t="s">
        <v>1054</v>
      </c>
      <c r="F121" s="940">
        <v>2</v>
      </c>
      <c r="G121" s="941" t="s">
        <v>1862</v>
      </c>
      <c r="H121" s="942" t="s">
        <v>1909</v>
      </c>
      <c r="I121" s="904" t="s">
        <v>426</v>
      </c>
      <c r="J121" s="934"/>
    </row>
    <row r="122" spans="1:10" s="36" customFormat="1" ht="12.75">
      <c r="A122" s="943" t="s">
        <v>37</v>
      </c>
      <c r="B122" s="936" t="s">
        <v>1126</v>
      </c>
      <c r="C122" s="937" t="s">
        <v>20</v>
      </c>
      <c r="D122" s="944" t="s">
        <v>1014</v>
      </c>
      <c r="E122" s="945" t="s">
        <v>5</v>
      </c>
      <c r="F122" s="940">
        <v>2</v>
      </c>
      <c r="G122" s="977" t="s">
        <v>1861</v>
      </c>
      <c r="H122" s="947" t="s">
        <v>1861</v>
      </c>
      <c r="I122" s="904" t="s">
        <v>426</v>
      </c>
      <c r="J122" s="934"/>
    </row>
    <row r="123" spans="1:10" s="36" customFormat="1" ht="12.75">
      <c r="A123" s="948" t="s">
        <v>37</v>
      </c>
      <c r="B123" s="949" t="s">
        <v>649</v>
      </c>
      <c r="C123" s="950" t="s">
        <v>20</v>
      </c>
      <c r="D123" s="951" t="s">
        <v>1014</v>
      </c>
      <c r="E123" s="952" t="s">
        <v>906</v>
      </c>
      <c r="F123" s="953" t="s">
        <v>400</v>
      </c>
      <c r="G123" s="971" t="s">
        <v>1127</v>
      </c>
      <c r="H123" s="932" t="s">
        <v>1127</v>
      </c>
      <c r="I123" s="955" t="s">
        <v>56</v>
      </c>
      <c r="J123" s="934"/>
    </row>
    <row r="124" spans="1:10" s="36" customFormat="1" ht="12.75">
      <c r="A124" s="943" t="s">
        <v>37</v>
      </c>
      <c r="B124" s="936" t="s">
        <v>985</v>
      </c>
      <c r="C124" s="937" t="s">
        <v>20</v>
      </c>
      <c r="D124" s="944" t="s">
        <v>1014</v>
      </c>
      <c r="E124" s="945" t="s">
        <v>906</v>
      </c>
      <c r="F124" s="940">
        <v>2</v>
      </c>
      <c r="G124" s="977" t="s">
        <v>1861</v>
      </c>
      <c r="H124" s="947" t="s">
        <v>1861</v>
      </c>
      <c r="I124" s="904" t="s">
        <v>426</v>
      </c>
      <c r="J124" s="934"/>
    </row>
    <row r="125" spans="1:10" s="36" customFormat="1" ht="12.75">
      <c r="A125" s="943" t="s">
        <v>37</v>
      </c>
      <c r="B125" s="936" t="s">
        <v>935</v>
      </c>
      <c r="C125" s="937" t="s">
        <v>20</v>
      </c>
      <c r="D125" s="944" t="s">
        <v>1014</v>
      </c>
      <c r="E125" s="945" t="s">
        <v>906</v>
      </c>
      <c r="F125" s="940">
        <v>1</v>
      </c>
      <c r="G125" s="977" t="s">
        <v>1861</v>
      </c>
      <c r="H125" s="947" t="s">
        <v>1861</v>
      </c>
      <c r="I125" s="904" t="s">
        <v>426</v>
      </c>
      <c r="J125" s="934"/>
    </row>
    <row r="126" spans="1:10" s="36" customFormat="1" ht="12.75">
      <c r="A126" s="943" t="s">
        <v>37</v>
      </c>
      <c r="B126" s="936" t="s">
        <v>1128</v>
      </c>
      <c r="C126" s="937" t="s">
        <v>20</v>
      </c>
      <c r="D126" s="944" t="s">
        <v>1014</v>
      </c>
      <c r="E126" s="945" t="s">
        <v>1058</v>
      </c>
      <c r="F126" s="940">
        <v>1</v>
      </c>
      <c r="G126" s="1801">
        <v>3181.25</v>
      </c>
      <c r="H126" s="1805" t="s">
        <v>1910</v>
      </c>
      <c r="I126" s="1808" t="s">
        <v>426</v>
      </c>
      <c r="J126" s="1811" t="s">
        <v>1129</v>
      </c>
    </row>
    <row r="127" spans="1:10" s="36" customFormat="1" ht="12.75">
      <c r="A127" s="943" t="s">
        <v>37</v>
      </c>
      <c r="B127" s="936" t="s">
        <v>776</v>
      </c>
      <c r="C127" s="937" t="s">
        <v>20</v>
      </c>
      <c r="D127" s="944" t="s">
        <v>1014</v>
      </c>
      <c r="E127" s="945" t="s">
        <v>1130</v>
      </c>
      <c r="F127" s="940">
        <v>1</v>
      </c>
      <c r="G127" s="1802"/>
      <c r="H127" s="1806"/>
      <c r="I127" s="1809"/>
      <c r="J127" s="1811"/>
    </row>
    <row r="128" spans="1:10" s="36" customFormat="1" ht="12.75">
      <c r="A128" s="943" t="s">
        <v>37</v>
      </c>
      <c r="B128" s="936" t="s">
        <v>777</v>
      </c>
      <c r="C128" s="937" t="s">
        <v>20</v>
      </c>
      <c r="D128" s="944" t="s">
        <v>1014</v>
      </c>
      <c r="E128" s="945" t="s">
        <v>906</v>
      </c>
      <c r="F128" s="940">
        <v>1</v>
      </c>
      <c r="G128" s="1803"/>
      <c r="H128" s="1806"/>
      <c r="I128" s="1809"/>
      <c r="J128" s="1811"/>
    </row>
    <row r="129" spans="1:10" s="36" customFormat="1" ht="12.75">
      <c r="A129" s="943" t="s">
        <v>37</v>
      </c>
      <c r="B129" s="936" t="s">
        <v>1131</v>
      </c>
      <c r="C129" s="937" t="s">
        <v>20</v>
      </c>
      <c r="D129" s="944" t="s">
        <v>1014</v>
      </c>
      <c r="E129" s="945" t="s">
        <v>1130</v>
      </c>
      <c r="F129" s="940">
        <v>1</v>
      </c>
      <c r="G129" s="1803"/>
      <c r="H129" s="1806"/>
      <c r="I129" s="1809"/>
      <c r="J129" s="1811"/>
    </row>
    <row r="130" spans="1:10" s="36" customFormat="1" ht="12.75">
      <c r="A130" s="943" t="s">
        <v>37</v>
      </c>
      <c r="B130" s="936" t="s">
        <v>812</v>
      </c>
      <c r="C130" s="937" t="s">
        <v>20</v>
      </c>
      <c r="D130" s="944" t="s">
        <v>1014</v>
      </c>
      <c r="E130" s="945" t="s">
        <v>1058</v>
      </c>
      <c r="F130" s="940">
        <v>1</v>
      </c>
      <c r="G130" s="1803"/>
      <c r="H130" s="1806"/>
      <c r="I130" s="1809"/>
      <c r="J130" s="1811"/>
    </row>
    <row r="131" spans="1:10" s="36" customFormat="1" ht="12.75">
      <c r="A131" s="943" t="s">
        <v>37</v>
      </c>
      <c r="B131" s="936" t="s">
        <v>1132</v>
      </c>
      <c r="C131" s="937" t="s">
        <v>20</v>
      </c>
      <c r="D131" s="944" t="s">
        <v>1014</v>
      </c>
      <c r="E131" s="945" t="s">
        <v>906</v>
      </c>
      <c r="F131" s="940">
        <v>1</v>
      </c>
      <c r="G131" s="1803"/>
      <c r="H131" s="1806"/>
      <c r="I131" s="1809"/>
      <c r="J131" s="1811"/>
    </row>
    <row r="132" spans="1:10" s="36" customFormat="1" ht="12.75">
      <c r="A132" s="943" t="s">
        <v>37</v>
      </c>
      <c r="B132" s="936" t="s">
        <v>1133</v>
      </c>
      <c r="C132" s="937" t="s">
        <v>20</v>
      </c>
      <c r="D132" s="944" t="s">
        <v>1014</v>
      </c>
      <c r="E132" s="945" t="s">
        <v>906</v>
      </c>
      <c r="F132" s="940">
        <v>1</v>
      </c>
      <c r="G132" s="1803"/>
      <c r="H132" s="1806"/>
      <c r="I132" s="1809"/>
      <c r="J132" s="1811"/>
    </row>
    <row r="133" spans="1:10" s="36" customFormat="1" ht="12.75">
      <c r="A133" s="943" t="s">
        <v>37</v>
      </c>
      <c r="B133" s="936" t="s">
        <v>650</v>
      </c>
      <c r="C133" s="937" t="s">
        <v>20</v>
      </c>
      <c r="D133" s="944" t="s">
        <v>1014</v>
      </c>
      <c r="E133" s="945" t="s">
        <v>1134</v>
      </c>
      <c r="F133" s="940">
        <v>1</v>
      </c>
      <c r="G133" s="1803"/>
      <c r="H133" s="1806"/>
      <c r="I133" s="1809"/>
      <c r="J133" s="1811"/>
    </row>
    <row r="134" spans="1:10" s="36" customFormat="1" ht="12.75">
      <c r="A134" s="943" t="s">
        <v>37</v>
      </c>
      <c r="B134" s="936" t="s">
        <v>1135</v>
      </c>
      <c r="C134" s="937" t="s">
        <v>20</v>
      </c>
      <c r="D134" s="944" t="s">
        <v>1014</v>
      </c>
      <c r="E134" s="945" t="s">
        <v>906</v>
      </c>
      <c r="F134" s="940">
        <v>1</v>
      </c>
      <c r="G134" s="1804"/>
      <c r="H134" s="1807"/>
      <c r="I134" s="1810"/>
      <c r="J134" s="1811"/>
    </row>
    <row r="135" spans="1:10" s="36" customFormat="1" ht="12.75">
      <c r="A135" s="943" t="s">
        <v>37</v>
      </c>
      <c r="B135" s="936" t="s">
        <v>1136</v>
      </c>
      <c r="C135" s="937" t="s">
        <v>20</v>
      </c>
      <c r="D135" s="944" t="s">
        <v>1014</v>
      </c>
      <c r="E135" s="945" t="s">
        <v>1137</v>
      </c>
      <c r="F135" s="940">
        <v>1</v>
      </c>
      <c r="G135" s="977" t="s">
        <v>1861</v>
      </c>
      <c r="H135" s="947" t="s">
        <v>1861</v>
      </c>
      <c r="I135" s="904" t="s">
        <v>426</v>
      </c>
      <c r="J135" s="934"/>
    </row>
    <row r="136" spans="1:10" s="36" customFormat="1" ht="12.75">
      <c r="A136" s="943" t="s">
        <v>37</v>
      </c>
      <c r="B136" s="936" t="s">
        <v>1138</v>
      </c>
      <c r="C136" s="937" t="s">
        <v>20</v>
      </c>
      <c r="D136" s="944" t="s">
        <v>1014</v>
      </c>
      <c r="E136" s="945" t="s">
        <v>906</v>
      </c>
      <c r="F136" s="940">
        <v>1</v>
      </c>
      <c r="G136" s="977" t="s">
        <v>1861</v>
      </c>
      <c r="H136" s="947" t="s">
        <v>1861</v>
      </c>
      <c r="I136" s="904" t="s">
        <v>426</v>
      </c>
      <c r="J136" s="934"/>
    </row>
    <row r="137" spans="1:10" s="36" customFormat="1" ht="12.75">
      <c r="A137" s="948" t="s">
        <v>37</v>
      </c>
      <c r="B137" s="949" t="s">
        <v>1139</v>
      </c>
      <c r="C137" s="950" t="s">
        <v>20</v>
      </c>
      <c r="D137" s="951" t="s">
        <v>1014</v>
      </c>
      <c r="E137" s="952" t="s">
        <v>1140</v>
      </c>
      <c r="F137" s="953">
        <v>1</v>
      </c>
      <c r="G137" s="979">
        <v>11124</v>
      </c>
      <c r="H137" s="932" t="s">
        <v>1909</v>
      </c>
      <c r="I137" s="955" t="s">
        <v>56</v>
      </c>
      <c r="J137" s="934"/>
    </row>
    <row r="138" spans="1:10" s="36" customFormat="1" ht="12.75">
      <c r="A138" s="948" t="s">
        <v>37</v>
      </c>
      <c r="B138" s="949" t="s">
        <v>1139</v>
      </c>
      <c r="C138" s="950" t="s">
        <v>20</v>
      </c>
      <c r="D138" s="951" t="s">
        <v>1014</v>
      </c>
      <c r="E138" s="952" t="s">
        <v>1080</v>
      </c>
      <c r="F138" s="953">
        <v>1</v>
      </c>
      <c r="G138" s="979">
        <v>11511.785</v>
      </c>
      <c r="H138" s="976" t="s">
        <v>1910</v>
      </c>
      <c r="I138" s="955" t="s">
        <v>56</v>
      </c>
      <c r="J138" s="934"/>
    </row>
    <row r="139" spans="1:10" s="36" customFormat="1" ht="12.75">
      <c r="A139" s="948" t="s">
        <v>37</v>
      </c>
      <c r="B139" s="949" t="s">
        <v>1141</v>
      </c>
      <c r="C139" s="950" t="s">
        <v>20</v>
      </c>
      <c r="D139" s="951" t="s">
        <v>1014</v>
      </c>
      <c r="E139" s="952" t="s">
        <v>1142</v>
      </c>
      <c r="F139" s="953">
        <v>2</v>
      </c>
      <c r="G139" s="979">
        <v>27659.339999999997</v>
      </c>
      <c r="H139" s="976" t="s">
        <v>1910</v>
      </c>
      <c r="I139" s="955" t="s">
        <v>56</v>
      </c>
      <c r="J139" s="934"/>
    </row>
    <row r="140" spans="1:10" s="36" customFormat="1" ht="25.5">
      <c r="A140" s="948" t="s">
        <v>37</v>
      </c>
      <c r="B140" s="949" t="s">
        <v>782</v>
      </c>
      <c r="C140" s="950" t="s">
        <v>20</v>
      </c>
      <c r="D140" s="951" t="s">
        <v>1014</v>
      </c>
      <c r="E140" s="952" t="s">
        <v>1143</v>
      </c>
      <c r="F140" s="953">
        <v>1</v>
      </c>
      <c r="G140" s="975">
        <v>19320.945</v>
      </c>
      <c r="H140" s="932" t="s">
        <v>1909</v>
      </c>
      <c r="I140" s="955" t="s">
        <v>56</v>
      </c>
      <c r="J140" s="934"/>
    </row>
    <row r="141" spans="1:10" s="36" customFormat="1" ht="12.75">
      <c r="A141" s="943" t="s">
        <v>37</v>
      </c>
      <c r="B141" s="936" t="s">
        <v>1144</v>
      </c>
      <c r="C141" s="937" t="s">
        <v>20</v>
      </c>
      <c r="D141" s="944" t="s">
        <v>1014</v>
      </c>
      <c r="E141" s="945" t="s">
        <v>906</v>
      </c>
      <c r="F141" s="940">
        <v>2</v>
      </c>
      <c r="G141" s="941" t="s">
        <v>1862</v>
      </c>
      <c r="H141" s="942" t="s">
        <v>1909</v>
      </c>
      <c r="I141" s="904" t="s">
        <v>426</v>
      </c>
      <c r="J141" s="934"/>
    </row>
    <row r="142" spans="1:10" s="36" customFormat="1" ht="51">
      <c r="A142" s="980" t="s">
        <v>37</v>
      </c>
      <c r="B142" s="981" t="s">
        <v>1145</v>
      </c>
      <c r="C142" s="937" t="s">
        <v>20</v>
      </c>
      <c r="D142" s="944" t="s">
        <v>1014</v>
      </c>
      <c r="E142" s="945" t="s">
        <v>1146</v>
      </c>
      <c r="F142" s="961">
        <v>1</v>
      </c>
      <c r="G142" s="977" t="s">
        <v>1861</v>
      </c>
      <c r="H142" s="947" t="s">
        <v>1861</v>
      </c>
      <c r="I142" s="904" t="s">
        <v>426</v>
      </c>
      <c r="J142" s="934"/>
    </row>
    <row r="143" spans="1:10" s="36" customFormat="1" ht="51">
      <c r="A143" s="982" t="s">
        <v>37</v>
      </c>
      <c r="B143" s="983" t="s">
        <v>657</v>
      </c>
      <c r="C143" s="950" t="s">
        <v>20</v>
      </c>
      <c r="D143" s="951" t="s">
        <v>1014</v>
      </c>
      <c r="E143" s="952" t="s">
        <v>1146</v>
      </c>
      <c r="F143" s="930">
        <v>1</v>
      </c>
      <c r="G143" s="968">
        <v>1697.75</v>
      </c>
      <c r="H143" s="976" t="s">
        <v>1910</v>
      </c>
      <c r="I143" s="955" t="s">
        <v>56</v>
      </c>
      <c r="J143" s="934"/>
    </row>
    <row r="144" spans="1:10" s="36" customFormat="1" ht="12.75">
      <c r="A144" s="948" t="s">
        <v>37</v>
      </c>
      <c r="B144" s="949" t="s">
        <v>1147</v>
      </c>
      <c r="C144" s="950" t="s">
        <v>20</v>
      </c>
      <c r="D144" s="951" t="s">
        <v>1014</v>
      </c>
      <c r="E144" s="952" t="s">
        <v>906</v>
      </c>
      <c r="F144" s="953">
        <v>2</v>
      </c>
      <c r="G144" s="971">
        <v>1195.375</v>
      </c>
      <c r="H144" s="932" t="s">
        <v>1909</v>
      </c>
      <c r="I144" s="955" t="s">
        <v>56</v>
      </c>
      <c r="J144" s="934"/>
    </row>
    <row r="145" spans="1:12" s="36" customFormat="1" ht="12.75">
      <c r="A145" s="943" t="s">
        <v>37</v>
      </c>
      <c r="B145" s="936" t="s">
        <v>1148</v>
      </c>
      <c r="C145" s="937" t="s">
        <v>20</v>
      </c>
      <c r="D145" s="944" t="s">
        <v>1014</v>
      </c>
      <c r="E145" s="945" t="s">
        <v>1149</v>
      </c>
      <c r="F145" s="940">
        <v>1</v>
      </c>
      <c r="G145" s="977" t="s">
        <v>1861</v>
      </c>
      <c r="H145" s="947" t="s">
        <v>1861</v>
      </c>
      <c r="I145" s="904" t="s">
        <v>426</v>
      </c>
      <c r="J145" s="934"/>
    </row>
    <row r="146" spans="1:12" s="36" customFormat="1" ht="25.5">
      <c r="A146" s="943" t="s">
        <v>37</v>
      </c>
      <c r="B146" s="936" t="s">
        <v>1148</v>
      </c>
      <c r="C146" s="937" t="s">
        <v>20</v>
      </c>
      <c r="D146" s="944" t="s">
        <v>1014</v>
      </c>
      <c r="E146" s="945" t="s">
        <v>1150</v>
      </c>
      <c r="F146" s="940">
        <v>1</v>
      </c>
      <c r="G146" s="984">
        <v>259.45000000000005</v>
      </c>
      <c r="H146" s="978" t="s">
        <v>1910</v>
      </c>
      <c r="I146" s="904" t="s">
        <v>426</v>
      </c>
      <c r="J146" s="974" t="s">
        <v>1171</v>
      </c>
    </row>
    <row r="147" spans="1:12" s="36" customFormat="1" ht="12.75">
      <c r="A147" s="943" t="s">
        <v>37</v>
      </c>
      <c r="B147" s="936" t="s">
        <v>1148</v>
      </c>
      <c r="C147" s="937" t="s">
        <v>20</v>
      </c>
      <c r="D147" s="944" t="s">
        <v>1014</v>
      </c>
      <c r="E147" s="945" t="s">
        <v>1151</v>
      </c>
      <c r="F147" s="940">
        <v>1</v>
      </c>
      <c r="G147" s="977" t="s">
        <v>1861</v>
      </c>
      <c r="H147" s="947" t="s">
        <v>1861</v>
      </c>
      <c r="I147" s="904" t="s">
        <v>426</v>
      </c>
      <c r="J147" s="934"/>
    </row>
    <row r="148" spans="1:12" s="36" customFormat="1" ht="12.75">
      <c r="A148" s="943" t="s">
        <v>37</v>
      </c>
      <c r="B148" s="936" t="s">
        <v>1148</v>
      </c>
      <c r="C148" s="937" t="s">
        <v>20</v>
      </c>
      <c r="D148" s="944" t="s">
        <v>1014</v>
      </c>
      <c r="E148" s="945" t="s">
        <v>1152</v>
      </c>
      <c r="F148" s="940">
        <v>1</v>
      </c>
      <c r="G148" s="941" t="s">
        <v>1862</v>
      </c>
      <c r="H148" s="942" t="s">
        <v>1909</v>
      </c>
      <c r="I148" s="904" t="s">
        <v>426</v>
      </c>
      <c r="J148" s="934"/>
    </row>
    <row r="149" spans="1:12" s="36" customFormat="1" ht="12.75">
      <c r="A149" s="943" t="s">
        <v>37</v>
      </c>
      <c r="B149" s="936" t="s">
        <v>1153</v>
      </c>
      <c r="C149" s="937" t="s">
        <v>20</v>
      </c>
      <c r="D149" s="944" t="s">
        <v>1014</v>
      </c>
      <c r="E149" s="945" t="s">
        <v>906</v>
      </c>
      <c r="F149" s="940">
        <v>2</v>
      </c>
      <c r="G149" s="941" t="s">
        <v>1862</v>
      </c>
      <c r="H149" s="978" t="s">
        <v>1910</v>
      </c>
      <c r="I149" s="904" t="s">
        <v>426</v>
      </c>
      <c r="J149" s="934"/>
    </row>
    <row r="150" spans="1:12" s="36" customFormat="1" ht="12.75">
      <c r="A150" s="943" t="s">
        <v>37</v>
      </c>
      <c r="B150" s="936" t="s">
        <v>1154</v>
      </c>
      <c r="C150" s="937" t="s">
        <v>20</v>
      </c>
      <c r="D150" s="944" t="s">
        <v>1014</v>
      </c>
      <c r="E150" s="945" t="s">
        <v>906</v>
      </c>
      <c r="F150" s="940">
        <v>1</v>
      </c>
      <c r="G150" s="941" t="s">
        <v>1862</v>
      </c>
      <c r="H150" s="978" t="s">
        <v>1910</v>
      </c>
      <c r="I150" s="904" t="s">
        <v>426</v>
      </c>
      <c r="J150" s="934"/>
    </row>
    <row r="151" spans="1:12" s="36" customFormat="1" ht="12.75">
      <c r="A151" s="943" t="s">
        <v>37</v>
      </c>
      <c r="B151" s="936" t="s">
        <v>1155</v>
      </c>
      <c r="C151" s="937" t="s">
        <v>20</v>
      </c>
      <c r="D151" s="944" t="s">
        <v>1014</v>
      </c>
      <c r="E151" s="945" t="s">
        <v>906</v>
      </c>
      <c r="F151" s="940">
        <v>1</v>
      </c>
      <c r="G151" s="941" t="s">
        <v>1862</v>
      </c>
      <c r="H151" s="978" t="s">
        <v>1910</v>
      </c>
      <c r="I151" s="904" t="s">
        <v>426</v>
      </c>
      <c r="J151" s="934"/>
    </row>
    <row r="152" spans="1:12" s="36" customFormat="1" ht="12.75">
      <c r="A152" s="943" t="s">
        <v>37</v>
      </c>
      <c r="B152" s="936" t="s">
        <v>950</v>
      </c>
      <c r="C152" s="937" t="s">
        <v>20</v>
      </c>
      <c r="D152" s="944" t="s">
        <v>1014</v>
      </c>
      <c r="E152" s="945" t="s">
        <v>1064</v>
      </c>
      <c r="F152" s="940">
        <v>1</v>
      </c>
      <c r="G152" s="977" t="s">
        <v>1861</v>
      </c>
      <c r="H152" s="947" t="s">
        <v>1861</v>
      </c>
      <c r="I152" s="904" t="s">
        <v>426</v>
      </c>
      <c r="J152" s="934"/>
    </row>
    <row r="153" spans="1:12" s="36" customFormat="1" ht="12.75">
      <c r="A153" s="948" t="s">
        <v>37</v>
      </c>
      <c r="B153" s="949" t="s">
        <v>1156</v>
      </c>
      <c r="C153" s="950" t="s">
        <v>20</v>
      </c>
      <c r="D153" s="951" t="s">
        <v>1014</v>
      </c>
      <c r="E153" s="952" t="s">
        <v>1142</v>
      </c>
      <c r="F153" s="953">
        <v>2</v>
      </c>
      <c r="G153" s="985">
        <v>0.5</v>
      </c>
      <c r="H153" s="932" t="s">
        <v>1909</v>
      </c>
      <c r="I153" s="933" t="s">
        <v>426</v>
      </c>
      <c r="J153" s="934"/>
    </row>
    <row r="154" spans="1:12" s="36" customFormat="1" ht="12.75">
      <c r="A154" s="943" t="s">
        <v>37</v>
      </c>
      <c r="B154" s="936" t="s">
        <v>1157</v>
      </c>
      <c r="C154" s="937" t="s">
        <v>20</v>
      </c>
      <c r="D154" s="944" t="s">
        <v>1014</v>
      </c>
      <c r="E154" s="945" t="s">
        <v>5</v>
      </c>
      <c r="F154" s="940">
        <v>2</v>
      </c>
      <c r="G154" s="977" t="s">
        <v>1861</v>
      </c>
      <c r="H154" s="947" t="s">
        <v>1861</v>
      </c>
      <c r="I154" s="904" t="s">
        <v>426</v>
      </c>
      <c r="J154" s="934"/>
    </row>
    <row r="155" spans="1:12" s="36" customFormat="1" ht="25.5">
      <c r="A155" s="948" t="s">
        <v>37</v>
      </c>
      <c r="B155" s="949" t="s">
        <v>1158</v>
      </c>
      <c r="C155" s="950" t="s">
        <v>20</v>
      </c>
      <c r="D155" s="951" t="s">
        <v>1014</v>
      </c>
      <c r="E155" s="952" t="s">
        <v>1159</v>
      </c>
      <c r="F155" s="953">
        <v>2</v>
      </c>
      <c r="G155" s="979">
        <v>5692.95</v>
      </c>
      <c r="H155" s="932" t="s">
        <v>1909</v>
      </c>
      <c r="I155" s="955" t="s">
        <v>56</v>
      </c>
      <c r="J155" s="934"/>
    </row>
    <row r="156" spans="1:12" s="36" customFormat="1" ht="12.75">
      <c r="A156" s="948" t="s">
        <v>37</v>
      </c>
      <c r="B156" s="949" t="s">
        <v>1158</v>
      </c>
      <c r="C156" s="950" t="s">
        <v>20</v>
      </c>
      <c r="D156" s="951" t="s">
        <v>1014</v>
      </c>
      <c r="E156" s="952" t="s">
        <v>1080</v>
      </c>
      <c r="F156" s="953">
        <v>2</v>
      </c>
      <c r="G156" s="975">
        <v>22675.599999999999</v>
      </c>
      <c r="H156" s="932" t="s">
        <v>1909</v>
      </c>
      <c r="I156" s="955" t="s">
        <v>56</v>
      </c>
      <c r="J156" s="934"/>
    </row>
    <row r="157" spans="1:12" s="36" customFormat="1" ht="12.75">
      <c r="A157" s="943" t="s">
        <v>37</v>
      </c>
      <c r="B157" s="986" t="s">
        <v>1158</v>
      </c>
      <c r="C157" s="937" t="s">
        <v>20</v>
      </c>
      <c r="D157" s="944" t="s">
        <v>1014</v>
      </c>
      <c r="E157" s="945" t="s">
        <v>5</v>
      </c>
      <c r="F157" s="987">
        <v>2</v>
      </c>
      <c r="G157" s="977" t="s">
        <v>1861</v>
      </c>
      <c r="H157" s="947" t="s">
        <v>1861</v>
      </c>
      <c r="I157" s="904" t="s">
        <v>426</v>
      </c>
      <c r="J157" s="934"/>
    </row>
    <row r="158" spans="1:12" s="36" customFormat="1" ht="12.75">
      <c r="A158" s="948" t="s">
        <v>37</v>
      </c>
      <c r="B158" s="949" t="s">
        <v>1160</v>
      </c>
      <c r="C158" s="950" t="s">
        <v>20</v>
      </c>
      <c r="D158" s="951" t="s">
        <v>1014</v>
      </c>
      <c r="E158" s="952" t="s">
        <v>906</v>
      </c>
      <c r="F158" s="953">
        <v>2</v>
      </c>
      <c r="G158" s="954">
        <v>2825.0264999999999</v>
      </c>
      <c r="H158" s="976" t="s">
        <v>1910</v>
      </c>
      <c r="I158" s="955" t="s">
        <v>56</v>
      </c>
      <c r="J158" s="934"/>
    </row>
    <row r="159" spans="1:12" s="36" customFormat="1" ht="12.75">
      <c r="A159" s="948" t="s">
        <v>37</v>
      </c>
      <c r="B159" s="988" t="s">
        <v>794</v>
      </c>
      <c r="C159" s="950" t="s">
        <v>20</v>
      </c>
      <c r="D159" s="951" t="s">
        <v>1014</v>
      </c>
      <c r="E159" s="952" t="s">
        <v>906</v>
      </c>
      <c r="F159" s="989">
        <v>2</v>
      </c>
      <c r="G159" s="954">
        <v>806.63200000000006</v>
      </c>
      <c r="H159" s="976" t="s">
        <v>1910</v>
      </c>
      <c r="I159" s="990" t="s">
        <v>56</v>
      </c>
      <c r="J159" s="683"/>
    </row>
    <row r="160" spans="1:12" ht="14.25" customHeight="1">
      <c r="A160" s="991" t="s">
        <v>37</v>
      </c>
      <c r="B160" s="992" t="s">
        <v>1068</v>
      </c>
      <c r="C160" s="381" t="s">
        <v>20</v>
      </c>
      <c r="D160" s="776" t="s">
        <v>1915</v>
      </c>
      <c r="E160" s="993" t="s">
        <v>1984</v>
      </c>
      <c r="F160" s="994">
        <v>1</v>
      </c>
      <c r="G160" s="995" t="s">
        <v>1862</v>
      </c>
      <c r="H160" s="996" t="s">
        <v>1910</v>
      </c>
      <c r="I160" s="991" t="s">
        <v>56</v>
      </c>
      <c r="J160" s="997" t="s">
        <v>2002</v>
      </c>
      <c r="K160" s="46"/>
      <c r="L160" s="46"/>
    </row>
    <row r="161" spans="1:13" ht="14.25" customHeight="1">
      <c r="A161" s="991" t="s">
        <v>37</v>
      </c>
      <c r="B161" s="992" t="s">
        <v>1068</v>
      </c>
      <c r="C161" s="381" t="s">
        <v>20</v>
      </c>
      <c r="D161" s="776" t="s">
        <v>1915</v>
      </c>
      <c r="E161" s="993" t="s">
        <v>1985</v>
      </c>
      <c r="F161" s="994">
        <v>1</v>
      </c>
      <c r="G161" s="995">
        <v>1979</v>
      </c>
      <c r="H161" s="996" t="s">
        <v>1910</v>
      </c>
      <c r="I161" s="991" t="s">
        <v>56</v>
      </c>
      <c r="J161" s="997"/>
      <c r="K161" s="46"/>
      <c r="L161" s="46"/>
    </row>
    <row r="162" spans="1:13" ht="14.25" customHeight="1">
      <c r="A162" s="991" t="s">
        <v>37</v>
      </c>
      <c r="B162" s="992" t="s">
        <v>1068</v>
      </c>
      <c r="C162" s="381" t="s">
        <v>20</v>
      </c>
      <c r="D162" s="776" t="s">
        <v>1915</v>
      </c>
      <c r="E162" s="993" t="s">
        <v>1986</v>
      </c>
      <c r="F162" s="994">
        <v>1</v>
      </c>
      <c r="G162" s="995">
        <v>395</v>
      </c>
      <c r="H162" s="996" t="s">
        <v>1910</v>
      </c>
      <c r="I162" s="991" t="s">
        <v>56</v>
      </c>
      <c r="J162" s="997" t="s">
        <v>2002</v>
      </c>
      <c r="K162" s="46"/>
      <c r="L162" s="46"/>
    </row>
    <row r="163" spans="1:13" ht="14.25" customHeight="1">
      <c r="A163" s="998" t="s">
        <v>37</v>
      </c>
      <c r="B163" s="999" t="s">
        <v>1068</v>
      </c>
      <c r="C163" s="998" t="s">
        <v>20</v>
      </c>
      <c r="D163" s="998" t="s">
        <v>1915</v>
      </c>
      <c r="E163" s="1000" t="s">
        <v>1987</v>
      </c>
      <c r="F163" s="1001">
        <v>2</v>
      </c>
      <c r="G163" s="1002" t="s">
        <v>1861</v>
      </c>
      <c r="H163" s="1003" t="s">
        <v>1861</v>
      </c>
      <c r="I163" s="1004" t="s">
        <v>426</v>
      </c>
      <c r="J163" s="997"/>
      <c r="K163" s="46"/>
      <c r="L163" s="46"/>
    </row>
    <row r="164" spans="1:13" ht="14.25" customHeight="1">
      <c r="A164" s="998" t="s">
        <v>37</v>
      </c>
      <c r="B164" s="999" t="s">
        <v>1068</v>
      </c>
      <c r="C164" s="998" t="s">
        <v>20</v>
      </c>
      <c r="D164" s="998" t="s">
        <v>1915</v>
      </c>
      <c r="E164" s="1000" t="s">
        <v>1988</v>
      </c>
      <c r="F164" s="1001">
        <v>1</v>
      </c>
      <c r="G164" s="1005" t="s">
        <v>1861</v>
      </c>
      <c r="H164" s="1006" t="s">
        <v>1861</v>
      </c>
      <c r="I164" s="1004" t="s">
        <v>426</v>
      </c>
      <c r="J164" s="997"/>
      <c r="K164" s="46"/>
      <c r="L164" s="46"/>
    </row>
    <row r="165" spans="1:13" ht="14.25" customHeight="1">
      <c r="A165" s="991" t="s">
        <v>37</v>
      </c>
      <c r="B165" s="992" t="s">
        <v>1071</v>
      </c>
      <c r="C165" s="381" t="s">
        <v>20</v>
      </c>
      <c r="D165" s="776" t="s">
        <v>1915</v>
      </c>
      <c r="E165" s="993" t="s">
        <v>1986</v>
      </c>
      <c r="F165" s="381">
        <v>2</v>
      </c>
      <c r="G165" s="995" t="s">
        <v>1862</v>
      </c>
      <c r="H165" s="996" t="s">
        <v>1910</v>
      </c>
      <c r="I165" s="991" t="s">
        <v>56</v>
      </c>
      <c r="J165" s="997" t="s">
        <v>2002</v>
      </c>
      <c r="K165" s="46"/>
      <c r="L165" s="46"/>
      <c r="M165" s="38"/>
    </row>
    <row r="166" spans="1:13" ht="14.25" customHeight="1">
      <c r="A166" s="991" t="s">
        <v>37</v>
      </c>
      <c r="B166" s="992" t="s">
        <v>1989</v>
      </c>
      <c r="C166" s="381" t="s">
        <v>20</v>
      </c>
      <c r="D166" s="776" t="s">
        <v>1915</v>
      </c>
      <c r="E166" s="993" t="s">
        <v>1990</v>
      </c>
      <c r="F166" s="381">
        <v>1</v>
      </c>
      <c r="G166" s="1007">
        <v>495.66666666666669</v>
      </c>
      <c r="H166" s="996" t="s">
        <v>1910</v>
      </c>
      <c r="I166" s="991" t="s">
        <v>56</v>
      </c>
      <c r="J166" s="997" t="s">
        <v>2002</v>
      </c>
      <c r="K166" s="5"/>
    </row>
    <row r="167" spans="1:13" ht="14.25" customHeight="1">
      <c r="A167" s="991" t="s">
        <v>37</v>
      </c>
      <c r="B167" s="992" t="s">
        <v>1989</v>
      </c>
      <c r="C167" s="381" t="s">
        <v>20</v>
      </c>
      <c r="D167" s="776" t="s">
        <v>1915</v>
      </c>
      <c r="E167" s="993" t="s">
        <v>1985</v>
      </c>
      <c r="F167" s="381">
        <v>1</v>
      </c>
      <c r="G167" s="995" t="s">
        <v>1862</v>
      </c>
      <c r="H167" s="996" t="s">
        <v>1910</v>
      </c>
      <c r="I167" s="991" t="s">
        <v>56</v>
      </c>
      <c r="J167" s="997" t="s">
        <v>2002</v>
      </c>
      <c r="K167" s="5"/>
    </row>
    <row r="168" spans="1:13" ht="14.25" customHeight="1">
      <c r="A168" s="991" t="s">
        <v>37</v>
      </c>
      <c r="B168" s="992" t="s">
        <v>1991</v>
      </c>
      <c r="C168" s="381" t="s">
        <v>20</v>
      </c>
      <c r="D168" s="776" t="s">
        <v>1915</v>
      </c>
      <c r="E168" s="993" t="s">
        <v>1990</v>
      </c>
      <c r="F168" s="381">
        <v>2</v>
      </c>
      <c r="G168" s="1007">
        <v>764</v>
      </c>
      <c r="H168" s="996" t="s">
        <v>1910</v>
      </c>
      <c r="I168" s="1008" t="s">
        <v>56</v>
      </c>
      <c r="J168" s="997" t="s">
        <v>2002</v>
      </c>
      <c r="K168" s="5"/>
    </row>
    <row r="169" spans="1:13" ht="14.25" customHeight="1">
      <c r="A169" s="991" t="s">
        <v>37</v>
      </c>
      <c r="B169" s="1009" t="s">
        <v>1992</v>
      </c>
      <c r="C169" s="685" t="s">
        <v>20</v>
      </c>
      <c r="D169" s="684" t="s">
        <v>1915</v>
      </c>
      <c r="E169" s="1010" t="s">
        <v>1993</v>
      </c>
      <c r="F169" s="685">
        <v>2</v>
      </c>
      <c r="G169" s="1007">
        <v>443</v>
      </c>
      <c r="H169" s="996" t="s">
        <v>1910</v>
      </c>
      <c r="I169" s="991" t="s">
        <v>56</v>
      </c>
      <c r="J169" s="997"/>
      <c r="K169" s="5"/>
    </row>
    <row r="170" spans="1:13" ht="14.25" customHeight="1">
      <c r="A170" s="991" t="s">
        <v>37</v>
      </c>
      <c r="B170" s="992" t="s">
        <v>1115</v>
      </c>
      <c r="C170" s="685" t="s">
        <v>20</v>
      </c>
      <c r="D170" s="684" t="s">
        <v>1915</v>
      </c>
      <c r="E170" s="993" t="s">
        <v>1994</v>
      </c>
      <c r="F170" s="381">
        <v>1</v>
      </c>
      <c r="G170" s="995" t="s">
        <v>1862</v>
      </c>
      <c r="H170" s="996" t="s">
        <v>1909</v>
      </c>
      <c r="I170" s="991" t="s">
        <v>56</v>
      </c>
      <c r="J170" s="997" t="s">
        <v>2002</v>
      </c>
      <c r="K170" s="5"/>
    </row>
    <row r="171" spans="1:13" ht="14.25" customHeight="1">
      <c r="A171" s="991" t="s">
        <v>37</v>
      </c>
      <c r="B171" s="1009" t="s">
        <v>1115</v>
      </c>
      <c r="C171" s="685" t="s">
        <v>20</v>
      </c>
      <c r="D171" s="684" t="s">
        <v>1915</v>
      </c>
      <c r="E171" s="1010" t="s">
        <v>1985</v>
      </c>
      <c r="F171" s="685">
        <v>1</v>
      </c>
      <c r="G171" s="995" t="s">
        <v>1861</v>
      </c>
      <c r="H171" s="996" t="s">
        <v>1861</v>
      </c>
      <c r="I171" s="991" t="s">
        <v>56</v>
      </c>
      <c r="J171" s="997" t="s">
        <v>2002</v>
      </c>
      <c r="K171" s="5"/>
    </row>
    <row r="172" spans="1:13" ht="14.25" customHeight="1">
      <c r="A172" s="991" t="s">
        <v>37</v>
      </c>
      <c r="B172" s="1009" t="s">
        <v>1995</v>
      </c>
      <c r="C172" s="685" t="s">
        <v>20</v>
      </c>
      <c r="D172" s="684" t="s">
        <v>1915</v>
      </c>
      <c r="E172" s="1010" t="s">
        <v>1996</v>
      </c>
      <c r="F172" s="685">
        <v>1</v>
      </c>
      <c r="G172" s="1007">
        <v>4051.6666666666665</v>
      </c>
      <c r="H172" s="996" t="s">
        <v>1910</v>
      </c>
      <c r="I172" s="991" t="s">
        <v>56</v>
      </c>
      <c r="J172" s="1011"/>
      <c r="K172" s="5"/>
    </row>
    <row r="173" spans="1:13" ht="14.25" customHeight="1">
      <c r="A173" s="991" t="s">
        <v>37</v>
      </c>
      <c r="B173" s="1009" t="s">
        <v>1136</v>
      </c>
      <c r="C173" s="685" t="s">
        <v>20</v>
      </c>
      <c r="D173" s="684" t="s">
        <v>1915</v>
      </c>
      <c r="E173" s="1010" t="s">
        <v>1997</v>
      </c>
      <c r="F173" s="685">
        <v>1</v>
      </c>
      <c r="G173" s="1007">
        <v>4567</v>
      </c>
      <c r="H173" s="996" t="s">
        <v>1910</v>
      </c>
      <c r="I173" s="991" t="s">
        <v>56</v>
      </c>
      <c r="J173" s="1011"/>
      <c r="K173" s="5"/>
    </row>
    <row r="174" spans="1:13" ht="14.25" customHeight="1">
      <c r="A174" s="998" t="s">
        <v>37</v>
      </c>
      <c r="B174" s="999" t="s">
        <v>1136</v>
      </c>
      <c r="C174" s="998" t="s">
        <v>20</v>
      </c>
      <c r="D174" s="998" t="s">
        <v>1915</v>
      </c>
      <c r="E174" s="1000" t="s">
        <v>1988</v>
      </c>
      <c r="F174" s="1001">
        <v>1</v>
      </c>
      <c r="G174" s="1002" t="s">
        <v>1861</v>
      </c>
      <c r="H174" s="1003" t="s">
        <v>1861</v>
      </c>
      <c r="I174" s="1004" t="s">
        <v>426</v>
      </c>
      <c r="J174" s="1011"/>
      <c r="K174" s="5"/>
    </row>
    <row r="175" spans="1:13" ht="14.25" customHeight="1">
      <c r="A175" s="998" t="s">
        <v>37</v>
      </c>
      <c r="B175" s="999" t="s">
        <v>1138</v>
      </c>
      <c r="C175" s="998" t="s">
        <v>20</v>
      </c>
      <c r="D175" s="998" t="s">
        <v>1915</v>
      </c>
      <c r="E175" s="1000" t="s">
        <v>1998</v>
      </c>
      <c r="F175" s="1001">
        <v>1</v>
      </c>
      <c r="G175" s="1005" t="s">
        <v>1861</v>
      </c>
      <c r="H175" s="1006" t="s">
        <v>1861</v>
      </c>
      <c r="I175" s="1004" t="s">
        <v>426</v>
      </c>
      <c r="J175" s="1011"/>
      <c r="K175" s="5"/>
    </row>
    <row r="176" spans="1:13" ht="14.25" customHeight="1">
      <c r="A176" s="998" t="s">
        <v>37</v>
      </c>
      <c r="B176" s="999" t="s">
        <v>660</v>
      </c>
      <c r="C176" s="998" t="s">
        <v>20</v>
      </c>
      <c r="D176" s="998" t="s">
        <v>1915</v>
      </c>
      <c r="E176" s="1000" t="s">
        <v>1999</v>
      </c>
      <c r="F176" s="1001">
        <v>1</v>
      </c>
      <c r="G176" s="1005">
        <v>210.33333333333334</v>
      </c>
      <c r="H176" s="1006" t="s">
        <v>1909</v>
      </c>
      <c r="I176" s="1004" t="s">
        <v>426</v>
      </c>
      <c r="J176" s="997" t="s">
        <v>2019</v>
      </c>
      <c r="K176" s="5"/>
    </row>
    <row r="177" spans="1:255" ht="14.25" customHeight="1">
      <c r="A177" s="381" t="s">
        <v>37</v>
      </c>
      <c r="B177" s="992" t="s">
        <v>660</v>
      </c>
      <c r="C177" s="381" t="s">
        <v>20</v>
      </c>
      <c r="D177" s="381" t="s">
        <v>1915</v>
      </c>
      <c r="E177" s="993" t="s">
        <v>1985</v>
      </c>
      <c r="F177" s="994">
        <v>1</v>
      </c>
      <c r="G177" s="1012">
        <v>422.33333333333331</v>
      </c>
      <c r="H177" s="1013" t="s">
        <v>1909</v>
      </c>
      <c r="I177" s="1014" t="s">
        <v>56</v>
      </c>
      <c r="J177" s="997"/>
      <c r="K177" s="5"/>
    </row>
    <row r="178" spans="1:255" ht="14.25" customHeight="1">
      <c r="A178" s="998" t="s">
        <v>37</v>
      </c>
      <c r="B178" s="999" t="s">
        <v>660</v>
      </c>
      <c r="C178" s="998" t="s">
        <v>20</v>
      </c>
      <c r="D178" s="998" t="s">
        <v>1915</v>
      </c>
      <c r="E178" s="1000" t="s">
        <v>2000</v>
      </c>
      <c r="F178" s="1001">
        <v>1</v>
      </c>
      <c r="G178" s="1005">
        <v>1456</v>
      </c>
      <c r="H178" s="1006" t="s">
        <v>1910</v>
      </c>
      <c r="I178" s="1004" t="s">
        <v>426</v>
      </c>
      <c r="J178" s="997" t="s">
        <v>2050</v>
      </c>
      <c r="K178" s="5"/>
    </row>
    <row r="179" spans="1:255" ht="14.25" customHeight="1">
      <c r="A179" s="998" t="s">
        <v>37</v>
      </c>
      <c r="B179" s="999" t="s">
        <v>1981</v>
      </c>
      <c r="C179" s="998" t="s">
        <v>20</v>
      </c>
      <c r="D179" s="998" t="s">
        <v>1915</v>
      </c>
      <c r="E179" s="1000" t="s">
        <v>2001</v>
      </c>
      <c r="F179" s="1001">
        <v>1</v>
      </c>
      <c r="G179" s="1002" t="s">
        <v>1861</v>
      </c>
      <c r="H179" s="1003" t="s">
        <v>1861</v>
      </c>
      <c r="I179" s="1004" t="s">
        <v>426</v>
      </c>
      <c r="J179" s="1011"/>
      <c r="K179" s="5"/>
    </row>
    <row r="180" spans="1:255" ht="12.75" customHeight="1">
      <c r="A180" s="715" t="s">
        <v>37</v>
      </c>
      <c r="B180" s="1015" t="s">
        <v>823</v>
      </c>
      <c r="C180" s="1016" t="s">
        <v>532</v>
      </c>
      <c r="D180" s="1016" t="s">
        <v>1305</v>
      </c>
      <c r="E180" s="728" t="s">
        <v>1381</v>
      </c>
      <c r="F180" s="1017">
        <v>1</v>
      </c>
      <c r="G180" s="1018">
        <v>241</v>
      </c>
      <c r="H180" s="1019" t="s">
        <v>1308</v>
      </c>
      <c r="I180" s="990" t="s">
        <v>56</v>
      </c>
      <c r="J180" s="683"/>
      <c r="K180" s="5"/>
      <c r="IT180" s="36"/>
      <c r="IU180" s="36"/>
    </row>
    <row r="181" spans="1:255" ht="13.35" customHeight="1">
      <c r="A181" s="715" t="s">
        <v>37</v>
      </c>
      <c r="B181" s="1015" t="s">
        <v>1382</v>
      </c>
      <c r="C181" s="1016" t="s">
        <v>532</v>
      </c>
      <c r="D181" s="1016" t="s">
        <v>1305</v>
      </c>
      <c r="E181" s="1020" t="s">
        <v>906</v>
      </c>
      <c r="F181" s="1017">
        <v>1</v>
      </c>
      <c r="G181" s="1018">
        <v>581</v>
      </c>
      <c r="H181" s="1019" t="s">
        <v>1308</v>
      </c>
      <c r="I181" s="990" t="s">
        <v>56</v>
      </c>
      <c r="J181" s="683"/>
      <c r="K181" s="5"/>
      <c r="IT181" s="36"/>
      <c r="IU181" s="36"/>
    </row>
    <row r="182" spans="1:255" ht="13.35" customHeight="1">
      <c r="A182" s="1021" t="s">
        <v>37</v>
      </c>
      <c r="B182" s="1015" t="s">
        <v>806</v>
      </c>
      <c r="C182" s="1016" t="s">
        <v>532</v>
      </c>
      <c r="D182" s="1016" t="s">
        <v>1305</v>
      </c>
      <c r="E182" s="1020" t="s">
        <v>906</v>
      </c>
      <c r="F182" s="1017">
        <v>2</v>
      </c>
      <c r="G182" s="1018">
        <v>470</v>
      </c>
      <c r="H182" s="1019" t="s">
        <v>1308</v>
      </c>
      <c r="I182" s="955" t="s">
        <v>56</v>
      </c>
      <c r="J182" s="1022"/>
      <c r="K182" s="5"/>
      <c r="IT182" s="36"/>
      <c r="IU182" s="36"/>
    </row>
    <row r="183" spans="1:255" ht="13.35" customHeight="1">
      <c r="A183" s="1023" t="s">
        <v>37</v>
      </c>
      <c r="B183" s="1015" t="s">
        <v>1383</v>
      </c>
      <c r="C183" s="1016" t="s">
        <v>532</v>
      </c>
      <c r="D183" s="1024" t="s">
        <v>1305</v>
      </c>
      <c r="E183" s="1020" t="s">
        <v>906</v>
      </c>
      <c r="F183" s="1017">
        <v>1</v>
      </c>
      <c r="G183" s="1018">
        <v>3473</v>
      </c>
      <c r="H183" s="932" t="s">
        <v>1308</v>
      </c>
      <c r="I183" s="955" t="s">
        <v>56</v>
      </c>
      <c r="J183" s="719"/>
      <c r="K183" s="5"/>
      <c r="IT183" s="36"/>
      <c r="IU183" s="36"/>
    </row>
    <row r="184" spans="1:255" ht="14.25" customHeight="1">
      <c r="A184" s="1023" t="s">
        <v>37</v>
      </c>
      <c r="B184" s="1015" t="s">
        <v>643</v>
      </c>
      <c r="C184" s="1016" t="s">
        <v>532</v>
      </c>
      <c r="D184" s="1024" t="s">
        <v>1305</v>
      </c>
      <c r="E184" s="1020" t="s">
        <v>906</v>
      </c>
      <c r="F184" s="1017">
        <v>1</v>
      </c>
      <c r="G184" s="1018">
        <v>3014</v>
      </c>
      <c r="H184" s="932" t="s">
        <v>1308</v>
      </c>
      <c r="I184" s="955" t="s">
        <v>56</v>
      </c>
      <c r="J184" s="719"/>
    </row>
    <row r="185" spans="1:255" ht="14.25" customHeight="1">
      <c r="A185" s="1025" t="s">
        <v>37</v>
      </c>
      <c r="B185" s="1015" t="s">
        <v>810</v>
      </c>
      <c r="C185" s="1016" t="s">
        <v>532</v>
      </c>
      <c r="D185" s="1024" t="s">
        <v>1305</v>
      </c>
      <c r="E185" s="1020" t="s">
        <v>906</v>
      </c>
      <c r="F185" s="1017">
        <v>1</v>
      </c>
      <c r="G185" s="1018">
        <v>1812</v>
      </c>
      <c r="H185" s="932" t="s">
        <v>1308</v>
      </c>
      <c r="I185" s="955" t="s">
        <v>56</v>
      </c>
      <c r="J185" s="719"/>
    </row>
    <row r="186" spans="1:255" ht="14.25" customHeight="1">
      <c r="A186" s="956" t="s">
        <v>37</v>
      </c>
      <c r="B186" s="1026" t="s">
        <v>933</v>
      </c>
      <c r="C186" s="1027" t="s">
        <v>532</v>
      </c>
      <c r="D186" s="1028" t="s">
        <v>1305</v>
      </c>
      <c r="E186" s="1029" t="s">
        <v>906</v>
      </c>
      <c r="F186" s="1030">
        <v>1</v>
      </c>
      <c r="G186" s="1031" t="s">
        <v>1861</v>
      </c>
      <c r="H186" s="1032" t="s">
        <v>1861</v>
      </c>
      <c r="I186" s="904" t="s">
        <v>426</v>
      </c>
      <c r="J186" s="719"/>
    </row>
    <row r="187" spans="1:255" ht="14.25" customHeight="1">
      <c r="A187" s="956" t="s">
        <v>37</v>
      </c>
      <c r="B187" s="1026" t="s">
        <v>934</v>
      </c>
      <c r="C187" s="1027" t="s">
        <v>532</v>
      </c>
      <c r="D187" s="1028" t="s">
        <v>1305</v>
      </c>
      <c r="E187" s="1029" t="s">
        <v>906</v>
      </c>
      <c r="F187" s="1030">
        <v>1</v>
      </c>
      <c r="G187" s="1031" t="s">
        <v>1861</v>
      </c>
      <c r="H187" s="1032" t="s">
        <v>1861</v>
      </c>
      <c r="I187" s="904" t="s">
        <v>426</v>
      </c>
      <c r="J187" s="719"/>
    </row>
    <row r="188" spans="1:255" ht="14.25" customHeight="1">
      <c r="A188" s="956" t="s">
        <v>37</v>
      </c>
      <c r="B188" s="1026" t="s">
        <v>935</v>
      </c>
      <c r="C188" s="1027" t="s">
        <v>532</v>
      </c>
      <c r="D188" s="1028" t="s">
        <v>1305</v>
      </c>
      <c r="E188" s="1029" t="s">
        <v>906</v>
      </c>
      <c r="F188" s="1030">
        <v>1</v>
      </c>
      <c r="G188" s="1031" t="s">
        <v>1861</v>
      </c>
      <c r="H188" s="1032" t="s">
        <v>1861</v>
      </c>
      <c r="I188" s="904" t="s">
        <v>426</v>
      </c>
      <c r="J188" s="719"/>
    </row>
    <row r="189" spans="1:255" ht="13.35" customHeight="1">
      <c r="A189" s="956" t="s">
        <v>37</v>
      </c>
      <c r="B189" s="1026" t="s">
        <v>1135</v>
      </c>
      <c r="C189" s="1027" t="s">
        <v>532</v>
      </c>
      <c r="D189" s="1028" t="s">
        <v>1305</v>
      </c>
      <c r="E189" s="1029" t="s">
        <v>906</v>
      </c>
      <c r="F189" s="1030">
        <v>1</v>
      </c>
      <c r="G189" s="1031" t="s">
        <v>1861</v>
      </c>
      <c r="H189" s="1032" t="s">
        <v>1861</v>
      </c>
      <c r="I189" s="904" t="s">
        <v>426</v>
      </c>
      <c r="J189" s="719"/>
      <c r="K189" s="5"/>
      <c r="IT189" s="36"/>
      <c r="IU189" s="36"/>
    </row>
    <row r="190" spans="1:255" ht="13.35" customHeight="1">
      <c r="A190" s="1033" t="s">
        <v>37</v>
      </c>
      <c r="B190" s="1034" t="s">
        <v>1001</v>
      </c>
      <c r="C190" s="1035" t="s">
        <v>532</v>
      </c>
      <c r="D190" s="1036" t="s">
        <v>1305</v>
      </c>
      <c r="E190" s="1037" t="s">
        <v>906</v>
      </c>
      <c r="F190" s="940">
        <v>1</v>
      </c>
      <c r="G190" s="1031" t="s">
        <v>1861</v>
      </c>
      <c r="H190" s="1032" t="s">
        <v>1861</v>
      </c>
      <c r="I190" s="904" t="s">
        <v>426</v>
      </c>
      <c r="J190" s="719"/>
      <c r="K190" s="5"/>
      <c r="IT190" s="36"/>
      <c r="IU190" s="36"/>
    </row>
    <row r="191" spans="1:255" ht="13.35" customHeight="1">
      <c r="A191" s="1038" t="s">
        <v>37</v>
      </c>
      <c r="B191" s="1039" t="s">
        <v>937</v>
      </c>
      <c r="C191" s="1040" t="s">
        <v>532</v>
      </c>
      <c r="D191" s="1040" t="s">
        <v>1305</v>
      </c>
      <c r="E191" s="1029" t="s">
        <v>906</v>
      </c>
      <c r="F191" s="1041">
        <v>1</v>
      </c>
      <c r="G191" s="1031" t="s">
        <v>1861</v>
      </c>
      <c r="H191" s="1032" t="s">
        <v>1861</v>
      </c>
      <c r="I191" s="904" t="s">
        <v>426</v>
      </c>
      <c r="J191" s="719"/>
      <c r="K191" s="5"/>
      <c r="IT191" s="36"/>
      <c r="IU191" s="36"/>
    </row>
    <row r="192" spans="1:255" ht="14.25" customHeight="1">
      <c r="A192" s="1042" t="s">
        <v>37</v>
      </c>
      <c r="B192" s="1043" t="s">
        <v>655</v>
      </c>
      <c r="C192" s="732" t="s">
        <v>532</v>
      </c>
      <c r="D192" s="732" t="s">
        <v>1305</v>
      </c>
      <c r="E192" s="1020" t="s">
        <v>906</v>
      </c>
      <c r="F192" s="1044">
        <v>1</v>
      </c>
      <c r="G192" s="1045">
        <v>242</v>
      </c>
      <c r="H192" s="1046" t="s">
        <v>1909</v>
      </c>
      <c r="I192" s="955" t="s">
        <v>56</v>
      </c>
      <c r="J192" s="719"/>
    </row>
    <row r="193" spans="1:255" ht="14.25" customHeight="1">
      <c r="A193" s="1042" t="s">
        <v>37</v>
      </c>
      <c r="B193" s="1043" t="s">
        <v>824</v>
      </c>
      <c r="C193" s="732" t="s">
        <v>532</v>
      </c>
      <c r="D193" s="732" t="s">
        <v>1305</v>
      </c>
      <c r="E193" s="1020" t="s">
        <v>906</v>
      </c>
      <c r="F193" s="1044">
        <v>1</v>
      </c>
      <c r="G193" s="1045">
        <v>480</v>
      </c>
      <c r="H193" s="1046" t="s">
        <v>1909</v>
      </c>
      <c r="I193" s="955" t="s">
        <v>56</v>
      </c>
      <c r="J193" s="719"/>
    </row>
    <row r="194" spans="1:255" ht="14.25" customHeight="1">
      <c r="A194" s="1042" t="s">
        <v>37</v>
      </c>
      <c r="B194" s="1043" t="s">
        <v>1377</v>
      </c>
      <c r="C194" s="732" t="s">
        <v>532</v>
      </c>
      <c r="D194" s="732" t="s">
        <v>1305</v>
      </c>
      <c r="E194" s="1020" t="s">
        <v>906</v>
      </c>
      <c r="F194" s="1044">
        <v>1</v>
      </c>
      <c r="G194" s="1045">
        <v>129</v>
      </c>
      <c r="H194" s="1046" t="s">
        <v>1909</v>
      </c>
      <c r="I194" s="955" t="s">
        <v>56</v>
      </c>
      <c r="J194" s="719"/>
    </row>
    <row r="195" spans="1:255" ht="13.35" customHeight="1">
      <c r="A195" s="1042" t="s">
        <v>37</v>
      </c>
      <c r="B195" s="1043" t="s">
        <v>1167</v>
      </c>
      <c r="C195" s="732" t="s">
        <v>532</v>
      </c>
      <c r="D195" s="732" t="s">
        <v>1305</v>
      </c>
      <c r="E195" s="1020" t="s">
        <v>906</v>
      </c>
      <c r="F195" s="1044">
        <v>1</v>
      </c>
      <c r="G195" s="1045">
        <v>813</v>
      </c>
      <c r="H195" s="1046" t="s">
        <v>1909</v>
      </c>
      <c r="I195" s="955" t="s">
        <v>56</v>
      </c>
      <c r="J195" s="719"/>
      <c r="K195" s="5"/>
      <c r="IT195" s="36"/>
      <c r="IU195" s="36"/>
    </row>
    <row r="196" spans="1:255" ht="13.35" customHeight="1">
      <c r="A196" s="1042" t="s">
        <v>37</v>
      </c>
      <c r="B196" s="1047" t="s">
        <v>1385</v>
      </c>
      <c r="C196" s="732" t="s">
        <v>532</v>
      </c>
      <c r="D196" s="732" t="s">
        <v>1305</v>
      </c>
      <c r="E196" s="1020" t="s">
        <v>906</v>
      </c>
      <c r="F196" s="1044">
        <v>1</v>
      </c>
      <c r="G196" s="1798">
        <v>163</v>
      </c>
      <c r="H196" s="1812" t="s">
        <v>1308</v>
      </c>
      <c r="I196" s="955" t="s">
        <v>56</v>
      </c>
      <c r="J196" s="719"/>
      <c r="K196" s="5"/>
      <c r="IT196" s="36"/>
      <c r="IU196" s="36"/>
    </row>
    <row r="197" spans="1:255" ht="14.25" customHeight="1">
      <c r="A197" s="1042" t="s">
        <v>37</v>
      </c>
      <c r="B197" s="1047" t="s">
        <v>784</v>
      </c>
      <c r="C197" s="732" t="s">
        <v>532</v>
      </c>
      <c r="D197" s="732" t="s">
        <v>1305</v>
      </c>
      <c r="E197" s="1020" t="s">
        <v>906</v>
      </c>
      <c r="F197" s="1044">
        <v>1</v>
      </c>
      <c r="G197" s="1799"/>
      <c r="H197" s="1813"/>
      <c r="I197" s="955" t="s">
        <v>56</v>
      </c>
      <c r="J197" s="719"/>
    </row>
    <row r="198" spans="1:255" ht="14.25" customHeight="1">
      <c r="A198" s="1038" t="s">
        <v>37</v>
      </c>
      <c r="B198" s="1039" t="s">
        <v>941</v>
      </c>
      <c r="C198" s="1040" t="s">
        <v>532</v>
      </c>
      <c r="D198" s="1040" t="s">
        <v>1305</v>
      </c>
      <c r="E198" s="1029" t="s">
        <v>906</v>
      </c>
      <c r="F198" s="1041">
        <v>1</v>
      </c>
      <c r="G198" s="1048" t="s">
        <v>1862</v>
      </c>
      <c r="H198" s="1049" t="s">
        <v>1909</v>
      </c>
      <c r="I198" s="904" t="s">
        <v>426</v>
      </c>
      <c r="J198" s="719"/>
    </row>
    <row r="199" spans="1:255" ht="14.25" customHeight="1">
      <c r="A199" s="1038" t="s">
        <v>37</v>
      </c>
      <c r="B199" s="1039" t="s">
        <v>947</v>
      </c>
      <c r="C199" s="1040" t="s">
        <v>532</v>
      </c>
      <c r="D199" s="1040" t="s">
        <v>1305</v>
      </c>
      <c r="E199" s="1029" t="s">
        <v>906</v>
      </c>
      <c r="F199" s="1041">
        <v>1</v>
      </c>
      <c r="G199" s="1048" t="s">
        <v>1861</v>
      </c>
      <c r="H199" s="1050" t="s">
        <v>1861</v>
      </c>
      <c r="I199" s="904" t="s">
        <v>426</v>
      </c>
      <c r="J199" s="719"/>
    </row>
    <row r="200" spans="1:255" ht="14.25" customHeight="1">
      <c r="A200" s="1038" t="s">
        <v>37</v>
      </c>
      <c r="B200" s="1039" t="s">
        <v>948</v>
      </c>
      <c r="C200" s="1040" t="s">
        <v>532</v>
      </c>
      <c r="D200" s="1040" t="s">
        <v>1305</v>
      </c>
      <c r="E200" s="1029" t="s">
        <v>906</v>
      </c>
      <c r="F200" s="1041">
        <v>1</v>
      </c>
      <c r="G200" s="1048" t="s">
        <v>1861</v>
      </c>
      <c r="H200" s="1050" t="s">
        <v>1861</v>
      </c>
      <c r="I200" s="904" t="s">
        <v>426</v>
      </c>
      <c r="J200" s="719"/>
    </row>
    <row r="201" spans="1:255" ht="14.25" customHeight="1">
      <c r="A201" s="1038" t="s">
        <v>37</v>
      </c>
      <c r="B201" s="1039" t="s">
        <v>668</v>
      </c>
      <c r="C201" s="1040" t="s">
        <v>532</v>
      </c>
      <c r="D201" s="1040" t="s">
        <v>1305</v>
      </c>
      <c r="E201" s="1029" t="s">
        <v>906</v>
      </c>
      <c r="F201" s="1041">
        <v>1</v>
      </c>
      <c r="G201" s="1048" t="s">
        <v>1861</v>
      </c>
      <c r="H201" s="1051" t="s">
        <v>1861</v>
      </c>
      <c r="I201" s="904" t="s">
        <v>426</v>
      </c>
      <c r="J201" s="719"/>
    </row>
    <row r="202" spans="1:255" ht="14.25" customHeight="1">
      <c r="A202" s="1042" t="s">
        <v>37</v>
      </c>
      <c r="B202" s="1043" t="s">
        <v>1384</v>
      </c>
      <c r="C202" s="732" t="s">
        <v>532</v>
      </c>
      <c r="D202" s="732" t="s">
        <v>1305</v>
      </c>
      <c r="E202" s="1020" t="s">
        <v>906</v>
      </c>
      <c r="F202" s="1044">
        <v>1</v>
      </c>
      <c r="G202" s="1045">
        <v>239</v>
      </c>
      <c r="H202" s="1046" t="s">
        <v>1909</v>
      </c>
      <c r="I202" s="933" t="s">
        <v>426</v>
      </c>
      <c r="J202" s="719"/>
    </row>
    <row r="203" spans="1:255" ht="13.35" customHeight="1">
      <c r="A203" s="1052" t="s">
        <v>37</v>
      </c>
      <c r="B203" s="1053" t="s">
        <v>905</v>
      </c>
      <c r="C203" s="1054" t="s">
        <v>81</v>
      </c>
      <c r="D203" s="1055" t="s">
        <v>685</v>
      </c>
      <c r="E203" s="1056" t="s">
        <v>906</v>
      </c>
      <c r="F203" s="1057">
        <v>1</v>
      </c>
      <c r="G203" s="1058" t="s">
        <v>1862</v>
      </c>
      <c r="H203" s="1059" t="s">
        <v>1909</v>
      </c>
      <c r="I203" s="1060" t="s">
        <v>426</v>
      </c>
      <c r="J203" s="1061"/>
      <c r="K203" s="1062"/>
      <c r="IR203" s="36"/>
      <c r="IS203" s="36"/>
    </row>
    <row r="204" spans="1:255" ht="13.35" customHeight="1">
      <c r="A204" s="1052" t="s">
        <v>37</v>
      </c>
      <c r="B204" s="1053" t="s">
        <v>907</v>
      </c>
      <c r="C204" s="1054" t="s">
        <v>81</v>
      </c>
      <c r="D204" s="1055" t="s">
        <v>685</v>
      </c>
      <c r="E204" s="1056" t="s">
        <v>906</v>
      </c>
      <c r="F204" s="1057" t="s">
        <v>908</v>
      </c>
      <c r="G204" s="1058" t="s">
        <v>1861</v>
      </c>
      <c r="H204" s="1058" t="s">
        <v>1861</v>
      </c>
      <c r="I204" s="1060" t="s">
        <v>426</v>
      </c>
      <c r="J204" s="1061"/>
      <c r="K204" s="1062"/>
      <c r="IR204" s="36"/>
      <c r="IS204" s="36"/>
    </row>
    <row r="205" spans="1:255" ht="13.35" customHeight="1">
      <c r="A205" s="1063" t="s">
        <v>37</v>
      </c>
      <c r="B205" s="1064" t="s">
        <v>820</v>
      </c>
      <c r="C205" s="1065" t="s">
        <v>81</v>
      </c>
      <c r="D205" s="1066" t="s">
        <v>685</v>
      </c>
      <c r="E205" s="1067" t="s">
        <v>906</v>
      </c>
      <c r="F205" s="1068" t="s">
        <v>908</v>
      </c>
      <c r="G205" s="1069">
        <v>1082.1310666666666</v>
      </c>
      <c r="H205" s="1070" t="s">
        <v>1910</v>
      </c>
      <c r="I205" s="1071" t="s">
        <v>56</v>
      </c>
      <c r="J205" s="1061"/>
      <c r="K205" s="1062"/>
      <c r="IR205" s="36"/>
      <c r="IS205" s="36"/>
    </row>
    <row r="206" spans="1:255" ht="13.35" customHeight="1">
      <c r="A206" s="1052" t="s">
        <v>37</v>
      </c>
      <c r="B206" s="1053" t="s">
        <v>822</v>
      </c>
      <c r="C206" s="1054" t="s">
        <v>81</v>
      </c>
      <c r="D206" s="1055" t="s">
        <v>685</v>
      </c>
      <c r="E206" s="1072" t="s">
        <v>909</v>
      </c>
      <c r="F206" s="1057" t="s">
        <v>910</v>
      </c>
      <c r="G206" s="1058">
        <v>433.60371999999961</v>
      </c>
      <c r="H206" s="1059" t="s">
        <v>1909</v>
      </c>
      <c r="I206" s="1060" t="s">
        <v>426</v>
      </c>
      <c r="J206" s="1061"/>
      <c r="K206" s="1062"/>
      <c r="IR206" s="36"/>
      <c r="IS206" s="36"/>
    </row>
    <row r="207" spans="1:255" ht="13.35" customHeight="1">
      <c r="A207" s="1052" t="s">
        <v>37</v>
      </c>
      <c r="B207" s="1073" t="s">
        <v>911</v>
      </c>
      <c r="C207" s="1054" t="s">
        <v>81</v>
      </c>
      <c r="D207" s="1055" t="s">
        <v>685</v>
      </c>
      <c r="E207" s="1056" t="s">
        <v>906</v>
      </c>
      <c r="F207" s="1057">
        <v>1</v>
      </c>
      <c r="G207" s="1058" t="s">
        <v>1862</v>
      </c>
      <c r="H207" s="1059" t="s">
        <v>1910</v>
      </c>
      <c r="I207" s="1060" t="s">
        <v>426</v>
      </c>
      <c r="J207" s="1061"/>
      <c r="K207" s="1062"/>
      <c r="IR207" s="36"/>
      <c r="IS207" s="36"/>
    </row>
    <row r="208" spans="1:255" ht="13.35" customHeight="1">
      <c r="A208" s="1052" t="s">
        <v>37</v>
      </c>
      <c r="B208" s="1053" t="s">
        <v>912</v>
      </c>
      <c r="C208" s="1054" t="s">
        <v>81</v>
      </c>
      <c r="D208" s="1055" t="s">
        <v>685</v>
      </c>
      <c r="E208" s="1056" t="s">
        <v>906</v>
      </c>
      <c r="F208" s="1057">
        <v>1</v>
      </c>
      <c r="G208" s="1058" t="s">
        <v>1862</v>
      </c>
      <c r="H208" s="1059" t="s">
        <v>1910</v>
      </c>
      <c r="I208" s="1060" t="s">
        <v>426</v>
      </c>
      <c r="J208" s="1061"/>
      <c r="K208" s="1062"/>
      <c r="IR208" s="36"/>
      <c r="IS208" s="36"/>
    </row>
    <row r="209" spans="1:253" ht="13.35" customHeight="1">
      <c r="A209" s="1052" t="s">
        <v>37</v>
      </c>
      <c r="B209" s="1053" t="s">
        <v>913</v>
      </c>
      <c r="C209" s="1054" t="s">
        <v>81</v>
      </c>
      <c r="D209" s="1055" t="s">
        <v>685</v>
      </c>
      <c r="E209" s="1056" t="s">
        <v>906</v>
      </c>
      <c r="F209" s="1057" t="s">
        <v>910</v>
      </c>
      <c r="G209" s="1058" t="s">
        <v>1862</v>
      </c>
      <c r="H209" s="1059" t="s">
        <v>1910</v>
      </c>
      <c r="I209" s="1060" t="s">
        <v>426</v>
      </c>
      <c r="J209" s="1061"/>
      <c r="K209" s="1062"/>
      <c r="IR209" s="36"/>
      <c r="IS209" s="36"/>
    </row>
    <row r="210" spans="1:253" ht="13.35" customHeight="1">
      <c r="A210" s="1052" t="s">
        <v>37</v>
      </c>
      <c r="B210" s="1053" t="s">
        <v>843</v>
      </c>
      <c r="C210" s="1054" t="s">
        <v>81</v>
      </c>
      <c r="D210" s="1055" t="s">
        <v>685</v>
      </c>
      <c r="E210" s="1056" t="s">
        <v>906</v>
      </c>
      <c r="F210" s="1057" t="s">
        <v>910</v>
      </c>
      <c r="G210" s="1058" t="s">
        <v>1862</v>
      </c>
      <c r="H210" s="1059" t="s">
        <v>1909</v>
      </c>
      <c r="I210" s="1060" t="s">
        <v>426</v>
      </c>
      <c r="J210" s="1061"/>
      <c r="K210" s="1062"/>
      <c r="IR210" s="36"/>
      <c r="IS210" s="36"/>
    </row>
    <row r="211" spans="1:253" ht="13.35" customHeight="1">
      <c r="A211" s="1052" t="s">
        <v>37</v>
      </c>
      <c r="B211" s="1053" t="s">
        <v>914</v>
      </c>
      <c r="C211" s="1054" t="s">
        <v>81</v>
      </c>
      <c r="D211" s="1055" t="s">
        <v>685</v>
      </c>
      <c r="E211" s="1056" t="s">
        <v>906</v>
      </c>
      <c r="F211" s="1057">
        <v>1</v>
      </c>
      <c r="G211" s="1058" t="s">
        <v>1862</v>
      </c>
      <c r="H211" s="1059" t="s">
        <v>1910</v>
      </c>
      <c r="I211" s="1060" t="s">
        <v>426</v>
      </c>
      <c r="J211" s="1061"/>
      <c r="K211" s="1062"/>
      <c r="IR211" s="36"/>
      <c r="IS211" s="36"/>
    </row>
    <row r="212" spans="1:253" ht="14.25" customHeight="1">
      <c r="A212" s="1052" t="s">
        <v>37</v>
      </c>
      <c r="B212" s="1053" t="s">
        <v>834</v>
      </c>
      <c r="C212" s="1054" t="s">
        <v>81</v>
      </c>
      <c r="D212" s="1055" t="s">
        <v>685</v>
      </c>
      <c r="E212" s="1056" t="s">
        <v>906</v>
      </c>
      <c r="F212" s="1057" t="s">
        <v>910</v>
      </c>
      <c r="G212" s="1058" t="s">
        <v>1862</v>
      </c>
      <c r="H212" s="1059" t="s">
        <v>1910</v>
      </c>
      <c r="I212" s="1060" t="s">
        <v>426</v>
      </c>
      <c r="J212" s="1061"/>
      <c r="K212" s="1062"/>
    </row>
    <row r="213" spans="1:253" ht="14.25" customHeight="1">
      <c r="A213" s="1052" t="s">
        <v>37</v>
      </c>
      <c r="B213" s="1053" t="s">
        <v>915</v>
      </c>
      <c r="C213" s="1054" t="s">
        <v>81</v>
      </c>
      <c r="D213" s="1055" t="s">
        <v>685</v>
      </c>
      <c r="E213" s="1056" t="s">
        <v>906</v>
      </c>
      <c r="F213" s="1057">
        <v>1</v>
      </c>
      <c r="G213" s="1058" t="s">
        <v>1861</v>
      </c>
      <c r="H213" s="1058" t="s">
        <v>1861</v>
      </c>
      <c r="I213" s="1060" t="s">
        <v>426</v>
      </c>
      <c r="J213" s="1061"/>
      <c r="K213" s="1062"/>
    </row>
    <row r="214" spans="1:253" ht="14.25" customHeight="1">
      <c r="A214" s="1052" t="s">
        <v>37</v>
      </c>
      <c r="B214" s="1053" t="s">
        <v>916</v>
      </c>
      <c r="C214" s="1054" t="s">
        <v>81</v>
      </c>
      <c r="D214" s="1055" t="s">
        <v>685</v>
      </c>
      <c r="E214" s="1056" t="s">
        <v>906</v>
      </c>
      <c r="F214" s="1057">
        <v>1</v>
      </c>
      <c r="G214" s="1058" t="s">
        <v>1861</v>
      </c>
      <c r="H214" s="1058" t="s">
        <v>1861</v>
      </c>
      <c r="I214" s="1060" t="s">
        <v>426</v>
      </c>
      <c r="J214" s="1061"/>
      <c r="K214" s="1062"/>
    </row>
    <row r="215" spans="1:253" ht="14.25" customHeight="1">
      <c r="A215" s="1063" t="s">
        <v>37</v>
      </c>
      <c r="B215" s="1064" t="s">
        <v>917</v>
      </c>
      <c r="C215" s="1065" t="s">
        <v>81</v>
      </c>
      <c r="D215" s="1066" t="s">
        <v>685</v>
      </c>
      <c r="E215" s="752" t="s">
        <v>918</v>
      </c>
      <c r="F215" s="1068" t="s">
        <v>910</v>
      </c>
      <c r="G215" s="1069">
        <v>1497.3197566666665</v>
      </c>
      <c r="H215" s="1070" t="s">
        <v>1910</v>
      </c>
      <c r="I215" s="1071" t="s">
        <v>56</v>
      </c>
      <c r="J215" s="1061"/>
      <c r="K215" s="1062"/>
    </row>
    <row r="216" spans="1:253" ht="14.25" customHeight="1">
      <c r="A216" s="1052" t="s">
        <v>37</v>
      </c>
      <c r="B216" s="1053" t="s">
        <v>764</v>
      </c>
      <c r="C216" s="1054" t="s">
        <v>81</v>
      </c>
      <c r="D216" s="1055" t="s">
        <v>685</v>
      </c>
      <c r="E216" s="1072" t="s">
        <v>919</v>
      </c>
      <c r="F216" s="1057" t="s">
        <v>910</v>
      </c>
      <c r="G216" s="1058" t="s">
        <v>1862</v>
      </c>
      <c r="H216" s="1059" t="s">
        <v>1909</v>
      </c>
      <c r="I216" s="1060" t="s">
        <v>426</v>
      </c>
      <c r="J216" s="1061"/>
      <c r="K216" s="1062"/>
    </row>
    <row r="217" spans="1:253" ht="14.25" customHeight="1">
      <c r="A217" s="1063" t="s">
        <v>37</v>
      </c>
      <c r="B217" s="1064" t="s">
        <v>823</v>
      </c>
      <c r="C217" s="1065" t="s">
        <v>81</v>
      </c>
      <c r="D217" s="1066" t="s">
        <v>685</v>
      </c>
      <c r="E217" s="1067" t="s">
        <v>906</v>
      </c>
      <c r="F217" s="1068" t="s">
        <v>908</v>
      </c>
      <c r="G217" s="1069">
        <v>14341.942563333336</v>
      </c>
      <c r="H217" s="1070" t="s">
        <v>1910</v>
      </c>
      <c r="I217" s="1071" t="s">
        <v>56</v>
      </c>
      <c r="J217" s="1061"/>
      <c r="K217" s="1062"/>
    </row>
    <row r="218" spans="1:253" ht="14.25" customHeight="1">
      <c r="A218" s="1052" t="s">
        <v>37</v>
      </c>
      <c r="B218" s="1053" t="s">
        <v>579</v>
      </c>
      <c r="C218" s="1054" t="s">
        <v>81</v>
      </c>
      <c r="D218" s="1055" t="s">
        <v>685</v>
      </c>
      <c r="E218" s="1056" t="s">
        <v>906</v>
      </c>
      <c r="F218" s="1057">
        <v>1</v>
      </c>
      <c r="G218" s="1058" t="s">
        <v>1862</v>
      </c>
      <c r="H218" s="1059" t="s">
        <v>1910</v>
      </c>
      <c r="I218" s="1060" t="s">
        <v>426</v>
      </c>
      <c r="J218" s="1061"/>
      <c r="K218" s="1062"/>
    </row>
    <row r="219" spans="1:253" ht="14.25" customHeight="1">
      <c r="A219" s="1052" t="s">
        <v>37</v>
      </c>
      <c r="B219" s="1053" t="s">
        <v>868</v>
      </c>
      <c r="C219" s="1054" t="s">
        <v>81</v>
      </c>
      <c r="D219" s="1055" t="s">
        <v>685</v>
      </c>
      <c r="E219" s="1072" t="s">
        <v>920</v>
      </c>
      <c r="F219" s="1057" t="s">
        <v>910</v>
      </c>
      <c r="G219" s="1058" t="s">
        <v>1862</v>
      </c>
      <c r="H219" s="1059" t="s">
        <v>1909</v>
      </c>
      <c r="I219" s="1060" t="s">
        <v>426</v>
      </c>
      <c r="J219" s="1061"/>
      <c r="K219" s="1062"/>
    </row>
    <row r="220" spans="1:253" ht="14.25" customHeight="1">
      <c r="A220" s="1052" t="s">
        <v>37</v>
      </c>
      <c r="B220" s="1053" t="s">
        <v>799</v>
      </c>
      <c r="C220" s="1054" t="s">
        <v>81</v>
      </c>
      <c r="D220" s="1055" t="s">
        <v>685</v>
      </c>
      <c r="E220" s="1056" t="s">
        <v>906</v>
      </c>
      <c r="F220" s="1057">
        <v>1</v>
      </c>
      <c r="G220" s="1058" t="s">
        <v>1862</v>
      </c>
      <c r="H220" s="1059" t="s">
        <v>1910</v>
      </c>
      <c r="I220" s="1060" t="s">
        <v>426</v>
      </c>
      <c r="J220" s="1061"/>
      <c r="K220" s="1062"/>
    </row>
    <row r="221" spans="1:253" ht="14.25" customHeight="1">
      <c r="A221" s="1052" t="s">
        <v>37</v>
      </c>
      <c r="B221" s="1053" t="s">
        <v>800</v>
      </c>
      <c r="C221" s="1054" t="s">
        <v>81</v>
      </c>
      <c r="D221" s="1055" t="s">
        <v>685</v>
      </c>
      <c r="E221" s="1056" t="s">
        <v>906</v>
      </c>
      <c r="F221" s="1057">
        <v>1</v>
      </c>
      <c r="G221" s="1058" t="s">
        <v>1862</v>
      </c>
      <c r="H221" s="1059" t="s">
        <v>1910</v>
      </c>
      <c r="I221" s="1060" t="s">
        <v>426</v>
      </c>
      <c r="J221" s="1061"/>
      <c r="K221" s="1062"/>
    </row>
    <row r="222" spans="1:253" ht="14.25" customHeight="1">
      <c r="A222" s="1052" t="s">
        <v>37</v>
      </c>
      <c r="B222" s="1053" t="s">
        <v>921</v>
      </c>
      <c r="C222" s="1054" t="s">
        <v>81</v>
      </c>
      <c r="D222" s="1055" t="s">
        <v>685</v>
      </c>
      <c r="E222" s="1056" t="s">
        <v>906</v>
      </c>
      <c r="F222" s="1057">
        <v>1</v>
      </c>
      <c r="G222" s="1058" t="s">
        <v>1862</v>
      </c>
      <c r="H222" s="1059" t="s">
        <v>1910</v>
      </c>
      <c r="I222" s="1060" t="s">
        <v>426</v>
      </c>
      <c r="J222" s="1061"/>
      <c r="K222" s="1062"/>
    </row>
    <row r="223" spans="1:253" ht="14.25" customHeight="1">
      <c r="A223" s="1052" t="s">
        <v>37</v>
      </c>
      <c r="B223" s="1053" t="s">
        <v>802</v>
      </c>
      <c r="C223" s="1054" t="s">
        <v>81</v>
      </c>
      <c r="D223" s="1055" t="s">
        <v>685</v>
      </c>
      <c r="E223" s="1056" t="s">
        <v>906</v>
      </c>
      <c r="F223" s="1057">
        <v>1</v>
      </c>
      <c r="G223" s="1058" t="s">
        <v>1862</v>
      </c>
      <c r="H223" s="1059" t="s">
        <v>1909</v>
      </c>
      <c r="I223" s="1060" t="s">
        <v>426</v>
      </c>
      <c r="J223" s="1061"/>
      <c r="K223" s="1062"/>
    </row>
    <row r="224" spans="1:253" ht="14.25" customHeight="1">
      <c r="A224" s="1052" t="s">
        <v>37</v>
      </c>
      <c r="B224" s="1053" t="s">
        <v>922</v>
      </c>
      <c r="C224" s="1054" t="s">
        <v>81</v>
      </c>
      <c r="D224" s="1055" t="s">
        <v>685</v>
      </c>
      <c r="E224" s="1056" t="s">
        <v>906</v>
      </c>
      <c r="F224" s="1057">
        <v>1</v>
      </c>
      <c r="G224" s="1058" t="s">
        <v>1862</v>
      </c>
      <c r="H224" s="1059" t="s">
        <v>1909</v>
      </c>
      <c r="I224" s="1060" t="s">
        <v>426</v>
      </c>
      <c r="J224" s="1061"/>
      <c r="K224" s="1062"/>
    </row>
    <row r="225" spans="1:11" ht="14.25" customHeight="1">
      <c r="A225" s="1063" t="s">
        <v>37</v>
      </c>
      <c r="B225" s="1064" t="s">
        <v>923</v>
      </c>
      <c r="C225" s="1065" t="s">
        <v>81</v>
      </c>
      <c r="D225" s="1066" t="s">
        <v>685</v>
      </c>
      <c r="E225" s="1067" t="s">
        <v>906</v>
      </c>
      <c r="F225" s="1068" t="s">
        <v>910</v>
      </c>
      <c r="G225" s="1069">
        <v>1582.6102933333332</v>
      </c>
      <c r="H225" s="1070" t="s">
        <v>1910</v>
      </c>
      <c r="I225" s="1071" t="s">
        <v>56</v>
      </c>
      <c r="J225" s="1061"/>
      <c r="K225" s="1062"/>
    </row>
    <row r="226" spans="1:11" ht="14.25" customHeight="1">
      <c r="A226" s="1052" t="s">
        <v>37</v>
      </c>
      <c r="B226" s="1053" t="s">
        <v>804</v>
      </c>
      <c r="C226" s="1054" t="s">
        <v>81</v>
      </c>
      <c r="D226" s="1055" t="s">
        <v>685</v>
      </c>
      <c r="E226" s="1056" t="s">
        <v>906</v>
      </c>
      <c r="F226" s="1057">
        <v>1</v>
      </c>
      <c r="G226" s="1058" t="s">
        <v>1862</v>
      </c>
      <c r="H226" s="1059" t="s">
        <v>1910</v>
      </c>
      <c r="I226" s="1060" t="s">
        <v>426</v>
      </c>
      <c r="J226" s="1061"/>
      <c r="K226" s="1062"/>
    </row>
    <row r="227" spans="1:11" ht="14.25" customHeight="1">
      <c r="A227" s="1052" t="s">
        <v>37</v>
      </c>
      <c r="B227" s="1053" t="s">
        <v>924</v>
      </c>
      <c r="C227" s="1054" t="s">
        <v>81</v>
      </c>
      <c r="D227" s="1055" t="s">
        <v>685</v>
      </c>
      <c r="E227" s="1056" t="s">
        <v>906</v>
      </c>
      <c r="F227" s="1057">
        <v>1</v>
      </c>
      <c r="G227" s="1058" t="s">
        <v>1861</v>
      </c>
      <c r="H227" s="1058" t="s">
        <v>1861</v>
      </c>
      <c r="I227" s="1060" t="s">
        <v>426</v>
      </c>
      <c r="J227" s="1061"/>
      <c r="K227" s="1062"/>
    </row>
    <row r="228" spans="1:11" ht="14.25" customHeight="1">
      <c r="A228" s="1063" t="s">
        <v>37</v>
      </c>
      <c r="B228" s="1064" t="s">
        <v>806</v>
      </c>
      <c r="C228" s="1065" t="s">
        <v>81</v>
      </c>
      <c r="D228" s="1066" t="s">
        <v>685</v>
      </c>
      <c r="E228" s="1067" t="s">
        <v>906</v>
      </c>
      <c r="F228" s="1068" t="s">
        <v>910</v>
      </c>
      <c r="G228" s="1069">
        <v>602.18044666666663</v>
      </c>
      <c r="H228" s="1070" t="s">
        <v>1910</v>
      </c>
      <c r="I228" s="1071" t="s">
        <v>56</v>
      </c>
      <c r="J228" s="1061"/>
      <c r="K228" s="1062"/>
    </row>
    <row r="229" spans="1:11" ht="14.25" customHeight="1">
      <c r="A229" s="1063" t="s">
        <v>37</v>
      </c>
      <c r="B229" s="1064" t="s">
        <v>605</v>
      </c>
      <c r="C229" s="1065" t="s">
        <v>81</v>
      </c>
      <c r="D229" s="1066" t="s">
        <v>685</v>
      </c>
      <c r="E229" s="752" t="s">
        <v>925</v>
      </c>
      <c r="F229" s="1068" t="s">
        <v>910</v>
      </c>
      <c r="G229" s="1069">
        <v>1264.4992036333333</v>
      </c>
      <c r="H229" s="1070" t="s">
        <v>1910</v>
      </c>
      <c r="I229" s="1071" t="s">
        <v>56</v>
      </c>
      <c r="J229" s="1061"/>
      <c r="K229" s="1062"/>
    </row>
    <row r="230" spans="1:11" ht="14.25" customHeight="1">
      <c r="A230" s="1063" t="s">
        <v>37</v>
      </c>
      <c r="B230" s="1064" t="s">
        <v>607</v>
      </c>
      <c r="C230" s="1065" t="s">
        <v>81</v>
      </c>
      <c r="D230" s="1066" t="s">
        <v>685</v>
      </c>
      <c r="E230" s="752" t="s">
        <v>925</v>
      </c>
      <c r="F230" s="1068" t="s">
        <v>910</v>
      </c>
      <c r="G230" s="1069">
        <v>597.75893116666668</v>
      </c>
      <c r="H230" s="1070" t="s">
        <v>1910</v>
      </c>
      <c r="I230" s="1071" t="s">
        <v>56</v>
      </c>
      <c r="J230" s="1061"/>
      <c r="K230" s="1062"/>
    </row>
    <row r="231" spans="1:11" ht="14.25" customHeight="1">
      <c r="A231" s="1063" t="s">
        <v>37</v>
      </c>
      <c r="B231" s="1064" t="s">
        <v>82</v>
      </c>
      <c r="C231" s="1065" t="s">
        <v>81</v>
      </c>
      <c r="D231" s="1066" t="s">
        <v>685</v>
      </c>
      <c r="E231" s="1067" t="s">
        <v>906</v>
      </c>
      <c r="F231" s="1068" t="s">
        <v>908</v>
      </c>
      <c r="G231" s="1069">
        <v>3638.6277699999969</v>
      </c>
      <c r="H231" s="1070" t="s">
        <v>1910</v>
      </c>
      <c r="I231" s="1071" t="s">
        <v>56</v>
      </c>
      <c r="J231" s="1061"/>
      <c r="K231" s="1062"/>
    </row>
    <row r="232" spans="1:11" ht="14.25" customHeight="1">
      <c r="A232" s="1063" t="s">
        <v>37</v>
      </c>
      <c r="B232" s="1064" t="s">
        <v>419</v>
      </c>
      <c r="C232" s="1065" t="s">
        <v>81</v>
      </c>
      <c r="D232" s="1066" t="s">
        <v>685</v>
      </c>
      <c r="E232" s="1067" t="s">
        <v>926</v>
      </c>
      <c r="F232" s="1068" t="s">
        <v>910</v>
      </c>
      <c r="G232" s="1069">
        <v>1893.9380899999999</v>
      </c>
      <c r="H232" s="1070" t="s">
        <v>1910</v>
      </c>
      <c r="I232" s="1071" t="s">
        <v>56</v>
      </c>
      <c r="J232" s="1061"/>
      <c r="K232" s="1062"/>
    </row>
    <row r="233" spans="1:11" ht="14.25" customHeight="1">
      <c r="A233" s="1052" t="s">
        <v>37</v>
      </c>
      <c r="B233" s="1053" t="s">
        <v>927</v>
      </c>
      <c r="C233" s="1054" t="s">
        <v>81</v>
      </c>
      <c r="D233" s="1055" t="s">
        <v>685</v>
      </c>
      <c r="E233" s="1072" t="s">
        <v>919</v>
      </c>
      <c r="F233" s="1057" t="s">
        <v>910</v>
      </c>
      <c r="G233" s="1058">
        <v>340.04827333333299</v>
      </c>
      <c r="H233" s="1059" t="s">
        <v>1909</v>
      </c>
      <c r="I233" s="1060" t="s">
        <v>426</v>
      </c>
      <c r="J233" s="1061"/>
      <c r="K233" s="1062"/>
    </row>
    <row r="234" spans="1:11" ht="14.25" customHeight="1">
      <c r="A234" s="1063" t="s">
        <v>37</v>
      </c>
      <c r="B234" s="1064" t="s">
        <v>767</v>
      </c>
      <c r="C234" s="1065" t="s">
        <v>81</v>
      </c>
      <c r="D234" s="1066" t="s">
        <v>685</v>
      </c>
      <c r="E234" s="1067" t="s">
        <v>906</v>
      </c>
      <c r="F234" s="1068" t="s">
        <v>908</v>
      </c>
      <c r="G234" s="1069">
        <v>1315.8110310020068</v>
      </c>
      <c r="H234" s="1070" t="s">
        <v>1909</v>
      </c>
      <c r="I234" s="1071" t="s">
        <v>56</v>
      </c>
      <c r="J234" s="1061"/>
      <c r="K234" s="1062"/>
    </row>
    <row r="235" spans="1:11" ht="14.25" customHeight="1">
      <c r="A235" s="1063" t="s">
        <v>37</v>
      </c>
      <c r="B235" s="1064" t="s">
        <v>768</v>
      </c>
      <c r="C235" s="1065" t="s">
        <v>81</v>
      </c>
      <c r="D235" s="1066" t="s">
        <v>685</v>
      </c>
      <c r="E235" s="1067" t="s">
        <v>906</v>
      </c>
      <c r="F235" s="1068" t="s">
        <v>908</v>
      </c>
      <c r="G235" s="1069">
        <v>690.70642316466001</v>
      </c>
      <c r="H235" s="1070" t="s">
        <v>1909</v>
      </c>
      <c r="I235" s="1071" t="s">
        <v>56</v>
      </c>
      <c r="J235" s="1061"/>
      <c r="K235" s="1062"/>
    </row>
    <row r="236" spans="1:11" ht="14.25" customHeight="1">
      <c r="A236" s="1052" t="s">
        <v>37</v>
      </c>
      <c r="B236" s="1053" t="s">
        <v>928</v>
      </c>
      <c r="C236" s="1054" t="s">
        <v>81</v>
      </c>
      <c r="D236" s="1055" t="s">
        <v>685</v>
      </c>
      <c r="E236" s="1056" t="s">
        <v>906</v>
      </c>
      <c r="F236" s="1057">
        <v>1</v>
      </c>
      <c r="G236" s="1058" t="s">
        <v>1861</v>
      </c>
      <c r="H236" s="1058" t="s">
        <v>1861</v>
      </c>
      <c r="I236" s="1060" t="s">
        <v>426</v>
      </c>
      <c r="J236" s="1061"/>
      <c r="K236" s="1062"/>
    </row>
    <row r="237" spans="1:11" ht="14.25" customHeight="1">
      <c r="A237" s="1052" t="s">
        <v>37</v>
      </c>
      <c r="B237" s="1053" t="s">
        <v>835</v>
      </c>
      <c r="C237" s="1054" t="s">
        <v>81</v>
      </c>
      <c r="D237" s="1055" t="s">
        <v>685</v>
      </c>
      <c r="E237" s="1056" t="s">
        <v>906</v>
      </c>
      <c r="F237" s="1057">
        <v>1</v>
      </c>
      <c r="G237" s="1058" t="s">
        <v>1862</v>
      </c>
      <c r="H237" s="1059" t="s">
        <v>1910</v>
      </c>
      <c r="I237" s="1060" t="s">
        <v>426</v>
      </c>
      <c r="J237" s="1061"/>
      <c r="K237" s="1062"/>
    </row>
    <row r="238" spans="1:11" ht="14.25" customHeight="1">
      <c r="A238" s="1052" t="s">
        <v>37</v>
      </c>
      <c r="B238" s="1053" t="s">
        <v>929</v>
      </c>
      <c r="C238" s="1054" t="s">
        <v>81</v>
      </c>
      <c r="D238" s="1055" t="s">
        <v>685</v>
      </c>
      <c r="E238" s="1056" t="s">
        <v>906</v>
      </c>
      <c r="F238" s="1057">
        <v>1</v>
      </c>
      <c r="G238" s="1058" t="s">
        <v>1861</v>
      </c>
      <c r="H238" s="1058" t="s">
        <v>1861</v>
      </c>
      <c r="I238" s="1060" t="s">
        <v>426</v>
      </c>
      <c r="J238" s="1061"/>
      <c r="K238" s="1062"/>
    </row>
    <row r="239" spans="1:11" ht="14.25" customHeight="1">
      <c r="A239" s="1052" t="s">
        <v>37</v>
      </c>
      <c r="B239" s="1053" t="s">
        <v>836</v>
      </c>
      <c r="C239" s="1054" t="s">
        <v>81</v>
      </c>
      <c r="D239" s="1055" t="s">
        <v>685</v>
      </c>
      <c r="E239" s="1056" t="s">
        <v>906</v>
      </c>
      <c r="F239" s="1057">
        <v>1</v>
      </c>
      <c r="G239" s="1058" t="s">
        <v>1862</v>
      </c>
      <c r="H239" s="1059" t="s">
        <v>1910</v>
      </c>
      <c r="I239" s="1060" t="s">
        <v>426</v>
      </c>
      <c r="J239" s="1061"/>
      <c r="K239" s="1062"/>
    </row>
    <row r="240" spans="1:11" ht="14.25" customHeight="1">
      <c r="A240" s="1063" t="s">
        <v>37</v>
      </c>
      <c r="B240" s="1064" t="s">
        <v>79</v>
      </c>
      <c r="C240" s="1065" t="s">
        <v>81</v>
      </c>
      <c r="D240" s="1066" t="s">
        <v>685</v>
      </c>
      <c r="E240" s="1067" t="s">
        <v>906</v>
      </c>
      <c r="F240" s="1068" t="s">
        <v>908</v>
      </c>
      <c r="G240" s="1069">
        <v>605.03638666666768</v>
      </c>
      <c r="H240" s="1070" t="s">
        <v>1910</v>
      </c>
      <c r="I240" s="1071" t="s">
        <v>56</v>
      </c>
      <c r="J240" s="1061"/>
      <c r="K240" s="1062"/>
    </row>
    <row r="241" spans="1:11" ht="14.25" customHeight="1">
      <c r="A241" s="1063" t="s">
        <v>37</v>
      </c>
      <c r="B241" s="1064" t="s">
        <v>643</v>
      </c>
      <c r="C241" s="1065" t="s">
        <v>81</v>
      </c>
      <c r="D241" s="1066" t="s">
        <v>685</v>
      </c>
      <c r="E241" s="1067" t="s">
        <v>906</v>
      </c>
      <c r="F241" s="1068" t="s">
        <v>910</v>
      </c>
      <c r="G241" s="1069">
        <v>3476.7852333333335</v>
      </c>
      <c r="H241" s="1070" t="s">
        <v>1910</v>
      </c>
      <c r="I241" s="1071" t="s">
        <v>56</v>
      </c>
      <c r="J241" s="1061"/>
      <c r="K241" s="1062"/>
    </row>
    <row r="242" spans="1:11" ht="14.25" customHeight="1">
      <c r="A242" s="1052" t="s">
        <v>37</v>
      </c>
      <c r="B242" s="1053" t="s">
        <v>930</v>
      </c>
      <c r="C242" s="1054" t="s">
        <v>81</v>
      </c>
      <c r="D242" s="1055" t="s">
        <v>685</v>
      </c>
      <c r="E242" s="1056" t="s">
        <v>906</v>
      </c>
      <c r="F242" s="1057">
        <v>1</v>
      </c>
      <c r="G242" s="1058" t="s">
        <v>1861</v>
      </c>
      <c r="H242" s="1058" t="s">
        <v>1861</v>
      </c>
      <c r="I242" s="1060" t="s">
        <v>426</v>
      </c>
      <c r="J242" s="1061"/>
      <c r="K242" s="1062"/>
    </row>
    <row r="243" spans="1:11" ht="14.25" customHeight="1">
      <c r="A243" s="1052" t="s">
        <v>37</v>
      </c>
      <c r="B243" s="1053" t="s">
        <v>931</v>
      </c>
      <c r="C243" s="1054" t="s">
        <v>81</v>
      </c>
      <c r="D243" s="1055" t="s">
        <v>685</v>
      </c>
      <c r="E243" s="1056" t="s">
        <v>906</v>
      </c>
      <c r="F243" s="1057">
        <v>1</v>
      </c>
      <c r="G243" s="1058" t="s">
        <v>1862</v>
      </c>
      <c r="H243" s="1059" t="s">
        <v>1910</v>
      </c>
      <c r="I243" s="1060" t="s">
        <v>426</v>
      </c>
      <c r="J243" s="1061"/>
      <c r="K243" s="1062"/>
    </row>
    <row r="244" spans="1:11" ht="14.25" customHeight="1">
      <c r="A244" s="1063" t="s">
        <v>37</v>
      </c>
      <c r="B244" s="1064" t="s">
        <v>770</v>
      </c>
      <c r="C244" s="1065" t="s">
        <v>81</v>
      </c>
      <c r="D244" s="1066" t="s">
        <v>685</v>
      </c>
      <c r="E244" s="1067" t="s">
        <v>906</v>
      </c>
      <c r="F244" s="1068" t="s">
        <v>910</v>
      </c>
      <c r="G244" s="1069">
        <v>492.96906000000007</v>
      </c>
      <c r="H244" s="1070" t="s">
        <v>1910</v>
      </c>
      <c r="I244" s="1071" t="s">
        <v>56</v>
      </c>
      <c r="J244" s="1061"/>
      <c r="K244" s="1062"/>
    </row>
    <row r="245" spans="1:11" ht="14.25" customHeight="1">
      <c r="A245" s="1063" t="s">
        <v>37</v>
      </c>
      <c r="B245" s="1064" t="s">
        <v>810</v>
      </c>
      <c r="C245" s="1065" t="s">
        <v>81</v>
      </c>
      <c r="D245" s="1066" t="s">
        <v>685</v>
      </c>
      <c r="E245" s="1067" t="s">
        <v>906</v>
      </c>
      <c r="F245" s="1068" t="s">
        <v>908</v>
      </c>
      <c r="G245" s="1069">
        <v>281.17650999999995</v>
      </c>
      <c r="H245" s="1070" t="s">
        <v>1909</v>
      </c>
      <c r="I245" s="1071" t="s">
        <v>56</v>
      </c>
      <c r="J245" s="1061"/>
      <c r="K245" s="1062"/>
    </row>
    <row r="246" spans="1:11" ht="14.25" customHeight="1">
      <c r="A246" s="1052" t="s">
        <v>37</v>
      </c>
      <c r="B246" s="1053" t="s">
        <v>932</v>
      </c>
      <c r="C246" s="1054" t="s">
        <v>81</v>
      </c>
      <c r="D246" s="1055" t="s">
        <v>685</v>
      </c>
      <c r="E246" s="1074">
        <v>3.1</v>
      </c>
      <c r="F246" s="1057" t="s">
        <v>910</v>
      </c>
      <c r="G246" s="1058" t="s">
        <v>1862</v>
      </c>
      <c r="H246" s="1059" t="s">
        <v>1909</v>
      </c>
      <c r="I246" s="1060" t="s">
        <v>426</v>
      </c>
      <c r="J246" s="1061"/>
      <c r="K246" s="1062"/>
    </row>
    <row r="247" spans="1:11" ht="14.25" customHeight="1">
      <c r="A247" s="1052" t="s">
        <v>37</v>
      </c>
      <c r="B247" s="1053" t="s">
        <v>933</v>
      </c>
      <c r="C247" s="1054" t="s">
        <v>81</v>
      </c>
      <c r="D247" s="1055" t="s">
        <v>685</v>
      </c>
      <c r="E247" s="1056" t="s">
        <v>906</v>
      </c>
      <c r="F247" s="1057">
        <v>1</v>
      </c>
      <c r="G247" s="1058" t="s">
        <v>1862</v>
      </c>
      <c r="H247" s="1059" t="s">
        <v>1910</v>
      </c>
      <c r="I247" s="1060" t="s">
        <v>426</v>
      </c>
      <c r="J247" s="1061"/>
      <c r="K247" s="1062"/>
    </row>
    <row r="248" spans="1:11" ht="14.25" customHeight="1">
      <c r="A248" s="1052" t="s">
        <v>37</v>
      </c>
      <c r="B248" s="1053" t="s">
        <v>934</v>
      </c>
      <c r="C248" s="1054" t="s">
        <v>81</v>
      </c>
      <c r="D248" s="1055" t="s">
        <v>685</v>
      </c>
      <c r="E248" s="1056" t="s">
        <v>906</v>
      </c>
      <c r="F248" s="1057">
        <v>1</v>
      </c>
      <c r="G248" s="1058" t="s">
        <v>1862</v>
      </c>
      <c r="H248" s="1059" t="s">
        <v>1910</v>
      </c>
      <c r="I248" s="1060" t="s">
        <v>426</v>
      </c>
      <c r="J248" s="1061"/>
      <c r="K248" s="1062"/>
    </row>
    <row r="249" spans="1:11" ht="14.25" customHeight="1">
      <c r="A249" s="1052" t="s">
        <v>37</v>
      </c>
      <c r="B249" s="1053" t="s">
        <v>935</v>
      </c>
      <c r="C249" s="1054" t="s">
        <v>81</v>
      </c>
      <c r="D249" s="1055" t="s">
        <v>685</v>
      </c>
      <c r="E249" s="1056" t="s">
        <v>906</v>
      </c>
      <c r="F249" s="1057">
        <v>1</v>
      </c>
      <c r="G249" s="1058" t="s">
        <v>1861</v>
      </c>
      <c r="H249" s="1059" t="s">
        <v>1861</v>
      </c>
      <c r="I249" s="1060" t="s">
        <v>426</v>
      </c>
      <c r="J249" s="1061"/>
      <c r="K249" s="1062"/>
    </row>
    <row r="250" spans="1:11" ht="14.25" customHeight="1">
      <c r="A250" s="1052" t="s">
        <v>37</v>
      </c>
      <c r="B250" s="1053" t="s">
        <v>775</v>
      </c>
      <c r="C250" s="1054" t="s">
        <v>81</v>
      </c>
      <c r="D250" s="1055" t="s">
        <v>685</v>
      </c>
      <c r="E250" s="1056" t="s">
        <v>906</v>
      </c>
      <c r="F250" s="1057">
        <v>1</v>
      </c>
      <c r="G250" s="1058" t="s">
        <v>1862</v>
      </c>
      <c r="H250" s="1059" t="s">
        <v>1910</v>
      </c>
      <c r="I250" s="1060" t="s">
        <v>426</v>
      </c>
      <c r="J250" s="1061"/>
      <c r="K250" s="1062"/>
    </row>
    <row r="251" spans="1:11" ht="14.25" customHeight="1">
      <c r="A251" s="1052" t="s">
        <v>37</v>
      </c>
      <c r="B251" s="1053" t="s">
        <v>777</v>
      </c>
      <c r="C251" s="1054" t="s">
        <v>81</v>
      </c>
      <c r="D251" s="1055" t="s">
        <v>685</v>
      </c>
      <c r="E251" s="1072" t="s">
        <v>919</v>
      </c>
      <c r="F251" s="1057" t="s">
        <v>908</v>
      </c>
      <c r="G251" s="1058" t="s">
        <v>1862</v>
      </c>
      <c r="H251" s="1059" t="s">
        <v>1909</v>
      </c>
      <c r="I251" s="1060" t="s">
        <v>426</v>
      </c>
      <c r="J251" s="1061"/>
      <c r="K251" s="1062"/>
    </row>
    <row r="252" spans="1:11" ht="14.25" customHeight="1">
      <c r="A252" s="1052" t="s">
        <v>37</v>
      </c>
      <c r="B252" s="1053" t="s">
        <v>812</v>
      </c>
      <c r="C252" s="1054" t="s">
        <v>81</v>
      </c>
      <c r="D252" s="1055" t="s">
        <v>685</v>
      </c>
      <c r="E252" s="1072" t="s">
        <v>919</v>
      </c>
      <c r="F252" s="1057" t="s">
        <v>908</v>
      </c>
      <c r="G252" s="1058" t="s">
        <v>1862</v>
      </c>
      <c r="H252" s="1059" t="s">
        <v>1910</v>
      </c>
      <c r="I252" s="1060" t="s">
        <v>426</v>
      </c>
      <c r="J252" s="1061"/>
      <c r="K252" s="1062"/>
    </row>
    <row r="253" spans="1:11" ht="14.25" customHeight="1">
      <c r="A253" s="1052" t="s">
        <v>37</v>
      </c>
      <c r="B253" s="1053" t="s">
        <v>779</v>
      </c>
      <c r="C253" s="1054" t="s">
        <v>81</v>
      </c>
      <c r="D253" s="1055" t="s">
        <v>685</v>
      </c>
      <c r="E253" s="1056" t="s">
        <v>906</v>
      </c>
      <c r="F253" s="1057">
        <v>1</v>
      </c>
      <c r="G253" s="1058" t="s">
        <v>1861</v>
      </c>
      <c r="H253" s="1059" t="s">
        <v>1861</v>
      </c>
      <c r="I253" s="1060" t="s">
        <v>426</v>
      </c>
      <c r="J253" s="1061"/>
      <c r="K253" s="1062"/>
    </row>
    <row r="254" spans="1:11" ht="14.25" customHeight="1">
      <c r="A254" s="1052" t="s">
        <v>37</v>
      </c>
      <c r="B254" s="1053" t="s">
        <v>936</v>
      </c>
      <c r="C254" s="1054" t="s">
        <v>81</v>
      </c>
      <c r="D254" s="1055" t="s">
        <v>685</v>
      </c>
      <c r="E254" s="1056" t="s">
        <v>906</v>
      </c>
      <c r="F254" s="1057">
        <v>1</v>
      </c>
      <c r="G254" s="1058" t="s">
        <v>1861</v>
      </c>
      <c r="H254" s="1059" t="s">
        <v>1861</v>
      </c>
      <c r="I254" s="1060" t="s">
        <v>426</v>
      </c>
      <c r="J254" s="1061"/>
      <c r="K254" s="1062"/>
    </row>
    <row r="255" spans="1:11" ht="14.25" customHeight="1">
      <c r="A255" s="1052" t="s">
        <v>37</v>
      </c>
      <c r="B255" s="1053" t="s">
        <v>937</v>
      </c>
      <c r="C255" s="1054" t="s">
        <v>81</v>
      </c>
      <c r="D255" s="1055" t="s">
        <v>685</v>
      </c>
      <c r="E255" s="1056" t="s">
        <v>906</v>
      </c>
      <c r="F255" s="1057">
        <v>1</v>
      </c>
      <c r="G255" s="1058" t="s">
        <v>1862</v>
      </c>
      <c r="H255" s="1059" t="s">
        <v>1910</v>
      </c>
      <c r="I255" s="1060" t="s">
        <v>426</v>
      </c>
      <c r="J255" s="1061"/>
      <c r="K255" s="1062"/>
    </row>
    <row r="256" spans="1:11" ht="14.25" customHeight="1">
      <c r="A256" s="1052" t="s">
        <v>37</v>
      </c>
      <c r="B256" s="1053" t="s">
        <v>938</v>
      </c>
      <c r="C256" s="1054" t="s">
        <v>81</v>
      </c>
      <c r="D256" s="1055" t="s">
        <v>685</v>
      </c>
      <c r="E256" s="1056" t="s">
        <v>906</v>
      </c>
      <c r="F256" s="1057">
        <v>1</v>
      </c>
      <c r="G256" s="1058" t="s">
        <v>1861</v>
      </c>
      <c r="H256" s="1058" t="s">
        <v>1861</v>
      </c>
      <c r="I256" s="1060" t="s">
        <v>426</v>
      </c>
      <c r="J256" s="1061"/>
      <c r="K256" s="1062"/>
    </row>
    <row r="257" spans="1:11" ht="14.25" customHeight="1">
      <c r="A257" s="1063" t="s">
        <v>37</v>
      </c>
      <c r="B257" s="1064" t="s">
        <v>655</v>
      </c>
      <c r="C257" s="1065" t="s">
        <v>81</v>
      </c>
      <c r="D257" s="1066" t="s">
        <v>685</v>
      </c>
      <c r="E257" s="1067" t="s">
        <v>906</v>
      </c>
      <c r="F257" s="1068" t="s">
        <v>908</v>
      </c>
      <c r="G257" s="1069">
        <v>16398.373480000002</v>
      </c>
      <c r="H257" s="1070" t="s">
        <v>1910</v>
      </c>
      <c r="I257" s="1071" t="s">
        <v>56</v>
      </c>
      <c r="J257" s="1061"/>
      <c r="K257" s="1062"/>
    </row>
    <row r="258" spans="1:11" ht="14.25" customHeight="1">
      <c r="A258" s="1063" t="s">
        <v>37</v>
      </c>
      <c r="B258" s="1064" t="s">
        <v>939</v>
      </c>
      <c r="C258" s="1065" t="s">
        <v>81</v>
      </c>
      <c r="D258" s="1066" t="s">
        <v>685</v>
      </c>
      <c r="E258" s="1067" t="s">
        <v>906</v>
      </c>
      <c r="F258" s="1068" t="s">
        <v>910</v>
      </c>
      <c r="G258" s="1069">
        <v>4933.1693200000036</v>
      </c>
      <c r="H258" s="1070" t="s">
        <v>1910</v>
      </c>
      <c r="I258" s="1071" t="s">
        <v>56</v>
      </c>
      <c r="J258" s="1061"/>
      <c r="K258" s="1062"/>
    </row>
    <row r="259" spans="1:11" ht="14.25" customHeight="1">
      <c r="A259" s="1063" t="s">
        <v>37</v>
      </c>
      <c r="B259" s="1064" t="s">
        <v>814</v>
      </c>
      <c r="C259" s="1065" t="s">
        <v>81</v>
      </c>
      <c r="D259" s="1066" t="s">
        <v>685</v>
      </c>
      <c r="E259" s="1067" t="s">
        <v>906</v>
      </c>
      <c r="F259" s="1068">
        <v>1</v>
      </c>
      <c r="G259" s="1069">
        <v>257.41217</v>
      </c>
      <c r="H259" s="1070" t="s">
        <v>1910</v>
      </c>
      <c r="I259" s="1071" t="s">
        <v>56</v>
      </c>
      <c r="J259" s="1061"/>
      <c r="K259" s="1062"/>
    </row>
    <row r="260" spans="1:11" ht="14.25" customHeight="1">
      <c r="A260" s="1052" t="s">
        <v>37</v>
      </c>
      <c r="B260" s="1053" t="s">
        <v>940</v>
      </c>
      <c r="C260" s="1054" t="s">
        <v>81</v>
      </c>
      <c r="D260" s="1055" t="s">
        <v>685</v>
      </c>
      <c r="E260" s="1056" t="s">
        <v>906</v>
      </c>
      <c r="F260" s="1057">
        <v>1</v>
      </c>
      <c r="G260" s="1058" t="s">
        <v>1862</v>
      </c>
      <c r="H260" s="1059" t="s">
        <v>1910</v>
      </c>
      <c r="I260" s="1060" t="s">
        <v>426</v>
      </c>
      <c r="J260" s="1061"/>
      <c r="K260" s="1062"/>
    </row>
    <row r="261" spans="1:11" ht="14.25" customHeight="1">
      <c r="A261" s="1052" t="s">
        <v>37</v>
      </c>
      <c r="B261" s="1053" t="s">
        <v>784</v>
      </c>
      <c r="C261" s="1054" t="s">
        <v>81</v>
      </c>
      <c r="D261" s="1055" t="s">
        <v>685</v>
      </c>
      <c r="E261" s="1056" t="s">
        <v>906</v>
      </c>
      <c r="F261" s="1057" t="s">
        <v>910</v>
      </c>
      <c r="G261" s="1058">
        <v>893.17264000000125</v>
      </c>
      <c r="H261" s="1059" t="s">
        <v>1909</v>
      </c>
      <c r="I261" s="1060" t="s">
        <v>426</v>
      </c>
      <c r="J261" s="1061"/>
      <c r="K261" s="1062"/>
    </row>
    <row r="262" spans="1:11" ht="14.25" customHeight="1">
      <c r="A262" s="1052" t="s">
        <v>37</v>
      </c>
      <c r="B262" s="1053" t="s">
        <v>941</v>
      </c>
      <c r="C262" s="1054" t="s">
        <v>81</v>
      </c>
      <c r="D262" s="1055" t="s">
        <v>685</v>
      </c>
      <c r="E262" s="1056" t="s">
        <v>906</v>
      </c>
      <c r="F262" s="1057" t="s">
        <v>908</v>
      </c>
      <c r="G262" s="1058" t="s">
        <v>1862</v>
      </c>
      <c r="H262" s="1059" t="s">
        <v>1909</v>
      </c>
      <c r="I262" s="1060" t="s">
        <v>426</v>
      </c>
      <c r="J262" s="1061"/>
      <c r="K262" s="1062"/>
    </row>
    <row r="263" spans="1:11" ht="14.25" customHeight="1">
      <c r="A263" s="1052" t="s">
        <v>37</v>
      </c>
      <c r="B263" s="1053" t="s">
        <v>942</v>
      </c>
      <c r="C263" s="1054" t="s">
        <v>81</v>
      </c>
      <c r="D263" s="1055" t="s">
        <v>685</v>
      </c>
      <c r="E263" s="1072" t="s">
        <v>943</v>
      </c>
      <c r="F263" s="1057" t="s">
        <v>908</v>
      </c>
      <c r="G263" s="1058" t="s">
        <v>1862</v>
      </c>
      <c r="H263" s="1059" t="s">
        <v>1909</v>
      </c>
      <c r="I263" s="1060" t="s">
        <v>426</v>
      </c>
      <c r="J263" s="1061"/>
      <c r="K263" s="1062"/>
    </row>
    <row r="264" spans="1:11" ht="14.25" customHeight="1">
      <c r="A264" s="1052" t="s">
        <v>37</v>
      </c>
      <c r="B264" s="1053" t="s">
        <v>842</v>
      </c>
      <c r="C264" s="1054" t="s">
        <v>81</v>
      </c>
      <c r="D264" s="1055" t="s">
        <v>685</v>
      </c>
      <c r="E264" s="1072" t="s">
        <v>944</v>
      </c>
      <c r="F264" s="1057" t="s">
        <v>910</v>
      </c>
      <c r="G264" s="1058">
        <v>912.30361000000073</v>
      </c>
      <c r="H264" s="1059" t="s">
        <v>1910</v>
      </c>
      <c r="I264" s="1060" t="s">
        <v>426</v>
      </c>
      <c r="J264" s="1061"/>
      <c r="K264" s="1062"/>
    </row>
    <row r="265" spans="1:11" ht="14.25" customHeight="1">
      <c r="A265" s="1052" t="s">
        <v>37</v>
      </c>
      <c r="B265" s="1053" t="s">
        <v>832</v>
      </c>
      <c r="C265" s="1054" t="s">
        <v>81</v>
      </c>
      <c r="D265" s="1055" t="s">
        <v>685</v>
      </c>
      <c r="E265" s="1072" t="s">
        <v>945</v>
      </c>
      <c r="F265" s="1057" t="s">
        <v>910</v>
      </c>
      <c r="G265" s="1058" t="s">
        <v>1862</v>
      </c>
      <c r="H265" s="1059" t="s">
        <v>1909</v>
      </c>
      <c r="I265" s="1060" t="s">
        <v>426</v>
      </c>
      <c r="J265" s="1061"/>
      <c r="K265" s="1062"/>
    </row>
    <row r="266" spans="1:11" ht="14.25" customHeight="1">
      <c r="A266" s="1052" t="s">
        <v>37</v>
      </c>
      <c r="B266" s="1053" t="s">
        <v>667</v>
      </c>
      <c r="C266" s="1054" t="s">
        <v>81</v>
      </c>
      <c r="D266" s="1055" t="s">
        <v>685</v>
      </c>
      <c r="E266" s="1056" t="s">
        <v>906</v>
      </c>
      <c r="F266" s="1057">
        <v>1</v>
      </c>
      <c r="G266" s="1058" t="s">
        <v>1862</v>
      </c>
      <c r="H266" s="1059" t="s">
        <v>1909</v>
      </c>
      <c r="I266" s="1060" t="s">
        <v>426</v>
      </c>
      <c r="J266" s="1061"/>
      <c r="K266" s="1062"/>
    </row>
    <row r="267" spans="1:11" ht="14.25" customHeight="1">
      <c r="A267" s="1052" t="s">
        <v>37</v>
      </c>
      <c r="B267" s="1053" t="s">
        <v>946</v>
      </c>
      <c r="C267" s="1054" t="s">
        <v>81</v>
      </c>
      <c r="D267" s="1055" t="s">
        <v>685</v>
      </c>
      <c r="E267" s="1056" t="s">
        <v>906</v>
      </c>
      <c r="F267" s="1057">
        <v>1</v>
      </c>
      <c r="G267" s="1058" t="s">
        <v>1862</v>
      </c>
      <c r="H267" s="1059" t="s">
        <v>1910</v>
      </c>
      <c r="I267" s="1060" t="s">
        <v>426</v>
      </c>
      <c r="J267" s="1061"/>
      <c r="K267" s="1062"/>
    </row>
    <row r="268" spans="1:11" ht="14.25" customHeight="1">
      <c r="A268" s="1052" t="s">
        <v>37</v>
      </c>
      <c r="B268" s="1053" t="s">
        <v>947</v>
      </c>
      <c r="C268" s="1054" t="s">
        <v>81</v>
      </c>
      <c r="D268" s="1055" t="s">
        <v>685</v>
      </c>
      <c r="E268" s="1056" t="s">
        <v>906</v>
      </c>
      <c r="F268" s="1057">
        <v>1</v>
      </c>
      <c r="G268" s="1058" t="s">
        <v>1862</v>
      </c>
      <c r="H268" s="1059" t="s">
        <v>1910</v>
      </c>
      <c r="I268" s="1060" t="s">
        <v>426</v>
      </c>
      <c r="J268" s="1061"/>
      <c r="K268" s="1062"/>
    </row>
    <row r="269" spans="1:11" ht="14.25" customHeight="1">
      <c r="A269" s="1052" t="s">
        <v>37</v>
      </c>
      <c r="B269" s="1053" t="s">
        <v>948</v>
      </c>
      <c r="C269" s="1054" t="s">
        <v>81</v>
      </c>
      <c r="D269" s="1055" t="s">
        <v>685</v>
      </c>
      <c r="E269" s="1056" t="s">
        <v>906</v>
      </c>
      <c r="F269" s="1057">
        <v>1</v>
      </c>
      <c r="G269" s="1058" t="s">
        <v>1861</v>
      </c>
      <c r="H269" s="1059" t="s">
        <v>1861</v>
      </c>
      <c r="I269" s="1060" t="s">
        <v>426</v>
      </c>
      <c r="J269" s="1061"/>
      <c r="K269" s="1062"/>
    </row>
    <row r="270" spans="1:11" ht="14.25" customHeight="1">
      <c r="A270" s="1052" t="s">
        <v>37</v>
      </c>
      <c r="B270" s="1053" t="s">
        <v>668</v>
      </c>
      <c r="C270" s="1054" t="s">
        <v>81</v>
      </c>
      <c r="D270" s="1055" t="s">
        <v>685</v>
      </c>
      <c r="E270" s="1056" t="s">
        <v>906</v>
      </c>
      <c r="F270" s="1057">
        <v>1</v>
      </c>
      <c r="G270" s="1058" t="s">
        <v>1862</v>
      </c>
      <c r="H270" s="1059" t="s">
        <v>1910</v>
      </c>
      <c r="I270" s="1060" t="s">
        <v>426</v>
      </c>
      <c r="J270" s="1061"/>
      <c r="K270" s="1062"/>
    </row>
    <row r="271" spans="1:11" ht="14.25" customHeight="1">
      <c r="A271" s="1052" t="s">
        <v>37</v>
      </c>
      <c r="B271" s="1053" t="s">
        <v>871</v>
      </c>
      <c r="C271" s="1054" t="s">
        <v>81</v>
      </c>
      <c r="D271" s="1055" t="s">
        <v>685</v>
      </c>
      <c r="E271" s="1072" t="s">
        <v>949</v>
      </c>
      <c r="F271" s="1057" t="s">
        <v>910</v>
      </c>
      <c r="G271" s="1058">
        <v>783.59977333333302</v>
      </c>
      <c r="H271" s="1059" t="s">
        <v>1909</v>
      </c>
      <c r="I271" s="1060" t="s">
        <v>426</v>
      </c>
      <c r="J271" s="1061"/>
      <c r="K271" s="1062"/>
    </row>
    <row r="272" spans="1:11" ht="14.25" customHeight="1">
      <c r="A272" s="1052" t="s">
        <v>37</v>
      </c>
      <c r="B272" s="1053" t="s">
        <v>950</v>
      </c>
      <c r="C272" s="1054" t="s">
        <v>81</v>
      </c>
      <c r="D272" s="1055" t="s">
        <v>685</v>
      </c>
      <c r="E272" s="1056" t="s">
        <v>906</v>
      </c>
      <c r="F272" s="1057">
        <v>1</v>
      </c>
      <c r="G272" s="1058" t="s">
        <v>1862</v>
      </c>
      <c r="H272" s="1059" t="s">
        <v>1910</v>
      </c>
      <c r="I272" s="1060" t="s">
        <v>426</v>
      </c>
      <c r="J272" s="1061"/>
      <c r="K272" s="1062"/>
    </row>
    <row r="273" spans="1:11" ht="14.25" customHeight="1">
      <c r="A273" s="1063" t="s">
        <v>37</v>
      </c>
      <c r="B273" s="1064" t="s">
        <v>791</v>
      </c>
      <c r="C273" s="1065" t="s">
        <v>81</v>
      </c>
      <c r="D273" s="1066" t="s">
        <v>685</v>
      </c>
      <c r="E273" s="1067" t="s">
        <v>906</v>
      </c>
      <c r="F273" s="1068" t="s">
        <v>910</v>
      </c>
      <c r="G273" s="1069">
        <v>3037.9847972283401</v>
      </c>
      <c r="H273" s="1070" t="s">
        <v>1910</v>
      </c>
      <c r="I273" s="1071" t="s">
        <v>56</v>
      </c>
      <c r="J273" s="1061"/>
      <c r="K273" s="1062"/>
    </row>
    <row r="274" spans="1:11" ht="14.25" customHeight="1">
      <c r="A274" s="1063" t="s">
        <v>37</v>
      </c>
      <c r="B274" s="1064" t="s">
        <v>792</v>
      </c>
      <c r="C274" s="1065" t="s">
        <v>81</v>
      </c>
      <c r="D274" s="1066" t="s">
        <v>685</v>
      </c>
      <c r="E274" s="1067" t="s">
        <v>906</v>
      </c>
      <c r="F274" s="1068" t="s">
        <v>910</v>
      </c>
      <c r="G274" s="1069">
        <v>2904.2560087587203</v>
      </c>
      <c r="H274" s="1070" t="s">
        <v>1910</v>
      </c>
      <c r="I274" s="1071" t="s">
        <v>56</v>
      </c>
      <c r="J274" s="1061"/>
      <c r="K274" s="1062"/>
    </row>
    <row r="275" spans="1:11" ht="14.25" customHeight="1">
      <c r="A275" s="1052" t="s">
        <v>37</v>
      </c>
      <c r="B275" s="1053" t="s">
        <v>951</v>
      </c>
      <c r="C275" s="1054" t="s">
        <v>81</v>
      </c>
      <c r="D275" s="1055" t="s">
        <v>685</v>
      </c>
      <c r="E275" s="1072" t="s">
        <v>952</v>
      </c>
      <c r="F275" s="1057" t="s">
        <v>910</v>
      </c>
      <c r="G275" s="1058" t="s">
        <v>1862</v>
      </c>
      <c r="H275" s="1059" t="s">
        <v>1909</v>
      </c>
      <c r="I275" s="1060" t="s">
        <v>426</v>
      </c>
      <c r="J275" s="1061"/>
      <c r="K275" s="1062"/>
    </row>
    <row r="276" spans="1:11" ht="14.25" customHeight="1">
      <c r="A276" s="1052" t="s">
        <v>37</v>
      </c>
      <c r="B276" s="1053" t="s">
        <v>953</v>
      </c>
      <c r="C276" s="1054" t="s">
        <v>81</v>
      </c>
      <c r="D276" s="1055" t="s">
        <v>685</v>
      </c>
      <c r="E276" s="1072" t="s">
        <v>954</v>
      </c>
      <c r="F276" s="1057" t="s">
        <v>910</v>
      </c>
      <c r="G276" s="1058" t="s">
        <v>1862</v>
      </c>
      <c r="H276" s="1059" t="s">
        <v>1909</v>
      </c>
      <c r="I276" s="1060" t="s">
        <v>426</v>
      </c>
      <c r="J276" s="1061"/>
      <c r="K276" s="1062"/>
    </row>
    <row r="277" spans="1:11" s="36" customFormat="1" ht="14.25" customHeight="1">
      <c r="A277" s="1075" t="s">
        <v>37</v>
      </c>
      <c r="B277" s="1076" t="s">
        <v>993</v>
      </c>
      <c r="C277" s="1077" t="s">
        <v>81</v>
      </c>
      <c r="D277" s="1078" t="s">
        <v>1021</v>
      </c>
      <c r="E277" s="1075" t="s">
        <v>906</v>
      </c>
      <c r="F277" s="1079">
        <v>1</v>
      </c>
      <c r="G277" s="1080" t="s">
        <v>1861</v>
      </c>
      <c r="H277" s="1081" t="s">
        <v>1861</v>
      </c>
      <c r="I277" s="904" t="s">
        <v>753</v>
      </c>
      <c r="J277" s="683"/>
    </row>
    <row r="278" spans="1:11" s="36" customFormat="1" ht="14.25" customHeight="1">
      <c r="A278" s="1075" t="s">
        <v>37</v>
      </c>
      <c r="B278" s="1076" t="s">
        <v>994</v>
      </c>
      <c r="C278" s="1077" t="s">
        <v>81</v>
      </c>
      <c r="D278" s="1078" t="s">
        <v>1021</v>
      </c>
      <c r="E278" s="1075" t="s">
        <v>906</v>
      </c>
      <c r="F278" s="1079">
        <v>1</v>
      </c>
      <c r="G278" s="1080" t="s">
        <v>1861</v>
      </c>
      <c r="H278" s="1082" t="s">
        <v>1861</v>
      </c>
      <c r="I278" s="904" t="s">
        <v>753</v>
      </c>
      <c r="J278" s="683"/>
    </row>
    <row r="279" spans="1:11" s="36" customFormat="1" ht="14.25" customHeight="1">
      <c r="A279" s="1075" t="s">
        <v>37</v>
      </c>
      <c r="B279" s="1076" t="s">
        <v>995</v>
      </c>
      <c r="C279" s="1077" t="s">
        <v>81</v>
      </c>
      <c r="D279" s="1078" t="s">
        <v>1021</v>
      </c>
      <c r="E279" s="1075" t="s">
        <v>906</v>
      </c>
      <c r="F279" s="1079">
        <v>1</v>
      </c>
      <c r="G279" s="1080" t="s">
        <v>1861</v>
      </c>
      <c r="H279" s="1082" t="s">
        <v>1861</v>
      </c>
      <c r="I279" s="904" t="s">
        <v>753</v>
      </c>
      <c r="J279" s="683"/>
    </row>
    <row r="280" spans="1:11" s="36" customFormat="1" ht="14.25" customHeight="1">
      <c r="A280" s="1075" t="s">
        <v>37</v>
      </c>
      <c r="B280" s="1076" t="s">
        <v>996</v>
      </c>
      <c r="C280" s="1077" t="s">
        <v>81</v>
      </c>
      <c r="D280" s="1078" t="s">
        <v>1021</v>
      </c>
      <c r="E280" s="1075" t="s">
        <v>906</v>
      </c>
      <c r="F280" s="1079">
        <v>1</v>
      </c>
      <c r="G280" s="1080" t="s">
        <v>1861</v>
      </c>
      <c r="H280" s="1082" t="s">
        <v>1861</v>
      </c>
      <c r="I280" s="904" t="s">
        <v>753</v>
      </c>
      <c r="J280" s="683"/>
    </row>
    <row r="281" spans="1:11" s="36" customFormat="1" ht="14.25" customHeight="1">
      <c r="A281" s="1075" t="s">
        <v>37</v>
      </c>
      <c r="B281" s="1076" t="s">
        <v>424</v>
      </c>
      <c r="C281" s="1077" t="s">
        <v>81</v>
      </c>
      <c r="D281" s="1078" t="s">
        <v>1021</v>
      </c>
      <c r="E281" s="1075" t="s">
        <v>906</v>
      </c>
      <c r="F281" s="1079">
        <v>1</v>
      </c>
      <c r="G281" s="1080" t="s">
        <v>1862</v>
      </c>
      <c r="H281" s="1050" t="s">
        <v>1909</v>
      </c>
      <c r="I281" s="904" t="s">
        <v>753</v>
      </c>
      <c r="J281" s="683"/>
    </row>
    <row r="282" spans="1:11" s="36" customFormat="1" ht="14.25" customHeight="1">
      <c r="A282" s="1075" t="s">
        <v>37</v>
      </c>
      <c r="B282" s="1076" t="s">
        <v>598</v>
      </c>
      <c r="C282" s="1077" t="s">
        <v>81</v>
      </c>
      <c r="D282" s="1078" t="s">
        <v>1021</v>
      </c>
      <c r="E282" s="1075" t="s">
        <v>906</v>
      </c>
      <c r="F282" s="1079">
        <v>1</v>
      </c>
      <c r="G282" s="1080" t="s">
        <v>1862</v>
      </c>
      <c r="H282" s="1050" t="s">
        <v>1910</v>
      </c>
      <c r="I282" s="904" t="s">
        <v>753</v>
      </c>
      <c r="J282" s="683"/>
    </row>
    <row r="283" spans="1:11" s="36" customFormat="1" ht="14.25" customHeight="1">
      <c r="A283" s="1075" t="s">
        <v>37</v>
      </c>
      <c r="B283" s="1076" t="s">
        <v>999</v>
      </c>
      <c r="C283" s="1077" t="s">
        <v>81</v>
      </c>
      <c r="D283" s="1078" t="s">
        <v>1021</v>
      </c>
      <c r="E283" s="1075" t="s">
        <v>906</v>
      </c>
      <c r="F283" s="1079">
        <v>1</v>
      </c>
      <c r="G283" s="1080" t="s">
        <v>1861</v>
      </c>
      <c r="H283" s="1082" t="s">
        <v>1861</v>
      </c>
      <c r="I283" s="904" t="s">
        <v>753</v>
      </c>
      <c r="J283" s="683"/>
    </row>
    <row r="284" spans="1:11" s="36" customFormat="1" ht="14.25" customHeight="1">
      <c r="A284" s="1075" t="s">
        <v>37</v>
      </c>
      <c r="B284" s="1076" t="s">
        <v>649</v>
      </c>
      <c r="C284" s="1077" t="s">
        <v>81</v>
      </c>
      <c r="D284" s="1078" t="s">
        <v>1021</v>
      </c>
      <c r="E284" s="1075" t="s">
        <v>906</v>
      </c>
      <c r="F284" s="1079">
        <v>1</v>
      </c>
      <c r="G284" s="1080">
        <v>38</v>
      </c>
      <c r="H284" s="1050" t="s">
        <v>1910</v>
      </c>
      <c r="I284" s="904" t="s">
        <v>753</v>
      </c>
      <c r="J284" s="683"/>
    </row>
    <row r="285" spans="1:11" s="36" customFormat="1" ht="14.25" customHeight="1">
      <c r="A285" s="997" t="s">
        <v>37</v>
      </c>
      <c r="B285" s="1083" t="s">
        <v>780</v>
      </c>
      <c r="C285" s="381" t="s">
        <v>81</v>
      </c>
      <c r="D285" s="779" t="s">
        <v>1021</v>
      </c>
      <c r="E285" s="997" t="s">
        <v>906</v>
      </c>
      <c r="F285" s="1084" t="s">
        <v>910</v>
      </c>
      <c r="G285" s="1045">
        <v>632</v>
      </c>
      <c r="H285" s="1085" t="s">
        <v>1910</v>
      </c>
      <c r="I285" s="955" t="s">
        <v>1863</v>
      </c>
      <c r="J285" s="683"/>
    </row>
    <row r="286" spans="1:11" s="36" customFormat="1" ht="14.25" customHeight="1">
      <c r="A286" s="1075" t="s">
        <v>37</v>
      </c>
      <c r="B286" s="1076" t="s">
        <v>1698</v>
      </c>
      <c r="C286" s="1077" t="s">
        <v>81</v>
      </c>
      <c r="D286" s="1078" t="s">
        <v>1021</v>
      </c>
      <c r="E286" s="1075" t="s">
        <v>906</v>
      </c>
      <c r="F286" s="1079" t="s">
        <v>908</v>
      </c>
      <c r="G286" s="1080" t="s">
        <v>1862</v>
      </c>
      <c r="H286" s="1050" t="s">
        <v>1909</v>
      </c>
      <c r="I286" s="904" t="s">
        <v>753</v>
      </c>
      <c r="J286" s="683"/>
    </row>
    <row r="287" spans="1:11" s="36" customFormat="1" ht="14.25" customHeight="1">
      <c r="A287" s="1075" t="s">
        <v>37</v>
      </c>
      <c r="B287" s="1076" t="s">
        <v>1002</v>
      </c>
      <c r="C287" s="1077" t="s">
        <v>81</v>
      </c>
      <c r="D287" s="1078" t="s">
        <v>1021</v>
      </c>
      <c r="E287" s="1075" t="s">
        <v>906</v>
      </c>
      <c r="F287" s="1079" t="s">
        <v>908</v>
      </c>
      <c r="G287" s="1080" t="s">
        <v>1861</v>
      </c>
      <c r="H287" s="1086" t="s">
        <v>1861</v>
      </c>
      <c r="I287" s="904" t="s">
        <v>753</v>
      </c>
      <c r="J287" s="683"/>
    </row>
    <row r="288" spans="1:11" s="36" customFormat="1" ht="14.25" customHeight="1">
      <c r="A288" s="1075" t="s">
        <v>37</v>
      </c>
      <c r="B288" s="1076" t="s">
        <v>1003</v>
      </c>
      <c r="C288" s="1077" t="s">
        <v>81</v>
      </c>
      <c r="D288" s="1078" t="s">
        <v>1021</v>
      </c>
      <c r="E288" s="1075" t="s">
        <v>906</v>
      </c>
      <c r="F288" s="1079" t="s">
        <v>908</v>
      </c>
      <c r="G288" s="1080" t="s">
        <v>1861</v>
      </c>
      <c r="H288" s="1082" t="s">
        <v>1861</v>
      </c>
      <c r="I288" s="904" t="s">
        <v>753</v>
      </c>
      <c r="J288" s="683"/>
    </row>
    <row r="289" spans="1:10" s="36" customFormat="1" ht="14.25" customHeight="1">
      <c r="A289" s="1075" t="s">
        <v>37</v>
      </c>
      <c r="B289" s="1076" t="s">
        <v>1004</v>
      </c>
      <c r="C289" s="1077" t="s">
        <v>81</v>
      </c>
      <c r="D289" s="1078" t="s">
        <v>1021</v>
      </c>
      <c r="E289" s="1075" t="s">
        <v>906</v>
      </c>
      <c r="F289" s="1079" t="s">
        <v>908</v>
      </c>
      <c r="G289" s="1080" t="s">
        <v>1861</v>
      </c>
      <c r="H289" s="1082" t="s">
        <v>1861</v>
      </c>
      <c r="I289" s="904" t="s">
        <v>753</v>
      </c>
      <c r="J289" s="683"/>
    </row>
    <row r="290" spans="1:10" s="36" customFormat="1" ht="14.25" customHeight="1">
      <c r="A290" s="1075" t="s">
        <v>37</v>
      </c>
      <c r="B290" s="1076" t="s">
        <v>1005</v>
      </c>
      <c r="C290" s="1077" t="s">
        <v>81</v>
      </c>
      <c r="D290" s="1078" t="s">
        <v>1021</v>
      </c>
      <c r="E290" s="1075" t="s">
        <v>906</v>
      </c>
      <c r="F290" s="1079" t="s">
        <v>908</v>
      </c>
      <c r="G290" s="1080" t="s">
        <v>1861</v>
      </c>
      <c r="H290" s="1087" t="s">
        <v>1861</v>
      </c>
      <c r="I290" s="904" t="s">
        <v>753</v>
      </c>
      <c r="J290" s="683"/>
    </row>
    <row r="291" spans="1:10" s="36" customFormat="1" ht="14.25" customHeight="1">
      <c r="A291" s="997" t="s">
        <v>37</v>
      </c>
      <c r="B291" s="1083" t="s">
        <v>669</v>
      </c>
      <c r="C291" s="779" t="s">
        <v>81</v>
      </c>
      <c r="D291" s="779" t="s">
        <v>1021</v>
      </c>
      <c r="E291" s="997" t="s">
        <v>906</v>
      </c>
      <c r="F291" s="1084" t="s">
        <v>910</v>
      </c>
      <c r="G291" s="1045">
        <v>325</v>
      </c>
      <c r="H291" s="1085" t="s">
        <v>1910</v>
      </c>
      <c r="I291" s="955" t="s">
        <v>1863</v>
      </c>
      <c r="J291" s="683"/>
    </row>
    <row r="292" spans="1:10" s="36" customFormat="1" ht="14.25" customHeight="1">
      <c r="A292" s="982" t="s">
        <v>37</v>
      </c>
      <c r="B292" s="1088" t="s">
        <v>676</v>
      </c>
      <c r="C292" s="1089" t="s">
        <v>81</v>
      </c>
      <c r="D292" s="764" t="s">
        <v>1021</v>
      </c>
      <c r="E292" s="1090" t="s">
        <v>906</v>
      </c>
      <c r="F292" s="1091" t="s">
        <v>908</v>
      </c>
      <c r="G292" s="1092">
        <v>984</v>
      </c>
      <c r="H292" s="1085" t="s">
        <v>1910</v>
      </c>
      <c r="I292" s="955" t="s">
        <v>1863</v>
      </c>
      <c r="J292" s="683"/>
    </row>
    <row r="293" spans="1:10" s="36" customFormat="1" ht="14.25" customHeight="1">
      <c r="A293" s="1093" t="s">
        <v>37</v>
      </c>
      <c r="B293" s="813" t="s">
        <v>679</v>
      </c>
      <c r="C293" s="381" t="s">
        <v>81</v>
      </c>
      <c r="D293" s="695" t="s">
        <v>1021</v>
      </c>
      <c r="E293" s="997" t="s">
        <v>906</v>
      </c>
      <c r="F293" s="1084" t="s">
        <v>908</v>
      </c>
      <c r="G293" s="1094">
        <v>1647</v>
      </c>
      <c r="H293" s="1085" t="s">
        <v>1910</v>
      </c>
      <c r="I293" s="955" t="s">
        <v>1863</v>
      </c>
      <c r="J293" s="683"/>
    </row>
    <row r="294" spans="1:10" s="36" customFormat="1" ht="14.25" customHeight="1">
      <c r="A294" s="1075" t="s">
        <v>37</v>
      </c>
      <c r="B294" s="1076" t="s">
        <v>1667</v>
      </c>
      <c r="C294" s="1077" t="s">
        <v>532</v>
      </c>
      <c r="D294" s="1078" t="s">
        <v>1021</v>
      </c>
      <c r="E294" s="1075" t="s">
        <v>906</v>
      </c>
      <c r="F294" s="1079" t="s">
        <v>910</v>
      </c>
      <c r="G294" s="1080" t="s">
        <v>1862</v>
      </c>
      <c r="H294" s="1050">
        <v>0.1</v>
      </c>
      <c r="I294" s="904" t="s">
        <v>753</v>
      </c>
      <c r="J294" s="683"/>
    </row>
    <row r="295" spans="1:10" s="36" customFormat="1" ht="14.25" customHeight="1">
      <c r="A295" s="1075" t="s">
        <v>37</v>
      </c>
      <c r="B295" s="1076" t="s">
        <v>1692</v>
      </c>
      <c r="C295" s="1077" t="s">
        <v>532</v>
      </c>
      <c r="D295" s="1078" t="s">
        <v>1021</v>
      </c>
      <c r="E295" s="1075" t="s">
        <v>906</v>
      </c>
      <c r="F295" s="1079" t="s">
        <v>908</v>
      </c>
      <c r="G295" s="1080" t="s">
        <v>1862</v>
      </c>
      <c r="H295" s="1050" t="s">
        <v>1909</v>
      </c>
      <c r="I295" s="904" t="s">
        <v>753</v>
      </c>
      <c r="J295" s="683"/>
    </row>
    <row r="296" spans="1:10" s="36" customFormat="1" ht="14.25" customHeight="1">
      <c r="A296" s="1075" t="s">
        <v>37</v>
      </c>
      <c r="B296" s="1076" t="s">
        <v>1701</v>
      </c>
      <c r="C296" s="1077" t="s">
        <v>532</v>
      </c>
      <c r="D296" s="1078" t="s">
        <v>1021</v>
      </c>
      <c r="E296" s="1075" t="s">
        <v>906</v>
      </c>
      <c r="F296" s="1079" t="s">
        <v>910</v>
      </c>
      <c r="G296" s="1080" t="s">
        <v>1862</v>
      </c>
      <c r="H296" s="1050" t="s">
        <v>1910</v>
      </c>
      <c r="I296" s="904" t="s">
        <v>753</v>
      </c>
      <c r="J296" s="683"/>
    </row>
    <row r="297" spans="1:10" s="36" customFormat="1" ht="14.25" customHeight="1">
      <c r="A297" s="1075" t="s">
        <v>37</v>
      </c>
      <c r="B297" s="1076" t="s">
        <v>424</v>
      </c>
      <c r="C297" s="1077" t="s">
        <v>532</v>
      </c>
      <c r="D297" s="1078" t="s">
        <v>1021</v>
      </c>
      <c r="E297" s="1075" t="s">
        <v>906</v>
      </c>
      <c r="F297" s="1079" t="s">
        <v>908</v>
      </c>
      <c r="G297" s="1080">
        <v>509</v>
      </c>
      <c r="H297" s="1050" t="s">
        <v>1910</v>
      </c>
      <c r="I297" s="904" t="s">
        <v>753</v>
      </c>
      <c r="J297" s="683" t="s">
        <v>1129</v>
      </c>
    </row>
    <row r="298" spans="1:10" s="36" customFormat="1" ht="14.25" customHeight="1">
      <c r="A298" s="1093" t="s">
        <v>37</v>
      </c>
      <c r="B298" s="1095" t="s">
        <v>598</v>
      </c>
      <c r="C298" s="695" t="s">
        <v>532</v>
      </c>
      <c r="D298" s="695" t="s">
        <v>1021</v>
      </c>
      <c r="E298" s="997" t="s">
        <v>906</v>
      </c>
      <c r="F298" s="1084" t="s">
        <v>908</v>
      </c>
      <c r="G298" s="1094">
        <v>3099</v>
      </c>
      <c r="H298" s="1085" t="s">
        <v>1910</v>
      </c>
      <c r="I298" s="955" t="s">
        <v>1863</v>
      </c>
      <c r="J298" s="683"/>
    </row>
    <row r="299" spans="1:10" s="36" customFormat="1" ht="14.25" customHeight="1">
      <c r="A299" s="1093" t="s">
        <v>37</v>
      </c>
      <c r="B299" s="813" t="s">
        <v>1672</v>
      </c>
      <c r="C299" s="695" t="s">
        <v>532</v>
      </c>
      <c r="D299" s="695" t="s">
        <v>1021</v>
      </c>
      <c r="E299" s="997" t="s">
        <v>906</v>
      </c>
      <c r="F299" s="1084" t="s">
        <v>908</v>
      </c>
      <c r="G299" s="1094">
        <v>64846</v>
      </c>
      <c r="H299" s="1085" t="s">
        <v>1910</v>
      </c>
      <c r="I299" s="955" t="s">
        <v>1863</v>
      </c>
      <c r="J299" s="683"/>
    </row>
    <row r="300" spans="1:10" s="36" customFormat="1" ht="14.25" customHeight="1">
      <c r="A300" s="1075" t="s">
        <v>37</v>
      </c>
      <c r="B300" s="1076" t="s">
        <v>999</v>
      </c>
      <c r="C300" s="1077" t="s">
        <v>532</v>
      </c>
      <c r="D300" s="1078" t="s">
        <v>1021</v>
      </c>
      <c r="E300" s="1075" t="s">
        <v>906</v>
      </c>
      <c r="F300" s="1079" t="s">
        <v>908</v>
      </c>
      <c r="G300" s="1080" t="s">
        <v>1862</v>
      </c>
      <c r="H300" s="1050" t="s">
        <v>1909</v>
      </c>
      <c r="I300" s="904" t="s">
        <v>753</v>
      </c>
      <c r="J300" s="683"/>
    </row>
    <row r="301" spans="1:10" s="36" customFormat="1" ht="14.25" customHeight="1">
      <c r="A301" s="1093" t="s">
        <v>37</v>
      </c>
      <c r="B301" s="1095" t="s">
        <v>649</v>
      </c>
      <c r="C301" s="695" t="s">
        <v>532</v>
      </c>
      <c r="D301" s="695" t="s">
        <v>1021</v>
      </c>
      <c r="E301" s="997" t="s">
        <v>906</v>
      </c>
      <c r="F301" s="1084" t="s">
        <v>908</v>
      </c>
      <c r="G301" s="1094">
        <v>42338</v>
      </c>
      <c r="H301" s="1085" t="s">
        <v>1910</v>
      </c>
      <c r="I301" s="955" t="s">
        <v>1863</v>
      </c>
      <c r="J301" s="683"/>
    </row>
    <row r="302" spans="1:10" s="36" customFormat="1" ht="14.25" customHeight="1">
      <c r="A302" s="1075" t="s">
        <v>37</v>
      </c>
      <c r="B302" s="1076" t="s">
        <v>780</v>
      </c>
      <c r="C302" s="1077" t="s">
        <v>532</v>
      </c>
      <c r="D302" s="1078" t="s">
        <v>1021</v>
      </c>
      <c r="E302" s="1075" t="s">
        <v>906</v>
      </c>
      <c r="F302" s="1079" t="s">
        <v>908</v>
      </c>
      <c r="G302" s="1080">
        <v>36</v>
      </c>
      <c r="H302" s="1050" t="s">
        <v>1909</v>
      </c>
      <c r="I302" s="904" t="s">
        <v>753</v>
      </c>
      <c r="J302" s="683"/>
    </row>
    <row r="303" spans="1:10" s="36" customFormat="1" ht="14.25" customHeight="1">
      <c r="A303" s="1075" t="s">
        <v>37</v>
      </c>
      <c r="B303" s="1076" t="s">
        <v>1698</v>
      </c>
      <c r="C303" s="1077" t="s">
        <v>532</v>
      </c>
      <c r="D303" s="1078" t="s">
        <v>1021</v>
      </c>
      <c r="E303" s="1075" t="s">
        <v>906</v>
      </c>
      <c r="F303" s="1079" t="s">
        <v>908</v>
      </c>
      <c r="G303" s="1080" t="s">
        <v>1862</v>
      </c>
      <c r="H303" s="1050" t="s">
        <v>1909</v>
      </c>
      <c r="I303" s="904" t="s">
        <v>753</v>
      </c>
      <c r="J303" s="683"/>
    </row>
    <row r="304" spans="1:10" s="36" customFormat="1" ht="14.25" customHeight="1">
      <c r="A304" s="1075" t="s">
        <v>37</v>
      </c>
      <c r="B304" s="1076" t="s">
        <v>662</v>
      </c>
      <c r="C304" s="1077" t="s">
        <v>532</v>
      </c>
      <c r="D304" s="1078" t="s">
        <v>1021</v>
      </c>
      <c r="E304" s="1075" t="s">
        <v>906</v>
      </c>
      <c r="F304" s="1079" t="s">
        <v>908</v>
      </c>
      <c r="G304" s="1080" t="s">
        <v>1861</v>
      </c>
      <c r="H304" s="1050" t="s">
        <v>1861</v>
      </c>
      <c r="I304" s="904" t="s">
        <v>753</v>
      </c>
      <c r="J304" s="683"/>
    </row>
    <row r="305" spans="1:10" s="36" customFormat="1" ht="14.25" customHeight="1">
      <c r="A305" s="1093" t="s">
        <v>37</v>
      </c>
      <c r="B305" s="813" t="s">
        <v>669</v>
      </c>
      <c r="C305" s="695" t="s">
        <v>532</v>
      </c>
      <c r="D305" s="695" t="s">
        <v>1021</v>
      </c>
      <c r="E305" s="997" t="s">
        <v>906</v>
      </c>
      <c r="F305" s="1084" t="s">
        <v>908</v>
      </c>
      <c r="G305" s="1094">
        <v>11203</v>
      </c>
      <c r="H305" s="1085" t="s">
        <v>1910</v>
      </c>
      <c r="I305" s="955" t="s">
        <v>1863</v>
      </c>
      <c r="J305" s="683"/>
    </row>
    <row r="306" spans="1:10" s="36" customFormat="1" ht="14.25" customHeight="1">
      <c r="A306" s="1093" t="s">
        <v>37</v>
      </c>
      <c r="B306" s="813" t="s">
        <v>672</v>
      </c>
      <c r="C306" s="695" t="s">
        <v>532</v>
      </c>
      <c r="D306" s="695" t="s">
        <v>1021</v>
      </c>
      <c r="E306" s="997" t="s">
        <v>906</v>
      </c>
      <c r="F306" s="1084" t="s">
        <v>908</v>
      </c>
      <c r="G306" s="1094">
        <v>17535</v>
      </c>
      <c r="H306" s="1085" t="s">
        <v>1910</v>
      </c>
      <c r="I306" s="955" t="s">
        <v>1863</v>
      </c>
      <c r="J306" s="683"/>
    </row>
    <row r="307" spans="1:10" s="36" customFormat="1" ht="14.25" customHeight="1">
      <c r="A307" s="1093" t="s">
        <v>37</v>
      </c>
      <c r="B307" s="813" t="s">
        <v>674</v>
      </c>
      <c r="C307" s="695" t="s">
        <v>532</v>
      </c>
      <c r="D307" s="695" t="s">
        <v>1021</v>
      </c>
      <c r="E307" s="997" t="s">
        <v>906</v>
      </c>
      <c r="F307" s="1084" t="s">
        <v>908</v>
      </c>
      <c r="G307" s="1094">
        <v>11496</v>
      </c>
      <c r="H307" s="1085" t="s">
        <v>1910</v>
      </c>
      <c r="I307" s="955" t="s">
        <v>1863</v>
      </c>
      <c r="J307" s="683"/>
    </row>
    <row r="308" spans="1:10" s="36" customFormat="1" ht="14.25" customHeight="1">
      <c r="A308" s="1093" t="s">
        <v>37</v>
      </c>
      <c r="B308" s="813" t="s">
        <v>676</v>
      </c>
      <c r="C308" s="695" t="s">
        <v>532</v>
      </c>
      <c r="D308" s="695" t="s">
        <v>1021</v>
      </c>
      <c r="E308" s="997" t="s">
        <v>906</v>
      </c>
      <c r="F308" s="1084" t="s">
        <v>908</v>
      </c>
      <c r="G308" s="1094">
        <v>1455</v>
      </c>
      <c r="H308" s="1085" t="s">
        <v>1910</v>
      </c>
      <c r="I308" s="955" t="s">
        <v>1863</v>
      </c>
      <c r="J308" s="683"/>
    </row>
    <row r="309" spans="1:10" s="36" customFormat="1" ht="14.25" customHeight="1">
      <c r="A309" s="1093" t="s">
        <v>37</v>
      </c>
      <c r="B309" s="813" t="s">
        <v>679</v>
      </c>
      <c r="C309" s="695" t="s">
        <v>532</v>
      </c>
      <c r="D309" s="695" t="s">
        <v>1021</v>
      </c>
      <c r="E309" s="997" t="s">
        <v>906</v>
      </c>
      <c r="F309" s="1084" t="s">
        <v>908</v>
      </c>
      <c r="G309" s="1094">
        <v>9443</v>
      </c>
      <c r="H309" s="1085" t="s">
        <v>1910</v>
      </c>
      <c r="I309" s="955" t="s">
        <v>1863</v>
      </c>
      <c r="J309" s="683"/>
    </row>
    <row r="310" spans="1:10" s="36" customFormat="1" ht="14.25" customHeight="1">
      <c r="A310" s="1075" t="s">
        <v>37</v>
      </c>
      <c r="B310" s="1076" t="s">
        <v>1667</v>
      </c>
      <c r="C310" s="1077" t="s">
        <v>532</v>
      </c>
      <c r="D310" s="1078" t="s">
        <v>1864</v>
      </c>
      <c r="E310" s="1075" t="s">
        <v>906</v>
      </c>
      <c r="F310" s="1079" t="s">
        <v>910</v>
      </c>
      <c r="G310" s="1080" t="s">
        <v>1861</v>
      </c>
      <c r="H310" s="1050" t="s">
        <v>1861</v>
      </c>
      <c r="I310" s="904" t="s">
        <v>753</v>
      </c>
      <c r="J310" s="683"/>
    </row>
    <row r="311" spans="1:10" s="36" customFormat="1" ht="14.25" customHeight="1">
      <c r="A311" s="1075" t="s">
        <v>37</v>
      </c>
      <c r="B311" s="1076" t="s">
        <v>1692</v>
      </c>
      <c r="C311" s="1077" t="s">
        <v>532</v>
      </c>
      <c r="D311" s="1078" t="s">
        <v>1864</v>
      </c>
      <c r="E311" s="1075" t="s">
        <v>906</v>
      </c>
      <c r="F311" s="1079" t="s">
        <v>908</v>
      </c>
      <c r="G311" s="1080" t="s">
        <v>1862</v>
      </c>
      <c r="H311" s="1050" t="s">
        <v>1910</v>
      </c>
      <c r="I311" s="904" t="s">
        <v>753</v>
      </c>
      <c r="J311" s="683"/>
    </row>
    <row r="312" spans="1:10" s="36" customFormat="1" ht="14.25" customHeight="1">
      <c r="A312" s="1075" t="s">
        <v>37</v>
      </c>
      <c r="B312" s="1076" t="s">
        <v>1701</v>
      </c>
      <c r="C312" s="1077" t="s">
        <v>532</v>
      </c>
      <c r="D312" s="1078" t="s">
        <v>1864</v>
      </c>
      <c r="E312" s="1075" t="s">
        <v>906</v>
      </c>
      <c r="F312" s="1079" t="s">
        <v>910</v>
      </c>
      <c r="G312" s="1080" t="s">
        <v>1861</v>
      </c>
      <c r="H312" s="1050" t="s">
        <v>1861</v>
      </c>
      <c r="I312" s="904" t="s">
        <v>753</v>
      </c>
      <c r="J312" s="683"/>
    </row>
    <row r="313" spans="1:10" s="36" customFormat="1" ht="14.25" customHeight="1">
      <c r="A313" s="1075" t="s">
        <v>37</v>
      </c>
      <c r="B313" s="1076" t="s">
        <v>424</v>
      </c>
      <c r="C313" s="1077" t="s">
        <v>532</v>
      </c>
      <c r="D313" s="1078" t="s">
        <v>1864</v>
      </c>
      <c r="E313" s="1075" t="s">
        <v>906</v>
      </c>
      <c r="F313" s="1079" t="s">
        <v>908</v>
      </c>
      <c r="G313" s="1080">
        <v>197</v>
      </c>
      <c r="H313" s="1050" t="s">
        <v>1910</v>
      </c>
      <c r="I313" s="904" t="s">
        <v>753</v>
      </c>
      <c r="J313" s="683"/>
    </row>
    <row r="314" spans="1:10" s="36" customFormat="1" ht="14.25" customHeight="1">
      <c r="A314" s="1093" t="s">
        <v>37</v>
      </c>
      <c r="B314" s="1095" t="s">
        <v>598</v>
      </c>
      <c r="C314" s="695" t="s">
        <v>532</v>
      </c>
      <c r="D314" s="695" t="s">
        <v>1864</v>
      </c>
      <c r="E314" s="997" t="s">
        <v>906</v>
      </c>
      <c r="F314" s="1084" t="s">
        <v>908</v>
      </c>
      <c r="G314" s="1094">
        <v>503</v>
      </c>
      <c r="H314" s="1085" t="s">
        <v>1910</v>
      </c>
      <c r="I314" s="933" t="s">
        <v>1863</v>
      </c>
      <c r="J314" s="683"/>
    </row>
    <row r="315" spans="1:10" s="36" customFormat="1" ht="14.25" customHeight="1">
      <c r="A315" s="1093" t="s">
        <v>37</v>
      </c>
      <c r="B315" s="813" t="s">
        <v>1672</v>
      </c>
      <c r="C315" s="695" t="s">
        <v>532</v>
      </c>
      <c r="D315" s="695" t="s">
        <v>1864</v>
      </c>
      <c r="E315" s="997" t="s">
        <v>906</v>
      </c>
      <c r="F315" s="1084" t="s">
        <v>908</v>
      </c>
      <c r="G315" s="1094">
        <v>58256</v>
      </c>
      <c r="H315" s="1085" t="s">
        <v>1910</v>
      </c>
      <c r="I315" s="955" t="s">
        <v>1863</v>
      </c>
      <c r="J315" s="683"/>
    </row>
    <row r="316" spans="1:10" s="36" customFormat="1" ht="14.25" customHeight="1">
      <c r="A316" s="1075" t="s">
        <v>37</v>
      </c>
      <c r="B316" s="1076" t="s">
        <v>999</v>
      </c>
      <c r="C316" s="1077" t="s">
        <v>532</v>
      </c>
      <c r="D316" s="1078" t="s">
        <v>1864</v>
      </c>
      <c r="E316" s="1075" t="s">
        <v>906</v>
      </c>
      <c r="F316" s="1079" t="s">
        <v>908</v>
      </c>
      <c r="G316" s="1080" t="s">
        <v>1861</v>
      </c>
      <c r="H316" s="1050" t="s">
        <v>1861</v>
      </c>
      <c r="I316" s="904" t="s">
        <v>753</v>
      </c>
      <c r="J316" s="683"/>
    </row>
    <row r="317" spans="1:10" s="36" customFormat="1" ht="14.25" customHeight="1">
      <c r="A317" s="1093" t="s">
        <v>37</v>
      </c>
      <c r="B317" s="1095" t="s">
        <v>649</v>
      </c>
      <c r="C317" s="695" t="s">
        <v>532</v>
      </c>
      <c r="D317" s="695" t="s">
        <v>1864</v>
      </c>
      <c r="E317" s="997" t="s">
        <v>906</v>
      </c>
      <c r="F317" s="1084" t="s">
        <v>908</v>
      </c>
      <c r="G317" s="1094">
        <v>3748</v>
      </c>
      <c r="H317" s="1085" t="s">
        <v>1910</v>
      </c>
      <c r="I317" s="955" t="s">
        <v>1863</v>
      </c>
      <c r="J317" s="683"/>
    </row>
    <row r="318" spans="1:10" s="36" customFormat="1" ht="14.25" customHeight="1">
      <c r="A318" s="1075" t="s">
        <v>37</v>
      </c>
      <c r="B318" s="1076" t="s">
        <v>780</v>
      </c>
      <c r="C318" s="1077" t="s">
        <v>532</v>
      </c>
      <c r="D318" s="1078" t="s">
        <v>1864</v>
      </c>
      <c r="E318" s="1075" t="s">
        <v>906</v>
      </c>
      <c r="F318" s="1079" t="s">
        <v>908</v>
      </c>
      <c r="G318" s="1080" t="s">
        <v>1861</v>
      </c>
      <c r="H318" s="1050" t="s">
        <v>1861</v>
      </c>
      <c r="I318" s="904" t="s">
        <v>753</v>
      </c>
      <c r="J318" s="683"/>
    </row>
    <row r="319" spans="1:10" s="36" customFormat="1" ht="14.25" customHeight="1">
      <c r="A319" s="1075" t="s">
        <v>37</v>
      </c>
      <c r="B319" s="1076" t="s">
        <v>1698</v>
      </c>
      <c r="C319" s="1077" t="s">
        <v>532</v>
      </c>
      <c r="D319" s="1078" t="s">
        <v>1864</v>
      </c>
      <c r="E319" s="1075" t="s">
        <v>906</v>
      </c>
      <c r="F319" s="1079" t="s">
        <v>908</v>
      </c>
      <c r="G319" s="1080" t="s">
        <v>1862</v>
      </c>
      <c r="H319" s="1050" t="s">
        <v>1910</v>
      </c>
      <c r="I319" s="904" t="s">
        <v>753</v>
      </c>
      <c r="J319" s="683"/>
    </row>
    <row r="320" spans="1:10" s="36" customFormat="1" ht="14.25" customHeight="1">
      <c r="A320" s="1075" t="s">
        <v>37</v>
      </c>
      <c r="B320" s="1076" t="s">
        <v>662</v>
      </c>
      <c r="C320" s="1077" t="s">
        <v>532</v>
      </c>
      <c r="D320" s="1078" t="s">
        <v>1864</v>
      </c>
      <c r="E320" s="1075" t="s">
        <v>906</v>
      </c>
      <c r="F320" s="1079" t="s">
        <v>908</v>
      </c>
      <c r="G320" s="1080" t="s">
        <v>1861</v>
      </c>
      <c r="H320" s="1050" t="s">
        <v>1861</v>
      </c>
      <c r="I320" s="904" t="s">
        <v>753</v>
      </c>
      <c r="J320" s="683"/>
    </row>
    <row r="321" spans="1:10" s="36" customFormat="1" ht="14.25" customHeight="1">
      <c r="A321" s="1075" t="s">
        <v>37</v>
      </c>
      <c r="B321" s="1076" t="s">
        <v>669</v>
      </c>
      <c r="C321" s="1077" t="s">
        <v>532</v>
      </c>
      <c r="D321" s="1078" t="s">
        <v>1864</v>
      </c>
      <c r="E321" s="1075" t="s">
        <v>906</v>
      </c>
      <c r="F321" s="1079" t="s">
        <v>908</v>
      </c>
      <c r="G321" s="1080">
        <v>289</v>
      </c>
      <c r="H321" s="1050" t="s">
        <v>1910</v>
      </c>
      <c r="I321" s="904" t="s">
        <v>753</v>
      </c>
      <c r="J321" s="683" t="s">
        <v>1129</v>
      </c>
    </row>
    <row r="322" spans="1:10" s="36" customFormat="1" ht="14.25" customHeight="1">
      <c r="A322" s="1093" t="s">
        <v>37</v>
      </c>
      <c r="B322" s="813" t="s">
        <v>672</v>
      </c>
      <c r="C322" s="695" t="s">
        <v>532</v>
      </c>
      <c r="D322" s="695" t="s">
        <v>1864</v>
      </c>
      <c r="E322" s="997" t="s">
        <v>906</v>
      </c>
      <c r="F322" s="1084" t="s">
        <v>908</v>
      </c>
      <c r="G322" s="1094">
        <v>59612</v>
      </c>
      <c r="H322" s="1085" t="s">
        <v>1910</v>
      </c>
      <c r="I322" s="955" t="s">
        <v>1863</v>
      </c>
      <c r="J322" s="683"/>
    </row>
    <row r="323" spans="1:10" s="36" customFormat="1" ht="14.25" customHeight="1">
      <c r="A323" s="1093" t="s">
        <v>37</v>
      </c>
      <c r="B323" s="813" t="s">
        <v>674</v>
      </c>
      <c r="C323" s="695" t="s">
        <v>532</v>
      </c>
      <c r="D323" s="695" t="s">
        <v>1864</v>
      </c>
      <c r="E323" s="997" t="s">
        <v>906</v>
      </c>
      <c r="F323" s="1084" t="s">
        <v>908</v>
      </c>
      <c r="G323" s="1094">
        <v>11038</v>
      </c>
      <c r="H323" s="1085" t="s">
        <v>1910</v>
      </c>
      <c r="I323" s="955" t="s">
        <v>1863</v>
      </c>
      <c r="J323" s="683"/>
    </row>
    <row r="324" spans="1:10" s="36" customFormat="1" ht="14.25" customHeight="1">
      <c r="A324" s="1075" t="s">
        <v>37</v>
      </c>
      <c r="B324" s="1076" t="s">
        <v>676</v>
      </c>
      <c r="C324" s="1077" t="s">
        <v>532</v>
      </c>
      <c r="D324" s="1078" t="s">
        <v>1864</v>
      </c>
      <c r="E324" s="1075" t="s">
        <v>906</v>
      </c>
      <c r="F324" s="1079" t="s">
        <v>908</v>
      </c>
      <c r="G324" s="1080" t="s">
        <v>1861</v>
      </c>
      <c r="H324" s="1050" t="s">
        <v>1861</v>
      </c>
      <c r="I324" s="904" t="s">
        <v>753</v>
      </c>
      <c r="J324" s="683"/>
    </row>
    <row r="325" spans="1:10" s="36" customFormat="1" ht="14.25" customHeight="1">
      <c r="A325" s="1093" t="s">
        <v>37</v>
      </c>
      <c r="B325" s="813" t="s">
        <v>679</v>
      </c>
      <c r="C325" s="695" t="s">
        <v>532</v>
      </c>
      <c r="D325" s="695" t="s">
        <v>1864</v>
      </c>
      <c r="E325" s="997" t="s">
        <v>906</v>
      </c>
      <c r="F325" s="1084" t="s">
        <v>908</v>
      </c>
      <c r="G325" s="1094">
        <v>4226</v>
      </c>
      <c r="H325" s="1085" t="s">
        <v>1910</v>
      </c>
      <c r="I325" s="933" t="s">
        <v>1863</v>
      </c>
      <c r="J325" s="683"/>
    </row>
    <row r="326" spans="1:10" s="36" customFormat="1" ht="14.25" customHeight="1">
      <c r="A326" s="1075" t="s">
        <v>37</v>
      </c>
      <c r="B326" s="1076" t="s">
        <v>1667</v>
      </c>
      <c r="C326" s="1077" t="s">
        <v>532</v>
      </c>
      <c r="D326" s="1078" t="s">
        <v>1606</v>
      </c>
      <c r="E326" s="1075" t="s">
        <v>906</v>
      </c>
      <c r="F326" s="1079" t="s">
        <v>910</v>
      </c>
      <c r="G326" s="1080" t="s">
        <v>1862</v>
      </c>
      <c r="H326" s="1050" t="s">
        <v>1909</v>
      </c>
      <c r="I326" s="904" t="s">
        <v>753</v>
      </c>
      <c r="J326" s="683"/>
    </row>
    <row r="327" spans="1:10" s="36" customFormat="1" ht="14.25" customHeight="1">
      <c r="A327" s="1075" t="s">
        <v>37</v>
      </c>
      <c r="B327" s="1076" t="s">
        <v>1692</v>
      </c>
      <c r="C327" s="1077" t="s">
        <v>532</v>
      </c>
      <c r="D327" s="1078" t="s">
        <v>1606</v>
      </c>
      <c r="E327" s="1075" t="s">
        <v>906</v>
      </c>
      <c r="F327" s="1079" t="s">
        <v>908</v>
      </c>
      <c r="G327" s="1080" t="s">
        <v>1862</v>
      </c>
      <c r="H327" s="1050" t="s">
        <v>1909</v>
      </c>
      <c r="I327" s="904" t="s">
        <v>753</v>
      </c>
      <c r="J327" s="683"/>
    </row>
    <row r="328" spans="1:10" s="36" customFormat="1" ht="14.25" customHeight="1">
      <c r="A328" s="1075" t="s">
        <v>37</v>
      </c>
      <c r="B328" s="1076" t="s">
        <v>1701</v>
      </c>
      <c r="C328" s="1077" t="s">
        <v>532</v>
      </c>
      <c r="D328" s="1078" t="s">
        <v>1606</v>
      </c>
      <c r="E328" s="1075" t="s">
        <v>906</v>
      </c>
      <c r="F328" s="1079" t="s">
        <v>910</v>
      </c>
      <c r="G328" s="1080" t="s">
        <v>1861</v>
      </c>
      <c r="H328" s="1050" t="s">
        <v>1861</v>
      </c>
      <c r="I328" s="904" t="s">
        <v>753</v>
      </c>
      <c r="J328" s="683"/>
    </row>
    <row r="329" spans="1:10" s="36" customFormat="1" ht="14.25" customHeight="1">
      <c r="A329" s="1075" t="s">
        <v>37</v>
      </c>
      <c r="B329" s="1076" t="s">
        <v>424</v>
      </c>
      <c r="C329" s="1077" t="s">
        <v>532</v>
      </c>
      <c r="D329" s="1078" t="s">
        <v>1606</v>
      </c>
      <c r="E329" s="1075" t="s">
        <v>906</v>
      </c>
      <c r="F329" s="1079" t="s">
        <v>908</v>
      </c>
      <c r="G329" s="1080">
        <v>385</v>
      </c>
      <c r="H329" s="1050" t="s">
        <v>1909</v>
      </c>
      <c r="I329" s="904" t="s">
        <v>753</v>
      </c>
      <c r="J329" s="683" t="s">
        <v>1129</v>
      </c>
    </row>
    <row r="330" spans="1:10" s="36" customFormat="1" ht="14.25" customHeight="1">
      <c r="A330" s="1093" t="s">
        <v>37</v>
      </c>
      <c r="B330" s="1095" t="s">
        <v>598</v>
      </c>
      <c r="C330" s="695" t="s">
        <v>532</v>
      </c>
      <c r="D330" s="695" t="s">
        <v>1606</v>
      </c>
      <c r="E330" s="997" t="s">
        <v>906</v>
      </c>
      <c r="F330" s="1084" t="s">
        <v>908</v>
      </c>
      <c r="G330" s="1094">
        <v>1979</v>
      </c>
      <c r="H330" s="1085" t="s">
        <v>1910</v>
      </c>
      <c r="I330" s="955" t="s">
        <v>1863</v>
      </c>
      <c r="J330" s="683"/>
    </row>
    <row r="331" spans="1:10" s="36" customFormat="1" ht="14.25" customHeight="1">
      <c r="A331" s="1093" t="s">
        <v>37</v>
      </c>
      <c r="B331" s="813" t="s">
        <v>1865</v>
      </c>
      <c r="C331" s="695" t="s">
        <v>532</v>
      </c>
      <c r="D331" s="695" t="s">
        <v>1606</v>
      </c>
      <c r="E331" s="997" t="s">
        <v>906</v>
      </c>
      <c r="F331" s="1084" t="s">
        <v>908</v>
      </c>
      <c r="G331" s="1094">
        <v>33633</v>
      </c>
      <c r="H331" s="1085" t="s">
        <v>1910</v>
      </c>
      <c r="I331" s="955" t="s">
        <v>1863</v>
      </c>
      <c r="J331" s="683"/>
    </row>
    <row r="332" spans="1:10" s="36" customFormat="1" ht="14.25" customHeight="1">
      <c r="A332" s="1075" t="s">
        <v>37</v>
      </c>
      <c r="B332" s="1076" t="s">
        <v>999</v>
      </c>
      <c r="C332" s="1077" t="s">
        <v>532</v>
      </c>
      <c r="D332" s="1078" t="s">
        <v>1606</v>
      </c>
      <c r="E332" s="1075" t="s">
        <v>906</v>
      </c>
      <c r="F332" s="1079" t="s">
        <v>908</v>
      </c>
      <c r="G332" s="1080" t="s">
        <v>1862</v>
      </c>
      <c r="H332" s="1050" t="s">
        <v>1909</v>
      </c>
      <c r="I332" s="904" t="s">
        <v>753</v>
      </c>
      <c r="J332" s="683"/>
    </row>
    <row r="333" spans="1:10" s="36" customFormat="1" ht="14.25" customHeight="1">
      <c r="A333" s="1093" t="s">
        <v>37</v>
      </c>
      <c r="B333" s="1095" t="s">
        <v>649</v>
      </c>
      <c r="C333" s="695" t="s">
        <v>532</v>
      </c>
      <c r="D333" s="695" t="s">
        <v>1606</v>
      </c>
      <c r="E333" s="997" t="s">
        <v>906</v>
      </c>
      <c r="F333" s="1084" t="s">
        <v>908</v>
      </c>
      <c r="G333" s="1094">
        <v>6220</v>
      </c>
      <c r="H333" s="1085" t="s">
        <v>1910</v>
      </c>
      <c r="I333" s="955" t="s">
        <v>1863</v>
      </c>
      <c r="J333" s="683"/>
    </row>
    <row r="334" spans="1:10" s="36" customFormat="1" ht="14.25" customHeight="1">
      <c r="A334" s="1075" t="s">
        <v>37</v>
      </c>
      <c r="B334" s="1076" t="s">
        <v>780</v>
      </c>
      <c r="C334" s="1077" t="s">
        <v>532</v>
      </c>
      <c r="D334" s="1078" t="s">
        <v>1606</v>
      </c>
      <c r="E334" s="1075" t="s">
        <v>906</v>
      </c>
      <c r="F334" s="1079" t="s">
        <v>908</v>
      </c>
      <c r="G334" s="1080" t="s">
        <v>1861</v>
      </c>
      <c r="H334" s="1050" t="s">
        <v>1861</v>
      </c>
      <c r="I334" s="904" t="s">
        <v>753</v>
      </c>
      <c r="J334" s="683"/>
    </row>
    <row r="335" spans="1:10" s="36" customFormat="1" ht="14.25" customHeight="1">
      <c r="A335" s="1075" t="s">
        <v>37</v>
      </c>
      <c r="B335" s="1076" t="s">
        <v>1698</v>
      </c>
      <c r="C335" s="1077" t="s">
        <v>532</v>
      </c>
      <c r="D335" s="1078" t="s">
        <v>1606</v>
      </c>
      <c r="E335" s="1075" t="s">
        <v>906</v>
      </c>
      <c r="F335" s="1079" t="s">
        <v>908</v>
      </c>
      <c r="G335" s="1080" t="s">
        <v>1862</v>
      </c>
      <c r="H335" s="1050" t="s">
        <v>1909</v>
      </c>
      <c r="I335" s="904" t="s">
        <v>753</v>
      </c>
      <c r="J335" s="683"/>
    </row>
    <row r="336" spans="1:10" s="36" customFormat="1" ht="14.25" customHeight="1">
      <c r="A336" s="1075" t="s">
        <v>37</v>
      </c>
      <c r="B336" s="1076" t="s">
        <v>662</v>
      </c>
      <c r="C336" s="1077" t="s">
        <v>532</v>
      </c>
      <c r="D336" s="1078" t="s">
        <v>1606</v>
      </c>
      <c r="E336" s="1075" t="s">
        <v>906</v>
      </c>
      <c r="F336" s="1079" t="s">
        <v>908</v>
      </c>
      <c r="G336" s="1080" t="s">
        <v>1861</v>
      </c>
      <c r="H336" s="1050" t="s">
        <v>1861</v>
      </c>
      <c r="I336" s="904" t="s">
        <v>753</v>
      </c>
      <c r="J336" s="683"/>
    </row>
    <row r="337" spans="1:10" s="36" customFormat="1" ht="14.25" customHeight="1">
      <c r="A337" s="1075" t="s">
        <v>37</v>
      </c>
      <c r="B337" s="1076" t="s">
        <v>669</v>
      </c>
      <c r="C337" s="1077" t="s">
        <v>532</v>
      </c>
      <c r="D337" s="1078" t="s">
        <v>1606</v>
      </c>
      <c r="E337" s="1075" t="s">
        <v>906</v>
      </c>
      <c r="F337" s="1079" t="s">
        <v>908</v>
      </c>
      <c r="G337" s="1080" t="s">
        <v>1862</v>
      </c>
      <c r="H337" s="1050" t="s">
        <v>1909</v>
      </c>
      <c r="I337" s="904" t="s">
        <v>753</v>
      </c>
      <c r="J337" s="683"/>
    </row>
    <row r="338" spans="1:10" s="36" customFormat="1" ht="14.25" customHeight="1">
      <c r="A338" s="1093" t="s">
        <v>37</v>
      </c>
      <c r="B338" s="813" t="s">
        <v>672</v>
      </c>
      <c r="C338" s="695" t="s">
        <v>532</v>
      </c>
      <c r="D338" s="695" t="s">
        <v>1606</v>
      </c>
      <c r="E338" s="997" t="s">
        <v>906</v>
      </c>
      <c r="F338" s="1084" t="s">
        <v>908</v>
      </c>
      <c r="G338" s="1094">
        <v>6047</v>
      </c>
      <c r="H338" s="1085" t="s">
        <v>1910</v>
      </c>
      <c r="I338" s="933" t="s">
        <v>1863</v>
      </c>
      <c r="J338" s="683"/>
    </row>
    <row r="339" spans="1:10" s="36" customFormat="1" ht="14.25" customHeight="1">
      <c r="A339" s="1093" t="s">
        <v>37</v>
      </c>
      <c r="B339" s="813" t="s">
        <v>674</v>
      </c>
      <c r="C339" s="695" t="s">
        <v>532</v>
      </c>
      <c r="D339" s="695" t="s">
        <v>1606</v>
      </c>
      <c r="E339" s="997" t="s">
        <v>906</v>
      </c>
      <c r="F339" s="1084">
        <v>1</v>
      </c>
      <c r="G339" s="1094">
        <v>10156</v>
      </c>
      <c r="H339" s="1085" t="s">
        <v>1910</v>
      </c>
      <c r="I339" s="955" t="s">
        <v>1863</v>
      </c>
      <c r="J339" s="683"/>
    </row>
    <row r="340" spans="1:10" s="36" customFormat="1" ht="14.25" customHeight="1">
      <c r="A340" s="1075" t="s">
        <v>37</v>
      </c>
      <c r="B340" s="1076" t="s">
        <v>676</v>
      </c>
      <c r="C340" s="1077" t="s">
        <v>532</v>
      </c>
      <c r="D340" s="1078" t="s">
        <v>1606</v>
      </c>
      <c r="E340" s="1075" t="s">
        <v>906</v>
      </c>
      <c r="F340" s="1079" t="s">
        <v>908</v>
      </c>
      <c r="G340" s="1080" t="s">
        <v>1861</v>
      </c>
      <c r="H340" s="1050" t="s">
        <v>1861</v>
      </c>
      <c r="I340" s="904" t="s">
        <v>753</v>
      </c>
      <c r="J340" s="683"/>
    </row>
    <row r="341" spans="1:10" s="36" customFormat="1" ht="14.25" customHeight="1">
      <c r="A341" s="1093" t="s">
        <v>37</v>
      </c>
      <c r="B341" s="813" t="s">
        <v>679</v>
      </c>
      <c r="C341" s="695" t="s">
        <v>532</v>
      </c>
      <c r="D341" s="695" t="s">
        <v>1606</v>
      </c>
      <c r="E341" s="997" t="s">
        <v>906</v>
      </c>
      <c r="F341" s="1084" t="s">
        <v>908</v>
      </c>
      <c r="G341" s="1094">
        <v>10313</v>
      </c>
      <c r="H341" s="1085" t="s">
        <v>1910</v>
      </c>
      <c r="I341" s="955" t="s">
        <v>1863</v>
      </c>
      <c r="J341" s="683"/>
    </row>
    <row r="342" spans="1:10" ht="14.25" customHeight="1"/>
    <row r="343" spans="1:10" ht="14.25" customHeight="1"/>
    <row r="344" spans="1:10" ht="14.25" customHeight="1"/>
    <row r="345" spans="1:10" ht="14.25" customHeight="1"/>
    <row r="346" spans="1:10" ht="14.25" customHeight="1"/>
    <row r="347" spans="1:10" ht="14.25" customHeight="1"/>
    <row r="348" spans="1:10" ht="14.25" customHeight="1"/>
    <row r="349" spans="1:10" ht="14.25" customHeight="1"/>
    <row r="350" spans="1:10" ht="14.25" customHeight="1"/>
    <row r="351" spans="1:10" ht="14.25" customHeight="1"/>
    <row r="352" spans="1:10"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row r="1013" ht="14.25" customHeight="1"/>
    <row r="1014" ht="14.25" customHeight="1"/>
    <row r="1015" ht="14.25" customHeight="1"/>
    <row r="1016" ht="14.25" customHeight="1"/>
    <row r="1017" ht="14.25" customHeight="1"/>
    <row r="1018" ht="14.25" customHeight="1"/>
    <row r="1019" ht="14.25" customHeight="1"/>
    <row r="1020" ht="14.25" customHeight="1"/>
    <row r="1021" ht="14.25" customHeight="1"/>
    <row r="1022" ht="14.25" customHeight="1"/>
    <row r="1023" ht="14.25" customHeight="1"/>
    <row r="1024" ht="14.25" customHeight="1"/>
    <row r="1025" ht="14.25" customHeight="1"/>
    <row r="1026" ht="14.25" customHeight="1"/>
    <row r="1027" ht="14.25" customHeight="1"/>
    <row r="1028" ht="14.25" customHeight="1"/>
    <row r="1029" ht="14.25" customHeight="1"/>
    <row r="1030" ht="14.25" customHeight="1"/>
    <row r="1031" ht="14.25" customHeight="1"/>
    <row r="1032" ht="14.25" customHeight="1"/>
    <row r="1033" ht="14.25" customHeight="1"/>
    <row r="1034" ht="14.25" customHeight="1"/>
    <row r="1035" ht="14.25" customHeight="1"/>
    <row r="1036" ht="14.25" customHeight="1"/>
    <row r="1037" ht="14.25" customHeight="1"/>
    <row r="1038" ht="14.25" customHeight="1"/>
    <row r="1039" ht="14.25" customHeight="1"/>
    <row r="1040" ht="14.25" customHeight="1"/>
    <row r="1041" ht="14.25" customHeight="1"/>
    <row r="1042" ht="14.25" customHeight="1"/>
    <row r="1043" ht="14.25" customHeight="1"/>
    <row r="1044" ht="14.25" customHeight="1"/>
    <row r="1045" ht="14.25" customHeight="1"/>
    <row r="1046" ht="14.25" customHeight="1"/>
    <row r="1047" ht="14.25" customHeight="1"/>
    <row r="1048" ht="14.25" customHeight="1"/>
    <row r="1049" ht="14.25" customHeight="1"/>
    <row r="1050" ht="14.25" customHeight="1"/>
    <row r="1051" ht="14.25" customHeight="1"/>
    <row r="1052" ht="14.25" customHeight="1"/>
    <row r="1053" ht="14.25" customHeight="1"/>
    <row r="1054" ht="14.25" customHeight="1"/>
    <row r="1055" ht="14.25" customHeight="1"/>
    <row r="1056" ht="14.25" customHeight="1"/>
    <row r="1057" ht="14.25" customHeight="1"/>
    <row r="1058" ht="14.25" customHeight="1"/>
    <row r="1059" ht="14.25" customHeight="1"/>
    <row r="1060" ht="14.25" customHeight="1"/>
    <row r="1061" ht="14.25" customHeight="1"/>
    <row r="1062" ht="14.25" customHeight="1"/>
    <row r="1063" ht="14.25" customHeight="1"/>
    <row r="1064" ht="14.25" customHeight="1"/>
    <row r="1065" ht="14.25" customHeight="1"/>
    <row r="1066" ht="14.25" customHeight="1"/>
    <row r="1067" ht="14.25" customHeight="1"/>
    <row r="1068" ht="14.25" customHeight="1"/>
    <row r="1069" ht="14.25" customHeight="1"/>
    <row r="1070" ht="14.25" customHeight="1"/>
    <row r="1071" ht="14.25" customHeight="1"/>
    <row r="1072" ht="14.25" customHeight="1"/>
    <row r="1073" ht="14.25" customHeight="1"/>
    <row r="1074" ht="14.25" customHeight="1"/>
    <row r="1075" ht="14.25" customHeight="1"/>
    <row r="1076" ht="14.25" customHeight="1"/>
    <row r="1077" ht="14.25" customHeight="1"/>
    <row r="1078" ht="14.25" customHeight="1"/>
    <row r="1079" ht="14.25" customHeight="1"/>
    <row r="1080" ht="14.25" customHeight="1"/>
    <row r="1081" ht="14.25" customHeight="1"/>
    <row r="1082" ht="14.25" customHeight="1"/>
    <row r="1083" ht="14.25" customHeight="1"/>
    <row r="1084" ht="14.25" customHeight="1"/>
    <row r="1085" ht="14.25" customHeight="1"/>
    <row r="1086" ht="14.25" customHeight="1"/>
    <row r="1087" ht="14.25" customHeight="1"/>
    <row r="1088" ht="14.25" customHeight="1"/>
    <row r="1089" ht="14.25" customHeight="1"/>
    <row r="1090" ht="14.25" customHeight="1"/>
    <row r="1091" ht="14.25" customHeight="1"/>
    <row r="1092" ht="14.25" customHeight="1"/>
    <row r="1093" ht="14.25" customHeight="1"/>
    <row r="1094" ht="14.25" customHeight="1"/>
    <row r="1095" ht="14.25" customHeight="1"/>
    <row r="1096" ht="14.25" customHeight="1"/>
    <row r="1097" ht="14.25" customHeight="1"/>
    <row r="1098" ht="14.25" customHeight="1"/>
    <row r="1099" ht="14.25" customHeight="1"/>
    <row r="1100" ht="14.25" customHeight="1"/>
    <row r="1101" ht="14.25" customHeight="1"/>
    <row r="1102" ht="14.25" customHeight="1"/>
    <row r="1103" ht="14.25" customHeight="1"/>
    <row r="1104" ht="14.25" customHeight="1"/>
    <row r="1105" ht="14.25" customHeight="1"/>
    <row r="1106" ht="14.25" customHeight="1"/>
    <row r="1107" ht="14.25" customHeight="1"/>
    <row r="1108" ht="14.25" customHeight="1"/>
    <row r="1109" ht="14.25" customHeight="1"/>
    <row r="1110" ht="14.25" customHeight="1"/>
    <row r="1111" ht="14.25" customHeight="1"/>
    <row r="1112" ht="14.25" customHeight="1"/>
    <row r="1113" ht="14.25" customHeight="1"/>
    <row r="1114" ht="14.25" customHeight="1"/>
    <row r="1115" ht="14.25" customHeight="1"/>
    <row r="1116" ht="14.25" customHeight="1"/>
    <row r="1117" ht="14.25" customHeight="1"/>
    <row r="1118" ht="14.25" customHeight="1"/>
    <row r="1119" ht="14.25" customHeight="1"/>
    <row r="1120" ht="14.25" customHeight="1"/>
    <row r="1121" ht="14.25" customHeight="1"/>
    <row r="1122" ht="14.25" customHeight="1"/>
    <row r="1123" ht="14.25" customHeight="1"/>
    <row r="1124" ht="14.25" customHeight="1"/>
    <row r="1125" ht="14.25" customHeight="1"/>
    <row r="1126" ht="14.25" customHeight="1"/>
    <row r="1127" ht="14.25" customHeight="1"/>
    <row r="1128" ht="14.25" customHeight="1"/>
    <row r="1129" ht="14.25" customHeight="1"/>
    <row r="1130" ht="14.25" customHeight="1"/>
    <row r="1131" ht="14.25" customHeight="1"/>
    <row r="1132" ht="14.25" customHeight="1"/>
    <row r="1133" ht="14.25" customHeight="1"/>
    <row r="1134" ht="14.25" customHeight="1"/>
    <row r="1135" ht="14.25" customHeight="1"/>
    <row r="1136" ht="14.25" customHeight="1"/>
    <row r="1137" ht="14.25" customHeight="1"/>
    <row r="1138" ht="14.25" customHeight="1"/>
    <row r="1139" ht="14.25" customHeight="1"/>
    <row r="1140" ht="14.25" customHeight="1"/>
    <row r="1141" ht="14.25" customHeight="1"/>
    <row r="1142" ht="14.25" customHeight="1"/>
    <row r="1143" ht="14.25" customHeight="1"/>
    <row r="1144" ht="14.25" customHeight="1"/>
    <row r="1145" ht="14.25" customHeight="1"/>
    <row r="1146" ht="14.25" customHeight="1"/>
    <row r="1147" ht="14.25" customHeight="1"/>
    <row r="1148" ht="14.25" customHeight="1"/>
    <row r="1149" ht="14.25" customHeight="1"/>
    <row r="1150" ht="14.25" customHeight="1"/>
    <row r="1151" ht="14.25" customHeight="1"/>
    <row r="1152" ht="14.25" customHeight="1"/>
    <row r="1153" ht="14.25" customHeight="1"/>
    <row r="1154" ht="14.25" customHeight="1"/>
    <row r="1155" ht="14.25" customHeight="1"/>
    <row r="1156" ht="14.25" customHeight="1"/>
    <row r="1157" ht="14.25" customHeight="1"/>
    <row r="1158" ht="14.25" customHeight="1"/>
    <row r="1159" ht="14.25" customHeight="1"/>
    <row r="1160" ht="14.25" customHeight="1"/>
    <row r="1161" ht="14.25" customHeight="1"/>
    <row r="1162" ht="14.25" customHeight="1"/>
    <row r="1163" ht="14.25" customHeight="1"/>
    <row r="1164" ht="14.25" customHeight="1"/>
    <row r="1165" ht="14.25" customHeight="1"/>
    <row r="1166" ht="14.25" customHeight="1"/>
    <row r="1167" ht="14.25" customHeight="1"/>
    <row r="1168" ht="14.25" customHeight="1"/>
    <row r="1169" ht="14.25" customHeight="1"/>
    <row r="1170" ht="14.25" customHeight="1"/>
    <row r="1171" ht="14.25" customHeight="1"/>
    <row r="1172" ht="14.25" customHeight="1"/>
    <row r="1173" ht="14.25" customHeight="1"/>
    <row r="1174" ht="14.25" customHeight="1"/>
    <row r="1175" ht="14.25" customHeight="1"/>
    <row r="1176" ht="14.25" customHeight="1"/>
    <row r="1177" ht="14.25" customHeight="1"/>
    <row r="1178" ht="14.25" customHeight="1"/>
    <row r="1179" ht="14.25" customHeight="1"/>
    <row r="1180" ht="14.25" customHeight="1"/>
    <row r="1181" ht="14.25" customHeight="1"/>
    <row r="1182" ht="14.25" customHeight="1"/>
    <row r="1183" ht="14.25" customHeight="1"/>
    <row r="1184" ht="14.25" customHeight="1"/>
    <row r="1185" ht="14.25" customHeight="1"/>
    <row r="1186" ht="14.25" customHeight="1"/>
    <row r="1187" ht="14.25" customHeight="1"/>
    <row r="1188" ht="14.25" customHeight="1"/>
    <row r="1189" ht="14.25" customHeight="1"/>
    <row r="1190" ht="14.25" customHeight="1"/>
    <row r="1191" ht="14.25" customHeight="1"/>
    <row r="1192" ht="14.25" customHeight="1"/>
    <row r="1193" ht="14.25" customHeight="1"/>
    <row r="1194" ht="14.25" customHeight="1"/>
    <row r="1195" ht="14.25" customHeight="1"/>
    <row r="1196" ht="14.25" customHeight="1"/>
    <row r="1197" ht="14.25" customHeight="1"/>
    <row r="1198" ht="14.25" customHeight="1"/>
    <row r="1199" ht="14.25" customHeight="1"/>
    <row r="1200" ht="14.25" customHeight="1"/>
    <row r="1201" ht="14.25" customHeight="1"/>
    <row r="1202" ht="14.25" customHeight="1"/>
    <row r="1203" ht="14.25" customHeight="1"/>
    <row r="1204" ht="14.25" customHeight="1"/>
    <row r="1205" ht="14.25" customHeight="1"/>
    <row r="1206" ht="14.25" customHeight="1"/>
    <row r="1207" ht="14.25" customHeight="1"/>
    <row r="1208" ht="14.25" customHeight="1"/>
    <row r="1209" ht="14.25" customHeight="1"/>
    <row r="1210" ht="14.25" customHeight="1"/>
    <row r="1211" ht="14.25" customHeight="1"/>
    <row r="1212" ht="14.25" customHeight="1"/>
    <row r="1213" ht="14.25" customHeight="1"/>
    <row r="1214" ht="14.25" customHeight="1"/>
    <row r="1215" ht="14.25" customHeight="1"/>
    <row r="1216" ht="14.25" customHeight="1"/>
    <row r="1217" ht="14.25" customHeight="1"/>
    <row r="1218" ht="14.25" customHeight="1"/>
    <row r="1219" ht="14.25" customHeight="1"/>
    <row r="1220" ht="14.25" customHeight="1"/>
    <row r="1221" ht="14.25" customHeight="1"/>
    <row r="1222" ht="14.25" customHeight="1"/>
    <row r="1223" ht="14.25" customHeight="1"/>
    <row r="1224" ht="14.25" customHeight="1"/>
    <row r="1225" ht="14.25" customHeight="1"/>
    <row r="1226" ht="14.25" customHeight="1"/>
    <row r="1227" ht="14.25" customHeight="1"/>
    <row r="1228" ht="14.25" customHeight="1"/>
    <row r="1229" ht="14.25" customHeight="1"/>
    <row r="1230" ht="14.25" customHeight="1"/>
    <row r="1231" ht="14.25" customHeight="1"/>
    <row r="1232" ht="14.25" customHeight="1"/>
    <row r="1233" ht="14.25" customHeight="1"/>
    <row r="1234" ht="14.25" customHeight="1"/>
    <row r="1235" ht="14.25" customHeight="1"/>
    <row r="1236" ht="14.25" customHeight="1"/>
    <row r="1237" ht="14.25" customHeight="1"/>
    <row r="1238" ht="14.25" customHeight="1"/>
    <row r="1239" ht="14.25" customHeight="1"/>
    <row r="1240" ht="14.25" customHeight="1"/>
    <row r="1241" ht="14.25" customHeight="1"/>
    <row r="1242" ht="14.25" customHeight="1"/>
    <row r="1243" ht="14.25" customHeight="1"/>
    <row r="1244" ht="14.25" customHeight="1"/>
    <row r="1245" ht="14.25" customHeight="1"/>
    <row r="1246" ht="14.25" customHeight="1"/>
    <row r="1247" ht="14.25" customHeight="1"/>
    <row r="1248" ht="14.25" customHeight="1"/>
    <row r="1249" ht="14.25" customHeight="1"/>
    <row r="1250" ht="14.25" customHeight="1"/>
    <row r="1251" ht="14.25" customHeight="1"/>
    <row r="1252" ht="14.25" customHeight="1"/>
    <row r="1253" ht="14.25" customHeight="1"/>
    <row r="1254" ht="14.25" customHeight="1"/>
    <row r="1255" ht="14.25" customHeight="1"/>
    <row r="1256" ht="14.25" customHeight="1"/>
    <row r="1257" ht="14.25" customHeight="1"/>
    <row r="1258" ht="14.25" customHeight="1"/>
    <row r="1259" ht="14.25" customHeight="1"/>
    <row r="1260" ht="14.25" customHeight="1"/>
    <row r="1261" ht="14.25" customHeight="1"/>
    <row r="1262" ht="14.25" customHeight="1"/>
    <row r="1263" ht="14.25" customHeight="1"/>
    <row r="1264" ht="14.25" customHeight="1"/>
    <row r="1265" ht="14.25" customHeight="1"/>
    <row r="1266" ht="14.25" customHeight="1"/>
    <row r="1267" ht="14.25" customHeight="1"/>
    <row r="1268" ht="14.25" customHeight="1"/>
    <row r="1269" ht="14.25" customHeight="1"/>
    <row r="1270" ht="14.25" customHeight="1"/>
    <row r="1271" ht="14.25" customHeight="1"/>
    <row r="1272" ht="14.25" customHeight="1"/>
    <row r="1273" ht="14.25" customHeight="1"/>
    <row r="1274" ht="14.25" customHeight="1"/>
    <row r="1275" ht="14.25" customHeight="1"/>
    <row r="1276" ht="14.25" customHeight="1"/>
    <row r="1277" ht="14.25" customHeight="1"/>
    <row r="1278" ht="14.25" customHeight="1"/>
    <row r="1279" ht="14.25" customHeight="1"/>
    <row r="1280" ht="14.25" customHeight="1"/>
    <row r="1281" ht="14.25" customHeight="1"/>
    <row r="1282" ht="14.25" customHeight="1"/>
    <row r="1283" ht="14.25" customHeight="1"/>
    <row r="1284" ht="14.25" customHeight="1"/>
    <row r="1285" ht="14.25" customHeight="1"/>
    <row r="1286" ht="14.25" customHeight="1"/>
    <row r="1287" ht="14.25" customHeight="1"/>
    <row r="1288" ht="14.25" customHeight="1"/>
    <row r="1289" ht="14.25" customHeight="1"/>
    <row r="1290" ht="14.25" customHeight="1"/>
    <row r="1291" ht="14.25" customHeight="1"/>
    <row r="1292" ht="14.25" customHeight="1"/>
    <row r="1293" ht="14.25" customHeight="1"/>
    <row r="1294" ht="14.25" customHeight="1"/>
    <row r="1295" ht="14.25" customHeight="1"/>
    <row r="1296" ht="14.25" customHeight="1"/>
    <row r="1297" ht="14.25" customHeight="1"/>
    <row r="1298" ht="14.25" customHeight="1"/>
    <row r="1299" ht="14.25" customHeight="1"/>
    <row r="1300" ht="14.25" customHeight="1"/>
    <row r="1301" ht="14.25" customHeight="1"/>
    <row r="1302" ht="14.25" customHeight="1"/>
    <row r="1303" ht="14.25" customHeight="1"/>
    <row r="1304" ht="14.25" customHeight="1"/>
    <row r="1305" ht="14.25" customHeight="1"/>
    <row r="1306" ht="14.25" customHeight="1"/>
    <row r="1307" ht="14.25" customHeight="1"/>
    <row r="1308" ht="14.25" customHeight="1"/>
    <row r="1309" ht="14.25" customHeight="1"/>
    <row r="1310" ht="14.25" customHeight="1"/>
    <row r="1311" ht="14.25" customHeight="1"/>
    <row r="1312" ht="14.25" customHeight="1"/>
    <row r="1313" ht="14.25" customHeight="1"/>
    <row r="1314" ht="14.25" customHeight="1"/>
    <row r="1315" ht="14.25" customHeight="1"/>
    <row r="1316" ht="14.25" customHeight="1"/>
    <row r="1317" ht="14.25" customHeight="1"/>
    <row r="1318" ht="14.25" customHeight="1"/>
    <row r="1319" ht="14.25" customHeight="1"/>
    <row r="1320" ht="14.25" customHeight="1"/>
    <row r="1321" ht="14.25" customHeight="1"/>
    <row r="1322" ht="14.25" customHeight="1"/>
    <row r="1323" ht="14.25" customHeight="1"/>
    <row r="1324" ht="14.25" customHeight="1"/>
    <row r="1325" ht="14.25" customHeight="1"/>
    <row r="1326" ht="14.25" customHeight="1"/>
    <row r="1327" ht="14.25" customHeight="1"/>
    <row r="1328" ht="14.25" customHeight="1"/>
    <row r="1329" ht="14.25" customHeight="1"/>
    <row r="1330" ht="14.25" customHeight="1"/>
    <row r="1331" ht="14.25" customHeight="1"/>
    <row r="1332" ht="14.25" customHeight="1"/>
    <row r="1333" ht="14.25" customHeight="1"/>
    <row r="1334" ht="14.25" customHeight="1"/>
    <row r="1335" ht="14.25" customHeight="1"/>
    <row r="1336" ht="14.25" customHeight="1"/>
    <row r="1337" ht="14.25" customHeight="1"/>
    <row r="1338" ht="14.25" customHeight="1"/>
    <row r="1339" ht="14.25" customHeight="1"/>
    <row r="1340" ht="14.25" customHeight="1"/>
    <row r="1341" ht="14.25" customHeight="1"/>
    <row r="1342" ht="14.25" customHeight="1"/>
    <row r="1343" ht="14.25" customHeight="1"/>
    <row r="1344" ht="14.25" customHeight="1"/>
    <row r="1345" ht="14.25" customHeight="1"/>
    <row r="1346" ht="14.25" customHeight="1"/>
    <row r="1347" ht="14.25" customHeight="1"/>
    <row r="1348" ht="14.25" customHeight="1"/>
    <row r="1349" ht="14.25" customHeight="1"/>
    <row r="1350" ht="14.25" customHeight="1"/>
    <row r="1351" ht="14.25" customHeight="1"/>
    <row r="1352" ht="14.25" customHeight="1"/>
    <row r="1353" ht="14.25" customHeight="1"/>
    <row r="1354" ht="14.25" customHeight="1"/>
    <row r="1355" ht="14.25" customHeight="1"/>
    <row r="1356" ht="14.25" customHeight="1"/>
    <row r="1357" ht="14.25" customHeight="1"/>
    <row r="1358" ht="14.25" customHeight="1"/>
    <row r="1359" ht="14.25" customHeight="1"/>
    <row r="1360" ht="14.25" customHeight="1"/>
    <row r="1361" ht="14.25" customHeight="1"/>
    <row r="1362" ht="14.25" customHeight="1"/>
    <row r="1363" ht="14.25" customHeight="1"/>
    <row r="1364" ht="14.25" customHeight="1"/>
    <row r="1365" ht="14.25" customHeight="1"/>
    <row r="1366" ht="14.25" customHeight="1"/>
    <row r="1367" ht="14.25" customHeight="1"/>
    <row r="1368" ht="14.25" customHeight="1"/>
    <row r="1369" ht="14.25" customHeight="1"/>
    <row r="1370" ht="14.25" customHeight="1"/>
    <row r="1371" ht="14.25" customHeight="1"/>
    <row r="1372" ht="14.25" customHeight="1"/>
    <row r="1373" ht="14.25" customHeight="1"/>
    <row r="1374" ht="14.25" customHeight="1"/>
    <row r="1375" ht="14.25" customHeight="1"/>
    <row r="1376" ht="14.25" customHeight="1"/>
    <row r="1377" ht="14.25" customHeight="1"/>
    <row r="1378" ht="14.25" customHeight="1"/>
    <row r="1379" ht="14.25" customHeight="1"/>
    <row r="1380" ht="14.25" customHeight="1"/>
    <row r="1381" ht="14.25" customHeight="1"/>
    <row r="1382" ht="14.25" customHeight="1"/>
    <row r="1383" ht="14.25" customHeight="1"/>
    <row r="1384" ht="14.25" customHeight="1"/>
    <row r="1385" ht="14.25" customHeight="1"/>
    <row r="1386" ht="14.25" customHeight="1"/>
    <row r="1387" ht="14.25" customHeight="1"/>
    <row r="1388" ht="14.25" customHeight="1"/>
    <row r="1389" ht="14.25" customHeight="1"/>
    <row r="1390" ht="14.25" customHeight="1"/>
    <row r="1391" ht="14.25" customHeight="1"/>
    <row r="1392" ht="14.25" customHeight="1"/>
    <row r="1393" ht="14.25" customHeight="1"/>
    <row r="1394" ht="14.25" customHeight="1"/>
    <row r="1395" ht="14.25" customHeight="1"/>
    <row r="1396" ht="14.25" customHeight="1"/>
    <row r="1397" ht="14.25" customHeight="1"/>
    <row r="1398" ht="14.25" customHeight="1"/>
    <row r="1399" ht="14.25" customHeight="1"/>
    <row r="1400" ht="14.25" customHeight="1"/>
    <row r="1401" ht="14.25" customHeight="1"/>
    <row r="1402" ht="14.25" customHeight="1"/>
    <row r="1403" ht="14.25" customHeight="1"/>
    <row r="1404" ht="14.25" customHeight="1"/>
    <row r="1405" ht="14.25" customHeight="1"/>
    <row r="1406" ht="14.25" customHeight="1"/>
    <row r="1407" ht="14.25" customHeight="1"/>
    <row r="1408" ht="14.25" customHeight="1"/>
    <row r="1409" ht="14.25" customHeight="1"/>
    <row r="1410" ht="14.25" customHeight="1"/>
    <row r="1411" ht="14.25" customHeight="1"/>
    <row r="1412" ht="14.25" customHeight="1"/>
    <row r="1413" ht="14.25" customHeight="1"/>
    <row r="1414" ht="14.25" customHeight="1"/>
    <row r="1415" ht="14.25" customHeight="1"/>
    <row r="1416" ht="14.25" customHeight="1"/>
    <row r="1417" ht="14.25" customHeight="1"/>
    <row r="1418" ht="14.25" customHeight="1"/>
    <row r="1419" ht="14.25" customHeight="1"/>
    <row r="1420" ht="14.25" customHeight="1"/>
    <row r="1421" ht="14.25" customHeight="1"/>
    <row r="1422" ht="14.25" customHeight="1"/>
    <row r="1423" ht="14.25" customHeight="1"/>
    <row r="1424" ht="14.25" customHeight="1"/>
    <row r="1425" ht="14.25" customHeight="1"/>
    <row r="1426" ht="14.25" customHeight="1"/>
    <row r="1427" ht="14.25" customHeight="1"/>
    <row r="1428" ht="14.25" customHeight="1"/>
    <row r="1429" ht="14.25" customHeight="1"/>
    <row r="1430" ht="14.25" customHeight="1"/>
    <row r="1431" ht="14.25" customHeight="1"/>
    <row r="1432" ht="14.25" customHeight="1"/>
    <row r="1433" ht="14.25" customHeight="1"/>
    <row r="1434" ht="14.25" customHeight="1"/>
    <row r="1435" ht="14.25" customHeight="1"/>
    <row r="1436" ht="14.25" customHeight="1"/>
    <row r="1437" ht="14.25" customHeight="1"/>
    <row r="1438" ht="14.25" customHeight="1"/>
    <row r="1439" ht="14.25" customHeight="1"/>
    <row r="1440" ht="14.25" customHeight="1"/>
    <row r="1441" ht="14.25" customHeight="1"/>
    <row r="1442" ht="14.25" customHeight="1"/>
    <row r="1443" ht="14.25" customHeight="1"/>
    <row r="1444" ht="14.25" customHeight="1"/>
    <row r="1445" ht="14.25" customHeight="1"/>
    <row r="1446" ht="14.25" customHeight="1"/>
    <row r="1447" ht="14.25" customHeight="1"/>
    <row r="1448" ht="14.25" customHeight="1"/>
    <row r="1449" ht="14.25" customHeight="1"/>
    <row r="1450" ht="14.25" customHeight="1"/>
    <row r="1451" ht="14.25" customHeight="1"/>
    <row r="1452" ht="14.25" customHeight="1"/>
    <row r="1453" ht="14.25" customHeight="1"/>
    <row r="1454" ht="14.25" customHeight="1"/>
    <row r="1455" ht="14.25" customHeight="1"/>
    <row r="1456" ht="14.25" customHeight="1"/>
    <row r="1457" ht="14.25" customHeight="1"/>
    <row r="1458" ht="14.25" customHeight="1"/>
    <row r="1459" ht="14.25" customHeight="1"/>
    <row r="1460" ht="14.25" customHeight="1"/>
    <row r="1461" ht="14.25" customHeight="1"/>
    <row r="1462" ht="14.25" customHeight="1"/>
    <row r="1463" ht="14.25" customHeight="1"/>
    <row r="1464" ht="14.25" customHeight="1"/>
    <row r="1465" ht="14.25" customHeight="1"/>
    <row r="1466" ht="14.25" customHeight="1"/>
    <row r="1467" ht="14.25" customHeight="1"/>
    <row r="1468" ht="14.25" customHeight="1"/>
    <row r="1469" ht="14.25" customHeight="1"/>
    <row r="1470" ht="14.25" customHeight="1"/>
    <row r="1471" ht="14.25" customHeight="1"/>
    <row r="1472" ht="14.25" customHeight="1"/>
    <row r="1473" ht="14.25" customHeight="1"/>
    <row r="1474" ht="14.25" customHeight="1"/>
    <row r="1475" ht="14.25" customHeight="1"/>
    <row r="1476" ht="14.25" customHeight="1"/>
    <row r="1477" ht="14.25" customHeight="1"/>
    <row r="1478" ht="14.25" customHeight="1"/>
    <row r="1479" ht="14.25" customHeight="1"/>
    <row r="1480" ht="14.25" customHeight="1"/>
    <row r="1481" ht="14.25" customHeight="1"/>
    <row r="1482" ht="14.25" customHeight="1"/>
    <row r="1483" ht="14.25" customHeight="1"/>
    <row r="1484" ht="14.25" customHeight="1"/>
    <row r="1485" ht="14.25" customHeight="1"/>
    <row r="1486" ht="14.25" customHeight="1"/>
    <row r="1487" ht="14.25" customHeight="1"/>
    <row r="1488" ht="14.25" customHeight="1"/>
    <row r="1489" ht="14.25" customHeight="1"/>
    <row r="1490" ht="14.25" customHeight="1"/>
    <row r="1491" ht="14.25" customHeight="1"/>
    <row r="1492" ht="14.25" customHeight="1"/>
    <row r="1493" ht="14.25" customHeight="1"/>
    <row r="1494" ht="14.25" customHeight="1"/>
    <row r="1495" ht="14.25" customHeight="1"/>
    <row r="1496" ht="14.25" customHeight="1"/>
    <row r="1497" ht="14.25" customHeight="1"/>
    <row r="1498" ht="14.25" customHeight="1"/>
    <row r="1499" ht="14.25" customHeight="1"/>
    <row r="1500" ht="14.25" customHeight="1"/>
    <row r="1501" ht="14.25" customHeight="1"/>
    <row r="1502" ht="14.25" customHeight="1"/>
    <row r="1503" ht="14.25" customHeight="1"/>
    <row r="1504" ht="14.25" customHeight="1"/>
    <row r="1505" ht="14.25" customHeight="1"/>
    <row r="1506" ht="14.25" customHeight="1"/>
    <row r="1507" ht="14.25" customHeight="1"/>
    <row r="1508" ht="14.25" customHeight="1"/>
    <row r="1509" ht="14.25" customHeight="1"/>
    <row r="1510" ht="14.25" customHeight="1"/>
    <row r="1511" ht="14.25" customHeight="1"/>
    <row r="1512" ht="14.25" customHeight="1"/>
    <row r="1513" ht="14.25" customHeight="1"/>
    <row r="1514" ht="14.25" customHeight="1"/>
    <row r="1515" ht="14.25" customHeight="1"/>
    <row r="1516" ht="14.25" customHeight="1"/>
    <row r="1517" ht="14.25" customHeight="1"/>
    <row r="1518" ht="14.25" customHeight="1"/>
    <row r="1519" ht="14.25" customHeight="1"/>
    <row r="1520" ht="14.25" customHeight="1"/>
    <row r="1521" ht="14.25" customHeight="1"/>
    <row r="1522" ht="14.25" customHeight="1"/>
    <row r="1523" ht="14.25" customHeight="1"/>
    <row r="1524" ht="14.25" customHeight="1"/>
    <row r="1525" ht="14.25" customHeight="1"/>
    <row r="1526" ht="14.25" customHeight="1"/>
    <row r="1527" ht="14.25" customHeight="1"/>
    <row r="1528" ht="14.25" customHeight="1"/>
    <row r="1529" ht="14.25" customHeight="1"/>
    <row r="1530" ht="14.25" customHeight="1"/>
    <row r="1531" ht="14.25" customHeight="1"/>
    <row r="1532" ht="14.25" customHeight="1"/>
    <row r="1533" ht="14.25" customHeight="1"/>
    <row r="1534" ht="14.25" customHeight="1"/>
    <row r="1535" ht="14.25" customHeight="1"/>
    <row r="1536" ht="14.25" customHeight="1"/>
    <row r="1537" ht="14.25" customHeight="1"/>
    <row r="1538" ht="14.25" customHeight="1"/>
    <row r="1539" ht="14.25" customHeight="1"/>
    <row r="1540" ht="14.25" customHeight="1"/>
    <row r="1541" ht="14.25" customHeight="1"/>
    <row r="1542" ht="14.25" customHeight="1"/>
    <row r="1543" ht="14.25" customHeight="1"/>
    <row r="1544" ht="14.25" customHeight="1"/>
    <row r="1545" ht="14.25" customHeight="1"/>
    <row r="1546" ht="14.25" customHeight="1"/>
    <row r="1547" ht="14.25" customHeight="1"/>
    <row r="1548" ht="14.25" customHeight="1"/>
    <row r="1549" ht="14.25" customHeight="1"/>
    <row r="1550" ht="14.25" customHeight="1"/>
    <row r="1551" ht="14.25" customHeight="1"/>
    <row r="1552" ht="14.25" customHeight="1"/>
    <row r="1553" ht="14.25" customHeight="1"/>
    <row r="1554" ht="14.25" customHeight="1"/>
    <row r="1555" ht="14.25" customHeight="1"/>
    <row r="1556" ht="14.25" customHeight="1"/>
    <row r="1557" ht="14.25" customHeight="1"/>
    <row r="1558" ht="14.25" customHeight="1"/>
    <row r="1559" ht="14.25" customHeight="1"/>
    <row r="1560" ht="14.25" customHeight="1"/>
    <row r="1561" ht="14.25" customHeight="1"/>
    <row r="1562" ht="14.25" customHeight="1"/>
    <row r="1563" ht="14.25" customHeight="1"/>
    <row r="1564" ht="14.25" customHeight="1"/>
    <row r="1565" ht="14.25" customHeight="1"/>
    <row r="1566" ht="14.25" customHeight="1"/>
    <row r="1567" ht="14.25" customHeight="1"/>
    <row r="1568" ht="14.25" customHeight="1"/>
    <row r="1569" ht="14.25" customHeight="1"/>
    <row r="1570" ht="14.25" customHeight="1"/>
    <row r="1571" ht="14.25" customHeight="1"/>
    <row r="1572" ht="14.25" customHeight="1"/>
    <row r="1573" ht="14.25" customHeight="1"/>
    <row r="1574" ht="14.25" customHeight="1"/>
    <row r="1575" ht="14.25" customHeight="1"/>
    <row r="1576" ht="14.25" customHeight="1"/>
    <row r="1577" ht="14.25" customHeight="1"/>
    <row r="1578" ht="14.25" customHeight="1"/>
    <row r="1579" ht="14.25" customHeight="1"/>
    <row r="1580" ht="14.25" customHeight="1"/>
    <row r="1581" ht="14.25" customHeight="1"/>
    <row r="1582" ht="14.25" customHeight="1"/>
    <row r="1583" ht="14.25" customHeight="1"/>
    <row r="1584" ht="14.25" customHeight="1"/>
    <row r="1585" ht="14.25" customHeight="1"/>
    <row r="1586" ht="14.25" customHeight="1"/>
    <row r="1587" ht="14.25" customHeight="1"/>
    <row r="1588" ht="14.25" customHeight="1"/>
    <row r="1589" ht="14.25" customHeight="1"/>
    <row r="1590" ht="14.25" customHeight="1"/>
    <row r="1591" ht="14.25" customHeight="1"/>
    <row r="1592" ht="14.25" customHeight="1"/>
    <row r="1593" ht="14.25" customHeight="1"/>
    <row r="1594" ht="14.25" customHeight="1"/>
    <row r="1595" ht="14.25" customHeight="1"/>
    <row r="1596" ht="14.25" customHeight="1"/>
    <row r="1597" ht="14.25" customHeight="1"/>
    <row r="1598" ht="14.25" customHeight="1"/>
    <row r="1599" ht="14.25" customHeight="1"/>
    <row r="1600" ht="14.25" customHeight="1"/>
    <row r="1601" ht="14.25" customHeight="1"/>
    <row r="1602" ht="14.25" customHeight="1"/>
    <row r="1603" ht="14.25" customHeight="1"/>
    <row r="1604" ht="14.25" customHeight="1"/>
    <row r="1605" ht="14.25" customHeight="1"/>
    <row r="1606" ht="14.25" customHeight="1"/>
    <row r="1607" ht="14.25" customHeight="1"/>
    <row r="1608" ht="14.25" customHeight="1"/>
    <row r="1609" ht="14.25" customHeight="1"/>
    <row r="1610" ht="14.25" customHeight="1"/>
    <row r="1611" ht="14.25" customHeight="1"/>
    <row r="1612" ht="14.25" customHeight="1"/>
    <row r="1613" ht="14.25" customHeight="1"/>
    <row r="1614" ht="14.25" customHeight="1"/>
    <row r="1615" ht="14.25" customHeight="1"/>
    <row r="1616" ht="14.25" customHeight="1"/>
    <row r="1617" ht="14.25" customHeight="1"/>
    <row r="1618" ht="14.25" customHeight="1"/>
    <row r="1619" ht="14.25" customHeight="1"/>
    <row r="1620" ht="14.25" customHeight="1"/>
    <row r="1621" ht="14.25" customHeight="1"/>
    <row r="1622" ht="14.25" customHeight="1"/>
    <row r="1623" ht="14.25" customHeight="1"/>
    <row r="1624" ht="14.25" customHeight="1"/>
    <row r="1625" ht="14.25" customHeight="1"/>
    <row r="1626" ht="14.25" customHeight="1"/>
    <row r="1627" ht="14.25" customHeight="1"/>
    <row r="1628" ht="14.25" customHeight="1"/>
    <row r="1629" ht="14.25" customHeight="1"/>
    <row r="1630" ht="14.25" customHeight="1"/>
    <row r="1631" ht="14.25" customHeight="1"/>
    <row r="1632" ht="14.25" customHeight="1"/>
    <row r="1633" ht="14.25" customHeight="1"/>
    <row r="1634" ht="14.25" customHeight="1"/>
    <row r="1635" ht="14.25" customHeight="1"/>
    <row r="1636" ht="14.25" customHeight="1"/>
    <row r="1637" ht="14.25" customHeight="1"/>
    <row r="1638" ht="14.25" customHeight="1"/>
    <row r="1639" ht="14.25" customHeight="1"/>
    <row r="1640" ht="14.25" customHeight="1"/>
    <row r="1641" ht="14.25" customHeight="1"/>
    <row r="1642" ht="14.25" customHeight="1"/>
    <row r="1643" ht="14.25" customHeight="1"/>
    <row r="1644" ht="14.25" customHeight="1"/>
    <row r="1645" ht="14.25" customHeight="1"/>
    <row r="1646" ht="14.25" customHeight="1"/>
    <row r="1647" ht="14.25" customHeight="1"/>
    <row r="1648" ht="14.25" customHeight="1"/>
    <row r="1649" ht="14.25" customHeight="1"/>
    <row r="1650" ht="14.25" customHeight="1"/>
    <row r="1651" ht="14.25" customHeight="1"/>
    <row r="1652" ht="14.25" customHeight="1"/>
    <row r="1653" ht="14.25" customHeight="1"/>
    <row r="1654" ht="14.25" customHeight="1"/>
    <row r="1655" ht="14.25" customHeight="1"/>
    <row r="1656" ht="14.25" customHeight="1"/>
    <row r="1657" ht="14.25" customHeight="1"/>
    <row r="1658" ht="14.25" customHeight="1"/>
    <row r="1659" ht="14.25" customHeight="1"/>
    <row r="1660" ht="14.25" customHeight="1"/>
    <row r="1661" ht="14.25" customHeight="1"/>
    <row r="1662" ht="14.25" customHeight="1"/>
    <row r="1663" ht="14.25" customHeight="1"/>
    <row r="1664" ht="14.25" customHeight="1"/>
    <row r="1665" ht="14.25" customHeight="1"/>
    <row r="1666" ht="14.25" customHeight="1"/>
    <row r="1667" ht="14.25" customHeight="1"/>
    <row r="1668" ht="14.25" customHeight="1"/>
    <row r="1669" ht="14.25" customHeight="1"/>
    <row r="1670" ht="14.25" customHeight="1"/>
    <row r="1671" ht="14.25" customHeight="1"/>
    <row r="1672" ht="14.25" customHeight="1"/>
    <row r="1673" ht="14.25" customHeight="1"/>
    <row r="1674" ht="14.25" customHeight="1"/>
    <row r="1675" ht="14.25" customHeight="1"/>
    <row r="1676" ht="14.25" customHeight="1"/>
    <row r="1677" ht="14.25" customHeight="1"/>
    <row r="1678" ht="14.25" customHeight="1"/>
    <row r="1679" ht="14.25" customHeight="1"/>
    <row r="1680" ht="14.25" customHeight="1"/>
    <row r="1681" ht="14.25" customHeight="1"/>
    <row r="1682" ht="14.25" customHeight="1"/>
    <row r="1683" ht="14.25" customHeight="1"/>
    <row r="1684" ht="14.25" customHeight="1"/>
    <row r="1685" ht="14.25" customHeight="1"/>
    <row r="1686" ht="14.25" customHeight="1"/>
    <row r="1687" ht="14.25" customHeight="1"/>
    <row r="1688" ht="14.25" customHeight="1"/>
    <row r="1689" ht="14.25" customHeight="1"/>
    <row r="1690" ht="14.25" customHeight="1"/>
    <row r="1691" ht="14.25" customHeight="1"/>
    <row r="1692" ht="14.25" customHeight="1"/>
    <row r="1693" ht="14.25" customHeight="1"/>
    <row r="1694" ht="14.25" customHeight="1"/>
    <row r="1695" ht="14.25" customHeight="1"/>
    <row r="1696" ht="14.25" customHeight="1"/>
    <row r="1697" ht="14.25" customHeight="1"/>
    <row r="1698" ht="14.25" customHeight="1"/>
    <row r="1699" ht="14.25" customHeight="1"/>
    <row r="1700" ht="14.25" customHeight="1"/>
    <row r="1701" ht="14.25" customHeight="1"/>
    <row r="1702" ht="14.25" customHeight="1"/>
    <row r="1703" ht="14.25" customHeight="1"/>
    <row r="1704" ht="14.25" customHeight="1"/>
    <row r="1705" ht="14.25" customHeight="1"/>
    <row r="1706" ht="14.25" customHeight="1"/>
    <row r="1707" ht="14.25" customHeight="1"/>
    <row r="1708" ht="14.25" customHeight="1"/>
    <row r="1709" ht="14.25" customHeight="1"/>
    <row r="1710" ht="14.25" customHeight="1"/>
    <row r="1711" ht="14.25" customHeight="1"/>
    <row r="1712" ht="14.25" customHeight="1"/>
    <row r="1713" ht="14.25" customHeight="1"/>
    <row r="1714" ht="14.25" customHeight="1"/>
    <row r="1715" ht="14.25" customHeight="1"/>
    <row r="1716" ht="14.25" customHeight="1"/>
    <row r="1717" ht="14.25" customHeight="1"/>
    <row r="1718" ht="14.25" customHeight="1"/>
    <row r="1719" ht="14.25" customHeight="1"/>
    <row r="1720" ht="14.25" customHeight="1"/>
    <row r="1721" ht="14.25" customHeight="1"/>
    <row r="1722" ht="14.25" customHeight="1"/>
    <row r="1723" ht="14.25" customHeight="1"/>
    <row r="1724" ht="14.25" customHeight="1"/>
    <row r="1725" ht="14.25" customHeight="1"/>
    <row r="1726" ht="14.25" customHeight="1"/>
    <row r="1727" ht="14.25" customHeight="1"/>
    <row r="1728" ht="14.25" customHeight="1"/>
    <row r="1729" ht="14.25" customHeight="1"/>
    <row r="1730" ht="14.25" customHeight="1"/>
    <row r="1731" ht="14.25" customHeight="1"/>
    <row r="1732" ht="14.25" customHeight="1"/>
    <row r="1733" ht="14.25" customHeight="1"/>
    <row r="1734" ht="14.25" customHeight="1"/>
    <row r="1735" ht="14.25" customHeight="1"/>
    <row r="1736" ht="14.25" customHeight="1"/>
    <row r="1737" ht="14.25" customHeight="1"/>
    <row r="1738" ht="14.25" customHeight="1"/>
    <row r="1739" ht="14.25" customHeight="1"/>
    <row r="1740" ht="14.25" customHeight="1"/>
    <row r="1741" ht="14.25" customHeight="1"/>
    <row r="1742" ht="14.25" customHeight="1"/>
    <row r="1743" ht="14.25" customHeight="1"/>
    <row r="1744" ht="14.25" customHeight="1"/>
    <row r="1745" ht="14.25" customHeight="1"/>
    <row r="1746" ht="14.25" customHeight="1"/>
    <row r="1747" ht="14.25" customHeight="1"/>
    <row r="1748" ht="14.25" customHeight="1"/>
    <row r="1749" ht="14.25" customHeight="1"/>
    <row r="1750" ht="14.25" customHeight="1"/>
    <row r="1751" ht="14.25" customHeight="1"/>
    <row r="1752" ht="14.25" customHeight="1"/>
    <row r="1753" ht="14.25" customHeight="1"/>
    <row r="1754" ht="14.25" customHeight="1"/>
    <row r="1755" ht="14.25" customHeight="1"/>
    <row r="1756" ht="14.25" customHeight="1"/>
    <row r="1757" ht="14.25" customHeight="1"/>
    <row r="1758" ht="14.25" customHeight="1"/>
    <row r="1759" ht="14.25" customHeight="1"/>
    <row r="1760" ht="14.25" customHeight="1"/>
    <row r="1761" ht="14.25" customHeight="1"/>
    <row r="1762" ht="14.25" customHeight="1"/>
    <row r="1763" ht="14.25" customHeight="1"/>
    <row r="1764" ht="14.25" customHeight="1"/>
    <row r="1765" ht="14.25" customHeight="1"/>
    <row r="1766" ht="14.25" customHeight="1"/>
    <row r="1767" ht="14.25" customHeight="1"/>
    <row r="1768" ht="14.25" customHeight="1"/>
    <row r="1769" ht="14.25" customHeight="1"/>
    <row r="1770" ht="14.25" customHeight="1"/>
    <row r="1771" ht="14.25" customHeight="1"/>
    <row r="1772" ht="14.25" customHeight="1"/>
    <row r="1773" ht="14.25" customHeight="1"/>
    <row r="1774" ht="14.25" customHeight="1"/>
    <row r="1775" ht="14.25" customHeight="1"/>
    <row r="1776" ht="14.25" customHeight="1"/>
    <row r="1777" ht="14.25" customHeight="1"/>
    <row r="1778" ht="14.25" customHeight="1"/>
    <row r="1779" ht="14.25" customHeight="1"/>
    <row r="1780" ht="14.25" customHeight="1"/>
    <row r="1781" ht="14.25" customHeight="1"/>
    <row r="1782" ht="14.25" customHeight="1"/>
    <row r="1783" ht="14.25" customHeight="1"/>
    <row r="1784" ht="14.25" customHeight="1"/>
    <row r="1785" ht="14.25" customHeight="1"/>
    <row r="1786" ht="14.25" customHeight="1"/>
    <row r="1787" ht="14.25" customHeight="1"/>
    <row r="1788" ht="14.25" customHeight="1"/>
    <row r="1789" ht="14.25" customHeight="1"/>
    <row r="1790" ht="14.25" customHeight="1"/>
    <row r="1791" ht="14.25" customHeight="1"/>
    <row r="1792" ht="14.25" customHeight="1"/>
    <row r="1793" ht="14.25" customHeight="1"/>
    <row r="1794" ht="14.25" customHeight="1"/>
    <row r="1795" ht="14.25" customHeight="1"/>
    <row r="1796" ht="14.25" customHeight="1"/>
    <row r="1797" ht="14.25" customHeight="1"/>
    <row r="1798" ht="14.25" customHeight="1"/>
    <row r="1799" ht="14.25" customHeight="1"/>
    <row r="1800" ht="14.25" customHeight="1"/>
    <row r="1801" ht="14.25" customHeight="1"/>
    <row r="1802" ht="14.25" customHeight="1"/>
    <row r="1803" ht="14.25" customHeight="1"/>
    <row r="1804" ht="14.25" customHeight="1"/>
    <row r="1805" ht="14.25" customHeight="1"/>
    <row r="1806" ht="14.25" customHeight="1"/>
    <row r="1807" ht="14.25" customHeight="1"/>
    <row r="1808" ht="14.25" customHeight="1"/>
    <row r="1809" ht="14.25" customHeight="1"/>
    <row r="1810" ht="14.25" customHeight="1"/>
    <row r="1811" ht="14.25" customHeight="1"/>
    <row r="1812" ht="14.25" customHeight="1"/>
    <row r="1813" ht="14.25" customHeight="1"/>
    <row r="1814" ht="14.25" customHeight="1"/>
    <row r="1815" ht="14.25" customHeight="1"/>
    <row r="1816" ht="14.25" customHeight="1"/>
    <row r="1817" ht="14.25" customHeight="1"/>
    <row r="1818" ht="14.25" customHeight="1"/>
    <row r="1819" ht="14.25" customHeight="1"/>
    <row r="1820" ht="14.25" customHeight="1"/>
    <row r="1821" ht="14.25" customHeight="1"/>
    <row r="1822" ht="14.25" customHeight="1"/>
    <row r="1823" ht="14.25" customHeight="1"/>
    <row r="1824" ht="14.25" customHeight="1"/>
    <row r="1825" ht="14.25" customHeight="1"/>
    <row r="1826" ht="14.25" customHeight="1"/>
    <row r="1827" ht="14.25" customHeight="1"/>
    <row r="1828" ht="14.25" customHeight="1"/>
    <row r="1829" ht="14.25" customHeight="1"/>
    <row r="1830" ht="14.25" customHeight="1"/>
    <row r="1831" ht="14.25" customHeight="1"/>
    <row r="1832" ht="14.25" customHeight="1"/>
    <row r="1833" ht="14.25" customHeight="1"/>
    <row r="1834" ht="14.25" customHeight="1"/>
    <row r="1835" ht="14.25" customHeight="1"/>
    <row r="1836" ht="14.25" customHeight="1"/>
    <row r="1837" ht="14.25" customHeight="1"/>
    <row r="1838" ht="14.25" customHeight="1"/>
    <row r="1839" ht="14.25" customHeight="1"/>
    <row r="1840" ht="14.25" customHeight="1"/>
    <row r="1841" ht="14.25" customHeight="1"/>
    <row r="1842" ht="14.25" customHeight="1"/>
    <row r="1843" ht="14.25" customHeight="1"/>
    <row r="1844" ht="14.25" customHeight="1"/>
    <row r="1845" ht="14.25" customHeight="1"/>
    <row r="1846" ht="14.25" customHeight="1"/>
    <row r="1847" ht="14.25" customHeight="1"/>
    <row r="1848" ht="14.25" customHeight="1"/>
    <row r="1849" ht="14.25" customHeight="1"/>
    <row r="1850" ht="14.25" customHeight="1"/>
    <row r="1851" ht="14.25" customHeight="1"/>
    <row r="1852" ht="14.25" customHeight="1"/>
    <row r="1853" ht="14.25" customHeight="1"/>
    <row r="1854" ht="14.25" customHeight="1"/>
    <row r="1855" ht="14.25" customHeight="1"/>
    <row r="1856" ht="14.25" customHeight="1"/>
    <row r="1857" ht="14.25" customHeight="1"/>
    <row r="1858" ht="14.25" customHeight="1"/>
    <row r="1859" ht="14.25" customHeight="1"/>
    <row r="1860" ht="14.25" customHeight="1"/>
    <row r="1861" ht="14.25" customHeight="1"/>
    <row r="1862" ht="14.25" customHeight="1"/>
    <row r="1863" ht="14.25" customHeight="1"/>
    <row r="1864" ht="14.25" customHeight="1"/>
    <row r="1865" ht="14.25" customHeight="1"/>
    <row r="1866" ht="14.25" customHeight="1"/>
    <row r="1867" ht="14.25" customHeight="1"/>
    <row r="1868" ht="14.25" customHeight="1"/>
    <row r="1869" ht="14.25" customHeight="1"/>
    <row r="1870" ht="14.25" customHeight="1"/>
    <row r="1871" ht="14.25" customHeight="1"/>
    <row r="1872" ht="14.25" customHeight="1"/>
    <row r="1873" ht="14.25" customHeight="1"/>
    <row r="1874" ht="14.25" customHeight="1"/>
    <row r="1875" ht="14.25" customHeight="1"/>
    <row r="1876" ht="14.25" customHeight="1"/>
    <row r="1877" ht="14.25" customHeight="1"/>
    <row r="1878" ht="14.25" customHeight="1"/>
    <row r="1879" ht="14.25" customHeight="1"/>
    <row r="1880" ht="14.25" customHeight="1"/>
    <row r="1881" ht="14.25" customHeight="1"/>
    <row r="1882" ht="14.25" customHeight="1"/>
    <row r="1883" ht="14.25" customHeight="1"/>
    <row r="1884" ht="14.25" customHeight="1"/>
    <row r="1885" ht="14.25" customHeight="1"/>
    <row r="1886" ht="14.25" customHeight="1"/>
    <row r="1887" ht="14.25" customHeight="1"/>
    <row r="1888" ht="14.25" customHeight="1"/>
    <row r="1889" ht="14.25" customHeight="1"/>
    <row r="1890" ht="14.25" customHeight="1"/>
    <row r="1891" ht="14.25" customHeight="1"/>
    <row r="1892" ht="14.25" customHeight="1"/>
    <row r="1893" ht="14.25" customHeight="1"/>
    <row r="1894" ht="14.25" customHeight="1"/>
    <row r="1895" ht="14.25" customHeight="1"/>
    <row r="1896" ht="14.25" customHeight="1"/>
    <row r="1897" ht="14.25" customHeight="1"/>
    <row r="1898" ht="14.25" customHeight="1"/>
    <row r="1899" ht="14.25" customHeight="1"/>
    <row r="1900" ht="14.25" customHeight="1"/>
    <row r="1901" ht="14.25" customHeight="1"/>
    <row r="1902" ht="14.25" customHeight="1"/>
    <row r="1903" ht="14.25" customHeight="1"/>
    <row r="1904" ht="14.25" customHeight="1"/>
    <row r="1905" ht="14.25" customHeight="1"/>
    <row r="1906" ht="14.25" customHeight="1"/>
    <row r="1907" ht="14.25" customHeight="1"/>
    <row r="1908" ht="14.25" customHeight="1"/>
    <row r="1909" ht="14.25" customHeight="1"/>
    <row r="1910" ht="14.25" customHeight="1"/>
    <row r="1911" ht="14.25" customHeight="1"/>
    <row r="1912" ht="14.25" customHeight="1"/>
    <row r="1913" ht="14.25" customHeight="1"/>
    <row r="1914" ht="14.25" customHeight="1"/>
    <row r="1915" ht="14.25" customHeight="1"/>
    <row r="1916" ht="14.25" customHeight="1"/>
    <row r="1917" ht="14.25" customHeight="1"/>
    <row r="1918" ht="14.25" customHeight="1"/>
    <row r="1919" ht="14.25" customHeight="1"/>
    <row r="1920" ht="14.25" customHeight="1"/>
    <row r="1921" ht="14.25" customHeight="1"/>
    <row r="1922" ht="14.25" customHeight="1"/>
    <row r="1923" ht="14.25" customHeight="1"/>
    <row r="1924" ht="14.25" customHeight="1"/>
    <row r="1925" ht="14.25" customHeight="1"/>
    <row r="1926" ht="14.25" customHeight="1"/>
    <row r="1927" ht="14.25" customHeight="1"/>
    <row r="1928" ht="14.25" customHeight="1"/>
    <row r="1929" ht="14.25" customHeight="1"/>
    <row r="1930" ht="14.25" customHeight="1"/>
    <row r="1931" ht="14.25" customHeight="1"/>
    <row r="1932" ht="14.25" customHeight="1"/>
    <row r="1933" ht="14.25" customHeight="1"/>
    <row r="1934" ht="14.25" customHeight="1"/>
    <row r="1935" ht="14.25" customHeight="1"/>
    <row r="1936" ht="14.25" customHeight="1"/>
    <row r="1937" ht="14.25" customHeight="1"/>
    <row r="1938" ht="14.25" customHeight="1"/>
    <row r="1939" ht="14.25" customHeight="1"/>
    <row r="1940" ht="14.25" customHeight="1"/>
    <row r="1941" ht="14.25" customHeight="1"/>
    <row r="1942" ht="14.25" customHeight="1"/>
    <row r="1943" ht="14.25" customHeight="1"/>
    <row r="1944" ht="14.25" customHeight="1"/>
    <row r="1945" ht="14.25" customHeight="1"/>
    <row r="1946" ht="14.25" customHeight="1"/>
    <row r="1947" ht="14.25" customHeight="1"/>
    <row r="1948" ht="14.25" customHeight="1"/>
    <row r="1949" ht="14.25" customHeight="1"/>
    <row r="1950" ht="14.25" customHeight="1"/>
    <row r="1951" ht="14.25" customHeight="1"/>
    <row r="1952" ht="14.25" customHeight="1"/>
    <row r="1953" ht="14.25" customHeight="1"/>
    <row r="1954" ht="14.25" customHeight="1"/>
    <row r="1955" ht="14.25" customHeight="1"/>
    <row r="1956" ht="14.25" customHeight="1"/>
    <row r="1957" ht="14.25" customHeight="1"/>
    <row r="1958" ht="14.25" customHeight="1"/>
    <row r="1959" ht="14.25" customHeight="1"/>
    <row r="1960" ht="14.25" customHeight="1"/>
    <row r="1961" ht="14.25" customHeight="1"/>
    <row r="1962" ht="14.25" customHeight="1"/>
    <row r="1963" ht="14.25" customHeight="1"/>
    <row r="1964" ht="14.25" customHeight="1"/>
    <row r="1965" ht="14.25" customHeight="1"/>
    <row r="1966" ht="14.25" customHeight="1"/>
    <row r="1967" ht="14.25" customHeight="1"/>
    <row r="1968" ht="14.25" customHeight="1"/>
    <row r="1969" ht="14.25" customHeight="1"/>
    <row r="1970" ht="14.25" customHeight="1"/>
    <row r="1971" ht="14.25" customHeight="1"/>
    <row r="1972" ht="14.25" customHeight="1"/>
    <row r="1973" ht="14.25" customHeight="1"/>
    <row r="1974" ht="14.25" customHeight="1"/>
    <row r="1975" ht="14.25" customHeight="1"/>
    <row r="1976" ht="14.25" customHeight="1"/>
    <row r="1977" ht="14.25" customHeight="1"/>
    <row r="1978" ht="14.25" customHeight="1"/>
    <row r="1979" ht="14.25" customHeight="1"/>
    <row r="1980" ht="14.25" customHeight="1"/>
    <row r="1981" ht="14.25" customHeight="1"/>
    <row r="1982" ht="14.25" customHeight="1"/>
    <row r="1983" ht="14.25" customHeight="1"/>
    <row r="1984" ht="14.25" customHeight="1"/>
    <row r="1985" ht="14.25" customHeight="1"/>
    <row r="1986" ht="14.25" customHeight="1"/>
    <row r="1987" ht="14.25" customHeight="1"/>
    <row r="1988" ht="14.25" customHeight="1"/>
    <row r="1989" ht="14.25" customHeight="1"/>
    <row r="1990" ht="14.25" customHeight="1"/>
    <row r="1991" ht="14.25" customHeight="1"/>
    <row r="1992" ht="14.25" customHeight="1"/>
    <row r="1993" ht="14.25" customHeight="1"/>
    <row r="1994" ht="14.25" customHeight="1"/>
    <row r="1995" ht="14.25" customHeight="1"/>
    <row r="1996" ht="14.25" customHeight="1"/>
    <row r="1997" ht="14.25" customHeight="1"/>
    <row r="1998" ht="14.25" customHeight="1"/>
    <row r="1999" ht="14.25" customHeight="1"/>
    <row r="2000" ht="14.25" customHeight="1"/>
    <row r="2001" ht="14.25" customHeight="1"/>
    <row r="2002" ht="14.25" customHeight="1"/>
    <row r="2003" ht="14.25" customHeight="1"/>
    <row r="2004" ht="14.25" customHeight="1"/>
    <row r="2005" ht="14.25" customHeight="1"/>
    <row r="2006" ht="14.25" customHeight="1"/>
    <row r="2007" ht="14.25" customHeight="1"/>
    <row r="2008" ht="14.25" customHeight="1"/>
    <row r="2009" ht="14.25" customHeight="1"/>
    <row r="2010" ht="14.25" customHeight="1"/>
    <row r="2011" ht="14.25" customHeight="1"/>
    <row r="2012" ht="14.25" customHeight="1"/>
    <row r="2013" ht="14.25" customHeight="1"/>
    <row r="2014" ht="14.25" customHeight="1"/>
    <row r="2015" ht="14.25" customHeight="1"/>
    <row r="2016" ht="14.25" customHeight="1"/>
    <row r="2017" ht="14.25" customHeight="1"/>
    <row r="2018" ht="14.25" customHeight="1"/>
    <row r="2019" ht="14.25" customHeight="1"/>
    <row r="2020" ht="14.25" customHeight="1"/>
    <row r="2021" ht="14.25" customHeight="1"/>
    <row r="2022" ht="14.25" customHeight="1"/>
    <row r="2023" ht="14.25" customHeight="1"/>
    <row r="2024" ht="14.25" customHeight="1"/>
    <row r="2025" ht="14.25" customHeight="1"/>
    <row r="2026" ht="14.25" customHeight="1"/>
    <row r="2027" ht="14.25" customHeight="1"/>
    <row r="2028" ht="14.25" customHeight="1"/>
    <row r="2029" ht="14.25" customHeight="1"/>
    <row r="2030" ht="14.25" customHeight="1"/>
    <row r="2031" ht="14.25" customHeight="1"/>
    <row r="2032" ht="14.25" customHeight="1"/>
    <row r="2033" ht="14.25" customHeight="1"/>
    <row r="2034" ht="14.25" customHeight="1"/>
    <row r="2035" ht="14.25" customHeight="1"/>
    <row r="2036" ht="14.25" customHeight="1"/>
    <row r="2037" ht="14.25" customHeight="1"/>
    <row r="2038" ht="14.25" customHeight="1"/>
    <row r="2039" ht="14.25" customHeight="1"/>
    <row r="2040" ht="14.25" customHeight="1"/>
    <row r="2041" ht="14.25" customHeight="1"/>
    <row r="2042" ht="14.25" customHeight="1"/>
    <row r="2043" ht="14.25" customHeight="1"/>
    <row r="2044" ht="14.25" customHeight="1"/>
    <row r="2045" ht="14.25" customHeight="1"/>
    <row r="2046" ht="14.25" customHeight="1"/>
    <row r="2047" ht="14.25" customHeight="1"/>
    <row r="2048" ht="14.25" customHeight="1"/>
    <row r="2049" ht="14.25" customHeight="1"/>
    <row r="2050" ht="14.25" customHeight="1"/>
    <row r="2051" ht="14.25" customHeight="1"/>
    <row r="2052" ht="14.25" customHeight="1"/>
    <row r="2053" ht="14.25" customHeight="1"/>
    <row r="2054" ht="14.25" customHeight="1"/>
    <row r="2055" ht="14.25" customHeight="1"/>
    <row r="2056" ht="14.25" customHeight="1"/>
    <row r="2057" ht="14.25" customHeight="1"/>
    <row r="2058" ht="14.25" customHeight="1"/>
    <row r="2059" ht="14.25" customHeight="1"/>
    <row r="2060" ht="14.25" customHeight="1"/>
    <row r="2061" ht="14.25" customHeight="1"/>
    <row r="2062" ht="14.25" customHeight="1"/>
    <row r="2063" ht="14.25" customHeight="1"/>
    <row r="2064" ht="14.25" customHeight="1"/>
    <row r="2065" ht="14.25" customHeight="1"/>
    <row r="2066" ht="14.25" customHeight="1"/>
    <row r="2067" ht="14.25" customHeight="1"/>
    <row r="2068" ht="14.25" customHeight="1"/>
    <row r="2069" ht="14.25" customHeight="1"/>
    <row r="2070" ht="14.25" customHeight="1"/>
    <row r="2071" ht="14.25" customHeight="1"/>
    <row r="2072" ht="14.25" customHeight="1"/>
    <row r="2073" ht="14.25" customHeight="1"/>
    <row r="2074" ht="14.25" customHeight="1"/>
    <row r="2075" ht="14.25" customHeight="1"/>
    <row r="2076" ht="14.25" customHeight="1"/>
    <row r="2077" ht="14.25" customHeight="1"/>
    <row r="2078" ht="14.25" customHeight="1"/>
    <row r="2079" ht="14.25" customHeight="1"/>
    <row r="2080" ht="14.25" customHeight="1"/>
    <row r="2081" ht="14.25" customHeight="1"/>
    <row r="2082" ht="14.25" customHeight="1"/>
    <row r="2083" ht="14.25" customHeight="1"/>
    <row r="2084" ht="14.25" customHeight="1"/>
    <row r="2085" ht="14.25" customHeight="1"/>
    <row r="2086" ht="14.25" customHeight="1"/>
    <row r="2087" ht="14.25" customHeight="1"/>
    <row r="2088" ht="14.25" customHeight="1"/>
    <row r="2089" ht="14.25" customHeight="1"/>
    <row r="2090" ht="14.25" customHeight="1"/>
    <row r="2091" ht="14.25" customHeight="1"/>
    <row r="2092" ht="14.25" customHeight="1"/>
    <row r="2093" ht="14.25" customHeight="1"/>
    <row r="2094" ht="14.25" customHeight="1"/>
    <row r="2095" ht="14.25" customHeight="1"/>
    <row r="2096" ht="14.25" customHeight="1"/>
    <row r="2097" ht="14.25" customHeight="1"/>
    <row r="2098" ht="14.25" customHeight="1"/>
    <row r="2099" ht="14.25" customHeight="1"/>
    <row r="2100" ht="14.25" customHeight="1"/>
    <row r="2101" ht="14.25" customHeight="1"/>
    <row r="2102" ht="14.25" customHeight="1"/>
    <row r="2103" ht="14.25" customHeight="1"/>
    <row r="2104" ht="14.25" customHeight="1"/>
    <row r="2105" ht="14.25" customHeight="1"/>
    <row r="2106" ht="14.25" customHeight="1"/>
    <row r="2107" ht="14.25" customHeight="1"/>
    <row r="2108" ht="14.25" customHeight="1"/>
    <row r="2109" ht="14.25" customHeight="1"/>
    <row r="2110" ht="14.25" customHeight="1"/>
    <row r="2111" ht="14.25" customHeight="1"/>
    <row r="2112" ht="14.25" customHeight="1"/>
    <row r="2113" ht="14.25" customHeight="1"/>
    <row r="2114" ht="14.25" customHeight="1"/>
    <row r="2115" ht="14.25" customHeight="1"/>
    <row r="2116" ht="14.25" customHeight="1"/>
    <row r="2117" ht="14.25" customHeight="1"/>
    <row r="2118" ht="14.25" customHeight="1"/>
    <row r="2119" ht="14.25" customHeight="1"/>
    <row r="2120" ht="14.25" customHeight="1"/>
    <row r="2121" ht="14.25" customHeight="1"/>
    <row r="2122" ht="14.25" customHeight="1"/>
    <row r="2123" ht="14.25" customHeight="1"/>
    <row r="2124" ht="14.25" customHeight="1"/>
    <row r="2125" ht="14.25" customHeight="1"/>
    <row r="2126" ht="14.25" customHeight="1"/>
    <row r="2127" ht="14.25" customHeight="1"/>
    <row r="2128" ht="14.25" customHeight="1"/>
    <row r="2129" ht="14.25" customHeight="1"/>
    <row r="2130" ht="14.25" customHeight="1"/>
    <row r="2131" ht="14.25" customHeight="1"/>
    <row r="2132" ht="14.25" customHeight="1"/>
    <row r="2133" ht="14.25" customHeight="1"/>
    <row r="2134" ht="14.25" customHeight="1"/>
    <row r="2135" ht="14.25" customHeight="1"/>
    <row r="2136" ht="14.25" customHeight="1"/>
    <row r="2137" ht="14.25" customHeight="1"/>
    <row r="2138" ht="14.25" customHeight="1"/>
    <row r="2139" ht="14.25" customHeight="1"/>
    <row r="2140" ht="14.25" customHeight="1"/>
    <row r="2141" ht="14.25" customHeight="1"/>
    <row r="2142" ht="14.25" customHeight="1"/>
    <row r="2143" ht="14.25" customHeight="1"/>
    <row r="2144" ht="14.25" customHeight="1"/>
    <row r="2145" ht="14.25" customHeight="1"/>
    <row r="2146" ht="14.25" customHeight="1"/>
    <row r="2147" ht="14.25" customHeight="1"/>
    <row r="2148" ht="14.25" customHeight="1"/>
    <row r="2149" ht="14.25" customHeight="1"/>
    <row r="2150" ht="14.25" customHeight="1"/>
    <row r="2151" ht="14.25" customHeight="1"/>
    <row r="2152" ht="14.25" customHeight="1"/>
    <row r="2153" ht="14.25" customHeight="1"/>
    <row r="2154" ht="14.25" customHeight="1"/>
    <row r="2155" ht="14.25" customHeight="1"/>
    <row r="2156" ht="14.25" customHeight="1"/>
    <row r="2157" ht="14.25" customHeight="1"/>
    <row r="2158" ht="14.25" customHeight="1"/>
    <row r="2159" ht="14.25" customHeight="1"/>
    <row r="2160" ht="14.25" customHeight="1"/>
    <row r="2161" ht="14.25" customHeight="1"/>
    <row r="2162" ht="14.25" customHeight="1"/>
    <row r="2163" ht="14.25" customHeight="1"/>
    <row r="2164" ht="14.25" customHeight="1"/>
    <row r="2165" ht="14.25" customHeight="1"/>
    <row r="2166" ht="14.25" customHeight="1"/>
    <row r="2167" ht="14.25" customHeight="1"/>
    <row r="2168" ht="14.25" customHeight="1"/>
    <row r="2169" ht="14.25" customHeight="1"/>
    <row r="2170" ht="14.25" customHeight="1"/>
    <row r="2171" ht="14.25" customHeight="1"/>
    <row r="2172" ht="14.25" customHeight="1"/>
    <row r="2173" ht="14.25" customHeight="1"/>
    <row r="2174" ht="14.25" customHeight="1"/>
    <row r="2175" ht="14.25" customHeight="1"/>
    <row r="2176" ht="14.25" customHeight="1"/>
    <row r="2177" ht="14.25" customHeight="1"/>
    <row r="2178" ht="14.25" customHeight="1"/>
    <row r="2179" ht="14.25" customHeight="1"/>
    <row r="2180" ht="14.25" customHeight="1"/>
    <row r="2181" ht="14.25" customHeight="1"/>
    <row r="2182" ht="14.25" customHeight="1"/>
    <row r="2183" ht="14.25" customHeight="1"/>
    <row r="2184" ht="14.25" customHeight="1"/>
    <row r="2185" ht="14.25" customHeight="1"/>
    <row r="2186" ht="14.25" customHeight="1"/>
    <row r="2187" ht="14.25" customHeight="1"/>
    <row r="2188" ht="14.25" customHeight="1"/>
    <row r="2189" ht="14.25" customHeight="1"/>
    <row r="2190" ht="14.25" customHeight="1"/>
    <row r="2191" ht="14.25" customHeight="1"/>
    <row r="2192" ht="14.25" customHeight="1"/>
    <row r="2193" ht="14.25" customHeight="1"/>
    <row r="2194" ht="14.25" customHeight="1"/>
    <row r="2195" ht="14.25" customHeight="1"/>
    <row r="2196" ht="14.25" customHeight="1"/>
    <row r="2197" ht="14.25" customHeight="1"/>
    <row r="2198" ht="14.25" customHeight="1"/>
    <row r="2199" ht="14.25" customHeight="1"/>
    <row r="2200" ht="14.25" customHeight="1"/>
    <row r="2201" ht="14.25" customHeight="1"/>
    <row r="2202" ht="14.25" customHeight="1"/>
    <row r="2203" ht="14.25" customHeight="1"/>
    <row r="2204" ht="14.25" customHeight="1"/>
    <row r="2205" ht="14.25" customHeight="1"/>
    <row r="2206" ht="14.25" customHeight="1"/>
    <row r="2207" ht="14.25" customHeight="1"/>
    <row r="2208" ht="14.25" customHeight="1"/>
    <row r="2209" ht="14.25" customHeight="1"/>
    <row r="2210" ht="14.25" customHeight="1"/>
    <row r="2211" ht="14.25" customHeight="1"/>
    <row r="2212" ht="14.25" customHeight="1"/>
    <row r="2213" ht="14.25" customHeight="1"/>
    <row r="2214" ht="14.25" customHeight="1"/>
    <row r="2215" ht="14.25" customHeight="1"/>
    <row r="2216" ht="14.25" customHeight="1"/>
    <row r="2217" ht="14.25" customHeight="1"/>
    <row r="2218" ht="14.25" customHeight="1"/>
    <row r="2219" ht="14.25" customHeight="1"/>
    <row r="2220" ht="14.25" customHeight="1"/>
    <row r="2221" ht="14.25" customHeight="1"/>
    <row r="2222" ht="14.25" customHeight="1"/>
    <row r="2223" ht="14.25" customHeight="1"/>
    <row r="2224" ht="14.25" customHeight="1"/>
    <row r="2225" ht="14.25" customHeight="1"/>
    <row r="2226" ht="14.25" customHeight="1"/>
    <row r="2227" ht="14.25" customHeight="1"/>
    <row r="2228" ht="14.25" customHeight="1"/>
    <row r="2229" ht="14.25" customHeight="1"/>
    <row r="2230" ht="14.25" customHeight="1"/>
    <row r="2231" ht="14.25" customHeight="1"/>
    <row r="2232" ht="14.25" customHeight="1"/>
    <row r="2233" ht="14.25" customHeight="1"/>
    <row r="2234" ht="14.25" customHeight="1"/>
    <row r="2235" ht="14.25" customHeight="1"/>
    <row r="2236" ht="14.25" customHeight="1"/>
    <row r="2237" ht="14.25" customHeight="1"/>
    <row r="2238" ht="14.25" customHeight="1"/>
    <row r="2239" ht="14.25" customHeight="1"/>
    <row r="2240" ht="14.25" customHeight="1"/>
    <row r="2241" ht="14.25" customHeight="1"/>
    <row r="2242" ht="14.25" customHeight="1"/>
    <row r="2243" ht="14.25" customHeight="1"/>
    <row r="2244" ht="14.25" customHeight="1"/>
    <row r="2245" ht="14.25" customHeight="1"/>
    <row r="2246" ht="14.25" customHeight="1"/>
    <row r="2247" ht="14.25" customHeight="1"/>
    <row r="2248" ht="14.25" customHeight="1"/>
    <row r="2249" ht="14.25" customHeight="1"/>
    <row r="2250" ht="14.25" customHeight="1"/>
    <row r="2251" ht="14.25" customHeight="1"/>
    <row r="2252" ht="14.25" customHeight="1"/>
    <row r="2253" ht="14.25" customHeight="1"/>
    <row r="2254" ht="14.25" customHeight="1"/>
    <row r="2255" ht="14.25" customHeight="1"/>
    <row r="2256" ht="14.25" customHeight="1"/>
    <row r="2257" ht="14.25" customHeight="1"/>
    <row r="2258" ht="14.25" customHeight="1"/>
    <row r="2259" ht="14.25" customHeight="1"/>
    <row r="2260" ht="14.25" customHeight="1"/>
    <row r="2261" ht="14.25" customHeight="1"/>
    <row r="2262" ht="14.25" customHeight="1"/>
    <row r="2263" ht="14.25" customHeight="1"/>
    <row r="2264" ht="14.25" customHeight="1"/>
    <row r="2265" ht="14.25" customHeight="1"/>
    <row r="2266" ht="14.25" customHeight="1"/>
    <row r="2267" ht="14.25" customHeight="1"/>
    <row r="2268" ht="14.25" customHeight="1"/>
    <row r="2269" ht="14.25" customHeight="1"/>
    <row r="2270" ht="14.25" customHeight="1"/>
    <row r="2271" ht="14.25" customHeight="1"/>
    <row r="2272" ht="14.25" customHeight="1"/>
    <row r="2273" ht="14.25" customHeight="1"/>
    <row r="2274" ht="14.25" customHeight="1"/>
    <row r="2275" ht="14.25" customHeight="1"/>
    <row r="2276" ht="14.25" customHeight="1"/>
    <row r="2277" ht="14.25" customHeight="1"/>
    <row r="2278" ht="14.25" customHeight="1"/>
    <row r="2279" ht="14.25" customHeight="1"/>
    <row r="2280" ht="14.25" customHeight="1"/>
    <row r="2281" ht="14.25" customHeight="1"/>
    <row r="2282" ht="14.25" customHeight="1"/>
    <row r="2283" ht="14.25" customHeight="1"/>
    <row r="2284" ht="14.25" customHeight="1"/>
    <row r="2285" ht="14.25" customHeight="1"/>
    <row r="2286" ht="14.25" customHeight="1"/>
    <row r="2287" ht="14.25" customHeight="1"/>
    <row r="2288" ht="14.25" customHeight="1"/>
    <row r="2289" ht="14.25" customHeight="1"/>
    <row r="2290" ht="14.25" customHeight="1"/>
    <row r="2291" ht="14.25" customHeight="1"/>
    <row r="2292" ht="14.25" customHeight="1"/>
    <row r="2293" ht="14.25" customHeight="1"/>
    <row r="2294" ht="14.25" customHeight="1"/>
    <row r="2295" ht="14.25" customHeight="1"/>
    <row r="2296" ht="14.25" customHeight="1"/>
    <row r="2297" ht="14.25" customHeight="1"/>
    <row r="2298" ht="14.25" customHeight="1"/>
    <row r="2299" ht="14.25" customHeight="1"/>
    <row r="2300" ht="14.25" customHeight="1"/>
    <row r="2301" ht="14.25" customHeight="1"/>
    <row r="2302" ht="14.25" customHeight="1"/>
    <row r="2303" ht="14.25" customHeight="1"/>
    <row r="2304" ht="14.25" customHeight="1"/>
    <row r="2305" ht="14.25" customHeight="1"/>
    <row r="2306" ht="14.25" customHeight="1"/>
    <row r="2307" ht="14.25" customHeight="1"/>
    <row r="2308" ht="14.25" customHeight="1"/>
    <row r="2309" ht="14.25" customHeight="1"/>
    <row r="2310" ht="14.25" customHeight="1"/>
    <row r="2311" ht="14.25" customHeight="1"/>
    <row r="2312" ht="14.25" customHeight="1"/>
    <row r="2313" ht="14.25" customHeight="1"/>
    <row r="2314" ht="14.25" customHeight="1"/>
    <row r="2315" ht="14.25" customHeight="1"/>
    <row r="2316" ht="14.25" customHeight="1"/>
    <row r="2317" ht="14.25" customHeight="1"/>
    <row r="2318" ht="14.25" customHeight="1"/>
    <row r="2319" ht="14.25" customHeight="1"/>
    <row r="2320" ht="14.25" customHeight="1"/>
    <row r="2321" ht="14.25" customHeight="1"/>
    <row r="2322" ht="14.25" customHeight="1"/>
    <row r="2323" ht="14.25" customHeight="1"/>
    <row r="2324" ht="14.25" customHeight="1"/>
    <row r="2325" ht="14.25" customHeight="1"/>
    <row r="2326" ht="14.25" customHeight="1"/>
    <row r="2327" ht="14.25" customHeight="1"/>
    <row r="2328" ht="14.25" customHeight="1"/>
    <row r="2329" ht="14.25" customHeight="1"/>
    <row r="2330" ht="14.25" customHeight="1"/>
    <row r="2331" ht="14.25" customHeight="1"/>
    <row r="2332" ht="14.25" customHeight="1"/>
    <row r="2333" ht="14.25" customHeight="1"/>
    <row r="2334" ht="14.25" customHeight="1"/>
    <row r="2335" ht="14.25" customHeight="1"/>
    <row r="2336" ht="14.25" customHeight="1"/>
    <row r="2337" ht="14.25" customHeight="1"/>
    <row r="2338" ht="14.25" customHeight="1"/>
    <row r="2339" ht="14.25" customHeight="1"/>
    <row r="2340" ht="14.25" customHeight="1"/>
    <row r="2341" ht="14.25" customHeight="1"/>
    <row r="2342" ht="14.25" customHeight="1"/>
    <row r="2343" ht="14.25" customHeight="1"/>
    <row r="2344" ht="14.25" customHeight="1"/>
    <row r="2345" ht="14.25" customHeight="1"/>
    <row r="2346" ht="14.25" customHeight="1"/>
    <row r="2347" ht="14.25" customHeight="1"/>
    <row r="2348" ht="14.25" customHeight="1"/>
    <row r="2349" ht="14.25" customHeight="1"/>
    <row r="2350" ht="14.25" customHeight="1"/>
    <row r="2351" ht="14.25" customHeight="1"/>
    <row r="2352" ht="14.25" customHeight="1"/>
    <row r="2353" ht="14.25" customHeight="1"/>
    <row r="2354" ht="14.25" customHeight="1"/>
    <row r="2355" ht="14.25" customHeight="1"/>
    <row r="2356" ht="14.25" customHeight="1"/>
    <row r="2357" ht="14.25" customHeight="1"/>
    <row r="2358" ht="14.25" customHeight="1"/>
    <row r="2359" ht="14.25" customHeight="1"/>
    <row r="2360" ht="14.25" customHeight="1"/>
    <row r="2361" ht="14.25" customHeight="1"/>
    <row r="2362" ht="14.25" customHeight="1"/>
    <row r="2363" ht="14.25" customHeight="1"/>
    <row r="2364" ht="14.25" customHeight="1"/>
    <row r="2365" ht="14.25" customHeight="1"/>
    <row r="2366" ht="14.25" customHeight="1"/>
    <row r="2367" ht="14.25" customHeight="1"/>
    <row r="2368" ht="14.25" customHeight="1"/>
    <row r="2369" ht="14.25" customHeight="1"/>
    <row r="2370" ht="14.25" customHeight="1"/>
    <row r="2371" ht="14.25" customHeight="1"/>
    <row r="2372" ht="14.25" customHeight="1"/>
    <row r="2373" ht="14.25" customHeight="1"/>
    <row r="2374" ht="14.25" customHeight="1"/>
    <row r="2375" ht="14.25" customHeight="1"/>
    <row r="2376" ht="14.25" customHeight="1"/>
    <row r="2377" ht="14.25" customHeight="1"/>
    <row r="2378" ht="14.25" customHeight="1"/>
    <row r="2379" ht="14.25" customHeight="1"/>
    <row r="2380" ht="14.25" customHeight="1"/>
    <row r="2381" ht="14.25" customHeight="1"/>
    <row r="2382" ht="14.25" customHeight="1"/>
    <row r="2383" ht="14.25" customHeight="1"/>
    <row r="2384" ht="14.25" customHeight="1"/>
    <row r="2385" ht="14.25" customHeight="1"/>
    <row r="2386" ht="14.25" customHeight="1"/>
    <row r="2387" ht="14.25" customHeight="1"/>
    <row r="2388" ht="14.25" customHeight="1"/>
    <row r="2389" ht="14.25" customHeight="1"/>
    <row r="2390" ht="14.25" customHeight="1"/>
    <row r="2391" ht="14.25" customHeight="1"/>
    <row r="2392" ht="14.25" customHeight="1"/>
    <row r="2393" ht="14.25" customHeight="1"/>
    <row r="2394" ht="14.25" customHeight="1"/>
    <row r="2395" ht="14.25" customHeight="1"/>
    <row r="2396" ht="14.25" customHeight="1"/>
    <row r="2397" ht="14.25" customHeight="1"/>
    <row r="2398" ht="14.25" customHeight="1"/>
    <row r="2399" ht="14.25" customHeight="1"/>
    <row r="2400" ht="14.25" customHeight="1"/>
    <row r="2401" ht="14.25" customHeight="1"/>
    <row r="2402" ht="14.25" customHeight="1"/>
    <row r="2403" ht="14.25" customHeight="1"/>
    <row r="2404" ht="14.25" customHeight="1"/>
    <row r="2405" ht="14.25" customHeight="1"/>
    <row r="2406" ht="14.25" customHeight="1"/>
    <row r="2407" ht="14.25" customHeight="1"/>
    <row r="2408" ht="14.25" customHeight="1"/>
    <row r="2409" ht="14.25" customHeight="1"/>
    <row r="2410" ht="14.25" customHeight="1"/>
    <row r="2411" ht="14.25" customHeight="1"/>
    <row r="2412" ht="14.25" customHeight="1"/>
    <row r="2413" ht="14.25" customHeight="1"/>
    <row r="2414" ht="14.25" customHeight="1"/>
    <row r="2415" ht="14.25" customHeight="1"/>
    <row r="2416" ht="14.25" customHeight="1"/>
    <row r="2417" ht="14.25" customHeight="1"/>
    <row r="2418" ht="14.25" customHeight="1"/>
    <row r="2419" ht="14.25" customHeight="1"/>
    <row r="2420" ht="14.25" customHeight="1"/>
    <row r="2421" ht="14.25" customHeight="1"/>
    <row r="2422" ht="14.25" customHeight="1"/>
    <row r="2423" ht="14.25" customHeight="1"/>
    <row r="2424" ht="14.25" customHeight="1"/>
    <row r="2425" ht="14.25" customHeight="1"/>
    <row r="2426" ht="14.25" customHeight="1"/>
    <row r="2427" ht="14.25" customHeight="1"/>
    <row r="2428" ht="14.25" customHeight="1"/>
    <row r="2429" ht="14.25" customHeight="1"/>
    <row r="2430" ht="14.25" customHeight="1"/>
    <row r="2431" ht="14.25" customHeight="1"/>
    <row r="2432" ht="14.25" customHeight="1"/>
    <row r="2433" ht="14.25" customHeight="1"/>
    <row r="2434" ht="14.25" customHeight="1"/>
    <row r="2435" ht="14.25" customHeight="1"/>
    <row r="2436" ht="14.25" customHeight="1"/>
    <row r="2437" ht="14.25" customHeight="1"/>
    <row r="2438" ht="14.25" customHeight="1"/>
    <row r="2439" ht="14.25" customHeight="1"/>
    <row r="2440" ht="14.25" customHeight="1"/>
    <row r="2441" ht="14.25" customHeight="1"/>
    <row r="2442" ht="14.25" customHeight="1"/>
    <row r="2443" ht="14.25" customHeight="1"/>
    <row r="2444" ht="14.25" customHeight="1"/>
    <row r="2445" ht="14.25" customHeight="1"/>
    <row r="2446" ht="14.25" customHeight="1"/>
    <row r="2447" ht="14.25" customHeight="1"/>
    <row r="2448" ht="14.25" customHeight="1"/>
    <row r="2449" ht="14.25" customHeight="1"/>
    <row r="2450" ht="14.25" customHeight="1"/>
    <row r="2451" ht="14.25" customHeight="1"/>
    <row r="2452" ht="14.25" customHeight="1"/>
    <row r="2453" ht="14.25" customHeight="1"/>
    <row r="2454" ht="14.25" customHeight="1"/>
    <row r="2455" ht="14.25" customHeight="1"/>
    <row r="2456" ht="14.25" customHeight="1"/>
    <row r="2457" ht="14.25" customHeight="1"/>
    <row r="2458" ht="14.25" customHeight="1"/>
    <row r="2459" ht="14.25" customHeight="1"/>
    <row r="2460" ht="14.25" customHeight="1"/>
    <row r="2461" ht="14.25" customHeight="1"/>
    <row r="2462" ht="14.25" customHeight="1"/>
    <row r="2463" ht="14.25" customHeight="1"/>
    <row r="2464" ht="14.25" customHeight="1"/>
    <row r="2465" ht="14.25" customHeight="1"/>
    <row r="2466" ht="14.25" customHeight="1"/>
    <row r="2467" ht="14.25" customHeight="1"/>
    <row r="2468" ht="14.25" customHeight="1"/>
    <row r="2469" ht="14.25" customHeight="1"/>
    <row r="2470" ht="14.25" customHeight="1"/>
    <row r="2471" ht="14.25" customHeight="1"/>
    <row r="2472" ht="14.25" customHeight="1"/>
    <row r="2473" ht="14.25" customHeight="1"/>
    <row r="2474" ht="14.25" customHeight="1"/>
    <row r="2475" ht="14.25" customHeight="1"/>
    <row r="2476" ht="14.25" customHeight="1"/>
    <row r="2477" ht="14.25" customHeight="1"/>
    <row r="2478" ht="14.25" customHeight="1"/>
    <row r="2479" ht="14.25" customHeight="1"/>
    <row r="2480" ht="14.25" customHeight="1"/>
    <row r="2481" ht="14.25" customHeight="1"/>
    <row r="2482" ht="14.25" customHeight="1"/>
    <row r="2483" ht="14.25" customHeight="1"/>
    <row r="2484" ht="14.25" customHeight="1"/>
    <row r="2485" ht="14.25" customHeight="1"/>
    <row r="2486" ht="14.25" customHeight="1"/>
    <row r="2487" ht="14.25" customHeight="1"/>
    <row r="2488" ht="14.25" customHeight="1"/>
    <row r="2489" ht="14.25" customHeight="1"/>
    <row r="2490" ht="14.25" customHeight="1"/>
    <row r="2491" ht="14.25" customHeight="1"/>
    <row r="2492" ht="14.25" customHeight="1"/>
    <row r="2493" ht="14.25" customHeight="1"/>
    <row r="2494" ht="14.25" customHeight="1"/>
    <row r="2495" ht="14.25" customHeight="1"/>
    <row r="2496" ht="14.25" customHeight="1"/>
    <row r="2497" ht="14.25" customHeight="1"/>
    <row r="2498" ht="14.25" customHeight="1"/>
    <row r="2499" ht="14.25" customHeight="1"/>
    <row r="2500" ht="14.25" customHeight="1"/>
    <row r="2501" ht="14.25" customHeight="1"/>
    <row r="2502" ht="14.25" customHeight="1"/>
    <row r="2503" ht="14.25" customHeight="1"/>
    <row r="2504" ht="14.25" customHeight="1"/>
    <row r="2505" ht="14.25" customHeight="1"/>
    <row r="2506" ht="14.25" customHeight="1"/>
    <row r="2507" ht="14.25" customHeight="1"/>
    <row r="2508" ht="14.25" customHeight="1"/>
    <row r="2509" ht="14.25" customHeight="1"/>
    <row r="2510" ht="14.25" customHeight="1"/>
    <row r="2511" ht="14.25" customHeight="1"/>
    <row r="2512" ht="14.25" customHeight="1"/>
    <row r="2513" ht="14.25" customHeight="1"/>
    <row r="2514" ht="14.25" customHeight="1"/>
    <row r="2515" ht="14.25" customHeight="1"/>
    <row r="2516" ht="14.25" customHeight="1"/>
    <row r="2517" ht="14.25" customHeight="1"/>
    <row r="2518" ht="14.25" customHeight="1"/>
    <row r="2519" ht="14.25" customHeight="1"/>
    <row r="2520" ht="14.25" customHeight="1"/>
    <row r="2521" ht="14.25" customHeight="1"/>
    <row r="2522" ht="14.25" customHeight="1"/>
    <row r="2523" ht="14.25" customHeight="1"/>
    <row r="2524" ht="14.25" customHeight="1"/>
    <row r="2525" ht="14.25" customHeight="1"/>
    <row r="2526" ht="14.25" customHeight="1"/>
    <row r="2527" ht="14.25" customHeight="1"/>
    <row r="2528" ht="14.25" customHeight="1"/>
    <row r="2529" ht="14.25" customHeight="1"/>
    <row r="2530" ht="14.25" customHeight="1"/>
    <row r="2531" ht="14.25" customHeight="1"/>
    <row r="2532" ht="14.25" customHeight="1"/>
    <row r="2533" ht="14.25" customHeight="1"/>
    <row r="2534" ht="14.25" customHeight="1"/>
    <row r="2535" ht="14.25" customHeight="1"/>
    <row r="2536" ht="14.25" customHeight="1"/>
    <row r="2537" ht="14.25" customHeight="1"/>
    <row r="2538" ht="14.25" customHeight="1"/>
    <row r="2539" ht="14.25" customHeight="1"/>
    <row r="2540" ht="14.25" customHeight="1"/>
    <row r="2541" ht="14.25" customHeight="1"/>
    <row r="2542" ht="14.25" customHeight="1"/>
    <row r="2543" ht="14.25" customHeight="1"/>
    <row r="2544" ht="14.25" customHeight="1"/>
    <row r="2545" ht="14.25" customHeight="1"/>
    <row r="2546" ht="14.25" customHeight="1"/>
    <row r="2547" ht="14.25" customHeight="1"/>
    <row r="2548" ht="14.25" customHeight="1"/>
    <row r="2549" ht="14.25" customHeight="1"/>
    <row r="2550" ht="14.25" customHeight="1"/>
    <row r="2551" ht="14.25" customHeight="1"/>
    <row r="2552" ht="14.25" customHeight="1"/>
    <row r="2553" ht="14.25" customHeight="1"/>
    <row r="2554" ht="14.25" customHeight="1"/>
    <row r="2555" ht="14.25" customHeight="1"/>
    <row r="2556" ht="14.25" customHeight="1"/>
    <row r="2557" ht="14.25" customHeight="1"/>
    <row r="2558" ht="14.25" customHeight="1"/>
    <row r="2559" ht="14.25" customHeight="1"/>
    <row r="2560" ht="14.25" customHeight="1"/>
    <row r="2561" ht="14.25" customHeight="1"/>
    <row r="2562" ht="14.25" customHeight="1"/>
    <row r="2563" ht="14.25" customHeight="1"/>
    <row r="2564" ht="14.25" customHeight="1"/>
    <row r="2565" ht="14.25" customHeight="1"/>
    <row r="2566" ht="14.25" customHeight="1"/>
    <row r="2567" ht="14.25" customHeight="1"/>
    <row r="2568" ht="14.25" customHeight="1"/>
    <row r="2569" ht="14.25" customHeight="1"/>
    <row r="2570" ht="14.25" customHeight="1"/>
    <row r="2571" ht="14.25" customHeight="1"/>
    <row r="2572" ht="14.25" customHeight="1"/>
    <row r="2573" ht="14.25" customHeight="1"/>
    <row r="2574" ht="14.25" customHeight="1"/>
    <row r="2575" ht="14.25" customHeight="1"/>
    <row r="2576" ht="14.25" customHeight="1"/>
    <row r="2577" ht="14.25" customHeight="1"/>
    <row r="2578" ht="14.25" customHeight="1"/>
    <row r="2579" ht="14.25" customHeight="1"/>
    <row r="2580" ht="14.25" customHeight="1"/>
    <row r="2581" ht="14.25" customHeight="1"/>
    <row r="2582" ht="14.25" customHeight="1"/>
    <row r="2583" ht="14.25" customHeight="1"/>
    <row r="2584" ht="14.25" customHeight="1"/>
    <row r="2585" ht="14.25" customHeight="1"/>
    <row r="2586" ht="14.25" customHeight="1"/>
    <row r="2587" ht="14.25" customHeight="1"/>
    <row r="2588" ht="14.25" customHeight="1"/>
    <row r="2589" ht="14.25" customHeight="1"/>
    <row r="2590" ht="14.25" customHeight="1"/>
    <row r="2591" ht="14.25" customHeight="1"/>
    <row r="2592" ht="14.25" customHeight="1"/>
    <row r="2593" ht="14.25" customHeight="1"/>
    <row r="2594" ht="14.25" customHeight="1"/>
    <row r="2595" ht="14.25" customHeight="1"/>
    <row r="2596" ht="14.25" customHeight="1"/>
    <row r="2597" ht="14.25" customHeight="1"/>
    <row r="2598" ht="14.25" customHeight="1"/>
    <row r="2599" ht="14.25" customHeight="1"/>
    <row r="2600" ht="14.25" customHeight="1"/>
    <row r="2601" ht="14.25" customHeight="1"/>
    <row r="2602" ht="14.25" customHeight="1"/>
    <row r="2603" ht="14.25" customHeight="1"/>
    <row r="2604" ht="14.25" customHeight="1"/>
    <row r="2605" ht="14.25" customHeight="1"/>
    <row r="2606" ht="14.25" customHeight="1"/>
    <row r="2607" ht="14.25" customHeight="1"/>
    <row r="2608" ht="14.25" customHeight="1"/>
    <row r="2609" ht="14.25" customHeight="1"/>
    <row r="2610" ht="14.25" customHeight="1"/>
    <row r="2611" ht="14.25" customHeight="1"/>
    <row r="2612" ht="14.25" customHeight="1"/>
    <row r="2613" ht="14.25" customHeight="1"/>
    <row r="2614" ht="14.25" customHeight="1"/>
    <row r="2615" ht="14.25" customHeight="1"/>
    <row r="2616" ht="14.25" customHeight="1"/>
    <row r="2617" ht="14.25" customHeight="1"/>
    <row r="2618" ht="14.25" customHeight="1"/>
    <row r="2619" ht="14.25" customHeight="1"/>
    <row r="2620" ht="14.25" customHeight="1"/>
    <row r="2621" ht="14.25" customHeight="1"/>
    <row r="2622" ht="14.25" customHeight="1"/>
    <row r="2623" ht="14.25" customHeight="1"/>
    <row r="2624" ht="14.25" customHeight="1"/>
    <row r="2625" ht="14.25" customHeight="1"/>
    <row r="2626" ht="14.25" customHeight="1"/>
    <row r="2627" ht="14.25" customHeight="1"/>
    <row r="2628" ht="14.25" customHeight="1"/>
    <row r="2629" ht="14.25" customHeight="1"/>
    <row r="2630" ht="14.25" customHeight="1"/>
    <row r="2631" ht="14.25" customHeight="1"/>
    <row r="2632" ht="14.25" customHeight="1"/>
    <row r="2633" ht="14.25" customHeight="1"/>
    <row r="2634" ht="14.25" customHeight="1"/>
    <row r="2635" ht="14.25" customHeight="1"/>
    <row r="2636" ht="14.25" customHeight="1"/>
    <row r="2637" ht="14.25" customHeight="1"/>
    <row r="2638" ht="14.25" customHeight="1"/>
    <row r="2639" ht="14.25" customHeight="1"/>
    <row r="2640" ht="14.25" customHeight="1"/>
    <row r="2641" ht="14.25" customHeight="1"/>
    <row r="2642" ht="14.25" customHeight="1"/>
    <row r="2643" ht="14.25" customHeight="1"/>
    <row r="2644" ht="14.25" customHeight="1"/>
    <row r="2645" ht="14.25" customHeight="1"/>
    <row r="2646" ht="14.25" customHeight="1"/>
    <row r="2647" ht="14.25" customHeight="1"/>
    <row r="2648" ht="14.25" customHeight="1"/>
    <row r="2649" ht="14.25" customHeight="1"/>
    <row r="2650" ht="14.25" customHeight="1"/>
    <row r="2651" ht="14.25" customHeight="1"/>
    <row r="2652" ht="14.25" customHeight="1"/>
    <row r="2653" ht="14.25" customHeight="1"/>
    <row r="2654" ht="14.25" customHeight="1"/>
    <row r="2655" ht="14.25" customHeight="1"/>
    <row r="2656" ht="14.25" customHeight="1"/>
    <row r="2657" ht="14.25" customHeight="1"/>
    <row r="2658" ht="14.25" customHeight="1"/>
    <row r="2659" ht="14.25" customHeight="1"/>
    <row r="2660" ht="14.25" customHeight="1"/>
    <row r="2661" ht="14.25" customHeight="1"/>
    <row r="2662" ht="14.25" customHeight="1"/>
    <row r="2663" ht="14.25" customHeight="1"/>
    <row r="2664" ht="14.25" customHeight="1"/>
    <row r="2665" ht="14.25" customHeight="1"/>
    <row r="2666" ht="14.25" customHeight="1"/>
    <row r="2667" ht="14.25" customHeight="1"/>
    <row r="2668" ht="14.25" customHeight="1"/>
    <row r="2669" ht="14.25" customHeight="1"/>
    <row r="2670" ht="14.25" customHeight="1"/>
    <row r="2671" ht="14.25" customHeight="1"/>
    <row r="2672" ht="14.25" customHeight="1"/>
    <row r="2673" ht="14.25" customHeight="1"/>
    <row r="2674" ht="14.25" customHeight="1"/>
    <row r="2675" ht="14.25" customHeight="1"/>
    <row r="2676" ht="14.25" customHeight="1"/>
    <row r="2677" ht="14.25" customHeight="1"/>
    <row r="2678" ht="14.25" customHeight="1"/>
    <row r="2679" ht="14.25" customHeight="1"/>
    <row r="2680" ht="14.25" customHeight="1"/>
    <row r="2681" ht="14.25" customHeight="1"/>
    <row r="2682" ht="14.25" customHeight="1"/>
    <row r="2683" ht="14.25" customHeight="1"/>
    <row r="2684" ht="14.25" customHeight="1"/>
    <row r="2685" ht="14.25" customHeight="1"/>
    <row r="2686" ht="14.25" customHeight="1"/>
    <row r="2687" ht="14.25" customHeight="1"/>
    <row r="2688" ht="14.25" customHeight="1"/>
    <row r="2689" ht="14.25" customHeight="1"/>
    <row r="2690" ht="14.25" customHeight="1"/>
    <row r="2691" ht="14.25" customHeight="1"/>
    <row r="2692" ht="14.25" customHeight="1"/>
    <row r="2693" ht="14.25" customHeight="1"/>
    <row r="2694" ht="14.25" customHeight="1"/>
    <row r="2695" ht="14.25" customHeight="1"/>
    <row r="2696" ht="14.25" customHeight="1"/>
    <row r="2697" ht="14.25" customHeight="1"/>
    <row r="2698" ht="14.25" customHeight="1"/>
    <row r="2699" ht="14.25" customHeight="1"/>
    <row r="2700" ht="14.25" customHeight="1"/>
    <row r="2701" ht="14.25" customHeight="1"/>
    <row r="2702" ht="14.25" customHeight="1"/>
    <row r="2703" ht="14.25" customHeight="1"/>
    <row r="2704" ht="14.25" customHeight="1"/>
    <row r="2705" ht="14.25" customHeight="1"/>
    <row r="2706" ht="14.25" customHeight="1"/>
    <row r="2707" ht="14.25" customHeight="1"/>
    <row r="2708" ht="14.25" customHeight="1"/>
    <row r="2709" ht="14.25" customHeight="1"/>
    <row r="2710" ht="14.25" customHeight="1"/>
    <row r="2711" ht="14.25" customHeight="1"/>
    <row r="2712" ht="14.25" customHeight="1"/>
    <row r="2713" ht="14.25" customHeight="1"/>
    <row r="2714" ht="14.25" customHeight="1"/>
    <row r="2715" ht="14.25" customHeight="1"/>
    <row r="2716" ht="14.25" customHeight="1"/>
    <row r="2717" ht="14.25" customHeight="1"/>
    <row r="2718" ht="14.25" customHeight="1"/>
    <row r="2719" ht="14.25" customHeight="1"/>
    <row r="2720" ht="14.25" customHeight="1"/>
    <row r="2721" ht="14.25" customHeight="1"/>
    <row r="2722" ht="14.25" customHeight="1"/>
    <row r="2723" ht="14.25" customHeight="1"/>
    <row r="2724" ht="14.25" customHeight="1"/>
    <row r="2725" ht="14.25" customHeight="1"/>
    <row r="2726" ht="14.25" customHeight="1"/>
    <row r="2727" ht="14.25" customHeight="1"/>
    <row r="2728" ht="14.25" customHeight="1"/>
    <row r="2729" ht="14.25" customHeight="1"/>
    <row r="2730" ht="14.25" customHeight="1"/>
    <row r="2731" ht="14.25" customHeight="1"/>
    <row r="2732" ht="14.25" customHeight="1"/>
    <row r="2733" ht="14.25" customHeight="1"/>
    <row r="2734" ht="14.25" customHeight="1"/>
    <row r="2735" ht="14.25" customHeight="1"/>
    <row r="2736" ht="14.25" customHeight="1"/>
    <row r="2737" ht="14.25" customHeight="1"/>
    <row r="2738" ht="14.25" customHeight="1"/>
    <row r="2739" ht="14.25" customHeight="1"/>
    <row r="2740" ht="14.25" customHeight="1"/>
    <row r="2741" ht="14.25" customHeight="1"/>
    <row r="2742" ht="14.25" customHeight="1"/>
    <row r="2743" ht="14.25" customHeight="1"/>
    <row r="2744" ht="14.25" customHeight="1"/>
    <row r="2745" ht="14.25" customHeight="1"/>
    <row r="2746" ht="14.25" customHeight="1"/>
    <row r="2747" ht="14.25" customHeight="1"/>
    <row r="2748" ht="14.25" customHeight="1"/>
    <row r="2749" ht="14.25" customHeight="1"/>
    <row r="2750" ht="14.25" customHeight="1"/>
    <row r="2751" ht="14.25" customHeight="1"/>
    <row r="2752" ht="14.25" customHeight="1"/>
    <row r="2753" ht="14.25" customHeight="1"/>
    <row r="2754" ht="14.25" customHeight="1"/>
    <row r="2755" ht="14.25" customHeight="1"/>
    <row r="2756" ht="14.25" customHeight="1"/>
    <row r="2757" ht="14.25" customHeight="1"/>
    <row r="2758" ht="14.25" customHeight="1"/>
    <row r="2759" ht="14.25" customHeight="1"/>
    <row r="2760" ht="14.25" customHeight="1"/>
    <row r="2761" ht="14.25" customHeight="1"/>
    <row r="2762" ht="14.25" customHeight="1"/>
    <row r="2763" ht="14.25" customHeight="1"/>
    <row r="2764" ht="14.25" customHeight="1"/>
    <row r="2765" ht="14.25" customHeight="1"/>
    <row r="2766" ht="14.25" customHeight="1"/>
    <row r="2767" ht="14.25" customHeight="1"/>
    <row r="2768" ht="14.25" customHeight="1"/>
    <row r="2769" ht="14.25" customHeight="1"/>
    <row r="2770" ht="14.25" customHeight="1"/>
    <row r="2771" ht="14.25" customHeight="1"/>
    <row r="2772" ht="14.25" customHeight="1"/>
    <row r="2773" ht="14.25" customHeight="1"/>
    <row r="2774" ht="14.25" customHeight="1"/>
    <row r="2775" ht="14.25" customHeight="1"/>
    <row r="2776" ht="14.25" customHeight="1"/>
    <row r="2777" ht="14.25" customHeight="1"/>
    <row r="2778" ht="14.25" customHeight="1"/>
    <row r="2779" ht="14.25" customHeight="1"/>
    <row r="2780" ht="14.25" customHeight="1"/>
    <row r="2781" ht="14.25" customHeight="1"/>
    <row r="2782" ht="14.25" customHeight="1"/>
    <row r="2783" ht="14.25" customHeight="1"/>
    <row r="2784" ht="14.25" customHeight="1"/>
    <row r="2785" ht="14.25" customHeight="1"/>
    <row r="2786" ht="14.25" customHeight="1"/>
    <row r="2787" ht="14.25" customHeight="1"/>
    <row r="2788" ht="14.25" customHeight="1"/>
    <row r="2789" ht="14.25" customHeight="1"/>
    <row r="2790" ht="14.25" customHeight="1"/>
    <row r="2791" ht="14.25" customHeight="1"/>
    <row r="2792" ht="14.25" customHeight="1"/>
    <row r="2793" ht="14.25" customHeight="1"/>
    <row r="2794" ht="14.25" customHeight="1"/>
    <row r="2795" ht="14.25" customHeight="1"/>
    <row r="2796" ht="14.25" customHeight="1"/>
    <row r="2797" ht="14.25" customHeight="1"/>
    <row r="2798" ht="14.25" customHeight="1"/>
    <row r="2799" ht="14.25" customHeight="1"/>
    <row r="2800" ht="14.25" customHeight="1"/>
    <row r="2801" ht="14.25" customHeight="1"/>
    <row r="2802" ht="14.25" customHeight="1"/>
    <row r="2803" ht="14.25" customHeight="1"/>
    <row r="2804" ht="14.25" customHeight="1"/>
    <row r="2805" ht="14.25" customHeight="1"/>
    <row r="2806" ht="14.25" customHeight="1"/>
    <row r="2807" ht="14.25" customHeight="1"/>
    <row r="2808" ht="14.25" customHeight="1"/>
    <row r="2809" ht="14.25" customHeight="1"/>
    <row r="2810" ht="14.25" customHeight="1"/>
    <row r="2811" ht="14.25" customHeight="1"/>
    <row r="2812" ht="14.25" customHeight="1"/>
    <row r="2813" ht="14.25" customHeight="1"/>
    <row r="2814" ht="14.25" customHeight="1"/>
    <row r="2815" ht="14.25" customHeight="1"/>
    <row r="2816" ht="14.25" customHeight="1"/>
    <row r="2817" ht="14.25" customHeight="1"/>
    <row r="2818" ht="14.25" customHeight="1"/>
    <row r="2819" ht="14.25" customHeight="1"/>
    <row r="2820" ht="14.25" customHeight="1"/>
    <row r="2821" ht="14.25" customHeight="1"/>
    <row r="2822" ht="14.25" customHeight="1"/>
    <row r="2823" ht="14.25" customHeight="1"/>
    <row r="2824" ht="14.25" customHeight="1"/>
    <row r="2825" ht="14.25" customHeight="1"/>
    <row r="2826" ht="14.25" customHeight="1"/>
    <row r="2827" ht="14.25" customHeight="1"/>
    <row r="2828" ht="14.25" customHeight="1"/>
    <row r="2829" ht="14.25" customHeight="1"/>
    <row r="2830" ht="14.25" customHeight="1"/>
    <row r="2831" ht="14.25" customHeight="1"/>
    <row r="2832" ht="14.25" customHeight="1"/>
    <row r="2833" ht="14.25" customHeight="1"/>
    <row r="2834" ht="14.25" customHeight="1"/>
    <row r="2835" ht="14.25" customHeight="1"/>
    <row r="2836" ht="14.25" customHeight="1"/>
    <row r="2837" ht="14.25" customHeight="1"/>
    <row r="2838" ht="14.25" customHeight="1"/>
    <row r="2839" ht="14.25" customHeight="1"/>
    <row r="2840" ht="14.25" customHeight="1"/>
    <row r="2841" ht="14.25" customHeight="1"/>
    <row r="2842" ht="14.25" customHeight="1"/>
    <row r="2843" ht="14.25" customHeight="1"/>
    <row r="2844" ht="14.25" customHeight="1"/>
    <row r="2845" ht="14.25" customHeight="1"/>
    <row r="2846" ht="14.25" customHeight="1"/>
    <row r="2847" ht="14.25" customHeight="1"/>
    <row r="2848" ht="14.25" customHeight="1"/>
    <row r="2849" ht="14.25" customHeight="1"/>
    <row r="2850" ht="14.25" customHeight="1"/>
    <row r="2851" ht="14.25" customHeight="1"/>
    <row r="2852" ht="14.25" customHeight="1"/>
    <row r="2853" ht="14.25" customHeight="1"/>
    <row r="2854" ht="14.25" customHeight="1"/>
    <row r="2855" ht="14.25" customHeight="1"/>
    <row r="2856" ht="14.25" customHeight="1"/>
    <row r="2857" ht="14.25" customHeight="1"/>
    <row r="2858" ht="14.25" customHeight="1"/>
    <row r="2859" ht="14.25" customHeight="1"/>
    <row r="2860" ht="14.25" customHeight="1"/>
    <row r="2861" ht="14.25" customHeight="1"/>
    <row r="2862" ht="14.25" customHeight="1"/>
    <row r="2863" ht="14.25" customHeight="1"/>
    <row r="2864" ht="14.25" customHeight="1"/>
    <row r="2865" ht="14.25" customHeight="1"/>
    <row r="2866" ht="14.25" customHeight="1"/>
    <row r="2867" ht="14.25" customHeight="1"/>
    <row r="2868" ht="14.25" customHeight="1"/>
    <row r="2869" ht="14.25" customHeight="1"/>
    <row r="2870" ht="14.25" customHeight="1"/>
    <row r="2871" ht="14.25" customHeight="1"/>
    <row r="2872" ht="14.25" customHeight="1"/>
    <row r="2873" ht="14.25" customHeight="1"/>
    <row r="2874" ht="14.25" customHeight="1"/>
    <row r="2875" ht="14.25" customHeight="1"/>
    <row r="2876" ht="14.25" customHeight="1"/>
    <row r="2877" ht="14.25" customHeight="1"/>
    <row r="2878" ht="14.25" customHeight="1"/>
    <row r="2879" ht="14.25" customHeight="1"/>
    <row r="2880" ht="14.25" customHeight="1"/>
    <row r="2881" ht="14.25" customHeight="1"/>
    <row r="2882" ht="14.25" customHeight="1"/>
    <row r="2883" ht="14.25" customHeight="1"/>
    <row r="2884" ht="14.25" customHeight="1"/>
    <row r="2885" ht="14.25" customHeight="1"/>
    <row r="2886" ht="14.25" customHeight="1"/>
    <row r="2887" ht="14.25" customHeight="1"/>
    <row r="2888" ht="14.25" customHeight="1"/>
    <row r="2889" ht="14.25" customHeight="1"/>
    <row r="2890" ht="14.25" customHeight="1"/>
    <row r="2891" ht="14.25" customHeight="1"/>
    <row r="2892" ht="14.25" customHeight="1"/>
    <row r="2893" ht="14.25" customHeight="1"/>
    <row r="2894" ht="14.25" customHeight="1"/>
    <row r="2895" ht="14.25" customHeight="1"/>
    <row r="2896" ht="14.25" customHeight="1"/>
    <row r="2897" ht="14.25" customHeight="1"/>
    <row r="2898" ht="14.25" customHeight="1"/>
    <row r="2899" ht="14.25" customHeight="1"/>
    <row r="2900" ht="14.25" customHeight="1"/>
    <row r="2901" ht="14.25" customHeight="1"/>
    <row r="2902" ht="14.25" customHeight="1"/>
    <row r="2903" ht="14.25" customHeight="1"/>
    <row r="2904" ht="14.25" customHeight="1"/>
    <row r="2905" ht="14.25" customHeight="1"/>
    <row r="2906" ht="14.25" customHeight="1"/>
    <row r="2907" ht="14.25" customHeight="1"/>
    <row r="2908" ht="14.25" customHeight="1"/>
    <row r="2909" ht="14.25" customHeight="1"/>
    <row r="2910" ht="14.25" customHeight="1"/>
    <row r="2911" ht="14.25" customHeight="1"/>
    <row r="2912" ht="14.25" customHeight="1"/>
    <row r="2913" ht="14.25" customHeight="1"/>
    <row r="2914" ht="14.25" customHeight="1"/>
    <row r="2915" ht="14.25" customHeight="1"/>
    <row r="2916" ht="14.25" customHeight="1"/>
    <row r="2917" ht="14.25" customHeight="1"/>
    <row r="2918" ht="14.25" customHeight="1"/>
    <row r="2919" ht="14.25" customHeight="1"/>
    <row r="2920" ht="14.25" customHeight="1"/>
    <row r="2921" ht="14.25" customHeight="1"/>
    <row r="2922" ht="14.25" customHeight="1"/>
    <row r="2923" ht="14.25" customHeight="1"/>
    <row r="2924" ht="14.25" customHeight="1"/>
    <row r="2925" ht="14.25" customHeight="1"/>
    <row r="2926" ht="14.25" customHeight="1"/>
    <row r="2927" ht="14.25" customHeight="1"/>
    <row r="2928" ht="14.25" customHeight="1"/>
    <row r="2929" ht="14.25" customHeight="1"/>
    <row r="2930" ht="14.25" customHeight="1"/>
    <row r="2931" ht="14.25" customHeight="1"/>
    <row r="2932" ht="14.25" customHeight="1"/>
    <row r="2933" ht="14.25" customHeight="1"/>
    <row r="2934" ht="14.25" customHeight="1"/>
    <row r="2935" ht="14.25" customHeight="1"/>
    <row r="2936" ht="14.25" customHeight="1"/>
    <row r="2937" ht="14.25" customHeight="1"/>
    <row r="2938" ht="14.25" customHeight="1"/>
    <row r="2939" ht="14.25" customHeight="1"/>
    <row r="2940" ht="14.25" customHeight="1"/>
    <row r="2941" ht="14.25" customHeight="1"/>
    <row r="2942" ht="14.25" customHeight="1"/>
    <row r="2943" ht="14.25" customHeight="1"/>
    <row r="2944" ht="14.25" customHeight="1"/>
    <row r="2945" ht="14.25" customHeight="1"/>
    <row r="2946" ht="14.25" customHeight="1"/>
    <row r="2947" ht="14.25" customHeight="1"/>
    <row r="2948" ht="14.25" customHeight="1"/>
    <row r="2949" ht="14.25" customHeight="1"/>
    <row r="2950" ht="14.25" customHeight="1"/>
    <row r="2951" ht="14.25" customHeight="1"/>
    <row r="2952" ht="14.25" customHeight="1"/>
    <row r="2953" ht="14.25" customHeight="1"/>
    <row r="2954" ht="14.25" customHeight="1"/>
    <row r="2955" ht="14.25" customHeight="1"/>
    <row r="2956" ht="14.25" customHeight="1"/>
    <row r="2957" ht="14.25" customHeight="1"/>
    <row r="2958" ht="14.25" customHeight="1"/>
    <row r="2959" ht="14.25" customHeight="1"/>
    <row r="2960" ht="14.25" customHeight="1"/>
    <row r="2961" ht="14.25" customHeight="1"/>
    <row r="2962" ht="14.25" customHeight="1"/>
    <row r="2963" ht="14.25" customHeight="1"/>
    <row r="2964" ht="14.25" customHeight="1"/>
    <row r="2965" ht="14.25" customHeight="1"/>
    <row r="2966" ht="14.25" customHeight="1"/>
    <row r="2967" ht="14.25" customHeight="1"/>
    <row r="2968" ht="14.25" customHeight="1"/>
    <row r="2969" ht="14.25" customHeight="1"/>
    <row r="2970" ht="14.25" customHeight="1"/>
    <row r="2971" ht="14.25" customHeight="1"/>
    <row r="2972" ht="14.25" customHeight="1"/>
    <row r="2973" ht="14.25" customHeight="1"/>
    <row r="2974" ht="14.25" customHeight="1"/>
    <row r="2975" ht="14.25" customHeight="1"/>
    <row r="2976" ht="14.25" customHeight="1"/>
    <row r="2977" ht="14.25" customHeight="1"/>
    <row r="2978" ht="14.25" customHeight="1"/>
    <row r="2979" ht="14.25" customHeight="1"/>
    <row r="2980" ht="14.25" customHeight="1"/>
    <row r="2981" ht="14.25" customHeight="1"/>
    <row r="2982" ht="14.25" customHeight="1"/>
    <row r="2983" ht="14.25" customHeight="1"/>
    <row r="2984" ht="14.25" customHeight="1"/>
    <row r="2985" ht="14.25" customHeight="1"/>
    <row r="2986" ht="14.25" customHeight="1"/>
    <row r="2987" ht="14.25" customHeight="1"/>
    <row r="2988" ht="14.25" customHeight="1"/>
    <row r="2989" ht="14.25" customHeight="1"/>
    <row r="2990" ht="14.25" customHeight="1"/>
    <row r="2991" ht="14.25" customHeight="1"/>
    <row r="2992" ht="14.25" customHeight="1"/>
    <row r="2993" ht="14.25" customHeight="1"/>
    <row r="2994" ht="14.25" customHeight="1"/>
    <row r="2995" ht="14.25" customHeight="1"/>
    <row r="2996" ht="14.25" customHeight="1"/>
    <row r="2997" ht="14.25" customHeight="1"/>
    <row r="2998" ht="14.25" customHeight="1"/>
    <row r="2999" ht="14.25" customHeight="1"/>
    <row r="3000" ht="14.25" customHeight="1"/>
    <row r="3001" ht="14.25" customHeight="1"/>
    <row r="3002" ht="14.25" customHeight="1"/>
    <row r="3003" ht="14.25" customHeight="1"/>
    <row r="3004" ht="14.25" customHeight="1"/>
    <row r="3005" ht="14.25" customHeight="1"/>
    <row r="3006" ht="14.25" customHeight="1"/>
    <row r="3007" ht="14.25" customHeight="1"/>
    <row r="3008" ht="14.25" customHeight="1"/>
    <row r="3009" ht="14.25" customHeight="1"/>
    <row r="3010" ht="14.25" customHeight="1"/>
    <row r="3011" ht="14.25" customHeight="1"/>
    <row r="3012" ht="14.25" customHeight="1"/>
    <row r="3013" ht="14.25" customHeight="1"/>
    <row r="3014" ht="14.25" customHeight="1"/>
    <row r="3015" ht="14.25" customHeight="1"/>
    <row r="3016" ht="14.25" customHeight="1"/>
    <row r="3017" ht="14.25" customHeight="1"/>
    <row r="3018" ht="14.25" customHeight="1"/>
    <row r="3019" ht="14.25" customHeight="1"/>
    <row r="3020" ht="14.25" customHeight="1"/>
    <row r="3021" ht="14.25" customHeight="1"/>
    <row r="3022" ht="14.25" customHeight="1"/>
    <row r="3023" ht="14.25" customHeight="1"/>
    <row r="3024" ht="14.25" customHeight="1"/>
    <row r="3025" ht="14.25" customHeight="1"/>
    <row r="3026" ht="14.25" customHeight="1"/>
    <row r="3027" ht="14.25" customHeight="1"/>
    <row r="3028" ht="14.25" customHeight="1"/>
    <row r="3029" ht="14.25" customHeight="1"/>
    <row r="3030" ht="14.25" customHeight="1"/>
    <row r="3031" ht="14.25" customHeight="1"/>
    <row r="3032" ht="14.25" customHeight="1"/>
    <row r="3033" ht="14.25" customHeight="1"/>
    <row r="3034" ht="14.25" customHeight="1"/>
    <row r="3035" ht="14.25" customHeight="1"/>
    <row r="3036" ht="14.25" customHeight="1"/>
    <row r="3037" ht="14.25" customHeight="1"/>
    <row r="3038" ht="14.25" customHeight="1"/>
    <row r="3039" ht="14.25" customHeight="1"/>
    <row r="3040" ht="14.25" customHeight="1"/>
    <row r="3041" ht="14.25" customHeight="1"/>
    <row r="3042" ht="14.25" customHeight="1"/>
    <row r="3043" ht="14.25" customHeight="1"/>
    <row r="3044" ht="14.25" customHeight="1"/>
    <row r="3045" ht="14.25" customHeight="1"/>
    <row r="3046" ht="14.25" customHeight="1"/>
    <row r="3047" ht="14.25" customHeight="1"/>
    <row r="3048" ht="14.25" customHeight="1"/>
    <row r="3049" ht="14.25" customHeight="1"/>
    <row r="3050" ht="14.25" customHeight="1"/>
    <row r="3051" ht="14.25" customHeight="1"/>
    <row r="3052" ht="14.25" customHeight="1"/>
    <row r="3053" ht="14.25" customHeight="1"/>
    <row r="3054" ht="14.25" customHeight="1"/>
    <row r="3055" ht="14.25" customHeight="1"/>
    <row r="3056" ht="14.25" customHeight="1"/>
    <row r="3057" ht="14.25" customHeight="1"/>
    <row r="3058" ht="14.25" customHeight="1"/>
    <row r="3059" ht="14.25" customHeight="1"/>
    <row r="3060" ht="14.25" customHeight="1"/>
    <row r="3061" ht="14.25" customHeight="1"/>
    <row r="3062" ht="14.25" customHeight="1"/>
    <row r="3063" ht="14.25" customHeight="1"/>
    <row r="3064" ht="14.25" customHeight="1"/>
    <row r="3065" ht="14.25" customHeight="1"/>
    <row r="3066" ht="14.25" customHeight="1"/>
    <row r="3067" ht="14.25" customHeight="1"/>
    <row r="3068" ht="14.25" customHeight="1"/>
    <row r="3069" ht="14.25" customHeight="1"/>
    <row r="3070" ht="14.25" customHeight="1"/>
    <row r="3071" ht="14.25" customHeight="1"/>
    <row r="3072" ht="14.25" customHeight="1"/>
    <row r="3073" ht="14.25" customHeight="1"/>
    <row r="3074" ht="14.25" customHeight="1"/>
    <row r="3075" ht="14.25" customHeight="1"/>
    <row r="3076" ht="14.25" customHeight="1"/>
    <row r="3077" ht="14.25" customHeight="1"/>
    <row r="3078" ht="14.25" customHeight="1"/>
    <row r="3079" ht="14.25" customHeight="1"/>
    <row r="3080" ht="14.25" customHeight="1"/>
    <row r="3081" ht="14.25" customHeight="1"/>
    <row r="3082" ht="14.25" customHeight="1"/>
    <row r="3083" ht="14.25" customHeight="1"/>
    <row r="3084" ht="14.25" customHeight="1"/>
    <row r="3085" ht="14.25" customHeight="1"/>
    <row r="3086" ht="14.25" customHeight="1"/>
    <row r="3087" ht="14.25" customHeight="1"/>
    <row r="3088" ht="14.25" customHeight="1"/>
    <row r="3089" ht="14.25" customHeight="1"/>
    <row r="3090" ht="14.25" customHeight="1"/>
    <row r="3091" ht="14.25" customHeight="1"/>
    <row r="3092" ht="14.25" customHeight="1"/>
    <row r="3093" ht="14.25" customHeight="1"/>
    <row r="3094" ht="14.25" customHeight="1"/>
    <row r="3095" ht="14.25" customHeight="1"/>
    <row r="3096" ht="14.25" customHeight="1"/>
    <row r="3097" ht="14.25" customHeight="1"/>
    <row r="3098" ht="14.25" customHeight="1"/>
    <row r="3099" ht="14.25" customHeight="1"/>
    <row r="3100" ht="14.25" customHeight="1"/>
    <row r="3101" ht="14.25" customHeight="1"/>
    <row r="3102" ht="14.25" customHeight="1"/>
    <row r="3103" ht="14.25" customHeight="1"/>
    <row r="3104" ht="14.25" customHeight="1"/>
    <row r="3105" ht="14.25" customHeight="1"/>
    <row r="3106" ht="14.25" customHeight="1"/>
    <row r="3107" ht="14.25" customHeight="1"/>
    <row r="3108" ht="14.25" customHeight="1"/>
    <row r="3109" ht="14.25" customHeight="1"/>
    <row r="3110" ht="14.25" customHeight="1"/>
    <row r="3111" ht="14.25" customHeight="1"/>
    <row r="3112" ht="14.25" customHeight="1"/>
    <row r="3113" ht="14.25" customHeight="1"/>
    <row r="3114" ht="14.25" customHeight="1"/>
    <row r="3115" ht="14.25" customHeight="1"/>
    <row r="3116" ht="14.25" customHeight="1"/>
    <row r="3117" ht="14.25" customHeight="1"/>
    <row r="3118" ht="14.25" customHeight="1"/>
    <row r="3119" ht="14.25" customHeight="1"/>
    <row r="3120" ht="14.25" customHeight="1"/>
    <row r="3121" ht="14.25" customHeight="1"/>
    <row r="3122" ht="14.25" customHeight="1"/>
    <row r="3123" ht="14.25" customHeight="1"/>
    <row r="3124" ht="14.25" customHeight="1"/>
    <row r="3125" ht="14.25" customHeight="1"/>
    <row r="3126" ht="14.25" customHeight="1"/>
    <row r="3127" ht="14.25" customHeight="1"/>
    <row r="3128" ht="14.25" customHeight="1"/>
    <row r="3129" ht="14.25" customHeight="1"/>
    <row r="3130" ht="14.25" customHeight="1"/>
    <row r="3131" ht="14.25" customHeight="1"/>
    <row r="3132" ht="14.25" customHeight="1"/>
    <row r="3133" ht="14.25" customHeight="1"/>
    <row r="3134" ht="14.25" customHeight="1"/>
    <row r="3135" ht="14.25" customHeight="1"/>
    <row r="3136" ht="14.25" customHeight="1"/>
    <row r="3137" ht="14.25" customHeight="1"/>
    <row r="3138" ht="14.25" customHeight="1"/>
    <row r="3139" ht="14.25" customHeight="1"/>
    <row r="3140" ht="14.25" customHeight="1"/>
    <row r="3141" ht="14.25" customHeight="1"/>
    <row r="3142" ht="14.25" customHeight="1"/>
    <row r="3143" ht="14.25" customHeight="1"/>
    <row r="3144" ht="14.25" customHeight="1"/>
    <row r="3145" ht="14.25" customHeight="1"/>
    <row r="3146" ht="14.25" customHeight="1"/>
    <row r="3147" ht="14.25" customHeight="1"/>
    <row r="3148" ht="14.25" customHeight="1"/>
    <row r="3149" ht="14.25" customHeight="1"/>
    <row r="3150" ht="14.25" customHeight="1"/>
    <row r="3151" ht="14.25" customHeight="1"/>
    <row r="3152" ht="14.25" customHeight="1"/>
    <row r="3153" ht="14.25" customHeight="1"/>
    <row r="3154" ht="14.25" customHeight="1"/>
    <row r="3155" ht="14.25" customHeight="1"/>
    <row r="3156" ht="14.25" customHeight="1"/>
    <row r="3157" ht="14.25" customHeight="1"/>
    <row r="3158" ht="14.25" customHeight="1"/>
    <row r="3159" ht="14.25" customHeight="1"/>
    <row r="3160" ht="14.25" customHeight="1"/>
    <row r="3161" ht="14.25" customHeight="1"/>
    <row r="3162" ht="14.25" customHeight="1"/>
    <row r="3163" ht="14.25" customHeight="1"/>
    <row r="3164" ht="14.25" customHeight="1"/>
    <row r="3165" ht="14.25" customHeight="1"/>
    <row r="3166" ht="14.25" customHeight="1"/>
    <row r="3167" ht="14.25" customHeight="1"/>
    <row r="3168" ht="14.25" customHeight="1"/>
    <row r="3169" ht="14.25" customHeight="1"/>
    <row r="3170" ht="14.25" customHeight="1"/>
    <row r="3171" ht="14.25" customHeight="1"/>
    <row r="3172" ht="14.25" customHeight="1"/>
    <row r="3173" ht="14.25" customHeight="1"/>
    <row r="3174" ht="14.25" customHeight="1"/>
    <row r="3175" ht="14.25" customHeight="1"/>
    <row r="3176" ht="14.25" customHeight="1"/>
    <row r="3177" ht="14.25" customHeight="1"/>
    <row r="3178" ht="14.25" customHeight="1"/>
    <row r="3179" ht="14.25" customHeight="1"/>
    <row r="3180" ht="14.25" customHeight="1"/>
    <row r="3181" ht="14.25" customHeight="1"/>
    <row r="3182" ht="14.25" customHeight="1"/>
    <row r="3183" ht="14.25" customHeight="1"/>
    <row r="3184" ht="14.25" customHeight="1"/>
    <row r="3185" ht="14.25" customHeight="1"/>
    <row r="3186" ht="14.25" customHeight="1"/>
    <row r="3187" ht="14.25" customHeight="1"/>
    <row r="3188" ht="14.25" customHeight="1"/>
    <row r="3189" ht="14.25" customHeight="1"/>
    <row r="3190" ht="14.25" customHeight="1"/>
    <row r="3191" ht="14.25" customHeight="1"/>
    <row r="3192" ht="14.25" customHeight="1"/>
    <row r="3193" ht="14.25" customHeight="1"/>
    <row r="3194" ht="14.25" customHeight="1"/>
    <row r="3195" ht="14.25" customHeight="1"/>
    <row r="3196" ht="14.25" customHeight="1"/>
    <row r="3197" ht="14.25" customHeight="1"/>
    <row r="3198" ht="14.25" customHeight="1"/>
    <row r="3199" ht="14.25" customHeight="1"/>
    <row r="3200" ht="14.25" customHeight="1"/>
    <row r="3201" ht="14.25" customHeight="1"/>
    <row r="3202" ht="14.25" customHeight="1"/>
    <row r="3203" ht="14.25" customHeight="1"/>
    <row r="3204" ht="14.25" customHeight="1"/>
    <row r="3205" ht="14.25" customHeight="1"/>
    <row r="3206" ht="14.25" customHeight="1"/>
    <row r="3207" ht="14.25" customHeight="1"/>
    <row r="3208" ht="14.25" customHeight="1"/>
    <row r="3209" ht="14.25" customHeight="1"/>
    <row r="3210" ht="14.25" customHeight="1"/>
    <row r="3211" ht="14.25" customHeight="1"/>
    <row r="3212" ht="14.25" customHeight="1"/>
    <row r="3213" ht="14.25" customHeight="1"/>
    <row r="3214" ht="14.25" customHeight="1"/>
    <row r="3215" ht="14.25" customHeight="1"/>
    <row r="3216" ht="14.25" customHeight="1"/>
    <row r="3217" ht="14.25" customHeight="1"/>
    <row r="3218" ht="14.25" customHeight="1"/>
    <row r="3219" ht="14.25" customHeight="1"/>
    <row r="3220" ht="14.25" customHeight="1"/>
    <row r="3221" ht="14.25" customHeight="1"/>
    <row r="3222" ht="14.25" customHeight="1"/>
    <row r="3223" ht="14.25" customHeight="1"/>
    <row r="3224" ht="14.25" customHeight="1"/>
    <row r="3225" ht="14.25" customHeight="1"/>
    <row r="3226" ht="14.25" customHeight="1"/>
    <row r="3227" ht="14.25" customHeight="1"/>
    <row r="3228" ht="14.25" customHeight="1"/>
    <row r="3229" ht="14.25" customHeight="1"/>
    <row r="3230" ht="14.25" customHeight="1"/>
    <row r="3231" ht="14.25" customHeight="1"/>
    <row r="3232" ht="14.25" customHeight="1"/>
    <row r="3233" ht="14.25" customHeight="1"/>
    <row r="3234" ht="14.25" customHeight="1"/>
    <row r="3235" ht="14.25" customHeight="1"/>
    <row r="3236" ht="14.25" customHeight="1"/>
    <row r="3237" ht="14.25" customHeight="1"/>
    <row r="3238" ht="14.25" customHeight="1"/>
    <row r="3239" ht="14.25" customHeight="1"/>
    <row r="3240" ht="14.25" customHeight="1"/>
    <row r="3241" ht="14.25" customHeight="1"/>
    <row r="3242" ht="14.25" customHeight="1"/>
    <row r="3243" ht="14.25" customHeight="1"/>
    <row r="3244" ht="14.25" customHeight="1"/>
    <row r="3245" ht="14.25" customHeight="1"/>
    <row r="3246" ht="14.25" customHeight="1"/>
    <row r="3247" ht="14.25" customHeight="1"/>
    <row r="3248" ht="14.25" customHeight="1"/>
    <row r="3249" ht="14.25" customHeight="1"/>
    <row r="3250" ht="14.25" customHeight="1"/>
    <row r="3251" ht="14.25" customHeight="1"/>
    <row r="3252" ht="14.25" customHeight="1"/>
    <row r="3253" ht="14.25" customHeight="1"/>
    <row r="3254" ht="14.25" customHeight="1"/>
    <row r="3255" ht="14.25" customHeight="1"/>
    <row r="3256" ht="14.25" customHeight="1"/>
    <row r="3257" ht="14.25" customHeight="1"/>
    <row r="3258" ht="14.25" customHeight="1"/>
    <row r="3259" ht="14.25" customHeight="1"/>
    <row r="3260" ht="14.25" customHeight="1"/>
    <row r="3261" ht="14.25" customHeight="1"/>
    <row r="3262" ht="14.25" customHeight="1"/>
    <row r="3263" ht="14.25" customHeight="1"/>
    <row r="3264" ht="14.25" customHeight="1"/>
    <row r="3265" ht="14.25" customHeight="1"/>
    <row r="3266" ht="14.25" customHeight="1"/>
    <row r="3267" ht="14.25" customHeight="1"/>
    <row r="3268" ht="14.25" customHeight="1"/>
    <row r="3269" ht="14.25" customHeight="1"/>
    <row r="3270" ht="14.25" customHeight="1"/>
    <row r="3271" ht="14.25" customHeight="1"/>
    <row r="3272" ht="14.25" customHeight="1"/>
    <row r="3273" ht="14.25" customHeight="1"/>
    <row r="3274" ht="14.25" customHeight="1"/>
    <row r="3275" ht="14.25" customHeight="1"/>
    <row r="3276" ht="14.25" customHeight="1"/>
    <row r="3277" ht="14.25" customHeight="1"/>
    <row r="3278" ht="14.25" customHeight="1"/>
    <row r="3279" ht="14.25" customHeight="1"/>
    <row r="3280" ht="14.25" customHeight="1"/>
    <row r="3281" ht="14.25" customHeight="1"/>
    <row r="3282" ht="14.25" customHeight="1"/>
    <row r="3283" ht="14.25" customHeight="1"/>
    <row r="3284" ht="14.25" customHeight="1"/>
    <row r="3285" ht="14.25" customHeight="1"/>
    <row r="3286" ht="14.25" customHeight="1"/>
    <row r="3287" ht="14.25" customHeight="1"/>
    <row r="3288" ht="14.25" customHeight="1"/>
    <row r="3289" ht="14.25" customHeight="1"/>
    <row r="3290" ht="14.25" customHeight="1"/>
    <row r="3291" ht="14.25" customHeight="1"/>
    <row r="3292" ht="14.25" customHeight="1"/>
    <row r="3293" ht="14.25" customHeight="1"/>
    <row r="3294" ht="14.25" customHeight="1"/>
    <row r="3295" ht="14.25" customHeight="1"/>
    <row r="3296" ht="14.25" customHeight="1"/>
    <row r="3297" ht="14.25" customHeight="1"/>
    <row r="3298" ht="14.25" customHeight="1"/>
    <row r="3299" ht="14.25" customHeight="1"/>
    <row r="3300" ht="14.25" customHeight="1"/>
    <row r="3301" ht="14.25" customHeight="1"/>
    <row r="3302" ht="14.25" customHeight="1"/>
    <row r="3303" ht="14.25" customHeight="1"/>
    <row r="3304" ht="14.25" customHeight="1"/>
    <row r="3305" ht="14.25" customHeight="1"/>
    <row r="3306" ht="14.25" customHeight="1"/>
    <row r="3307" ht="14.25" customHeight="1"/>
    <row r="3308" ht="14.25" customHeight="1"/>
    <row r="3309" ht="14.25" customHeight="1"/>
    <row r="3310" ht="14.25" customHeight="1"/>
    <row r="3311" ht="14.25" customHeight="1"/>
    <row r="3312" ht="14.25" customHeight="1"/>
    <row r="3313" ht="14.25" customHeight="1"/>
    <row r="3314" ht="14.25" customHeight="1"/>
    <row r="3315" ht="14.25" customHeight="1"/>
    <row r="3316" ht="14.25" customHeight="1"/>
    <row r="3317" ht="14.25" customHeight="1"/>
    <row r="3318" ht="14.25" customHeight="1"/>
    <row r="3319" ht="14.25" customHeight="1"/>
    <row r="3320" ht="14.25" customHeight="1"/>
    <row r="3321" ht="14.25" customHeight="1"/>
    <row r="3322" ht="14.25" customHeight="1"/>
    <row r="3323" ht="14.25" customHeight="1"/>
    <row r="3324" ht="14.25" customHeight="1"/>
    <row r="3325" ht="14.25" customHeight="1"/>
    <row r="3326" ht="14.25" customHeight="1"/>
    <row r="3327" ht="14.25" customHeight="1"/>
    <row r="3328" ht="14.25" customHeight="1"/>
    <row r="3329" ht="14.25" customHeight="1"/>
    <row r="3330" ht="14.25" customHeight="1"/>
    <row r="3331" ht="14.25" customHeight="1"/>
    <row r="3332" ht="14.25" customHeight="1"/>
    <row r="3333" ht="14.25" customHeight="1"/>
    <row r="3334" ht="14.25" customHeight="1"/>
    <row r="3335" ht="14.25" customHeight="1"/>
    <row r="3336" ht="14.25" customHeight="1"/>
    <row r="3337" ht="14.25" customHeight="1"/>
    <row r="3338" ht="14.25" customHeight="1"/>
    <row r="3339" ht="14.25" customHeight="1"/>
    <row r="3340" ht="14.25" customHeight="1"/>
    <row r="3341" ht="14.25" customHeight="1"/>
    <row r="3342" ht="14.25" customHeight="1"/>
    <row r="3343" ht="14.25" customHeight="1"/>
    <row r="3344" ht="14.25" customHeight="1"/>
    <row r="3345" ht="14.25" customHeight="1"/>
    <row r="3346" ht="14.25" customHeight="1"/>
    <row r="3347" ht="14.25" customHeight="1"/>
    <row r="3348" ht="14.25" customHeight="1"/>
    <row r="3349" ht="14.25" customHeight="1"/>
    <row r="3350" ht="14.25" customHeight="1"/>
    <row r="3351" ht="14.25" customHeight="1"/>
    <row r="3352" ht="14.25" customHeight="1"/>
    <row r="3353" ht="14.25" customHeight="1"/>
    <row r="3354" ht="14.25" customHeight="1"/>
    <row r="3355" ht="14.25" customHeight="1"/>
    <row r="3356" ht="14.25" customHeight="1"/>
    <row r="3357" ht="14.25" customHeight="1"/>
    <row r="3358" ht="14.25" customHeight="1"/>
    <row r="3359" ht="14.25" customHeight="1"/>
    <row r="3360" ht="14.25" customHeight="1"/>
    <row r="3361" ht="14.25" customHeight="1"/>
    <row r="3362" ht="14.25" customHeight="1"/>
    <row r="3363" ht="14.25" customHeight="1"/>
    <row r="3364" ht="14.25" customHeight="1"/>
    <row r="3365" ht="14.25" customHeight="1"/>
    <row r="3366" ht="14.25" customHeight="1"/>
    <row r="3367" ht="14.25" customHeight="1"/>
    <row r="3368" ht="14.25" customHeight="1"/>
    <row r="3369" ht="14.25" customHeight="1"/>
    <row r="3370" ht="14.25" customHeight="1"/>
    <row r="3371" ht="14.25" customHeight="1"/>
    <row r="3372" ht="14.25" customHeight="1"/>
    <row r="3373" ht="14.25" customHeight="1"/>
    <row r="3374" ht="14.25" customHeight="1"/>
    <row r="3375" ht="14.25" customHeight="1"/>
    <row r="3376" ht="14.25" customHeight="1"/>
    <row r="3377" ht="14.25" customHeight="1"/>
    <row r="3378" ht="14.25" customHeight="1"/>
    <row r="3379" ht="14.25" customHeight="1"/>
    <row r="3380" ht="14.25" customHeight="1"/>
    <row r="3381" ht="14.25" customHeight="1"/>
    <row r="3382" ht="14.25" customHeight="1"/>
    <row r="3383" ht="14.25" customHeight="1"/>
    <row r="3384" ht="14.25" customHeight="1"/>
    <row r="3385" ht="14.25" customHeight="1"/>
    <row r="3386" ht="14.25" customHeight="1"/>
    <row r="3387" ht="14.25" customHeight="1"/>
    <row r="3388" ht="14.25" customHeight="1"/>
    <row r="3389" ht="14.25" customHeight="1"/>
    <row r="3390" ht="14.25" customHeight="1"/>
    <row r="3391" ht="14.25" customHeight="1"/>
    <row r="3392" ht="14.25" customHeight="1"/>
    <row r="3393" ht="14.25" customHeight="1"/>
    <row r="3394" ht="14.25" customHeight="1"/>
    <row r="3395" ht="14.25" customHeight="1"/>
    <row r="3396" ht="14.25" customHeight="1"/>
    <row r="3397" ht="14.25" customHeight="1"/>
    <row r="3398" ht="14.25" customHeight="1"/>
    <row r="3399" ht="14.25" customHeight="1"/>
    <row r="3400" ht="14.25" customHeight="1"/>
    <row r="3401" ht="14.25" customHeight="1"/>
    <row r="3402" ht="14.25" customHeight="1"/>
    <row r="3403" ht="14.25" customHeight="1"/>
    <row r="3404" ht="14.25" customHeight="1"/>
    <row r="3405" ht="14.25" customHeight="1"/>
    <row r="3406" ht="14.25" customHeight="1"/>
    <row r="3407" ht="14.25" customHeight="1"/>
    <row r="3408" ht="14.25" customHeight="1"/>
    <row r="3409" ht="14.25" customHeight="1"/>
    <row r="3410" ht="14.25" customHeight="1"/>
    <row r="3411" ht="14.25" customHeight="1"/>
    <row r="3412" ht="14.25" customHeight="1"/>
    <row r="3413" ht="14.25" customHeight="1"/>
    <row r="3414" ht="14.25" customHeight="1"/>
    <row r="3415" ht="14.25" customHeight="1"/>
    <row r="3416" ht="14.25" customHeight="1"/>
    <row r="3417" ht="14.25" customHeight="1"/>
    <row r="3418" ht="14.25" customHeight="1"/>
    <row r="3419" ht="14.25" customHeight="1"/>
    <row r="3420" ht="14.25" customHeight="1"/>
    <row r="3421" ht="14.25" customHeight="1"/>
    <row r="3422" ht="14.25" customHeight="1"/>
    <row r="3423" ht="14.25" customHeight="1"/>
    <row r="3424" ht="14.25" customHeight="1"/>
    <row r="3425" ht="14.25" customHeight="1"/>
    <row r="3426" ht="14.25" customHeight="1"/>
    <row r="3427" ht="14.25" customHeight="1"/>
    <row r="3428" ht="14.25" customHeight="1"/>
    <row r="3429" ht="14.25" customHeight="1"/>
    <row r="3430" ht="14.25" customHeight="1"/>
    <row r="3431" ht="14.25" customHeight="1"/>
    <row r="3432" ht="14.25" customHeight="1"/>
    <row r="3433" ht="14.25" customHeight="1"/>
    <row r="3434" ht="14.25" customHeight="1"/>
    <row r="3435" ht="14.25" customHeight="1"/>
    <row r="3436" ht="14.25" customHeight="1"/>
    <row r="3437" ht="14.25" customHeight="1"/>
    <row r="3438" ht="14.25" customHeight="1"/>
    <row r="3439" ht="14.25" customHeight="1"/>
    <row r="3440" ht="14.25" customHeight="1"/>
    <row r="3441" ht="14.25" customHeight="1"/>
    <row r="3442" ht="14.25" customHeight="1"/>
    <row r="3443" ht="14.25" customHeight="1"/>
    <row r="3444" ht="14.25" customHeight="1"/>
    <row r="3445" ht="14.25" customHeight="1"/>
    <row r="3446" ht="14.25" customHeight="1"/>
    <row r="3447" ht="14.25" customHeight="1"/>
    <row r="3448" ht="14.25" customHeight="1"/>
    <row r="3449" ht="14.25" customHeight="1"/>
    <row r="3450" ht="14.25" customHeight="1"/>
    <row r="3451" ht="14.25" customHeight="1"/>
    <row r="3452" ht="14.25" customHeight="1"/>
    <row r="3453" ht="14.25" customHeight="1"/>
    <row r="3454" ht="14.25" customHeight="1"/>
    <row r="3455" ht="14.25" customHeight="1"/>
    <row r="3456" ht="14.25" customHeight="1"/>
    <row r="3457" ht="14.25" customHeight="1"/>
    <row r="3458" ht="14.25" customHeight="1"/>
    <row r="3459" ht="14.25" customHeight="1"/>
    <row r="3460" ht="14.25" customHeight="1"/>
    <row r="3461" ht="14.25" customHeight="1"/>
    <row r="3462" ht="14.25" customHeight="1"/>
    <row r="3463" ht="14.25" customHeight="1"/>
    <row r="3464" ht="14.25" customHeight="1"/>
    <row r="3465" ht="14.25" customHeight="1"/>
    <row r="3466" ht="14.25" customHeight="1"/>
    <row r="3467" ht="14.25" customHeight="1"/>
    <row r="3468" ht="14.25" customHeight="1"/>
    <row r="3469" ht="14.25" customHeight="1"/>
    <row r="3470" ht="14.25" customHeight="1"/>
    <row r="3471" ht="14.25" customHeight="1"/>
    <row r="3472" ht="14.25" customHeight="1"/>
    <row r="3473" ht="14.25" customHeight="1"/>
    <row r="3474" ht="14.25" customHeight="1"/>
    <row r="3475" ht="14.25" customHeight="1"/>
    <row r="3476" ht="14.25" customHeight="1"/>
    <row r="3477" ht="14.25" customHeight="1"/>
    <row r="3478" ht="14.25" customHeight="1"/>
    <row r="3479" ht="14.25" customHeight="1"/>
    <row r="3480" ht="14.25" customHeight="1"/>
    <row r="3481" ht="14.25" customHeight="1"/>
    <row r="3482" ht="14.25" customHeight="1"/>
    <row r="3483" ht="14.25" customHeight="1"/>
    <row r="3484" ht="14.25" customHeight="1"/>
    <row r="3485" ht="14.25" customHeight="1"/>
    <row r="3486" ht="14.25" customHeight="1"/>
    <row r="3487" ht="14.25" customHeight="1"/>
    <row r="3488" ht="14.25" customHeight="1"/>
    <row r="3489" ht="14.25" customHeight="1"/>
    <row r="3490" ht="14.25" customHeight="1"/>
    <row r="3491" ht="14.25" customHeight="1"/>
    <row r="3492" ht="14.25" customHeight="1"/>
    <row r="3493" ht="14.25" customHeight="1"/>
    <row r="3494" ht="14.25" customHeight="1"/>
    <row r="3495" ht="14.25" customHeight="1"/>
    <row r="3496" ht="14.25" customHeight="1"/>
    <row r="3497" ht="14.25" customHeight="1"/>
    <row r="3498" ht="14.25" customHeight="1"/>
    <row r="3499" ht="14.25" customHeight="1"/>
    <row r="3500" ht="14.25" customHeight="1"/>
    <row r="3501" ht="14.25" customHeight="1"/>
    <row r="3502" ht="14.25" customHeight="1"/>
    <row r="3503" ht="14.25" customHeight="1"/>
    <row r="3504" ht="14.25" customHeight="1"/>
    <row r="3505" ht="14.25" customHeight="1"/>
    <row r="3506" ht="14.25" customHeight="1"/>
    <row r="3507" ht="14.25" customHeight="1"/>
    <row r="3508" ht="14.25" customHeight="1"/>
    <row r="3509" ht="14.25" customHeight="1"/>
    <row r="3510" ht="14.25" customHeight="1"/>
    <row r="3511" ht="14.25" customHeight="1"/>
    <row r="3512" ht="14.25" customHeight="1"/>
    <row r="3513" ht="14.25" customHeight="1"/>
    <row r="3514" ht="14.25" customHeight="1"/>
    <row r="3515" ht="14.25" customHeight="1"/>
    <row r="3516" ht="14.25" customHeight="1"/>
    <row r="3517" ht="14.25" customHeight="1"/>
    <row r="3518" ht="14.25" customHeight="1"/>
    <row r="3519" ht="14.25" customHeight="1"/>
    <row r="3520" ht="14.25" customHeight="1"/>
    <row r="3521" ht="14.25" customHeight="1"/>
    <row r="3522" ht="14.25" customHeight="1"/>
    <row r="3523" ht="14.25" customHeight="1"/>
    <row r="3524" ht="14.25" customHeight="1"/>
    <row r="3525" ht="14.25" customHeight="1"/>
    <row r="3526" ht="14.25" customHeight="1"/>
    <row r="3527" ht="14.25" customHeight="1"/>
    <row r="3528" ht="14.25" customHeight="1"/>
    <row r="3529" ht="14.25" customHeight="1"/>
    <row r="3530" ht="14.25" customHeight="1"/>
    <row r="3531" ht="14.25" customHeight="1"/>
    <row r="3532" ht="14.25" customHeight="1"/>
    <row r="3533" ht="14.25" customHeight="1"/>
    <row r="3534" ht="14.25" customHeight="1"/>
    <row r="3535" ht="14.25" customHeight="1"/>
    <row r="3536" ht="14.25" customHeight="1"/>
    <row r="3537" ht="14.25" customHeight="1"/>
    <row r="3538" ht="14.25" customHeight="1"/>
    <row r="3539" ht="14.25" customHeight="1"/>
    <row r="3540" ht="14.25" customHeight="1"/>
    <row r="3541" ht="14.25" customHeight="1"/>
    <row r="3542" ht="14.25" customHeight="1"/>
    <row r="3543" ht="14.25" customHeight="1"/>
    <row r="3544" ht="14.25" customHeight="1"/>
    <row r="3545" ht="14.25" customHeight="1"/>
    <row r="3546" ht="14.25" customHeight="1"/>
    <row r="3547" ht="14.25" customHeight="1"/>
    <row r="3548" ht="14.25" customHeight="1"/>
    <row r="3549" ht="14.25" customHeight="1"/>
    <row r="3550" ht="14.25" customHeight="1"/>
    <row r="3551" ht="14.25" customHeight="1"/>
    <row r="3552" ht="14.25" customHeight="1"/>
    <row r="3553" ht="14.25" customHeight="1"/>
    <row r="3554" ht="14.25" customHeight="1"/>
    <row r="3555" ht="14.25" customHeight="1"/>
    <row r="3556" ht="14.25" customHeight="1"/>
    <row r="3557" ht="14.25" customHeight="1"/>
    <row r="3558" ht="14.25" customHeight="1"/>
    <row r="3559" ht="14.25" customHeight="1"/>
    <row r="3560" ht="14.25" customHeight="1"/>
    <row r="3561" ht="14.25" customHeight="1"/>
    <row r="3562" ht="14.25" customHeight="1"/>
    <row r="3563" ht="14.25" customHeight="1"/>
    <row r="3564" ht="14.25" customHeight="1"/>
    <row r="3565" ht="14.25" customHeight="1"/>
    <row r="3566" ht="14.25" customHeight="1"/>
    <row r="3567" ht="14.25" customHeight="1"/>
    <row r="3568" ht="14.25" customHeight="1"/>
    <row r="3569" ht="14.25" customHeight="1"/>
    <row r="3570" ht="14.25" customHeight="1"/>
    <row r="3571" ht="14.25" customHeight="1"/>
    <row r="3572" ht="14.25" customHeight="1"/>
    <row r="3573" ht="14.25" customHeight="1"/>
    <row r="3574" ht="14.25" customHeight="1"/>
    <row r="3575" ht="14.25" customHeight="1"/>
    <row r="3576" ht="14.25" customHeight="1"/>
    <row r="3577" ht="14.25" customHeight="1"/>
    <row r="3578" ht="14.25" customHeight="1"/>
    <row r="3579" ht="14.25" customHeight="1"/>
    <row r="3580" ht="14.25" customHeight="1"/>
    <row r="3581" ht="14.25" customHeight="1"/>
    <row r="3582" ht="14.25" customHeight="1"/>
    <row r="3583" ht="14.25" customHeight="1"/>
    <row r="3584" ht="14.25" customHeight="1"/>
    <row r="3585" ht="14.25" customHeight="1"/>
    <row r="3586" ht="14.25" customHeight="1"/>
    <row r="3587" ht="14.25" customHeight="1"/>
    <row r="3588" ht="14.25" customHeight="1"/>
    <row r="3589" ht="14.25" customHeight="1"/>
    <row r="3590" ht="14.25" customHeight="1"/>
    <row r="3591" ht="14.25" customHeight="1"/>
    <row r="3592" ht="14.25" customHeight="1"/>
    <row r="3593" ht="14.25" customHeight="1"/>
    <row r="3594" ht="14.25" customHeight="1"/>
    <row r="3595" ht="14.25" customHeight="1"/>
    <row r="3596" ht="14.25" customHeight="1"/>
    <row r="3597" ht="14.25" customHeight="1"/>
    <row r="3598" ht="14.25" customHeight="1"/>
    <row r="3599" ht="14.25" customHeight="1"/>
    <row r="3600" ht="14.25" customHeight="1"/>
    <row r="3601" ht="14.25" customHeight="1"/>
    <row r="3602" ht="14.25" customHeight="1"/>
    <row r="3603" ht="14.25" customHeight="1"/>
    <row r="3604" ht="14.25" customHeight="1"/>
    <row r="3605" ht="14.25" customHeight="1"/>
    <row r="3606" ht="14.25" customHeight="1"/>
    <row r="3607" ht="14.25" customHeight="1"/>
    <row r="3608" ht="14.25" customHeight="1"/>
    <row r="3609" ht="14.25" customHeight="1"/>
    <row r="3610" ht="14.25" customHeight="1"/>
    <row r="3611" ht="14.25" customHeight="1"/>
    <row r="3612" ht="14.25" customHeight="1"/>
    <row r="3613" ht="14.25" customHeight="1"/>
    <row r="3614" ht="14.25" customHeight="1"/>
    <row r="3615" ht="14.25" customHeight="1"/>
    <row r="3616" ht="14.25" customHeight="1"/>
    <row r="3617" ht="14.25" customHeight="1"/>
    <row r="3618" ht="14.25" customHeight="1"/>
    <row r="3619" ht="14.25" customHeight="1"/>
    <row r="3620" ht="14.25" customHeight="1"/>
    <row r="3621" ht="14.25" customHeight="1"/>
    <row r="3622" ht="14.25" customHeight="1"/>
    <row r="3623" ht="14.25" customHeight="1"/>
    <row r="3624" ht="14.25" customHeight="1"/>
    <row r="3625" ht="14.25" customHeight="1"/>
    <row r="3626" ht="14.25" customHeight="1"/>
    <row r="3627" ht="14.25" customHeight="1"/>
    <row r="3628" ht="14.25" customHeight="1"/>
    <row r="3629" ht="14.25" customHeight="1"/>
    <row r="3630" ht="14.25" customHeight="1"/>
    <row r="3631" ht="14.25" customHeight="1"/>
    <row r="3632" ht="14.25" customHeight="1"/>
    <row r="3633" ht="14.25" customHeight="1"/>
    <row r="3634" ht="14.25" customHeight="1"/>
    <row r="3635" ht="14.25" customHeight="1"/>
    <row r="3636" ht="14.25" customHeight="1"/>
    <row r="3637" ht="14.25" customHeight="1"/>
    <row r="3638" ht="14.25" customHeight="1"/>
    <row r="3639" ht="14.25" customHeight="1"/>
    <row r="3640" ht="14.25" customHeight="1"/>
    <row r="3641" ht="14.25" customHeight="1"/>
    <row r="3642" ht="14.25" customHeight="1"/>
    <row r="3643" ht="14.25" customHeight="1"/>
    <row r="3644" ht="14.25" customHeight="1"/>
    <row r="3645" ht="14.25" customHeight="1"/>
    <row r="3646" ht="14.25" customHeight="1"/>
    <row r="3647" ht="14.25" customHeight="1"/>
    <row r="3648" ht="14.25" customHeight="1"/>
    <row r="3649" ht="14.25" customHeight="1"/>
    <row r="3650" ht="14.25" customHeight="1"/>
    <row r="3651" ht="14.25" customHeight="1"/>
    <row r="3652" ht="14.25" customHeight="1"/>
    <row r="3653" ht="14.25" customHeight="1"/>
    <row r="3654" ht="14.25" customHeight="1"/>
    <row r="3655" ht="14.25" customHeight="1"/>
    <row r="3656" ht="14.25" customHeight="1"/>
    <row r="3657" ht="14.25" customHeight="1"/>
    <row r="3658" ht="14.25" customHeight="1"/>
    <row r="3659" ht="14.25" customHeight="1"/>
    <row r="3660" ht="14.25" customHeight="1"/>
    <row r="3661" ht="14.25" customHeight="1"/>
    <row r="3662" ht="14.25" customHeight="1"/>
    <row r="3663" ht="14.25" customHeight="1"/>
    <row r="3664" ht="14.25" customHeight="1"/>
    <row r="3665" ht="14.25" customHeight="1"/>
    <row r="3666" ht="14.25" customHeight="1"/>
    <row r="3667" ht="14.25" customHeight="1"/>
    <row r="3668" ht="14.25" customHeight="1"/>
    <row r="3669" ht="14.25" customHeight="1"/>
    <row r="3670" ht="14.25" customHeight="1"/>
    <row r="3671" ht="14.25" customHeight="1"/>
    <row r="3672" ht="14.25" customHeight="1"/>
    <row r="3673" ht="14.25" customHeight="1"/>
    <row r="3674" ht="14.25" customHeight="1"/>
    <row r="3675" ht="14.25" customHeight="1"/>
    <row r="3676" ht="14.25" customHeight="1"/>
    <row r="3677" ht="14.25" customHeight="1"/>
    <row r="3678" ht="14.25" customHeight="1"/>
    <row r="3679" ht="14.25" customHeight="1"/>
    <row r="3680" ht="14.25" customHeight="1"/>
    <row r="3681" ht="14.25" customHeight="1"/>
    <row r="3682" ht="14.25" customHeight="1"/>
    <row r="3683" ht="14.25" customHeight="1"/>
    <row r="3684" ht="14.25" customHeight="1"/>
    <row r="3685" ht="14.25" customHeight="1"/>
    <row r="3686" ht="14.25" customHeight="1"/>
    <row r="3687" ht="14.25" customHeight="1"/>
    <row r="3688" ht="14.25" customHeight="1"/>
    <row r="3689" ht="14.25" customHeight="1"/>
    <row r="3690" ht="14.25" customHeight="1"/>
    <row r="3691" ht="14.25" customHeight="1"/>
    <row r="3692" ht="14.25" customHeight="1"/>
    <row r="3693" ht="14.25" customHeight="1"/>
    <row r="3694" ht="14.25" customHeight="1"/>
    <row r="3695" ht="14.25" customHeight="1"/>
    <row r="3696" ht="14.25" customHeight="1"/>
    <row r="3697" ht="14.25" customHeight="1"/>
    <row r="3698" ht="14.25" customHeight="1"/>
    <row r="3699" ht="14.25" customHeight="1"/>
    <row r="3700" ht="14.25" customHeight="1"/>
    <row r="3701" ht="14.25" customHeight="1"/>
    <row r="3702" ht="14.25" customHeight="1"/>
    <row r="3703" ht="14.25" customHeight="1"/>
    <row r="3704" ht="14.25" customHeight="1"/>
    <row r="3705" ht="14.25" customHeight="1"/>
    <row r="3706" ht="14.25" customHeight="1"/>
    <row r="3707" ht="14.25" customHeight="1"/>
    <row r="3708" ht="14.25" customHeight="1"/>
    <row r="3709" ht="14.25" customHeight="1"/>
    <row r="3710" ht="14.25" customHeight="1"/>
    <row r="3711" ht="14.25" customHeight="1"/>
    <row r="3712" ht="14.25" customHeight="1"/>
    <row r="3713" ht="14.25" customHeight="1"/>
    <row r="3714" ht="14.25" customHeight="1"/>
    <row r="3715" ht="14.25" customHeight="1"/>
    <row r="3716" ht="14.25" customHeight="1"/>
    <row r="3717" ht="14.25" customHeight="1"/>
    <row r="3718" ht="14.25" customHeight="1"/>
    <row r="3719" ht="14.25" customHeight="1"/>
    <row r="3720" ht="14.25" customHeight="1"/>
    <row r="3721" ht="14.25" customHeight="1"/>
    <row r="3722" ht="14.25" customHeight="1"/>
    <row r="3723" ht="14.25" customHeight="1"/>
    <row r="3724" ht="14.25" customHeight="1"/>
    <row r="3725" ht="14.25" customHeight="1"/>
    <row r="3726" ht="14.25" customHeight="1"/>
    <row r="3727" ht="14.25" customHeight="1"/>
    <row r="3728" ht="14.25" customHeight="1"/>
    <row r="3729" ht="14.25" customHeight="1"/>
    <row r="3730" ht="14.25" customHeight="1"/>
    <row r="3731" ht="14.25" customHeight="1"/>
    <row r="3732" ht="14.25" customHeight="1"/>
    <row r="3733" ht="14.25" customHeight="1"/>
    <row r="3734" ht="14.25" customHeight="1"/>
    <row r="3735" ht="14.25" customHeight="1"/>
    <row r="3736" ht="14.25" customHeight="1"/>
    <row r="3737" ht="14.25" customHeight="1"/>
    <row r="3738" ht="14.25" customHeight="1"/>
    <row r="3739" ht="14.25" customHeight="1"/>
    <row r="3740" ht="14.25" customHeight="1"/>
    <row r="3741" ht="14.25" customHeight="1"/>
    <row r="3742" ht="14.25" customHeight="1"/>
    <row r="3743" ht="14.25" customHeight="1"/>
    <row r="3744" ht="14.25" customHeight="1"/>
    <row r="3745" ht="14.25" customHeight="1"/>
    <row r="3746" ht="14.25" customHeight="1"/>
    <row r="3747" ht="14.25" customHeight="1"/>
    <row r="3748" ht="14.25" customHeight="1"/>
    <row r="3749" ht="14.25" customHeight="1"/>
    <row r="3750" ht="14.25" customHeight="1"/>
    <row r="3751" ht="14.25" customHeight="1"/>
    <row r="3752" ht="14.25" customHeight="1"/>
    <row r="3753" ht="14.25" customHeight="1"/>
    <row r="3754" ht="14.25" customHeight="1"/>
    <row r="3755" ht="14.25" customHeight="1"/>
    <row r="3756" ht="14.25" customHeight="1"/>
    <row r="3757" ht="14.25" customHeight="1"/>
    <row r="3758" ht="14.25" customHeight="1"/>
    <row r="3759" ht="14.25" customHeight="1"/>
    <row r="3760" ht="14.25" customHeight="1"/>
    <row r="3761" ht="14.25" customHeight="1"/>
    <row r="3762" ht="14.25" customHeight="1"/>
    <row r="3763" ht="14.25" customHeight="1"/>
    <row r="3764" ht="14.25" customHeight="1"/>
    <row r="3765" ht="14.25" customHeight="1"/>
    <row r="3766" ht="14.25" customHeight="1"/>
    <row r="3767" ht="14.25" customHeight="1"/>
    <row r="3768" ht="14.25" customHeight="1"/>
    <row r="3769" ht="14.25" customHeight="1"/>
    <row r="3770" ht="14.25" customHeight="1"/>
    <row r="3771" ht="14.25" customHeight="1"/>
    <row r="3772" ht="14.25" customHeight="1"/>
    <row r="3773" ht="14.25" customHeight="1"/>
    <row r="3774" ht="14.25" customHeight="1"/>
    <row r="3775" ht="14.25" customHeight="1"/>
    <row r="3776" ht="14.25" customHeight="1"/>
    <row r="3777" ht="14.25" customHeight="1"/>
    <row r="3778" ht="14.25" customHeight="1"/>
    <row r="3779" ht="14.25" customHeight="1"/>
    <row r="3780" ht="14.25" customHeight="1"/>
    <row r="3781" ht="14.25" customHeight="1"/>
    <row r="3782" ht="14.25" customHeight="1"/>
    <row r="3783" ht="14.25" customHeight="1"/>
    <row r="3784" ht="14.25" customHeight="1"/>
    <row r="3785" ht="14.25" customHeight="1"/>
    <row r="3786" ht="14.25" customHeight="1"/>
    <row r="3787" ht="14.25" customHeight="1"/>
    <row r="3788" ht="14.25" customHeight="1"/>
    <row r="3789" ht="14.25" customHeight="1"/>
    <row r="3790" ht="14.25" customHeight="1"/>
    <row r="3791" ht="14.25" customHeight="1"/>
    <row r="3792" ht="14.25" customHeight="1"/>
    <row r="3793" ht="14.25" customHeight="1"/>
    <row r="3794" ht="14.25" customHeight="1"/>
    <row r="3795" ht="14.25" customHeight="1"/>
    <row r="3796" ht="14.25" customHeight="1"/>
    <row r="3797" ht="14.25" customHeight="1"/>
    <row r="3798" ht="14.25" customHeight="1"/>
    <row r="3799" ht="14.25" customHeight="1"/>
    <row r="3800" ht="14.25" customHeight="1"/>
    <row r="3801" ht="14.25" customHeight="1"/>
    <row r="3802" ht="14.25" customHeight="1"/>
    <row r="3803" ht="14.25" customHeight="1"/>
    <row r="3804" ht="14.25" customHeight="1"/>
    <row r="3805" ht="14.25" customHeight="1"/>
    <row r="3806" ht="14.25" customHeight="1"/>
    <row r="3807" ht="14.25" customHeight="1"/>
    <row r="3808" ht="14.25" customHeight="1"/>
    <row r="3809" ht="14.25" customHeight="1"/>
    <row r="3810" ht="14.25" customHeight="1"/>
    <row r="3811" ht="14.25" customHeight="1"/>
    <row r="3812" ht="14.25" customHeight="1"/>
    <row r="3813" ht="14.25" customHeight="1"/>
    <row r="3814" ht="14.25" customHeight="1"/>
    <row r="3815" ht="14.25" customHeight="1"/>
    <row r="3816" ht="14.25" customHeight="1"/>
    <row r="3817" ht="14.25" customHeight="1"/>
    <row r="3818" ht="14.25" customHeight="1"/>
    <row r="3819" ht="14.25" customHeight="1"/>
    <row r="3820" ht="14.25" customHeight="1"/>
    <row r="3821" ht="14.25" customHeight="1"/>
    <row r="3822" ht="14.25" customHeight="1"/>
    <row r="3823" ht="14.25" customHeight="1"/>
    <row r="3824" ht="14.25" customHeight="1"/>
    <row r="3825" ht="14.25" customHeight="1"/>
    <row r="3826" ht="14.25" customHeight="1"/>
    <row r="3827" ht="14.25" customHeight="1"/>
    <row r="3828" ht="14.25" customHeight="1"/>
    <row r="3829" ht="14.25" customHeight="1"/>
    <row r="3830" ht="14.25" customHeight="1"/>
    <row r="3831" ht="14.25" customHeight="1"/>
    <row r="3832" ht="14.25" customHeight="1"/>
    <row r="3833" ht="14.25" customHeight="1"/>
    <row r="3834" ht="14.25" customHeight="1"/>
    <row r="3835" ht="14.25" customHeight="1"/>
    <row r="3836" ht="14.25" customHeight="1"/>
    <row r="3837" ht="14.25" customHeight="1"/>
    <row r="3838" ht="14.25" customHeight="1"/>
    <row r="3839" ht="14.25" customHeight="1"/>
    <row r="3840" ht="14.25" customHeight="1"/>
    <row r="3841" ht="14.25" customHeight="1"/>
    <row r="3842" ht="14.25" customHeight="1"/>
    <row r="3843" ht="14.25" customHeight="1"/>
    <row r="3844" ht="14.25" customHeight="1"/>
    <row r="3845" ht="14.25" customHeight="1"/>
    <row r="3846" ht="14.25" customHeight="1"/>
    <row r="3847" ht="14.25" customHeight="1"/>
    <row r="3848" ht="14.25" customHeight="1"/>
    <row r="3849" ht="14.25" customHeight="1"/>
    <row r="3850" ht="14.25" customHeight="1"/>
    <row r="3851" ht="14.25" customHeight="1"/>
    <row r="3852" ht="14.25" customHeight="1"/>
    <row r="3853" ht="14.25" customHeight="1"/>
    <row r="3854" ht="14.25" customHeight="1"/>
    <row r="3855" ht="14.25" customHeight="1"/>
    <row r="3856" ht="14.25" customHeight="1"/>
    <row r="3857" ht="14.25" customHeight="1"/>
    <row r="3858" ht="14.25" customHeight="1"/>
    <row r="3859" ht="14.25" customHeight="1"/>
    <row r="3860" ht="14.25" customHeight="1"/>
    <row r="3861" ht="14.25" customHeight="1"/>
    <row r="3862" ht="14.25" customHeight="1"/>
    <row r="3863" ht="14.25" customHeight="1"/>
    <row r="3864" ht="14.25" customHeight="1"/>
    <row r="3865" ht="14.25" customHeight="1"/>
    <row r="3866" ht="14.25" customHeight="1"/>
    <row r="3867" ht="14.25" customHeight="1"/>
    <row r="3868" ht="14.25" customHeight="1"/>
    <row r="3869" ht="14.25" customHeight="1"/>
    <row r="3870" ht="14.25" customHeight="1"/>
    <row r="3871" ht="14.25" customHeight="1"/>
    <row r="3872" ht="14.25" customHeight="1"/>
    <row r="3873" ht="14.25" customHeight="1"/>
    <row r="3874" ht="14.25" customHeight="1"/>
    <row r="3875" ht="14.25" customHeight="1"/>
    <row r="3876" ht="14.25" customHeight="1"/>
    <row r="3877" ht="14.25" customHeight="1"/>
    <row r="3878" ht="14.25" customHeight="1"/>
    <row r="3879" ht="14.25" customHeight="1"/>
    <row r="3880" ht="14.25" customHeight="1"/>
    <row r="3881" ht="14.25" customHeight="1"/>
    <row r="3882" ht="14.25" customHeight="1"/>
    <row r="3883" ht="14.25" customHeight="1"/>
    <row r="3884" ht="14.25" customHeight="1"/>
    <row r="3885" ht="14.25" customHeight="1"/>
    <row r="3886" ht="14.25" customHeight="1"/>
    <row r="3887" ht="14.25" customHeight="1"/>
    <row r="3888" ht="14.25" customHeight="1"/>
    <row r="3889" ht="14.25" customHeight="1"/>
    <row r="3890" ht="14.25" customHeight="1"/>
    <row r="3891" ht="14.25" customHeight="1"/>
    <row r="3892" ht="14.25" customHeight="1"/>
    <row r="3893" ht="14.25" customHeight="1"/>
    <row r="3894" ht="14.25" customHeight="1"/>
    <row r="3895" ht="14.25" customHeight="1"/>
    <row r="3896" ht="14.25" customHeight="1"/>
    <row r="3897" ht="14.25" customHeight="1"/>
    <row r="3898" ht="14.25" customHeight="1"/>
    <row r="3899" ht="14.25" customHeight="1"/>
    <row r="3900" ht="14.25" customHeight="1"/>
    <row r="3901" ht="14.25" customHeight="1"/>
    <row r="3902" ht="14.25" customHeight="1"/>
    <row r="3903" ht="14.25" customHeight="1"/>
    <row r="3904" ht="14.25" customHeight="1"/>
    <row r="3905" ht="14.25" customHeight="1"/>
    <row r="3906" ht="14.25" customHeight="1"/>
    <row r="3907" ht="14.25" customHeight="1"/>
    <row r="3908" ht="14.25" customHeight="1"/>
    <row r="3909" ht="14.25" customHeight="1"/>
    <row r="3910" ht="14.25" customHeight="1"/>
    <row r="3911" ht="14.25" customHeight="1"/>
    <row r="3912" ht="14.25" customHeight="1"/>
    <row r="3913" ht="14.25" customHeight="1"/>
    <row r="3914" ht="14.25" customHeight="1"/>
    <row r="3915" ht="14.25" customHeight="1"/>
    <row r="3916" ht="14.25" customHeight="1"/>
    <row r="3917" ht="14.25" customHeight="1"/>
    <row r="3918" ht="14.25" customHeight="1"/>
    <row r="3919" ht="14.25" customHeight="1"/>
    <row r="3920" ht="14.25" customHeight="1"/>
    <row r="3921" ht="14.25" customHeight="1"/>
    <row r="3922" ht="14.25" customHeight="1"/>
    <row r="3923" ht="14.25" customHeight="1"/>
    <row r="3924" ht="14.25" customHeight="1"/>
    <row r="3925" ht="14.25" customHeight="1"/>
    <row r="3926" ht="14.25" customHeight="1"/>
    <row r="3927" ht="14.25" customHeight="1"/>
    <row r="3928" ht="14.25" customHeight="1"/>
    <row r="3929" ht="14.25" customHeight="1"/>
    <row r="3930" ht="14.25" customHeight="1"/>
    <row r="3931" ht="14.25" customHeight="1"/>
    <row r="3932" ht="14.25" customHeight="1"/>
    <row r="3933" ht="14.25" customHeight="1"/>
    <row r="3934" ht="14.25" customHeight="1"/>
    <row r="3935" ht="14.25" customHeight="1"/>
    <row r="3936" ht="14.25" customHeight="1"/>
    <row r="3937" ht="14.25" customHeight="1"/>
    <row r="3938" ht="14.25" customHeight="1"/>
    <row r="3939" ht="14.25" customHeight="1"/>
    <row r="3940" ht="14.25" customHeight="1"/>
    <row r="3941" ht="14.25" customHeight="1"/>
    <row r="3942" ht="14.25" customHeight="1"/>
    <row r="3943" ht="14.25" customHeight="1"/>
    <row r="3944" ht="14.25" customHeight="1"/>
    <row r="3945" ht="14.25" customHeight="1"/>
    <row r="3946" ht="14.25" customHeight="1"/>
    <row r="3947" ht="14.25" customHeight="1"/>
    <row r="3948" ht="14.25" customHeight="1"/>
    <row r="3949" ht="14.25" customHeight="1"/>
    <row r="3950" ht="14.25" customHeight="1"/>
    <row r="3951" ht="14.25" customHeight="1"/>
    <row r="3952" ht="14.25" customHeight="1"/>
    <row r="3953" ht="14.25" customHeight="1"/>
    <row r="3954" ht="14.25" customHeight="1"/>
    <row r="3955" ht="14.25" customHeight="1"/>
    <row r="3956" ht="14.25" customHeight="1"/>
    <row r="3957" ht="14.25" customHeight="1"/>
    <row r="3958" ht="14.25" customHeight="1"/>
    <row r="3959" ht="14.25" customHeight="1"/>
    <row r="3960" ht="14.25" customHeight="1"/>
    <row r="3961" ht="14.25" customHeight="1"/>
    <row r="3962" ht="14.25" customHeight="1"/>
    <row r="3963" ht="14.25" customHeight="1"/>
    <row r="3964" ht="14.25" customHeight="1"/>
    <row r="3965" ht="14.25" customHeight="1"/>
    <row r="3966" ht="14.25" customHeight="1"/>
    <row r="3967" ht="14.25" customHeight="1"/>
    <row r="3968" ht="14.25" customHeight="1"/>
    <row r="3969" ht="14.25" customHeight="1"/>
    <row r="3970" ht="14.25" customHeight="1"/>
    <row r="3971" ht="14.25" customHeight="1"/>
    <row r="3972" ht="14.25" customHeight="1"/>
    <row r="3973" ht="14.25" customHeight="1"/>
    <row r="3974" ht="14.25" customHeight="1"/>
    <row r="3975" ht="14.25" customHeight="1"/>
    <row r="3976" ht="14.25" customHeight="1"/>
    <row r="3977" ht="14.25" customHeight="1"/>
    <row r="3978" ht="14.25" customHeight="1"/>
    <row r="3979" ht="14.25" customHeight="1"/>
    <row r="3980" ht="14.25" customHeight="1"/>
    <row r="3981" ht="14.25" customHeight="1"/>
    <row r="3982" ht="14.25" customHeight="1"/>
    <row r="3983" ht="14.25" customHeight="1"/>
    <row r="3984" ht="14.25" customHeight="1"/>
    <row r="3985" ht="14.25" customHeight="1"/>
    <row r="3986" ht="14.25" customHeight="1"/>
    <row r="3987" ht="14.25" customHeight="1"/>
    <row r="3988" ht="14.25" customHeight="1"/>
    <row r="3989" ht="14.25" customHeight="1"/>
    <row r="3990" ht="14.25" customHeight="1"/>
    <row r="3991" ht="14.25" customHeight="1"/>
    <row r="3992" ht="14.25" customHeight="1"/>
    <row r="3993" ht="14.25" customHeight="1"/>
    <row r="3994" ht="14.25" customHeight="1"/>
    <row r="3995" ht="14.25" customHeight="1"/>
    <row r="3996" ht="14.25" customHeight="1"/>
    <row r="3997" ht="14.25" customHeight="1"/>
    <row r="3998" ht="14.25" customHeight="1"/>
    <row r="3999" ht="14.25" customHeight="1"/>
    <row r="4000" ht="14.25" customHeight="1"/>
    <row r="4001" ht="14.25" customHeight="1"/>
    <row r="4002" ht="14.25" customHeight="1"/>
    <row r="4003" ht="14.25" customHeight="1"/>
    <row r="4004" ht="14.25" customHeight="1"/>
    <row r="4005" ht="14.25" customHeight="1"/>
    <row r="4006" ht="14.25" customHeight="1"/>
    <row r="4007" ht="14.25" customHeight="1"/>
    <row r="4008" ht="14.25" customHeight="1"/>
    <row r="4009" ht="14.25" customHeight="1"/>
    <row r="4010" ht="14.25" customHeight="1"/>
    <row r="4011" ht="14.25" customHeight="1"/>
    <row r="4012" ht="14.25" customHeight="1"/>
    <row r="4013" ht="14.25" customHeight="1"/>
    <row r="4014" ht="14.25" customHeight="1"/>
    <row r="4015" ht="14.25" customHeight="1"/>
    <row r="4016" ht="14.25" customHeight="1"/>
    <row r="4017" ht="14.25" customHeight="1"/>
    <row r="4018" ht="14.25" customHeight="1"/>
    <row r="4019" ht="14.25" customHeight="1"/>
    <row r="4020" ht="14.25" customHeight="1"/>
    <row r="4021" ht="14.25" customHeight="1"/>
    <row r="4022" ht="14.25" customHeight="1"/>
    <row r="4023" ht="14.25" customHeight="1"/>
    <row r="4024" ht="14.25" customHeight="1"/>
    <row r="4025" ht="14.25" customHeight="1"/>
    <row r="4026" ht="14.25" customHeight="1"/>
    <row r="4027" ht="14.25" customHeight="1"/>
    <row r="4028" ht="14.25" customHeight="1"/>
    <row r="4029" ht="14.25" customHeight="1"/>
    <row r="4030" ht="14.25" customHeight="1"/>
    <row r="4031" ht="14.25" customHeight="1"/>
    <row r="4032" ht="14.25" customHeight="1"/>
    <row r="4033" ht="14.25" customHeight="1"/>
    <row r="4034" ht="14.25" customHeight="1"/>
    <row r="4035" ht="14.25" customHeight="1"/>
    <row r="4036" ht="14.25" customHeight="1"/>
    <row r="4037" ht="14.25" customHeight="1"/>
    <row r="4038" ht="14.25" customHeight="1"/>
    <row r="4039" ht="14.25" customHeight="1"/>
    <row r="4040" ht="14.25" customHeight="1"/>
    <row r="4041" ht="14.25" customHeight="1"/>
    <row r="4042" ht="14.25" customHeight="1"/>
    <row r="4043" ht="14.25" customHeight="1"/>
    <row r="4044" ht="14.25" customHeight="1"/>
    <row r="4045" ht="14.25" customHeight="1"/>
    <row r="4046" ht="14.25" customHeight="1"/>
    <row r="4047" ht="14.25" customHeight="1"/>
    <row r="4048" ht="14.25" customHeight="1"/>
    <row r="4049" ht="14.25" customHeight="1"/>
    <row r="4050" ht="14.25" customHeight="1"/>
    <row r="4051" ht="14.25" customHeight="1"/>
    <row r="4052" ht="14.25" customHeight="1"/>
    <row r="4053" ht="14.25" customHeight="1"/>
    <row r="4054" ht="14.25" customHeight="1"/>
    <row r="4055" ht="14.25" customHeight="1"/>
    <row r="4056" ht="14.25" customHeight="1"/>
    <row r="4057" ht="14.25" customHeight="1"/>
    <row r="4058" ht="14.25" customHeight="1"/>
    <row r="4059" ht="14.25" customHeight="1"/>
    <row r="4060" ht="14.25" customHeight="1"/>
    <row r="4061" ht="14.25" customHeight="1"/>
    <row r="4062" ht="14.25" customHeight="1"/>
    <row r="4063" ht="14.25" customHeight="1"/>
    <row r="4064" ht="14.25" customHeight="1"/>
    <row r="4065" ht="14.25" customHeight="1"/>
    <row r="4066" ht="14.25" customHeight="1"/>
    <row r="4067" ht="14.25" customHeight="1"/>
    <row r="4068" ht="14.25" customHeight="1"/>
    <row r="4069" ht="14.25" customHeight="1"/>
    <row r="4070" ht="14.25" customHeight="1"/>
    <row r="4071" ht="14.25" customHeight="1"/>
    <row r="4072" ht="14.25" customHeight="1"/>
    <row r="4073" ht="14.25" customHeight="1"/>
    <row r="4074" ht="14.25" customHeight="1"/>
    <row r="4075" ht="14.25" customHeight="1"/>
    <row r="4076" ht="14.25" customHeight="1"/>
    <row r="4077" ht="14.25" customHeight="1"/>
    <row r="4078" ht="14.25" customHeight="1"/>
    <row r="4079" ht="14.25" customHeight="1"/>
    <row r="4080" ht="14.25" customHeight="1"/>
    <row r="4081" ht="14.25" customHeight="1"/>
    <row r="4082" ht="14.25" customHeight="1"/>
    <row r="4083" ht="14.25" customHeight="1"/>
    <row r="4084" ht="14.25" customHeight="1"/>
    <row r="4085" ht="14.25" customHeight="1"/>
    <row r="4086" ht="14.25" customHeight="1"/>
    <row r="4087" ht="14.25" customHeight="1"/>
    <row r="4088" ht="14.25" customHeight="1"/>
    <row r="4089" ht="14.25" customHeight="1"/>
    <row r="4090" ht="14.25" customHeight="1"/>
    <row r="4091" ht="14.25" customHeight="1"/>
    <row r="4092" ht="14.25" customHeight="1"/>
    <row r="4093" ht="14.25" customHeight="1"/>
    <row r="4094" ht="14.25" customHeight="1"/>
    <row r="4095" ht="14.25" customHeight="1"/>
    <row r="4096" ht="14.25" customHeight="1"/>
    <row r="4097" ht="14.25" customHeight="1"/>
    <row r="4098" ht="14.25" customHeight="1"/>
    <row r="4099" ht="14.25" customHeight="1"/>
    <row r="4100" ht="14.25" customHeight="1"/>
    <row r="4101" ht="14.25" customHeight="1"/>
    <row r="4102" ht="14.25" customHeight="1"/>
    <row r="4103" ht="14.25" customHeight="1"/>
    <row r="4104" ht="14.25" customHeight="1"/>
    <row r="4105" ht="14.25" customHeight="1"/>
    <row r="4106" ht="14.25" customHeight="1"/>
    <row r="4107" ht="14.25" customHeight="1"/>
    <row r="4108" ht="14.25" customHeight="1"/>
    <row r="4109" ht="14.25" customHeight="1"/>
    <row r="4110" ht="14.25" customHeight="1"/>
    <row r="4111" ht="14.25" customHeight="1"/>
    <row r="4112" ht="14.25" customHeight="1"/>
    <row r="4113" ht="14.25" customHeight="1"/>
    <row r="4114" ht="14.25" customHeight="1"/>
    <row r="4115" ht="14.25" customHeight="1"/>
    <row r="4116" ht="14.25" customHeight="1"/>
    <row r="4117" ht="14.25" customHeight="1"/>
    <row r="4118" ht="14.25" customHeight="1"/>
    <row r="4119" ht="14.25" customHeight="1"/>
    <row r="4120" ht="14.25" customHeight="1"/>
    <row r="4121" ht="14.25" customHeight="1"/>
    <row r="4122" ht="14.25" customHeight="1"/>
    <row r="4123" ht="14.25" customHeight="1"/>
    <row r="4124" ht="14.25" customHeight="1"/>
    <row r="4125" ht="14.25" customHeight="1"/>
    <row r="4126" ht="14.25" customHeight="1"/>
    <row r="4127" ht="14.25" customHeight="1"/>
    <row r="4128" ht="14.25" customHeight="1"/>
    <row r="4129" ht="14.25" customHeight="1"/>
    <row r="4130" ht="14.25" customHeight="1"/>
    <row r="4131" ht="14.25" customHeight="1"/>
    <row r="4132" ht="14.25" customHeight="1"/>
    <row r="4133" ht="14.25" customHeight="1"/>
    <row r="4134" ht="14.25" customHeight="1"/>
    <row r="4135" ht="14.25" customHeight="1"/>
    <row r="4136" ht="14.25" customHeight="1"/>
    <row r="4137" ht="14.25" customHeight="1"/>
    <row r="4138" ht="14.25" customHeight="1"/>
    <row r="4139" ht="14.25" customHeight="1"/>
    <row r="4140" ht="14.25" customHeight="1"/>
    <row r="4141" ht="14.25" customHeight="1"/>
    <row r="4142" ht="14.25" customHeight="1"/>
    <row r="4143" ht="14.25" customHeight="1"/>
    <row r="4144" ht="14.25" customHeight="1"/>
    <row r="4145" ht="14.25" customHeight="1"/>
    <row r="4146" ht="14.25" customHeight="1"/>
    <row r="4147" ht="14.25" customHeight="1"/>
    <row r="4148" ht="14.25" customHeight="1"/>
    <row r="4149" ht="14.25" customHeight="1"/>
    <row r="4150" ht="14.25" customHeight="1"/>
    <row r="4151" ht="14.25" customHeight="1"/>
    <row r="4152" ht="14.25" customHeight="1"/>
    <row r="4153" ht="14.25" customHeight="1"/>
    <row r="4154" ht="14.25" customHeight="1"/>
    <row r="4155" ht="14.25" customHeight="1"/>
    <row r="4156" ht="14.25" customHeight="1"/>
    <row r="4157" ht="14.25" customHeight="1"/>
    <row r="4158" ht="14.25" customHeight="1"/>
    <row r="4159" ht="14.25" customHeight="1"/>
    <row r="4160" ht="14.25" customHeight="1"/>
    <row r="4161" ht="14.25" customHeight="1"/>
    <row r="4162" ht="14.25" customHeight="1"/>
    <row r="4163" ht="14.25" customHeight="1"/>
    <row r="4164" ht="14.25" customHeight="1"/>
    <row r="4165" ht="14.25" customHeight="1"/>
    <row r="4166" ht="14.25" customHeight="1"/>
    <row r="4167" ht="14.25" customHeight="1"/>
    <row r="4168" ht="14.25" customHeight="1"/>
    <row r="4169" ht="14.25" customHeight="1"/>
    <row r="4170" ht="14.25" customHeight="1"/>
    <row r="4171" ht="14.25" customHeight="1"/>
    <row r="4172" ht="14.25" customHeight="1"/>
    <row r="4173" ht="14.25" customHeight="1"/>
    <row r="4174" ht="14.25" customHeight="1"/>
    <row r="4175" ht="14.25" customHeight="1"/>
    <row r="4176" ht="14.25" customHeight="1"/>
    <row r="4177" ht="14.25" customHeight="1"/>
    <row r="4178" ht="14.25" customHeight="1"/>
    <row r="4179" ht="14.25" customHeight="1"/>
    <row r="4180" ht="14.25" customHeight="1"/>
    <row r="4181" ht="14.25" customHeight="1"/>
    <row r="4182" ht="14.25" customHeight="1"/>
    <row r="4183" ht="14.25" customHeight="1"/>
    <row r="4184" ht="14.25" customHeight="1"/>
    <row r="4185" ht="14.25" customHeight="1"/>
    <row r="4186" ht="14.25" customHeight="1"/>
    <row r="4187" ht="14.25" customHeight="1"/>
    <row r="4188" ht="14.25" customHeight="1"/>
    <row r="4189" ht="14.25" customHeight="1"/>
    <row r="4190" ht="14.25" customHeight="1"/>
    <row r="4191" ht="14.25" customHeight="1"/>
    <row r="4192" ht="14.25" customHeight="1"/>
    <row r="4193" ht="14.25" customHeight="1"/>
    <row r="4194" ht="14.25" customHeight="1"/>
    <row r="4195" ht="14.25" customHeight="1"/>
    <row r="4196" ht="14.25" customHeight="1"/>
    <row r="4197" ht="14.25" customHeight="1"/>
    <row r="4198" ht="14.25" customHeight="1"/>
    <row r="4199" ht="14.25" customHeight="1"/>
    <row r="4200" ht="14.25" customHeight="1"/>
    <row r="4201" ht="14.25" customHeight="1"/>
    <row r="4202" ht="14.25" customHeight="1"/>
    <row r="4203" ht="14.25" customHeight="1"/>
    <row r="4204" ht="14.25" customHeight="1"/>
    <row r="4205" ht="14.25" customHeight="1"/>
    <row r="4206" ht="14.25" customHeight="1"/>
    <row r="4207" ht="14.25" customHeight="1"/>
    <row r="4208" ht="14.25" customHeight="1"/>
    <row r="4209" ht="14.25" customHeight="1"/>
    <row r="4210" ht="14.25" customHeight="1"/>
    <row r="4211" ht="14.25" customHeight="1"/>
    <row r="4212" ht="14.25" customHeight="1"/>
    <row r="4213" ht="14.25" customHeight="1"/>
    <row r="4214" ht="14.25" customHeight="1"/>
    <row r="4215" ht="14.25" customHeight="1"/>
    <row r="4216" ht="14.25" customHeight="1"/>
    <row r="4217" ht="14.25" customHeight="1"/>
    <row r="4218" ht="14.25" customHeight="1"/>
    <row r="4219" ht="14.25" customHeight="1"/>
    <row r="4220" ht="14.25" customHeight="1"/>
    <row r="4221" ht="14.25" customHeight="1"/>
    <row r="4222" ht="14.25" customHeight="1"/>
    <row r="4223" ht="14.25" customHeight="1"/>
    <row r="4224" ht="14.25" customHeight="1"/>
    <row r="4225" ht="14.25" customHeight="1"/>
    <row r="4226" ht="14.25" customHeight="1"/>
    <row r="4227" ht="14.25" customHeight="1"/>
    <row r="4228" ht="14.25" customHeight="1"/>
    <row r="4229" ht="14.25" customHeight="1"/>
    <row r="4230" ht="14.25" customHeight="1"/>
    <row r="4231" ht="14.25" customHeight="1"/>
    <row r="4232" ht="14.25" customHeight="1"/>
    <row r="4233" ht="14.25" customHeight="1"/>
    <row r="4234" ht="14.25" customHeight="1"/>
    <row r="4235" ht="14.25" customHeight="1"/>
    <row r="4236" ht="14.25" customHeight="1"/>
    <row r="4237" ht="14.25" customHeight="1"/>
    <row r="4238" ht="14.25" customHeight="1"/>
    <row r="4239" ht="14.25" customHeight="1"/>
    <row r="4240" ht="14.25" customHeight="1"/>
    <row r="4241" ht="14.25" customHeight="1"/>
    <row r="4242" ht="14.25" customHeight="1"/>
    <row r="4243" ht="14.25" customHeight="1"/>
    <row r="4244" ht="14.25" customHeight="1"/>
    <row r="4245" ht="14.25" customHeight="1"/>
    <row r="4246" ht="14.25" customHeight="1"/>
    <row r="4247" ht="14.25" customHeight="1"/>
    <row r="4248" ht="14.25" customHeight="1"/>
    <row r="4249" ht="14.25" customHeight="1"/>
    <row r="4250" ht="14.25" customHeight="1"/>
    <row r="4251" ht="14.25" customHeight="1"/>
    <row r="4252" ht="14.25" customHeight="1"/>
    <row r="4253" ht="14.25" customHeight="1"/>
    <row r="4254" ht="14.25" customHeight="1"/>
    <row r="4255" ht="14.25" customHeight="1"/>
    <row r="4256" ht="14.25" customHeight="1"/>
    <row r="4257" ht="14.25" customHeight="1"/>
    <row r="4258" ht="14.25" customHeight="1"/>
    <row r="4259" ht="14.25" customHeight="1"/>
    <row r="4260" ht="14.25" customHeight="1"/>
    <row r="4261" ht="14.25" customHeight="1"/>
    <row r="4262" ht="14.25" customHeight="1"/>
    <row r="4263" ht="14.25" customHeight="1"/>
    <row r="4264" ht="14.25" customHeight="1"/>
    <row r="4265" ht="14.25" customHeight="1"/>
    <row r="4266" ht="14.25" customHeight="1"/>
    <row r="4267" ht="14.25" customHeight="1"/>
    <row r="4268" ht="14.25" customHeight="1"/>
    <row r="4269" ht="14.25" customHeight="1"/>
    <row r="4270" ht="14.25" customHeight="1"/>
    <row r="4271" ht="14.25" customHeight="1"/>
    <row r="4272" ht="14.25" customHeight="1"/>
    <row r="4273" ht="14.25" customHeight="1"/>
    <row r="4274" ht="14.25" customHeight="1"/>
    <row r="4275" ht="14.25" customHeight="1"/>
    <row r="4276" ht="14.25" customHeight="1"/>
    <row r="4277" ht="14.25" customHeight="1"/>
    <row r="4278" ht="14.25" customHeight="1"/>
    <row r="4279" ht="14.25" customHeight="1"/>
    <row r="4280" ht="14.25" customHeight="1"/>
    <row r="4281" ht="14.25" customHeight="1"/>
    <row r="4282" ht="14.25" customHeight="1"/>
    <row r="4283" ht="14.25" customHeight="1"/>
    <row r="4284" ht="14.25" customHeight="1"/>
    <row r="4285" ht="14.25" customHeight="1"/>
    <row r="4286" ht="14.25" customHeight="1"/>
    <row r="4287" ht="14.25" customHeight="1"/>
    <row r="4288" ht="14.25" customHeight="1"/>
    <row r="4289" ht="14.25" customHeight="1"/>
    <row r="4290" ht="14.25" customHeight="1"/>
    <row r="4291" ht="14.25" customHeight="1"/>
    <row r="4292" ht="14.25" customHeight="1"/>
    <row r="4293" ht="14.25" customHeight="1"/>
    <row r="4294" ht="14.25" customHeight="1"/>
    <row r="4295" ht="14.25" customHeight="1"/>
    <row r="4296" ht="14.25" customHeight="1"/>
    <row r="4297" ht="14.25" customHeight="1"/>
    <row r="4298" ht="14.25" customHeight="1"/>
    <row r="4299" ht="14.25" customHeight="1"/>
    <row r="4300" ht="14.25" customHeight="1"/>
    <row r="4301" ht="14.25" customHeight="1"/>
    <row r="4302" ht="14.25" customHeight="1"/>
    <row r="4303" ht="14.25" customHeight="1"/>
    <row r="4304" ht="14.25" customHeight="1"/>
    <row r="4305" ht="14.25" customHeight="1"/>
    <row r="4306" ht="14.25" customHeight="1"/>
    <row r="4307" ht="14.25" customHeight="1"/>
    <row r="4308" ht="14.25" customHeight="1"/>
    <row r="4309" ht="14.25" customHeight="1"/>
    <row r="4310" ht="14.25" customHeight="1"/>
    <row r="4311" ht="14.25" customHeight="1"/>
    <row r="4312" ht="14.25" customHeight="1"/>
    <row r="4313" ht="14.25" customHeight="1"/>
    <row r="4314" ht="14.25" customHeight="1"/>
    <row r="4315" ht="14.25" customHeight="1"/>
    <row r="4316" ht="14.25" customHeight="1"/>
    <row r="4317" ht="14.25" customHeight="1"/>
    <row r="4318" ht="14.25" customHeight="1"/>
    <row r="4319" ht="14.25" customHeight="1"/>
    <row r="4320" ht="14.25" customHeight="1"/>
    <row r="4321" ht="14.25" customHeight="1"/>
    <row r="4322" ht="14.25" customHeight="1"/>
    <row r="4323" ht="14.25" customHeight="1"/>
    <row r="4324" ht="14.25" customHeight="1"/>
    <row r="4325" ht="14.25" customHeight="1"/>
    <row r="4326" ht="14.25" customHeight="1"/>
    <row r="4327" ht="14.25" customHeight="1"/>
    <row r="4328" ht="14.25" customHeight="1"/>
    <row r="4329" ht="14.25" customHeight="1"/>
    <row r="4330" ht="14.25" customHeight="1"/>
    <row r="4331" ht="14.25" customHeight="1"/>
    <row r="4332" ht="14.25" customHeight="1"/>
    <row r="4333" ht="14.25" customHeight="1"/>
    <row r="4334" ht="14.25" customHeight="1"/>
    <row r="4335" ht="14.25" customHeight="1"/>
    <row r="4336" ht="14.25" customHeight="1"/>
    <row r="4337" ht="14.25" customHeight="1"/>
    <row r="4338" ht="14.25" customHeight="1"/>
    <row r="4339" ht="14.25" customHeight="1"/>
    <row r="4340" ht="14.25" customHeight="1"/>
    <row r="4341" ht="14.25" customHeight="1"/>
    <row r="4342" ht="14.25" customHeight="1"/>
    <row r="4343" ht="14.25" customHeight="1"/>
    <row r="4344" ht="14.25" customHeight="1"/>
    <row r="4345" ht="14.25" customHeight="1"/>
    <row r="4346" ht="14.25" customHeight="1"/>
    <row r="4347" ht="14.25" customHeight="1"/>
    <row r="4348" ht="14.25" customHeight="1"/>
    <row r="4349" ht="14.25" customHeight="1"/>
    <row r="4350" ht="14.25" customHeight="1"/>
    <row r="4351" ht="14.25" customHeight="1"/>
    <row r="4352" ht="14.25" customHeight="1"/>
    <row r="4353" ht="14.25" customHeight="1"/>
    <row r="4354" ht="14.25" customHeight="1"/>
    <row r="4355" ht="14.25" customHeight="1"/>
    <row r="4356" ht="14.25" customHeight="1"/>
    <row r="4357" ht="14.25" customHeight="1"/>
    <row r="4358" ht="14.25" customHeight="1"/>
    <row r="4359" ht="14.25" customHeight="1"/>
    <row r="4360" ht="14.25" customHeight="1"/>
    <row r="4361" ht="14.25" customHeight="1"/>
    <row r="4362" ht="14.25" customHeight="1"/>
    <row r="4363" ht="14.25" customHeight="1"/>
    <row r="4364" ht="14.25" customHeight="1"/>
    <row r="4365" ht="14.25" customHeight="1"/>
    <row r="4366" ht="14.25" customHeight="1"/>
    <row r="4367" ht="14.25" customHeight="1"/>
    <row r="4368" ht="14.25" customHeight="1"/>
    <row r="4369" ht="14.25" customHeight="1"/>
    <row r="4370" ht="14.25" customHeight="1"/>
    <row r="4371" ht="14.25" customHeight="1"/>
    <row r="4372" ht="14.25" customHeight="1"/>
    <row r="4373" ht="14.25" customHeight="1"/>
    <row r="4374" ht="14.25" customHeight="1"/>
    <row r="4375" ht="14.25" customHeight="1"/>
    <row r="4376" ht="14.25" customHeight="1"/>
    <row r="4377" ht="14.25" customHeight="1"/>
    <row r="4378" ht="14.25" customHeight="1"/>
    <row r="4379" ht="14.25" customHeight="1"/>
    <row r="4380" ht="14.25" customHeight="1"/>
    <row r="4381" ht="14.25" customHeight="1"/>
    <row r="4382" ht="14.25" customHeight="1"/>
    <row r="4383" ht="14.25" customHeight="1"/>
    <row r="4384" ht="14.25" customHeight="1"/>
    <row r="4385" ht="14.25" customHeight="1"/>
    <row r="4386" ht="14.25" customHeight="1"/>
    <row r="4387" ht="14.25" customHeight="1"/>
    <row r="4388" ht="14.25" customHeight="1"/>
    <row r="4389" ht="14.25" customHeight="1"/>
    <row r="4390" ht="14.25" customHeight="1"/>
    <row r="4391" ht="14.25" customHeight="1"/>
    <row r="4392" ht="14.25" customHeight="1"/>
    <row r="4393" ht="14.25" customHeight="1"/>
    <row r="4394" ht="14.25" customHeight="1"/>
    <row r="4395" ht="14.25" customHeight="1"/>
    <row r="4396" ht="14.25" customHeight="1"/>
    <row r="4397" ht="14.25" customHeight="1"/>
    <row r="4398" ht="14.25" customHeight="1"/>
    <row r="4399" ht="14.25" customHeight="1"/>
    <row r="4400" ht="14.25" customHeight="1"/>
    <row r="4401" ht="14.25" customHeight="1"/>
    <row r="4402" ht="14.25" customHeight="1"/>
    <row r="4403" ht="14.25" customHeight="1"/>
    <row r="4404" ht="14.25" customHeight="1"/>
    <row r="4405" ht="14.25" customHeight="1"/>
    <row r="4406" ht="14.25" customHeight="1"/>
    <row r="4407" ht="14.25" customHeight="1"/>
    <row r="4408" ht="14.25" customHeight="1"/>
    <row r="4409" ht="14.25" customHeight="1"/>
    <row r="4410" ht="14.25" customHeight="1"/>
    <row r="4411" ht="14.25" customHeight="1"/>
    <row r="4412" ht="14.25" customHeight="1"/>
    <row r="4413" ht="14.25" customHeight="1"/>
    <row r="4414" ht="14.25" customHeight="1"/>
    <row r="4415" ht="14.25" customHeight="1"/>
    <row r="4416" ht="14.25" customHeight="1"/>
    <row r="4417" ht="14.25" customHeight="1"/>
    <row r="4418" ht="14.25" customHeight="1"/>
    <row r="4419" ht="14.25" customHeight="1"/>
    <row r="4420" ht="14.25" customHeight="1"/>
    <row r="4421" ht="14.25" customHeight="1"/>
    <row r="4422" ht="14.25" customHeight="1"/>
    <row r="4423" ht="14.25" customHeight="1"/>
    <row r="4424" ht="14.25" customHeight="1"/>
    <row r="4425" ht="14.25" customHeight="1"/>
    <row r="4426" ht="14.25" customHeight="1"/>
    <row r="4427" ht="14.25" customHeight="1"/>
    <row r="4428" ht="14.25" customHeight="1"/>
    <row r="4429" ht="14.25" customHeight="1"/>
    <row r="4430" ht="14.25" customHeight="1"/>
    <row r="4431" ht="14.25" customHeight="1"/>
    <row r="4432" ht="14.25" customHeight="1"/>
    <row r="4433" ht="14.25" customHeight="1"/>
    <row r="4434" ht="14.25" customHeight="1"/>
    <row r="4435" ht="14.25" customHeight="1"/>
    <row r="4436" ht="14.25" customHeight="1"/>
    <row r="4437" ht="14.25" customHeight="1"/>
    <row r="4438" ht="14.25" customHeight="1"/>
    <row r="4439" ht="14.25" customHeight="1"/>
    <row r="4440" ht="14.25" customHeight="1"/>
    <row r="4441" ht="14.25" customHeight="1"/>
    <row r="4442" ht="14.25" customHeight="1"/>
    <row r="4443" ht="14.25" customHeight="1"/>
    <row r="4444" ht="14.25" customHeight="1"/>
    <row r="4445" ht="14.25" customHeight="1"/>
    <row r="4446" ht="14.25" customHeight="1"/>
    <row r="4447" ht="14.25" customHeight="1"/>
    <row r="4448" ht="14.25" customHeight="1"/>
    <row r="4449" ht="14.25" customHeight="1"/>
    <row r="4450" ht="14.25" customHeight="1"/>
    <row r="4451" ht="14.25" customHeight="1"/>
    <row r="4452" ht="14.25" customHeight="1"/>
    <row r="4453" ht="14.25" customHeight="1"/>
    <row r="4454" ht="14.25" customHeight="1"/>
    <row r="4455" ht="14.25" customHeight="1"/>
    <row r="4456" ht="14.25" customHeight="1"/>
    <row r="4457" ht="14.25" customHeight="1"/>
    <row r="4458" ht="14.25" customHeight="1"/>
    <row r="4459" ht="14.25" customHeight="1"/>
    <row r="4460" ht="14.25" customHeight="1"/>
    <row r="4461" ht="14.25" customHeight="1"/>
    <row r="4462" ht="14.25" customHeight="1"/>
    <row r="4463" ht="14.25" customHeight="1"/>
    <row r="4464" ht="14.25" customHeight="1"/>
    <row r="4465" ht="14.25" customHeight="1"/>
    <row r="4466" ht="14.25" customHeight="1"/>
    <row r="4467" ht="14.25" customHeight="1"/>
    <row r="4468" ht="14.25" customHeight="1"/>
    <row r="4469" ht="14.25" customHeight="1"/>
    <row r="4470" ht="14.25" customHeight="1"/>
    <row r="4471" ht="14.25" customHeight="1"/>
    <row r="4472" ht="14.25" customHeight="1"/>
    <row r="4473" ht="14.25" customHeight="1"/>
    <row r="4474" ht="14.25" customHeight="1"/>
    <row r="4475" ht="14.25" customHeight="1"/>
    <row r="4476" ht="14.25" customHeight="1"/>
    <row r="4477" ht="14.25" customHeight="1"/>
    <row r="4478" ht="14.25" customHeight="1"/>
    <row r="4479" ht="14.25" customHeight="1"/>
    <row r="4480" ht="14.25" customHeight="1"/>
    <row r="4481" ht="14.25" customHeight="1"/>
    <row r="4482" ht="14.25" customHeight="1"/>
    <row r="4483" ht="14.25" customHeight="1"/>
    <row r="4484" ht="14.25" customHeight="1"/>
    <row r="4485" ht="14.25" customHeight="1"/>
    <row r="4486" ht="14.25" customHeight="1"/>
    <row r="4487" ht="14.25" customHeight="1"/>
    <row r="4488" ht="14.25" customHeight="1"/>
    <row r="4489" ht="14.25" customHeight="1"/>
    <row r="4490" ht="14.25" customHeight="1"/>
    <row r="4491" ht="14.25" customHeight="1"/>
    <row r="4492" ht="14.25" customHeight="1"/>
    <row r="4493" ht="14.25" customHeight="1"/>
    <row r="4494" ht="14.25" customHeight="1"/>
    <row r="4495" ht="14.25" customHeight="1"/>
    <row r="4496" ht="14.25" customHeight="1"/>
    <row r="4497" ht="14.25" customHeight="1"/>
    <row r="4498" ht="14.25" customHeight="1"/>
    <row r="4499" ht="14.25" customHeight="1"/>
    <row r="4500" ht="14.25" customHeight="1"/>
    <row r="4501" ht="14.25" customHeight="1"/>
    <row r="4502" ht="14.25" customHeight="1"/>
    <row r="4503" ht="14.25" customHeight="1"/>
    <row r="4504" ht="14.25" customHeight="1"/>
    <row r="4505" ht="14.25" customHeight="1"/>
    <row r="4506" ht="14.25" customHeight="1"/>
    <row r="4507" ht="14.25" customHeight="1"/>
    <row r="4508" ht="14.25" customHeight="1"/>
    <row r="4509" ht="14.25" customHeight="1"/>
    <row r="4510" ht="14.25" customHeight="1"/>
    <row r="4511" ht="14.25" customHeight="1"/>
    <row r="4512" ht="14.25" customHeight="1"/>
    <row r="4513" ht="14.25" customHeight="1"/>
    <row r="4514" ht="14.25" customHeight="1"/>
    <row r="4515" ht="14.25" customHeight="1"/>
    <row r="4516" ht="14.25" customHeight="1"/>
    <row r="4517" ht="14.25" customHeight="1"/>
    <row r="4518" ht="14.25" customHeight="1"/>
    <row r="4519" ht="14.25" customHeight="1"/>
    <row r="4520" ht="14.25" customHeight="1"/>
    <row r="4521" ht="14.25" customHeight="1"/>
    <row r="4522" ht="14.25" customHeight="1"/>
    <row r="4523" ht="14.25" customHeight="1"/>
    <row r="4524" ht="14.25" customHeight="1"/>
    <row r="4525" ht="14.25" customHeight="1"/>
    <row r="4526" ht="14.25" customHeight="1"/>
    <row r="4527" ht="14.25" customHeight="1"/>
    <row r="4528" ht="14.25" customHeight="1"/>
    <row r="4529" ht="14.25" customHeight="1"/>
    <row r="4530" ht="14.25" customHeight="1"/>
    <row r="4531" ht="14.25" customHeight="1"/>
    <row r="4532" ht="14.25" customHeight="1"/>
    <row r="4533" ht="14.25" customHeight="1"/>
    <row r="4534" ht="14.25" customHeight="1"/>
    <row r="4535" ht="14.25" customHeight="1"/>
    <row r="4536" ht="14.25" customHeight="1"/>
    <row r="4537" ht="14.25" customHeight="1"/>
    <row r="4538" ht="14.25" customHeight="1"/>
    <row r="4539" ht="14.25" customHeight="1"/>
    <row r="4540" ht="14.25" customHeight="1"/>
    <row r="4541" ht="14.25" customHeight="1"/>
    <row r="4542" ht="14.25" customHeight="1"/>
    <row r="4543" ht="14.25" customHeight="1"/>
    <row r="4544" ht="14.25" customHeight="1"/>
    <row r="4545" ht="14.25" customHeight="1"/>
    <row r="4546" ht="14.25" customHeight="1"/>
    <row r="4547" ht="14.25" customHeight="1"/>
    <row r="4548" ht="14.25" customHeight="1"/>
    <row r="4549" ht="14.25" customHeight="1"/>
    <row r="4550" ht="14.25" customHeight="1"/>
    <row r="4551" ht="14.25" customHeight="1"/>
    <row r="4552" ht="14.25" customHeight="1"/>
    <row r="4553" ht="14.25" customHeight="1"/>
    <row r="4554" ht="14.25" customHeight="1"/>
    <row r="4555" ht="14.25" customHeight="1"/>
    <row r="4556" ht="14.25" customHeight="1"/>
    <row r="4557" ht="14.25" customHeight="1"/>
    <row r="4558" ht="14.25" customHeight="1"/>
    <row r="4559" ht="14.25" customHeight="1"/>
    <row r="4560" ht="14.25" customHeight="1"/>
    <row r="4561" ht="14.25" customHeight="1"/>
    <row r="4562" ht="14.25" customHeight="1"/>
    <row r="4563" ht="14.25" customHeight="1"/>
    <row r="4564" ht="14.25" customHeight="1"/>
    <row r="4565" ht="14.25" customHeight="1"/>
    <row r="4566" ht="14.25" customHeight="1"/>
    <row r="4567" ht="14.25" customHeight="1"/>
    <row r="4568" ht="14.25" customHeight="1"/>
    <row r="4569" ht="14.25" customHeight="1"/>
    <row r="4570" ht="14.25" customHeight="1"/>
    <row r="4571" ht="14.25" customHeight="1"/>
    <row r="4572" ht="14.25" customHeight="1"/>
    <row r="4573" ht="14.25" customHeight="1"/>
    <row r="4574" ht="14.25" customHeight="1"/>
    <row r="4575" ht="14.25" customHeight="1"/>
    <row r="4576" ht="14.25" customHeight="1"/>
    <row r="4577" ht="14.25" customHeight="1"/>
    <row r="4578" ht="14.25" customHeight="1"/>
    <row r="4579" ht="14.25" customHeight="1"/>
    <row r="4580" ht="14.25" customHeight="1"/>
    <row r="4581" ht="14.25" customHeight="1"/>
    <row r="4582" ht="14.25" customHeight="1"/>
    <row r="4583" ht="14.25" customHeight="1"/>
    <row r="4584" ht="14.25" customHeight="1"/>
    <row r="4585" ht="14.25" customHeight="1"/>
    <row r="4586" ht="14.25" customHeight="1"/>
    <row r="4587" ht="14.25" customHeight="1"/>
    <row r="4588" ht="14.25" customHeight="1"/>
    <row r="4589" ht="14.25" customHeight="1"/>
    <row r="4590" ht="14.25" customHeight="1"/>
    <row r="4591" ht="14.25" customHeight="1"/>
    <row r="4592" ht="14.25" customHeight="1"/>
    <row r="4593" ht="14.25" customHeight="1"/>
    <row r="4594" ht="14.25" customHeight="1"/>
    <row r="4595" ht="14.25" customHeight="1"/>
    <row r="4596" ht="14.25" customHeight="1"/>
    <row r="4597" ht="14.25" customHeight="1"/>
    <row r="4598" ht="14.25" customHeight="1"/>
    <row r="4599" ht="14.25" customHeight="1"/>
    <row r="4600" ht="14.25" customHeight="1"/>
    <row r="4601" ht="14.25" customHeight="1"/>
    <row r="4602" ht="14.25" customHeight="1"/>
    <row r="4603" ht="14.25" customHeight="1"/>
    <row r="4604" ht="14.25" customHeight="1"/>
    <row r="4605" ht="14.25" customHeight="1"/>
    <row r="4606" ht="14.25" customHeight="1"/>
    <row r="4607" ht="14.25" customHeight="1"/>
    <row r="4608" ht="14.25" customHeight="1"/>
    <row r="4609" ht="14.25" customHeight="1"/>
    <row r="4610" ht="14.25" customHeight="1"/>
    <row r="4611" ht="14.25" customHeight="1"/>
    <row r="4612" ht="14.25" customHeight="1"/>
    <row r="4613" ht="14.25" customHeight="1"/>
    <row r="4614" ht="14.25" customHeight="1"/>
    <row r="4615" ht="14.25" customHeight="1"/>
    <row r="4616" ht="14.25" customHeight="1"/>
    <row r="4617" ht="14.25" customHeight="1"/>
    <row r="4618" ht="14.25" customHeight="1"/>
    <row r="4619" ht="14.25" customHeight="1"/>
    <row r="4620" ht="14.25" customHeight="1"/>
    <row r="4621" ht="14.25" customHeight="1"/>
    <row r="4622" ht="14.25" customHeight="1"/>
    <row r="4623" ht="14.25" customHeight="1"/>
    <row r="4624" ht="14.25" customHeight="1"/>
    <row r="4625" ht="14.25" customHeight="1"/>
    <row r="4626" ht="14.25" customHeight="1"/>
    <row r="4627" ht="14.25" customHeight="1"/>
    <row r="4628" ht="14.25" customHeight="1"/>
    <row r="4629" ht="14.25" customHeight="1"/>
    <row r="4630" ht="14.25" customHeight="1"/>
    <row r="4631" ht="14.25" customHeight="1"/>
    <row r="4632" ht="14.25" customHeight="1"/>
    <row r="4633" ht="14.25" customHeight="1"/>
    <row r="4634" ht="14.25" customHeight="1"/>
    <row r="4635" ht="14.25" customHeight="1"/>
    <row r="4636" ht="14.25" customHeight="1"/>
    <row r="4637" ht="14.25" customHeight="1"/>
    <row r="4638" ht="14.25" customHeight="1"/>
    <row r="4639" ht="14.25" customHeight="1"/>
    <row r="4640" ht="14.25" customHeight="1"/>
    <row r="4641" ht="14.25" customHeight="1"/>
    <row r="4642" ht="14.25" customHeight="1"/>
    <row r="4643" ht="14.25" customHeight="1"/>
    <row r="4644" ht="14.25" customHeight="1"/>
    <row r="4645" ht="14.25" customHeight="1"/>
    <row r="4646" ht="14.25" customHeight="1"/>
    <row r="4647" ht="14.25" customHeight="1"/>
    <row r="4648" ht="14.25" customHeight="1"/>
    <row r="4649" ht="14.25" customHeight="1"/>
    <row r="4650" ht="14.25" customHeight="1"/>
    <row r="4651" ht="14.25" customHeight="1"/>
    <row r="4652" ht="14.25" customHeight="1"/>
    <row r="4653" ht="14.25" customHeight="1"/>
    <row r="4654" ht="14.25" customHeight="1"/>
    <row r="4655" ht="14.25" customHeight="1"/>
    <row r="4656" ht="14.25" customHeight="1"/>
    <row r="4657" ht="14.25" customHeight="1"/>
    <row r="4658" ht="14.25" customHeight="1"/>
    <row r="4659" ht="14.25" customHeight="1"/>
    <row r="4660" ht="14.25" customHeight="1"/>
    <row r="4661" ht="14.25" customHeight="1"/>
    <row r="4662" ht="14.25" customHeight="1"/>
    <row r="4663" ht="14.25" customHeight="1"/>
    <row r="4664" ht="14.25" customHeight="1"/>
    <row r="4665" ht="14.25" customHeight="1"/>
    <row r="4666" ht="14.25" customHeight="1"/>
    <row r="4667" ht="14.25" customHeight="1"/>
    <row r="4668" ht="14.25" customHeight="1"/>
    <row r="4669" ht="14.25" customHeight="1"/>
    <row r="4670" ht="14.25" customHeight="1"/>
    <row r="4671" ht="14.25" customHeight="1"/>
    <row r="4672" ht="14.25" customHeight="1"/>
    <row r="4673" ht="14.25" customHeight="1"/>
    <row r="4674" ht="14.25" customHeight="1"/>
    <row r="4675" ht="14.25" customHeight="1"/>
    <row r="4676" ht="14.25" customHeight="1"/>
    <row r="4677" ht="14.25" customHeight="1"/>
    <row r="4678" ht="14.25" customHeight="1"/>
    <row r="4679" ht="14.25" customHeight="1"/>
    <row r="4680" ht="14.25" customHeight="1"/>
    <row r="4681" ht="14.25" customHeight="1"/>
    <row r="4682" ht="14.25" customHeight="1"/>
    <row r="4683" ht="14.25" customHeight="1"/>
    <row r="4684" ht="14.25" customHeight="1"/>
    <row r="4685" ht="14.25" customHeight="1"/>
    <row r="4686" ht="14.25" customHeight="1"/>
    <row r="4687" ht="14.25" customHeight="1"/>
    <row r="4688" ht="14.25" customHeight="1"/>
    <row r="4689" ht="14.25" customHeight="1"/>
    <row r="4690" ht="14.25" customHeight="1"/>
    <row r="4691" ht="14.25" customHeight="1"/>
    <row r="4692" ht="14.25" customHeight="1"/>
    <row r="4693" ht="14.25" customHeight="1"/>
    <row r="4694" ht="14.25" customHeight="1"/>
    <row r="4695" ht="14.25" customHeight="1"/>
    <row r="4696" ht="14.25" customHeight="1"/>
    <row r="4697" ht="14.25" customHeight="1"/>
    <row r="4698" ht="14.25" customHeight="1"/>
    <row r="4699" ht="14.25" customHeight="1"/>
    <row r="4700" ht="14.25" customHeight="1"/>
    <row r="4701" ht="14.25" customHeight="1"/>
    <row r="4702" ht="14.25" customHeight="1"/>
    <row r="4703" ht="14.25" customHeight="1"/>
    <row r="4704" ht="14.25" customHeight="1"/>
    <row r="4705" ht="14.25" customHeight="1"/>
    <row r="4706" ht="14.25" customHeight="1"/>
    <row r="4707" ht="14.25" customHeight="1"/>
    <row r="4708" ht="14.25" customHeight="1"/>
    <row r="4709" ht="14.25" customHeight="1"/>
    <row r="4710" ht="14.25" customHeight="1"/>
    <row r="4711" ht="14.25" customHeight="1"/>
    <row r="4712" ht="14.25" customHeight="1"/>
    <row r="4713" ht="14.25" customHeight="1"/>
    <row r="4714" ht="14.25" customHeight="1"/>
    <row r="4715" ht="14.25" customHeight="1"/>
    <row r="4716" ht="14.25" customHeight="1"/>
    <row r="4717" ht="14.25" customHeight="1"/>
    <row r="4718" ht="14.25" customHeight="1"/>
    <row r="4719" ht="14.25" customHeight="1"/>
    <row r="4720" ht="14.25" customHeight="1"/>
    <row r="4721" ht="14.25" customHeight="1"/>
    <row r="4722" ht="14.25" customHeight="1"/>
    <row r="4723" ht="14.25" customHeight="1"/>
    <row r="4724" ht="14.25" customHeight="1"/>
    <row r="4725" ht="14.25" customHeight="1"/>
    <row r="4726" ht="14.25" customHeight="1"/>
    <row r="4727" ht="14.25" customHeight="1"/>
    <row r="4728" ht="14.25" customHeight="1"/>
    <row r="4729" ht="14.25" customHeight="1"/>
    <row r="4730" ht="14.25" customHeight="1"/>
    <row r="4731" ht="14.25" customHeight="1"/>
    <row r="4732" ht="14.25" customHeight="1"/>
    <row r="4733" ht="14.25" customHeight="1"/>
    <row r="4734" ht="14.25" customHeight="1"/>
    <row r="4735" ht="14.25" customHeight="1"/>
    <row r="4736" ht="14.25" customHeight="1"/>
    <row r="4737" ht="14.25" customHeight="1"/>
    <row r="4738" ht="14.25" customHeight="1"/>
    <row r="4739" ht="14.25" customHeight="1"/>
    <row r="4740" ht="14.25" customHeight="1"/>
    <row r="4741" ht="14.25" customHeight="1"/>
    <row r="4742" ht="14.25" customHeight="1"/>
    <row r="4743" ht="14.25" customHeight="1"/>
    <row r="4744" ht="14.25" customHeight="1"/>
    <row r="4745" ht="14.25" customHeight="1"/>
    <row r="4746" ht="14.25" customHeight="1"/>
    <row r="4747" ht="14.25" customHeight="1"/>
    <row r="4748" ht="14.25" customHeight="1"/>
    <row r="4749" ht="14.25" customHeight="1"/>
    <row r="4750" ht="14.25" customHeight="1"/>
    <row r="4751" ht="14.25" customHeight="1"/>
    <row r="4752" ht="14.25" customHeight="1"/>
    <row r="4753" ht="14.25" customHeight="1"/>
    <row r="4754" ht="14.25" customHeight="1"/>
    <row r="4755" ht="14.25" customHeight="1"/>
    <row r="4756" ht="14.25" customHeight="1"/>
    <row r="4757" ht="14.25" customHeight="1"/>
    <row r="4758" ht="14.25" customHeight="1"/>
    <row r="4759" ht="14.25" customHeight="1"/>
    <row r="4760" ht="14.25" customHeight="1"/>
    <row r="4761" ht="14.25" customHeight="1"/>
    <row r="4762" ht="14.25" customHeight="1"/>
    <row r="4763" ht="14.25" customHeight="1"/>
    <row r="4764" ht="14.25" customHeight="1"/>
    <row r="4765" ht="14.25" customHeight="1"/>
    <row r="4766" ht="14.25" customHeight="1"/>
    <row r="4767" ht="14.25" customHeight="1"/>
    <row r="4768" ht="14.25" customHeight="1"/>
    <row r="4769" ht="14.25" customHeight="1"/>
    <row r="4770" ht="14.25" customHeight="1"/>
    <row r="4771" ht="14.25" customHeight="1"/>
    <row r="4772" ht="14.25" customHeight="1"/>
    <row r="4773" ht="14.25" customHeight="1"/>
    <row r="4774" ht="14.25" customHeight="1"/>
    <row r="4775" ht="14.25" customHeight="1"/>
    <row r="4776" ht="14.25" customHeight="1"/>
    <row r="4777" ht="14.25" customHeight="1"/>
    <row r="4778" ht="14.25" customHeight="1"/>
    <row r="4779" ht="14.25" customHeight="1"/>
    <row r="4780" ht="14.25" customHeight="1"/>
    <row r="4781" ht="14.25" customHeight="1"/>
    <row r="4782" ht="14.25" customHeight="1"/>
    <row r="4783" ht="14.25" customHeight="1"/>
    <row r="4784" ht="14.25" customHeight="1"/>
    <row r="4785" ht="14.25" customHeight="1"/>
    <row r="4786" ht="14.25" customHeight="1"/>
    <row r="4787" ht="14.25" customHeight="1"/>
    <row r="4788" ht="14.25" customHeight="1"/>
    <row r="4789" ht="14.25" customHeight="1"/>
    <row r="4790" ht="14.25" customHeight="1"/>
    <row r="4791" ht="14.25" customHeight="1"/>
    <row r="4792" ht="14.25" customHeight="1"/>
    <row r="4793" ht="14.25" customHeight="1"/>
    <row r="4794" ht="14.25" customHeight="1"/>
    <row r="4795" ht="14.25" customHeight="1"/>
    <row r="4796" ht="14.25" customHeight="1"/>
    <row r="4797" ht="14.25" customHeight="1"/>
    <row r="4798" ht="14.25" customHeight="1"/>
    <row r="4799" ht="14.25" customHeight="1"/>
    <row r="4800" ht="14.25" customHeight="1"/>
    <row r="4801" ht="14.25" customHeight="1"/>
    <row r="4802" ht="14.25" customHeight="1"/>
    <row r="4803" ht="14.25" customHeight="1"/>
    <row r="4804" ht="14.25" customHeight="1"/>
    <row r="4805" ht="14.25" customHeight="1"/>
    <row r="4806" ht="14.25" customHeight="1"/>
    <row r="4807" ht="14.25" customHeight="1"/>
    <row r="4808" ht="14.25" customHeight="1"/>
    <row r="4809" ht="14.25" customHeight="1"/>
    <row r="4810" ht="14.25" customHeight="1"/>
    <row r="4811" ht="14.25" customHeight="1"/>
    <row r="4812" ht="14.25" customHeight="1"/>
    <row r="4813" ht="14.25" customHeight="1"/>
    <row r="4814" ht="14.25" customHeight="1"/>
    <row r="4815" ht="14.25" customHeight="1"/>
    <row r="4816" ht="14.25" customHeight="1"/>
    <row r="4817" ht="14.25" customHeight="1"/>
    <row r="4818" ht="14.25" customHeight="1"/>
    <row r="4819" ht="14.25" customHeight="1"/>
    <row r="4820" ht="14.25" customHeight="1"/>
    <row r="4821" ht="14.25" customHeight="1"/>
    <row r="4822" ht="14.25" customHeight="1"/>
    <row r="4823" ht="14.25" customHeight="1"/>
    <row r="4824" ht="14.25" customHeight="1"/>
    <row r="4825" ht="14.25" customHeight="1"/>
    <row r="4826" ht="14.25" customHeight="1"/>
    <row r="4827" ht="14.25" customHeight="1"/>
    <row r="4828" ht="14.25" customHeight="1"/>
    <row r="4829" ht="14.25" customHeight="1"/>
    <row r="4830" ht="14.25" customHeight="1"/>
    <row r="4831" ht="14.25" customHeight="1"/>
    <row r="4832" ht="14.25" customHeight="1"/>
    <row r="4833" ht="14.25" customHeight="1"/>
    <row r="4834" ht="14.25" customHeight="1"/>
    <row r="4835" ht="14.25" customHeight="1"/>
    <row r="4836" ht="14.25" customHeight="1"/>
    <row r="4837" ht="14.25" customHeight="1"/>
    <row r="4838" ht="14.25" customHeight="1"/>
    <row r="4839" ht="14.25" customHeight="1"/>
    <row r="4840" ht="14.25" customHeight="1"/>
    <row r="4841" ht="14.25" customHeight="1"/>
    <row r="4842" ht="14.25" customHeight="1"/>
    <row r="4843" ht="14.25" customHeight="1"/>
    <row r="4844" ht="14.25" customHeight="1"/>
    <row r="4845" ht="14.25" customHeight="1"/>
    <row r="4846" ht="14.25" customHeight="1"/>
    <row r="4847" ht="14.25" customHeight="1"/>
    <row r="4848" ht="14.25" customHeight="1"/>
    <row r="4849" ht="14.25" customHeight="1"/>
    <row r="4850" ht="14.25" customHeight="1"/>
    <row r="4851" ht="14.25" customHeight="1"/>
    <row r="4852" ht="14.25" customHeight="1"/>
    <row r="4853" ht="14.25" customHeight="1"/>
    <row r="4854" ht="14.25" customHeight="1"/>
    <row r="4855" ht="14.25" customHeight="1"/>
    <row r="4856" ht="14.25" customHeight="1"/>
    <row r="4857" ht="14.25" customHeight="1"/>
    <row r="4858" ht="14.25" customHeight="1"/>
    <row r="4859" ht="14.25" customHeight="1"/>
    <row r="4860" ht="14.25" customHeight="1"/>
    <row r="4861" ht="14.25" customHeight="1"/>
    <row r="4862" ht="14.25" customHeight="1"/>
    <row r="4863" ht="14.25" customHeight="1"/>
    <row r="4864" ht="14.25" customHeight="1"/>
    <row r="4865" ht="14.25" customHeight="1"/>
    <row r="4866" ht="14.25" customHeight="1"/>
    <row r="4867" ht="14.25" customHeight="1"/>
    <row r="4868" ht="14.25" customHeight="1"/>
    <row r="4869" ht="14.25" customHeight="1"/>
    <row r="4870" ht="14.25" customHeight="1"/>
    <row r="4871" ht="14.25" customHeight="1"/>
    <row r="4872" ht="14.25" customHeight="1"/>
    <row r="4873" ht="14.25" customHeight="1"/>
    <row r="4874" ht="14.25" customHeight="1"/>
    <row r="4875" ht="14.25" customHeight="1"/>
    <row r="4876" ht="14.25" customHeight="1"/>
    <row r="4877" ht="14.25" customHeight="1"/>
    <row r="4878" ht="14.25" customHeight="1"/>
    <row r="4879" ht="14.25" customHeight="1"/>
    <row r="4880" ht="14.25" customHeight="1"/>
    <row r="4881" ht="14.25" customHeight="1"/>
    <row r="4882" ht="14.25" customHeight="1"/>
    <row r="4883" ht="14.25" customHeight="1"/>
    <row r="4884" ht="14.25" customHeight="1"/>
    <row r="4885" ht="14.25" customHeight="1"/>
    <row r="4886" ht="14.25" customHeight="1"/>
    <row r="4887" ht="14.25" customHeight="1"/>
    <row r="4888" ht="14.25" customHeight="1"/>
    <row r="4889" ht="14.25" customHeight="1"/>
    <row r="4890" ht="14.25" customHeight="1"/>
    <row r="4891" ht="14.25" customHeight="1"/>
    <row r="4892" ht="14.25" customHeight="1"/>
    <row r="4893" ht="14.25" customHeight="1"/>
    <row r="4894" ht="14.25" customHeight="1"/>
    <row r="4895" ht="14.25" customHeight="1"/>
    <row r="4896" ht="14.25" customHeight="1"/>
    <row r="4897" ht="14.25" customHeight="1"/>
    <row r="4898" ht="14.25" customHeight="1"/>
    <row r="4899" ht="14.25" customHeight="1"/>
    <row r="4900" ht="14.25" customHeight="1"/>
    <row r="4901" ht="14.25" customHeight="1"/>
    <row r="4902" ht="14.25" customHeight="1"/>
    <row r="4903" ht="14.25" customHeight="1"/>
    <row r="4904" ht="14.25" customHeight="1"/>
    <row r="4905" ht="14.25" customHeight="1"/>
    <row r="4906" ht="14.25" customHeight="1"/>
    <row r="4907" ht="14.25" customHeight="1"/>
    <row r="4908" ht="14.25" customHeight="1"/>
    <row r="4909" ht="14.25" customHeight="1"/>
    <row r="4910" ht="14.25" customHeight="1"/>
    <row r="4911" ht="14.25" customHeight="1"/>
    <row r="4912" ht="14.25" customHeight="1"/>
    <row r="4913" ht="14.25" customHeight="1"/>
    <row r="4914" ht="14.25" customHeight="1"/>
    <row r="4915" ht="14.25" customHeight="1"/>
    <row r="4916" ht="14.25" customHeight="1"/>
    <row r="4917" ht="14.25" customHeight="1"/>
    <row r="4918" ht="14.25" customHeight="1"/>
    <row r="4919" ht="14.25" customHeight="1"/>
    <row r="4920" ht="14.25" customHeight="1"/>
    <row r="4921" ht="14.25" customHeight="1"/>
    <row r="4922" ht="14.25" customHeight="1"/>
    <row r="4923" ht="14.25" customHeight="1"/>
    <row r="4924" ht="14.25" customHeight="1"/>
    <row r="4925" ht="14.25" customHeight="1"/>
    <row r="4926" ht="14.25" customHeight="1"/>
    <row r="4927" ht="14.25" customHeight="1"/>
    <row r="4928" ht="14.25" customHeight="1"/>
    <row r="4929" ht="14.25" customHeight="1"/>
    <row r="4930" ht="14.25" customHeight="1"/>
    <row r="4931" ht="14.25" customHeight="1"/>
    <row r="4932" ht="14.25" customHeight="1"/>
    <row r="4933" ht="14.25" customHeight="1"/>
    <row r="4934" ht="14.25" customHeight="1"/>
    <row r="4935" ht="14.25" customHeight="1"/>
    <row r="4936" ht="14.25" customHeight="1"/>
    <row r="4937" ht="14.25" customHeight="1"/>
    <row r="4938" ht="14.25" customHeight="1"/>
    <row r="4939" ht="14.25" customHeight="1"/>
    <row r="4940" ht="14.25" customHeight="1"/>
    <row r="4941" ht="14.25" customHeight="1"/>
    <row r="4942" ht="14.25" customHeight="1"/>
    <row r="4943" ht="14.25" customHeight="1"/>
    <row r="4944" ht="14.25" customHeight="1"/>
    <row r="4945" ht="14.25" customHeight="1"/>
    <row r="4946" ht="14.25" customHeight="1"/>
    <row r="4947" ht="14.25" customHeight="1"/>
    <row r="4948" ht="14.25" customHeight="1"/>
    <row r="4949" ht="14.25" customHeight="1"/>
    <row r="4950" ht="14.25" customHeight="1"/>
    <row r="4951" ht="14.25" customHeight="1"/>
    <row r="4952" ht="14.25" customHeight="1"/>
    <row r="4953" ht="14.25" customHeight="1"/>
    <row r="4954" ht="14.25" customHeight="1"/>
    <row r="4955" ht="14.25" customHeight="1"/>
    <row r="4956" ht="14.25" customHeight="1"/>
    <row r="4957" ht="14.25" customHeight="1"/>
    <row r="4958" ht="14.25" customHeight="1"/>
    <row r="4959" ht="14.25" customHeight="1"/>
    <row r="4960" ht="14.25" customHeight="1"/>
    <row r="4961" ht="14.25" customHeight="1"/>
    <row r="4962" ht="14.25" customHeight="1"/>
    <row r="4963" ht="14.25" customHeight="1"/>
    <row r="4964" ht="14.25" customHeight="1"/>
    <row r="4965" ht="14.25" customHeight="1"/>
    <row r="4966" ht="14.25" customHeight="1"/>
    <row r="4967" ht="14.25" customHeight="1"/>
    <row r="4968" ht="14.25" customHeight="1"/>
    <row r="4969" ht="14.25" customHeight="1"/>
    <row r="4970" ht="14.25" customHeight="1"/>
    <row r="4971" ht="14.25" customHeight="1"/>
    <row r="4972" ht="14.25" customHeight="1"/>
    <row r="4973" ht="14.25" customHeight="1"/>
    <row r="4974" ht="14.25" customHeight="1"/>
    <row r="4975" ht="14.25" customHeight="1"/>
    <row r="4976" ht="14.25" customHeight="1"/>
    <row r="4977" ht="14.25" customHeight="1"/>
    <row r="4978" ht="14.25" customHeight="1"/>
    <row r="4979" ht="14.25" customHeight="1"/>
    <row r="4980" ht="14.25" customHeight="1"/>
    <row r="4981" ht="14.25" customHeight="1"/>
    <row r="4982" ht="14.25" customHeight="1"/>
    <row r="4983" ht="14.25" customHeight="1"/>
    <row r="4984" ht="14.25" customHeight="1"/>
    <row r="4985" ht="14.25" customHeight="1"/>
    <row r="4986" ht="14.25" customHeight="1"/>
    <row r="4987" ht="14.25" customHeight="1"/>
    <row r="4988" ht="14.25" customHeight="1"/>
    <row r="4989" ht="14.25" customHeight="1"/>
    <row r="4990" ht="14.25" customHeight="1"/>
    <row r="4991" ht="14.25" customHeight="1"/>
    <row r="4992" ht="14.25" customHeight="1"/>
    <row r="4993" ht="14.25" customHeight="1"/>
    <row r="4994" ht="14.25" customHeight="1"/>
    <row r="4995" ht="14.25" customHeight="1"/>
    <row r="4996" ht="14.25" customHeight="1"/>
    <row r="4997" ht="14.25" customHeight="1"/>
    <row r="4998" ht="14.25" customHeight="1"/>
    <row r="4999" ht="14.25" customHeight="1"/>
    <row r="5000" ht="14.25" customHeight="1"/>
    <row r="5001" ht="14.25" customHeight="1"/>
    <row r="5002" ht="14.25" customHeight="1"/>
    <row r="5003" ht="14.25" customHeight="1"/>
    <row r="5004" ht="14.25" customHeight="1"/>
    <row r="5005" ht="14.25" customHeight="1"/>
    <row r="5006" ht="14.25" customHeight="1"/>
    <row r="5007" ht="14.25" customHeight="1"/>
    <row r="5008" ht="14.25" customHeight="1"/>
    <row r="5009" ht="14.25" customHeight="1"/>
    <row r="5010" ht="14.25" customHeight="1"/>
    <row r="5011" ht="14.25" customHeight="1"/>
    <row r="5012" ht="14.25" customHeight="1"/>
    <row r="5013" ht="14.25" customHeight="1"/>
    <row r="5014" ht="14.25" customHeight="1"/>
    <row r="5015" ht="14.25" customHeight="1"/>
    <row r="5016" ht="14.25" customHeight="1"/>
    <row r="5017" ht="14.25" customHeight="1"/>
    <row r="5018" ht="14.25" customHeight="1"/>
    <row r="5019" ht="14.25" customHeight="1"/>
    <row r="5020" ht="14.25" customHeight="1"/>
    <row r="5021" ht="14.25" customHeight="1"/>
    <row r="5022" ht="14.25" customHeight="1"/>
    <row r="5023" ht="14.25" customHeight="1"/>
    <row r="5024" ht="14.25" customHeight="1"/>
    <row r="5025" ht="14.25" customHeight="1"/>
    <row r="5026" ht="14.25" customHeight="1"/>
    <row r="5027" ht="14.25" customHeight="1"/>
    <row r="5028" ht="14.25" customHeight="1"/>
    <row r="5029" ht="14.25" customHeight="1"/>
    <row r="5030" ht="14.25" customHeight="1"/>
    <row r="5031" ht="14.25" customHeight="1"/>
    <row r="5032" ht="14.25" customHeight="1"/>
    <row r="5033" ht="14.25" customHeight="1"/>
    <row r="5034" ht="14.25" customHeight="1"/>
    <row r="5035" ht="14.25" customHeight="1"/>
    <row r="5036" ht="14.25" customHeight="1"/>
    <row r="5037" ht="14.25" customHeight="1"/>
    <row r="5038" ht="14.25" customHeight="1"/>
    <row r="5039" ht="14.25" customHeight="1"/>
    <row r="5040" ht="14.25" customHeight="1"/>
    <row r="5041" ht="14.25" customHeight="1"/>
    <row r="5042" ht="14.25" customHeight="1"/>
    <row r="5043" ht="14.25" customHeight="1"/>
    <row r="5044" ht="14.25" customHeight="1"/>
    <row r="5045" ht="14.25" customHeight="1"/>
    <row r="5046" ht="14.25" customHeight="1"/>
    <row r="5047" ht="14.25" customHeight="1"/>
    <row r="5048" ht="14.25" customHeight="1"/>
    <row r="5049" ht="14.25" customHeight="1"/>
    <row r="5050" ht="14.25" customHeight="1"/>
    <row r="5051" ht="14.25" customHeight="1"/>
    <row r="5052" ht="14.25" customHeight="1"/>
    <row r="5053" ht="14.25" customHeight="1"/>
    <row r="5054" ht="14.25" customHeight="1"/>
    <row r="5055" ht="14.25" customHeight="1"/>
    <row r="5056" ht="14.25" customHeight="1"/>
    <row r="5057" ht="14.25" customHeight="1"/>
    <row r="5058" ht="14.25" customHeight="1"/>
    <row r="5059" ht="14.25" customHeight="1"/>
    <row r="5060" ht="14.25" customHeight="1"/>
    <row r="5061" ht="14.25" customHeight="1"/>
    <row r="5062" ht="14.25" customHeight="1"/>
    <row r="5063" ht="14.25" customHeight="1"/>
    <row r="5064" ht="14.25" customHeight="1"/>
    <row r="5065" ht="14.25" customHeight="1"/>
    <row r="5066" ht="14.25" customHeight="1"/>
    <row r="5067" ht="14.25" customHeight="1"/>
    <row r="5068" ht="14.25" customHeight="1"/>
    <row r="5069" ht="14.25" customHeight="1"/>
    <row r="5070" ht="14.25" customHeight="1"/>
    <row r="5071" ht="14.25" customHeight="1"/>
    <row r="5072" ht="14.25" customHeight="1"/>
    <row r="5073" ht="14.25" customHeight="1"/>
    <row r="5074" ht="14.25" customHeight="1"/>
    <row r="5075" ht="14.25" customHeight="1"/>
    <row r="5076" ht="14.25" customHeight="1"/>
    <row r="5077" ht="14.25" customHeight="1"/>
    <row r="5078" ht="14.25" customHeight="1"/>
    <row r="5079" ht="14.25" customHeight="1"/>
    <row r="5080" ht="14.25" customHeight="1"/>
    <row r="5081" ht="14.25" customHeight="1"/>
    <row r="5082" ht="14.25" customHeight="1"/>
    <row r="5083" ht="14.25" customHeight="1"/>
    <row r="5084" ht="14.25" customHeight="1"/>
    <row r="5085" ht="14.25" customHeight="1"/>
    <row r="5086" ht="14.25" customHeight="1"/>
    <row r="5087" ht="14.25" customHeight="1"/>
    <row r="5088" ht="14.25" customHeight="1"/>
    <row r="5089" ht="14.25" customHeight="1"/>
    <row r="5090" ht="14.25" customHeight="1"/>
    <row r="5091" ht="14.25" customHeight="1"/>
    <row r="5092" ht="14.25" customHeight="1"/>
    <row r="5093" ht="14.25" customHeight="1"/>
    <row r="5094" ht="14.25" customHeight="1"/>
    <row r="5095" ht="14.25" customHeight="1"/>
    <row r="5096" ht="14.25" customHeight="1"/>
    <row r="5097" ht="14.25" customHeight="1"/>
    <row r="5098" ht="14.25" customHeight="1"/>
    <row r="5099" ht="14.25" customHeight="1"/>
    <row r="5100" ht="14.25" customHeight="1"/>
    <row r="5101" ht="14.25" customHeight="1"/>
    <row r="5102" ht="14.25" customHeight="1"/>
    <row r="5103" ht="14.25" customHeight="1"/>
    <row r="5104" ht="14.25" customHeight="1"/>
    <row r="5105" ht="14.25" customHeight="1"/>
    <row r="5106" ht="14.25" customHeight="1"/>
    <row r="5107" ht="14.25" customHeight="1"/>
    <row r="5108" ht="14.25" customHeight="1"/>
    <row r="5109" ht="14.25" customHeight="1"/>
    <row r="5110" ht="14.25" customHeight="1"/>
    <row r="5111" ht="14.25" customHeight="1"/>
    <row r="5112" ht="14.25" customHeight="1"/>
    <row r="5113" ht="14.25" customHeight="1"/>
    <row r="5114" ht="14.25" customHeight="1"/>
    <row r="5115" ht="14.25" customHeight="1"/>
    <row r="5116" ht="14.25" customHeight="1"/>
    <row r="5117" ht="14.25" customHeight="1"/>
    <row r="5118" ht="14.25" customHeight="1"/>
    <row r="5119" ht="14.25" customHeight="1"/>
    <row r="5120" ht="14.25" customHeight="1"/>
    <row r="5121" ht="14.25" customHeight="1"/>
    <row r="5122" ht="14.25" customHeight="1"/>
    <row r="5123" ht="14.25" customHeight="1"/>
    <row r="5124" ht="14.25" customHeight="1"/>
    <row r="5125" ht="14.25" customHeight="1"/>
    <row r="5126" ht="14.25" customHeight="1"/>
    <row r="5127" ht="14.25" customHeight="1"/>
    <row r="5128" ht="14.25" customHeight="1"/>
    <row r="5129" ht="14.25" customHeight="1"/>
    <row r="5130" ht="14.25" customHeight="1"/>
    <row r="5131" ht="14.25" customHeight="1"/>
    <row r="5132" ht="14.25" customHeight="1"/>
    <row r="5133" ht="14.25" customHeight="1"/>
    <row r="5134" ht="14.25" customHeight="1"/>
    <row r="5135" ht="14.25" customHeight="1"/>
    <row r="5136" ht="14.25" customHeight="1"/>
    <row r="5137" ht="14.25" customHeight="1"/>
    <row r="5138" ht="14.25" customHeight="1"/>
    <row r="5139" ht="14.25" customHeight="1"/>
    <row r="5140" ht="14.25" customHeight="1"/>
    <row r="5141" ht="14.25" customHeight="1"/>
    <row r="5142" ht="14.25" customHeight="1"/>
    <row r="5143" ht="14.25" customHeight="1"/>
    <row r="5144" ht="14.25" customHeight="1"/>
    <row r="5145" ht="14.25" customHeight="1"/>
    <row r="5146" ht="14.25" customHeight="1"/>
    <row r="5147" ht="14.25" customHeight="1"/>
    <row r="5148" ht="14.25" customHeight="1"/>
    <row r="5149" ht="14.25" customHeight="1"/>
    <row r="5150" ht="14.25" customHeight="1"/>
    <row r="5151" ht="14.25" customHeight="1"/>
    <row r="5152" ht="14.25" customHeight="1"/>
    <row r="5153" ht="14.25" customHeight="1"/>
    <row r="5154" ht="14.25" customHeight="1"/>
    <row r="5155" ht="14.25" customHeight="1"/>
    <row r="5156" ht="14.25" customHeight="1"/>
    <row r="5157" ht="14.25" customHeight="1"/>
    <row r="5158" ht="14.25" customHeight="1"/>
    <row r="5159" ht="14.25" customHeight="1"/>
    <row r="5160" ht="14.25" customHeight="1"/>
    <row r="5161" ht="14.25" customHeight="1"/>
    <row r="5162" ht="14.25" customHeight="1"/>
    <row r="5163" ht="14.25" customHeight="1"/>
    <row r="5164" ht="14.25" customHeight="1"/>
    <row r="5165" ht="14.25" customHeight="1"/>
    <row r="5166" ht="14.25" customHeight="1"/>
    <row r="5167" ht="14.25" customHeight="1"/>
    <row r="5168" ht="14.25" customHeight="1"/>
    <row r="5169" ht="14.25" customHeight="1"/>
    <row r="5170" ht="14.25" customHeight="1"/>
    <row r="5171" ht="14.25" customHeight="1"/>
    <row r="5172" ht="14.25" customHeight="1"/>
    <row r="5173" ht="14.25" customHeight="1"/>
    <row r="5174" ht="14.25" customHeight="1"/>
    <row r="5175" ht="14.25" customHeight="1"/>
    <row r="5176" ht="14.25" customHeight="1"/>
    <row r="5177" ht="14.25" customHeight="1"/>
    <row r="5178" ht="14.25" customHeight="1"/>
    <row r="5179" ht="14.25" customHeight="1"/>
    <row r="5180" ht="14.25" customHeight="1"/>
    <row r="5181" ht="14.25" customHeight="1"/>
    <row r="5182" ht="14.25" customHeight="1"/>
    <row r="5183" ht="14.25" customHeight="1"/>
    <row r="5184" ht="14.25" customHeight="1"/>
    <row r="5185" ht="14.25" customHeight="1"/>
    <row r="5186" ht="14.25" customHeight="1"/>
    <row r="5187" ht="14.25" customHeight="1"/>
    <row r="5188" ht="14.25" customHeight="1"/>
    <row r="5189" ht="14.25" customHeight="1"/>
    <row r="5190" ht="14.25" customHeight="1"/>
    <row r="5191" ht="14.25" customHeight="1"/>
    <row r="5192" ht="14.25" customHeight="1"/>
    <row r="5193" ht="14.25" customHeight="1"/>
    <row r="5194" ht="14.25" customHeight="1"/>
    <row r="5195" ht="14.25" customHeight="1"/>
    <row r="5196" ht="14.25" customHeight="1"/>
    <row r="5197" ht="14.25" customHeight="1"/>
    <row r="5198" ht="14.25" customHeight="1"/>
    <row r="5199" ht="14.25" customHeight="1"/>
    <row r="5200" ht="14.25" customHeight="1"/>
    <row r="5201" ht="14.25" customHeight="1"/>
    <row r="5202" ht="14.25" customHeight="1"/>
    <row r="5203" ht="14.25" customHeight="1"/>
    <row r="5204" ht="14.25" customHeight="1"/>
    <row r="5205" ht="14.25" customHeight="1"/>
    <row r="5206" ht="14.25" customHeight="1"/>
    <row r="5207" ht="14.25" customHeight="1"/>
    <row r="5208" ht="14.25" customHeight="1"/>
    <row r="5209" ht="14.25" customHeight="1"/>
    <row r="5210" ht="14.25" customHeight="1"/>
    <row r="5211" ht="14.25" customHeight="1"/>
    <row r="5212" ht="14.25" customHeight="1"/>
    <row r="5213" ht="14.25" customHeight="1"/>
    <row r="5214" ht="14.25" customHeight="1"/>
    <row r="5215" ht="14.25" customHeight="1"/>
    <row r="5216" ht="14.25" customHeight="1"/>
    <row r="5217" ht="14.25" customHeight="1"/>
    <row r="5218" ht="14.25" customHeight="1"/>
    <row r="5219" ht="14.25" customHeight="1"/>
    <row r="5220" ht="14.25" customHeight="1"/>
    <row r="5221" ht="14.25" customHeight="1"/>
    <row r="5222" ht="14.25" customHeight="1"/>
    <row r="5223" ht="14.25" customHeight="1"/>
    <row r="5224" ht="14.25" customHeight="1"/>
    <row r="5225" ht="14.25" customHeight="1"/>
    <row r="5226" ht="14.25" customHeight="1"/>
    <row r="5227" ht="14.25" customHeight="1"/>
    <row r="5228" ht="14.25" customHeight="1"/>
    <row r="5229" ht="14.25" customHeight="1"/>
    <row r="5230" ht="14.25" customHeight="1"/>
    <row r="5231" ht="14.25" customHeight="1"/>
    <row r="5232" ht="14.25" customHeight="1"/>
    <row r="5233" ht="14.25" customHeight="1"/>
    <row r="5234" ht="14.25" customHeight="1"/>
    <row r="5235" ht="14.25" customHeight="1"/>
    <row r="5236" ht="14.25" customHeight="1"/>
    <row r="5237" ht="14.25" customHeight="1"/>
    <row r="5238" ht="14.25" customHeight="1"/>
    <row r="5239" ht="14.25" customHeight="1"/>
    <row r="5240" ht="14.25" customHeight="1"/>
    <row r="5241" ht="14.25" customHeight="1"/>
    <row r="5242" ht="14.25" customHeight="1"/>
    <row r="5243" ht="14.25" customHeight="1"/>
    <row r="5244" ht="14.25" customHeight="1"/>
    <row r="5245" ht="14.25" customHeight="1"/>
    <row r="5246" ht="14.25" customHeight="1"/>
    <row r="5247" ht="14.25" customHeight="1"/>
    <row r="5248" ht="14.25" customHeight="1"/>
    <row r="5249" ht="14.25" customHeight="1"/>
    <row r="5250" ht="14.25" customHeight="1"/>
    <row r="5251" ht="14.25" customHeight="1"/>
    <row r="5252" ht="14.25" customHeight="1"/>
    <row r="5253" ht="14.25" customHeight="1"/>
    <row r="5254" ht="14.25" customHeight="1"/>
    <row r="5255" ht="14.25" customHeight="1"/>
    <row r="5256" ht="14.25" customHeight="1"/>
    <row r="5257" ht="14.25" customHeight="1"/>
    <row r="5258" ht="14.25" customHeight="1"/>
    <row r="5259" ht="14.25" customHeight="1"/>
    <row r="5260" ht="14.25" customHeight="1"/>
    <row r="5261" ht="14.25" customHeight="1"/>
    <row r="5262" ht="14.25" customHeight="1"/>
    <row r="5263" ht="14.25" customHeight="1"/>
    <row r="5264" ht="14.25" customHeight="1"/>
    <row r="5265" ht="14.25" customHeight="1"/>
    <row r="5266" ht="14.25" customHeight="1"/>
    <row r="5267" ht="14.25" customHeight="1"/>
    <row r="5268" ht="14.25" customHeight="1"/>
    <row r="5269" ht="14.25" customHeight="1"/>
    <row r="5270" ht="14.25" customHeight="1"/>
    <row r="5271" ht="14.25" customHeight="1"/>
    <row r="5272" ht="14.25" customHeight="1"/>
    <row r="5273" ht="14.25" customHeight="1"/>
    <row r="5274" ht="14.25" customHeight="1"/>
    <row r="5275" ht="14.25" customHeight="1"/>
    <row r="5276" ht="14.25" customHeight="1"/>
    <row r="5277" ht="14.25" customHeight="1"/>
    <row r="5278" ht="14.25" customHeight="1"/>
    <row r="5279" ht="14.25" customHeight="1"/>
    <row r="5280" ht="14.25" customHeight="1"/>
    <row r="5281" ht="14.25" customHeight="1"/>
    <row r="5282" ht="14.25" customHeight="1"/>
    <row r="5283" ht="14.25" customHeight="1"/>
    <row r="5284" ht="14.25" customHeight="1"/>
    <row r="5285" ht="14.25" customHeight="1"/>
    <row r="5286" ht="14.25" customHeight="1"/>
    <row r="5287" ht="14.25" customHeight="1"/>
    <row r="5288" ht="14.25" customHeight="1"/>
    <row r="5289" ht="14.25" customHeight="1"/>
    <row r="5290" ht="14.25" customHeight="1"/>
    <row r="5291" ht="14.25" customHeight="1"/>
    <row r="5292" ht="14.25" customHeight="1"/>
    <row r="5293" ht="14.25" customHeight="1"/>
    <row r="5294" ht="14.25" customHeight="1"/>
    <row r="5295" ht="14.25" customHeight="1"/>
    <row r="5296" ht="14.25" customHeight="1"/>
    <row r="5297" ht="14.25" customHeight="1"/>
    <row r="5298" ht="14.25" customHeight="1"/>
    <row r="5299" ht="14.25" customHeight="1"/>
    <row r="5300" ht="14.25" customHeight="1"/>
    <row r="5301" ht="14.25" customHeight="1"/>
    <row r="5302" ht="14.25" customHeight="1"/>
    <row r="5303" ht="14.25" customHeight="1"/>
    <row r="5304" ht="14.25" customHeight="1"/>
    <row r="5305" ht="14.25" customHeight="1"/>
    <row r="5306" ht="14.25" customHeight="1"/>
    <row r="5307" ht="14.25" customHeight="1"/>
    <row r="5308" ht="14.25" customHeight="1"/>
    <row r="5309" ht="14.25" customHeight="1"/>
    <row r="5310" ht="14.25" customHeight="1"/>
    <row r="5311" ht="14.25" customHeight="1"/>
    <row r="5312" ht="14.25" customHeight="1"/>
    <row r="5313" ht="14.25" customHeight="1"/>
    <row r="5314" ht="14.25" customHeight="1"/>
    <row r="5315" ht="14.25" customHeight="1"/>
    <row r="5316" ht="14.25" customHeight="1"/>
    <row r="5317" ht="14.25" customHeight="1"/>
    <row r="5318" ht="14.25" customHeight="1"/>
    <row r="5319" ht="14.25" customHeight="1"/>
    <row r="5320" ht="14.25" customHeight="1"/>
    <row r="5321" ht="14.25" customHeight="1"/>
    <row r="5322" ht="14.25" customHeight="1"/>
    <row r="5323" ht="14.25" customHeight="1"/>
    <row r="5324" ht="14.25" customHeight="1"/>
    <row r="5325" ht="14.25" customHeight="1"/>
    <row r="5326" ht="14.25" customHeight="1"/>
    <row r="5327" ht="14.25" customHeight="1"/>
    <row r="5328" ht="14.25" customHeight="1"/>
    <row r="5329" ht="14.25" customHeight="1"/>
    <row r="5330" ht="14.25" customHeight="1"/>
    <row r="5331" ht="14.25" customHeight="1"/>
    <row r="5332" ht="14.25" customHeight="1"/>
    <row r="5333" ht="14.25" customHeight="1"/>
    <row r="5334" ht="14.25" customHeight="1"/>
    <row r="5335" ht="14.25" customHeight="1"/>
    <row r="5336" ht="14.25" customHeight="1"/>
    <row r="5337" ht="14.25" customHeight="1"/>
    <row r="5338" ht="14.25" customHeight="1"/>
    <row r="5339" ht="14.25" customHeight="1"/>
    <row r="5340" ht="14.25" customHeight="1"/>
    <row r="5341" ht="14.25" customHeight="1"/>
    <row r="5342" ht="14.25" customHeight="1"/>
    <row r="5343" ht="14.25" customHeight="1"/>
    <row r="5344" ht="14.25" customHeight="1"/>
    <row r="5345" ht="14.25" customHeight="1"/>
    <row r="5346" ht="14.25" customHeight="1"/>
    <row r="5347" ht="14.25" customHeight="1"/>
    <row r="5348" ht="14.25" customHeight="1"/>
    <row r="5349" ht="14.25" customHeight="1"/>
    <row r="5350" ht="14.25" customHeight="1"/>
    <row r="5351" ht="14.25" customHeight="1"/>
    <row r="5352" ht="14.25" customHeight="1"/>
    <row r="5353" ht="14.25" customHeight="1"/>
    <row r="5354" ht="14.25" customHeight="1"/>
    <row r="5355" ht="14.25" customHeight="1"/>
    <row r="5356" ht="14.25" customHeight="1"/>
    <row r="5357" ht="14.25" customHeight="1"/>
    <row r="5358" ht="14.25" customHeight="1"/>
    <row r="5359" ht="14.25" customHeight="1"/>
    <row r="5360" ht="14.25" customHeight="1"/>
    <row r="5361" ht="14.25" customHeight="1"/>
    <row r="5362" ht="14.25" customHeight="1"/>
    <row r="5363" ht="14.25" customHeight="1"/>
    <row r="5364" ht="14.25" customHeight="1"/>
    <row r="5365" ht="14.25" customHeight="1"/>
    <row r="5366" ht="14.25" customHeight="1"/>
    <row r="5367" ht="14.25" customHeight="1"/>
    <row r="5368" ht="14.25" customHeight="1"/>
    <row r="5369" ht="14.25" customHeight="1"/>
    <row r="5370" ht="14.25" customHeight="1"/>
    <row r="5371" ht="14.25" customHeight="1"/>
    <row r="5372" ht="14.25" customHeight="1"/>
    <row r="5373" ht="14.25" customHeight="1"/>
    <row r="5374" ht="14.25" customHeight="1"/>
    <row r="5375" ht="14.25" customHeight="1"/>
    <row r="5376" ht="14.25" customHeight="1"/>
    <row r="5377" ht="14.25" customHeight="1"/>
    <row r="5378" ht="14.25" customHeight="1"/>
    <row r="5379" ht="14.25" customHeight="1"/>
    <row r="5380" ht="14.25" customHeight="1"/>
    <row r="5381" ht="14.25" customHeight="1"/>
    <row r="5382" ht="14.25" customHeight="1"/>
    <row r="5383" ht="14.25" customHeight="1"/>
    <row r="5384" ht="14.25" customHeight="1"/>
    <row r="5385" ht="14.25" customHeight="1"/>
    <row r="5386" ht="14.25" customHeight="1"/>
    <row r="5387" ht="14.25" customHeight="1"/>
    <row r="5388" ht="14.25" customHeight="1"/>
    <row r="5389" ht="14.25" customHeight="1"/>
    <row r="5390" ht="14.25" customHeight="1"/>
    <row r="5391" ht="14.25" customHeight="1"/>
    <row r="5392" ht="14.25" customHeight="1"/>
    <row r="5393" ht="14.25" customHeight="1"/>
    <row r="5394" ht="14.25" customHeight="1"/>
    <row r="5395" ht="14.25" customHeight="1"/>
    <row r="5396" ht="14.25" customHeight="1"/>
    <row r="5397" ht="14.25" customHeight="1"/>
    <row r="5398" ht="14.25" customHeight="1"/>
    <row r="5399" ht="14.25" customHeight="1"/>
    <row r="5400" ht="14.25" customHeight="1"/>
    <row r="5401" ht="14.25" customHeight="1"/>
    <row r="5402" ht="14.25" customHeight="1"/>
    <row r="5403" ht="14.25" customHeight="1"/>
    <row r="5404" ht="14.25" customHeight="1"/>
    <row r="5405" ht="14.25" customHeight="1"/>
    <row r="5406" ht="14.25" customHeight="1"/>
    <row r="5407" ht="14.25" customHeight="1"/>
    <row r="5408" ht="14.25" customHeight="1"/>
    <row r="5409" ht="14.25" customHeight="1"/>
    <row r="5410" ht="14.25" customHeight="1"/>
    <row r="5411" ht="14.25" customHeight="1"/>
    <row r="5412" ht="14.25" customHeight="1"/>
    <row r="5413" ht="14.25" customHeight="1"/>
    <row r="5414" ht="14.25" customHeight="1"/>
    <row r="5415" ht="14.25" customHeight="1"/>
    <row r="5416" ht="14.25" customHeight="1"/>
    <row r="5417" ht="14.25" customHeight="1"/>
    <row r="5418" ht="14.25" customHeight="1"/>
    <row r="5419" ht="14.25" customHeight="1"/>
    <row r="5420" ht="14.25" customHeight="1"/>
    <row r="5421" ht="14.25" customHeight="1"/>
    <row r="5422" ht="14.25" customHeight="1"/>
    <row r="5423" ht="14.25" customHeight="1"/>
    <row r="5424" ht="14.25" customHeight="1"/>
    <row r="5425" ht="14.25" customHeight="1"/>
    <row r="5426" ht="14.25" customHeight="1"/>
    <row r="5427" ht="14.25" customHeight="1"/>
    <row r="5428" ht="14.25" customHeight="1"/>
    <row r="5429" ht="14.25" customHeight="1"/>
    <row r="5430" ht="14.25" customHeight="1"/>
    <row r="5431" ht="14.25" customHeight="1"/>
    <row r="5432" ht="14.25" customHeight="1"/>
    <row r="5433" ht="14.25" customHeight="1"/>
    <row r="5434" ht="14.25" customHeight="1"/>
    <row r="5435" ht="14.25" customHeight="1"/>
    <row r="5436" ht="14.25" customHeight="1"/>
    <row r="5437" ht="14.25" customHeight="1"/>
    <row r="5438" ht="14.25" customHeight="1"/>
    <row r="5439" ht="14.25" customHeight="1"/>
    <row r="5440" ht="14.25" customHeight="1"/>
    <row r="5441" ht="14.25" customHeight="1"/>
    <row r="5442" ht="14.25" customHeight="1"/>
    <row r="5443" ht="14.25" customHeight="1"/>
    <row r="5444" ht="14.25" customHeight="1"/>
    <row r="5445" ht="14.25" customHeight="1"/>
    <row r="5446" ht="14.25" customHeight="1"/>
    <row r="5447" ht="14.25" customHeight="1"/>
    <row r="5448" ht="14.25" customHeight="1"/>
    <row r="5449" ht="14.25" customHeight="1"/>
    <row r="5450" ht="14.25" customHeight="1"/>
    <row r="5451" ht="14.25" customHeight="1"/>
    <row r="5452" ht="14.25" customHeight="1"/>
    <row r="5453" ht="14.25" customHeight="1"/>
    <row r="5454" ht="14.25" customHeight="1"/>
    <row r="5455" ht="14.25" customHeight="1"/>
    <row r="5456" ht="14.25" customHeight="1"/>
    <row r="5457" ht="14.25" customHeight="1"/>
    <row r="5458" ht="14.25" customHeight="1"/>
    <row r="5459" ht="14.25" customHeight="1"/>
    <row r="5460" ht="14.25" customHeight="1"/>
    <row r="5461" ht="14.25" customHeight="1"/>
    <row r="5462" ht="14.25" customHeight="1"/>
    <row r="5463" ht="14.25" customHeight="1"/>
    <row r="5464" ht="14.25" customHeight="1"/>
    <row r="5465" ht="14.25" customHeight="1"/>
    <row r="5466" ht="14.25" customHeight="1"/>
    <row r="5467" ht="14.25" customHeight="1"/>
    <row r="5468" ht="14.25" customHeight="1"/>
    <row r="5469" ht="14.25" customHeight="1"/>
    <row r="5470" ht="14.25" customHeight="1"/>
    <row r="5471" ht="14.25" customHeight="1"/>
    <row r="5472" ht="14.25" customHeight="1"/>
    <row r="5473" ht="14.25" customHeight="1"/>
    <row r="5474" ht="14.25" customHeight="1"/>
    <row r="5475" ht="14.25" customHeight="1"/>
    <row r="5476" ht="14.25" customHeight="1"/>
    <row r="5477" ht="14.25" customHeight="1"/>
    <row r="5478" ht="14.25" customHeight="1"/>
    <row r="5479" ht="14.25" customHeight="1"/>
    <row r="5480" ht="14.25" customHeight="1"/>
    <row r="5481" ht="14.25" customHeight="1"/>
    <row r="5482" ht="14.25" customHeight="1"/>
    <row r="5483" ht="14.25" customHeight="1"/>
    <row r="5484" ht="14.25" customHeight="1"/>
    <row r="5485" ht="14.25" customHeight="1"/>
    <row r="5486" ht="14.25" customHeight="1"/>
    <row r="5487" ht="14.25" customHeight="1"/>
    <row r="5488" ht="14.25" customHeight="1"/>
    <row r="5489" ht="14.25" customHeight="1"/>
    <row r="5490" ht="14.25" customHeight="1"/>
    <row r="5491" ht="14.25" customHeight="1"/>
    <row r="5492" ht="14.25" customHeight="1"/>
    <row r="5493" ht="14.25" customHeight="1"/>
    <row r="5494" ht="14.25" customHeight="1"/>
    <row r="5495" ht="14.25" customHeight="1"/>
    <row r="5496" ht="14.25" customHeight="1"/>
    <row r="5497" ht="14.25" customHeight="1"/>
    <row r="5498" ht="14.25" customHeight="1"/>
    <row r="5499" ht="14.25" customHeight="1"/>
    <row r="5500" ht="14.25" customHeight="1"/>
    <row r="5501" ht="14.25" customHeight="1"/>
    <row r="5502" ht="14.25" customHeight="1"/>
    <row r="5503" ht="14.25" customHeight="1"/>
    <row r="5504" ht="14.25" customHeight="1"/>
    <row r="5505" ht="14.25" customHeight="1"/>
    <row r="5506" ht="14.25" customHeight="1"/>
    <row r="5507" ht="14.25" customHeight="1"/>
    <row r="5508" ht="14.25" customHeight="1"/>
    <row r="5509" ht="14.25" customHeight="1"/>
    <row r="5510" ht="14.25" customHeight="1"/>
    <row r="5511" ht="14.25" customHeight="1"/>
    <row r="5512" ht="14.25" customHeight="1"/>
    <row r="5513" ht="14.25" customHeight="1"/>
    <row r="5514" ht="14.25" customHeight="1"/>
    <row r="5515" ht="14.25" customHeight="1"/>
    <row r="5516" ht="14.25" customHeight="1"/>
    <row r="5517" ht="14.25" customHeight="1"/>
    <row r="5518" ht="14.25" customHeight="1"/>
    <row r="5519" ht="14.25" customHeight="1"/>
    <row r="5520" ht="14.25" customHeight="1"/>
    <row r="5521" ht="14.25" customHeight="1"/>
    <row r="5522" ht="14.25" customHeight="1"/>
    <row r="5523" ht="14.25" customHeight="1"/>
    <row r="5524" ht="14.25" customHeight="1"/>
    <row r="5525" ht="14.25" customHeight="1"/>
    <row r="5526" ht="14.25" customHeight="1"/>
    <row r="5527" ht="14.25" customHeight="1"/>
    <row r="5528" ht="14.25" customHeight="1"/>
    <row r="5529" ht="14.25" customHeight="1"/>
    <row r="5530" ht="14.25" customHeight="1"/>
    <row r="5531" ht="14.25" customHeight="1"/>
    <row r="5532" ht="14.25" customHeight="1"/>
    <row r="5533" ht="14.25" customHeight="1"/>
    <row r="5534" ht="14.25" customHeight="1"/>
    <row r="5535" ht="14.25" customHeight="1"/>
    <row r="5536" ht="14.25" customHeight="1"/>
    <row r="5537" ht="14.25" customHeight="1"/>
    <row r="5538" ht="14.25" customHeight="1"/>
    <row r="5539" ht="14.25" customHeight="1"/>
    <row r="5540" ht="14.25" customHeight="1"/>
    <row r="5541" ht="14.25" customHeight="1"/>
    <row r="5542" ht="14.25" customHeight="1"/>
    <row r="5543" ht="14.25" customHeight="1"/>
    <row r="5544" ht="14.25" customHeight="1"/>
    <row r="5545" ht="14.25" customHeight="1"/>
    <row r="5546" ht="14.25" customHeight="1"/>
    <row r="5547" ht="14.25" customHeight="1"/>
    <row r="5548" ht="14.25" customHeight="1"/>
    <row r="5549" ht="14.25" customHeight="1"/>
    <row r="5550" ht="14.25" customHeight="1"/>
    <row r="5551" ht="14.25" customHeight="1"/>
    <row r="5552" ht="14.25" customHeight="1"/>
    <row r="5553" ht="14.25" customHeight="1"/>
    <row r="5554" ht="14.25" customHeight="1"/>
    <row r="5555" ht="14.25" customHeight="1"/>
    <row r="5556" ht="14.25" customHeight="1"/>
    <row r="5557" ht="14.25" customHeight="1"/>
    <row r="5558" ht="14.25" customHeight="1"/>
    <row r="5559" ht="14.25" customHeight="1"/>
    <row r="5560" ht="14.25" customHeight="1"/>
    <row r="5561" ht="14.25" customHeight="1"/>
    <row r="5562" ht="14.25" customHeight="1"/>
    <row r="5563" ht="14.25" customHeight="1"/>
    <row r="5564" ht="14.25" customHeight="1"/>
    <row r="5565" ht="14.25" customHeight="1"/>
    <row r="5566" ht="14.25" customHeight="1"/>
    <row r="5567" ht="14.25" customHeight="1"/>
    <row r="5568" ht="14.25" customHeight="1"/>
    <row r="5569" ht="14.25" customHeight="1"/>
    <row r="5570" ht="14.25" customHeight="1"/>
    <row r="5571" ht="14.25" customHeight="1"/>
    <row r="5572" ht="14.25" customHeight="1"/>
    <row r="5573" ht="14.25" customHeight="1"/>
    <row r="5574" ht="14.25" customHeight="1"/>
    <row r="5575" ht="14.25" customHeight="1"/>
    <row r="5576" ht="14.25" customHeight="1"/>
    <row r="5577" ht="14.25" customHeight="1"/>
    <row r="5578" ht="14.25" customHeight="1"/>
    <row r="5579" ht="14.25" customHeight="1"/>
    <row r="5580" ht="14.25" customHeight="1"/>
    <row r="5581" ht="14.25" customHeight="1"/>
    <row r="5582" ht="14.25" customHeight="1"/>
    <row r="5583" ht="14.25" customHeight="1"/>
    <row r="5584" ht="14.25" customHeight="1"/>
    <row r="5585" ht="14.25" customHeight="1"/>
    <row r="5586" ht="14.25" customHeight="1"/>
    <row r="5587" ht="14.25" customHeight="1"/>
    <row r="5588" ht="14.25" customHeight="1"/>
    <row r="5589" ht="14.25" customHeight="1"/>
    <row r="5590" ht="14.25" customHeight="1"/>
    <row r="5591" ht="14.25" customHeight="1"/>
    <row r="5592" ht="14.25" customHeight="1"/>
    <row r="5593" ht="14.25" customHeight="1"/>
    <row r="5594" ht="14.25" customHeight="1"/>
    <row r="5595" ht="14.25" customHeight="1"/>
    <row r="5596" ht="14.25" customHeight="1"/>
    <row r="5597" ht="14.25" customHeight="1"/>
    <row r="5598" ht="14.25" customHeight="1"/>
    <row r="5599" ht="14.25" customHeight="1"/>
    <row r="5600" ht="14.25" customHeight="1"/>
    <row r="5601" ht="14.25" customHeight="1"/>
    <row r="5602" ht="14.25" customHeight="1"/>
    <row r="5603" ht="14.25" customHeight="1"/>
    <row r="5604" ht="14.25" customHeight="1"/>
    <row r="5605" ht="14.25" customHeight="1"/>
    <row r="5606" ht="14.25" customHeight="1"/>
    <row r="5607" ht="14.25" customHeight="1"/>
    <row r="5608" ht="14.25" customHeight="1"/>
    <row r="5609" ht="14.25" customHeight="1"/>
    <row r="5610" ht="14.25" customHeight="1"/>
    <row r="5611" ht="14.25" customHeight="1"/>
    <row r="5612" ht="14.25" customHeight="1"/>
    <row r="5613" ht="14.25" customHeight="1"/>
    <row r="5614" ht="14.25" customHeight="1"/>
    <row r="5615" ht="14.25" customHeight="1"/>
    <row r="5616" ht="14.25" customHeight="1"/>
    <row r="5617" ht="14.25" customHeight="1"/>
    <row r="5618" ht="14.25" customHeight="1"/>
    <row r="5619" ht="14.25" customHeight="1"/>
    <row r="5620" ht="14.25" customHeight="1"/>
    <row r="5621" ht="14.25" customHeight="1"/>
    <row r="5622" ht="14.25" customHeight="1"/>
    <row r="5623" ht="14.25" customHeight="1"/>
    <row r="5624" ht="14.25" customHeight="1"/>
    <row r="5625" ht="14.25" customHeight="1"/>
    <row r="5626" ht="14.25" customHeight="1"/>
    <row r="5627" ht="14.25" customHeight="1"/>
    <row r="5628" ht="14.25" customHeight="1"/>
    <row r="5629" ht="14.25" customHeight="1"/>
    <row r="5630" ht="14.25" customHeight="1"/>
    <row r="5631" ht="14.25" customHeight="1"/>
    <row r="5632" ht="14.25" customHeight="1"/>
    <row r="5633" ht="14.25" customHeight="1"/>
    <row r="5634" ht="14.25" customHeight="1"/>
    <row r="5635" ht="14.25" customHeight="1"/>
    <row r="5636" ht="14.25" customHeight="1"/>
    <row r="5637" ht="14.25" customHeight="1"/>
    <row r="5638" ht="14.25" customHeight="1"/>
    <row r="5639" ht="14.25" customHeight="1"/>
    <row r="5640" ht="14.25" customHeight="1"/>
    <row r="5641" ht="14.25" customHeight="1"/>
    <row r="5642" ht="14.25" customHeight="1"/>
    <row r="5643" ht="14.25" customHeight="1"/>
    <row r="5644" ht="14.25" customHeight="1"/>
    <row r="5645" ht="14.25" customHeight="1"/>
    <row r="5646" ht="14.25" customHeight="1"/>
    <row r="5647" ht="14.25" customHeight="1"/>
    <row r="5648" ht="14.25" customHeight="1"/>
    <row r="5649" ht="14.25" customHeight="1"/>
    <row r="5650" ht="14.25" customHeight="1"/>
    <row r="5651" ht="14.25" customHeight="1"/>
    <row r="5652" ht="14.25" customHeight="1"/>
    <row r="5653" ht="14.25" customHeight="1"/>
    <row r="5654" ht="14.25" customHeight="1"/>
    <row r="5655" ht="14.25" customHeight="1"/>
    <row r="5656" ht="14.25" customHeight="1"/>
    <row r="5657" ht="14.25" customHeight="1"/>
    <row r="5658" ht="14.25" customHeight="1"/>
    <row r="5659" ht="14.25" customHeight="1"/>
    <row r="5660" ht="14.25" customHeight="1"/>
    <row r="5661" ht="14.25" customHeight="1"/>
    <row r="5662" ht="14.25" customHeight="1"/>
    <row r="5663" ht="14.25" customHeight="1"/>
    <row r="5664" ht="14.25" customHeight="1"/>
    <row r="5665" ht="14.25" customHeight="1"/>
    <row r="5666" ht="14.25" customHeight="1"/>
    <row r="5667" ht="14.25" customHeight="1"/>
    <row r="5668" ht="14.25" customHeight="1"/>
    <row r="5669" ht="14.25" customHeight="1"/>
    <row r="5670" ht="14.25" customHeight="1"/>
    <row r="5671" ht="14.25" customHeight="1"/>
    <row r="5672" ht="14.25" customHeight="1"/>
    <row r="5673" ht="14.25" customHeight="1"/>
    <row r="5674" ht="14.25" customHeight="1"/>
    <row r="5675" ht="14.25" customHeight="1"/>
    <row r="5676" ht="14.25" customHeight="1"/>
    <row r="5677" ht="14.25" customHeight="1"/>
    <row r="5678" ht="14.25" customHeight="1"/>
    <row r="5679" ht="14.25" customHeight="1"/>
    <row r="5680" ht="14.25" customHeight="1"/>
    <row r="5681" ht="14.25" customHeight="1"/>
    <row r="5682" ht="14.25" customHeight="1"/>
    <row r="5683" ht="14.25" customHeight="1"/>
    <row r="5684" ht="14.25" customHeight="1"/>
    <row r="5685" ht="14.25" customHeight="1"/>
    <row r="5686" ht="14.25" customHeight="1"/>
    <row r="5687" ht="14.25" customHeight="1"/>
    <row r="5688" ht="14.25" customHeight="1"/>
    <row r="5689" ht="14.25" customHeight="1"/>
    <row r="5690" ht="14.25" customHeight="1"/>
    <row r="5691" ht="14.25" customHeight="1"/>
    <row r="5692" ht="14.25" customHeight="1"/>
    <row r="5693" ht="14.25" customHeight="1"/>
    <row r="5694" ht="14.25" customHeight="1"/>
    <row r="5695" ht="14.25" customHeight="1"/>
    <row r="5696" ht="14.25" customHeight="1"/>
    <row r="5697" ht="14.25" customHeight="1"/>
    <row r="5698" ht="14.25" customHeight="1"/>
    <row r="5699" ht="14.25" customHeight="1"/>
    <row r="5700" ht="14.25" customHeight="1"/>
    <row r="5701" ht="14.25" customHeight="1"/>
    <row r="5702" ht="14.25" customHeight="1"/>
    <row r="5703" ht="14.25" customHeight="1"/>
    <row r="5704" ht="14.25" customHeight="1"/>
    <row r="5705" ht="14.25" customHeight="1"/>
    <row r="5706" ht="14.25" customHeight="1"/>
    <row r="5707" ht="14.25" customHeight="1"/>
    <row r="5708" ht="14.25" customHeight="1"/>
    <row r="5709" ht="14.25" customHeight="1"/>
    <row r="5710" ht="14.25" customHeight="1"/>
    <row r="5711" ht="14.25" customHeight="1"/>
    <row r="5712" ht="14.25" customHeight="1"/>
    <row r="5713" ht="14.25" customHeight="1"/>
    <row r="5714" ht="14.25" customHeight="1"/>
    <row r="5715" ht="14.25" customHeight="1"/>
    <row r="5716" ht="14.25" customHeight="1"/>
    <row r="5717" ht="14.25" customHeight="1"/>
    <row r="5718" ht="14.25" customHeight="1"/>
    <row r="5719" ht="14.25" customHeight="1"/>
    <row r="5720" ht="14.25" customHeight="1"/>
    <row r="5721" ht="14.25" customHeight="1"/>
    <row r="5722" ht="14.25" customHeight="1"/>
    <row r="5723" ht="14.25" customHeight="1"/>
    <row r="5724" ht="14.25" customHeight="1"/>
    <row r="5725" ht="14.25" customHeight="1"/>
    <row r="5726" ht="14.25" customHeight="1"/>
    <row r="5727" ht="14.25" customHeight="1"/>
    <row r="5728" ht="14.25" customHeight="1"/>
    <row r="5729" ht="14.25" customHeight="1"/>
    <row r="5730" ht="14.25" customHeight="1"/>
    <row r="5731" ht="14.25" customHeight="1"/>
    <row r="5732" ht="14.25" customHeight="1"/>
    <row r="5733" ht="14.25" customHeight="1"/>
    <row r="5734" ht="14.25" customHeight="1"/>
    <row r="5735" ht="14.25" customHeight="1"/>
    <row r="5736" ht="14.25" customHeight="1"/>
    <row r="5737" ht="14.25" customHeight="1"/>
    <row r="5738" ht="14.25" customHeight="1"/>
    <row r="5739" ht="14.25" customHeight="1"/>
    <row r="5740" ht="14.25" customHeight="1"/>
    <row r="5741" ht="14.25" customHeight="1"/>
    <row r="5742" ht="14.25" customHeight="1"/>
    <row r="5743" ht="14.25" customHeight="1"/>
    <row r="5744" ht="14.25" customHeight="1"/>
    <row r="5745" ht="14.25" customHeight="1"/>
    <row r="5746" ht="14.25" customHeight="1"/>
    <row r="5747" ht="14.25" customHeight="1"/>
    <row r="5748" ht="14.25" customHeight="1"/>
    <row r="5749" ht="14.25" customHeight="1"/>
    <row r="5750" ht="14.25" customHeight="1"/>
    <row r="5751" ht="14.25" customHeight="1"/>
    <row r="5752" ht="14.25" customHeight="1"/>
    <row r="5753" ht="14.25" customHeight="1"/>
    <row r="5754" ht="14.25" customHeight="1"/>
    <row r="5755" ht="14.25" customHeight="1"/>
    <row r="5756" ht="14.25" customHeight="1"/>
    <row r="5757" ht="14.25" customHeight="1"/>
    <row r="5758" ht="14.25" customHeight="1"/>
    <row r="5759" ht="14.25" customHeight="1"/>
    <row r="5760" ht="14.25" customHeight="1"/>
    <row r="5761" ht="14.25" customHeight="1"/>
    <row r="5762" ht="14.25" customHeight="1"/>
    <row r="5763" ht="14.25" customHeight="1"/>
    <row r="5764" ht="14.25" customHeight="1"/>
    <row r="5765" ht="14.25" customHeight="1"/>
    <row r="5766" ht="14.25" customHeight="1"/>
    <row r="5767" ht="14.25" customHeight="1"/>
    <row r="5768" ht="14.25" customHeight="1"/>
    <row r="5769" ht="14.25" customHeight="1"/>
    <row r="5770" ht="14.25" customHeight="1"/>
    <row r="5771" ht="14.25" customHeight="1"/>
    <row r="5772" ht="14.25" customHeight="1"/>
    <row r="5773" ht="14.25" customHeight="1"/>
    <row r="5774" ht="14.25" customHeight="1"/>
    <row r="5775" ht="14.25" customHeight="1"/>
    <row r="5776" ht="14.25" customHeight="1"/>
    <row r="5777" ht="14.25" customHeight="1"/>
    <row r="5778" ht="14.25" customHeight="1"/>
    <row r="5779" ht="14.25" customHeight="1"/>
    <row r="5780" ht="14.25" customHeight="1"/>
    <row r="5781" ht="14.25" customHeight="1"/>
    <row r="5782" ht="14.25" customHeight="1"/>
    <row r="5783" ht="14.25" customHeight="1"/>
    <row r="5784" ht="14.25" customHeight="1"/>
    <row r="5785" ht="14.25" customHeight="1"/>
    <row r="5786" ht="14.25" customHeight="1"/>
    <row r="5787" ht="14.25" customHeight="1"/>
    <row r="5788" ht="14.25" customHeight="1"/>
    <row r="5789" ht="14.25" customHeight="1"/>
    <row r="5790" ht="14.25" customHeight="1"/>
    <row r="5791" ht="14.25" customHeight="1"/>
    <row r="5792" ht="14.25" customHeight="1"/>
    <row r="5793" ht="14.25" customHeight="1"/>
    <row r="5794" ht="14.25" customHeight="1"/>
    <row r="5795" ht="14.25" customHeight="1"/>
    <row r="5796" ht="14.25" customHeight="1"/>
    <row r="5797" ht="14.25" customHeight="1"/>
    <row r="5798" ht="14.25" customHeight="1"/>
    <row r="5799" ht="14.25" customHeight="1"/>
    <row r="5800" ht="14.25" customHeight="1"/>
    <row r="5801" ht="14.25" customHeight="1"/>
    <row r="5802" ht="14.25" customHeight="1"/>
    <row r="5803" ht="14.25" customHeight="1"/>
    <row r="5804" ht="14.25" customHeight="1"/>
    <row r="5805" ht="14.25" customHeight="1"/>
    <row r="5806" ht="14.25" customHeight="1"/>
    <row r="5807" ht="14.25" customHeight="1"/>
    <row r="5808" ht="14.25" customHeight="1"/>
    <row r="5809" ht="14.25" customHeight="1"/>
    <row r="5810" ht="14.25" customHeight="1"/>
    <row r="5811" ht="14.25" customHeight="1"/>
    <row r="5812" ht="14.25" customHeight="1"/>
    <row r="5813" ht="14.25" customHeight="1"/>
    <row r="5814" ht="14.25" customHeight="1"/>
    <row r="5815" ht="14.25" customHeight="1"/>
    <row r="5816" ht="14.25" customHeight="1"/>
    <row r="5817" ht="14.25" customHeight="1"/>
    <row r="5818" ht="14.25" customHeight="1"/>
    <row r="5819" ht="14.25" customHeight="1"/>
    <row r="5820" ht="14.25" customHeight="1"/>
    <row r="5821" ht="14.25" customHeight="1"/>
    <row r="5822" ht="14.25" customHeight="1"/>
    <row r="5823" ht="14.25" customHeight="1"/>
    <row r="5824" ht="14.25" customHeight="1"/>
    <row r="5825" ht="14.25" customHeight="1"/>
    <row r="5826" ht="14.25" customHeight="1"/>
    <row r="5827" ht="14.25" customHeight="1"/>
    <row r="5828" ht="14.25" customHeight="1"/>
    <row r="5829" ht="14.25" customHeight="1"/>
    <row r="5830" ht="14.25" customHeight="1"/>
    <row r="5831" ht="14.25" customHeight="1"/>
    <row r="5832" ht="14.25" customHeight="1"/>
    <row r="5833" ht="14.25" customHeight="1"/>
    <row r="5834" ht="14.25" customHeight="1"/>
    <row r="5835" ht="14.25" customHeight="1"/>
    <row r="5836" ht="14.25" customHeight="1"/>
    <row r="5837" ht="14.25" customHeight="1"/>
    <row r="5838" ht="14.25" customHeight="1"/>
    <row r="5839" ht="14.25" customHeight="1"/>
    <row r="5840" ht="14.25" customHeight="1"/>
    <row r="5841" ht="14.25" customHeight="1"/>
    <row r="5842" ht="14.25" customHeight="1"/>
    <row r="5843" ht="14.25" customHeight="1"/>
    <row r="5844" ht="14.25" customHeight="1"/>
    <row r="5845" ht="14.25" customHeight="1"/>
    <row r="5846" ht="14.25" customHeight="1"/>
    <row r="5847" ht="14.25" customHeight="1"/>
    <row r="5848" ht="14.25" customHeight="1"/>
    <row r="5849" ht="14.25" customHeight="1"/>
    <row r="5850" ht="14.25" customHeight="1"/>
    <row r="5851" ht="14.25" customHeight="1"/>
    <row r="5852" ht="14.25" customHeight="1"/>
    <row r="5853" ht="14.25" customHeight="1"/>
    <row r="5854" ht="14.25" customHeight="1"/>
    <row r="5855" ht="14.25" customHeight="1"/>
    <row r="5856" ht="14.25" customHeight="1"/>
    <row r="5857" ht="14.25" customHeight="1"/>
    <row r="5858" ht="14.25" customHeight="1"/>
    <row r="5859" ht="14.25" customHeight="1"/>
    <row r="5860" ht="14.25" customHeight="1"/>
    <row r="5861" ht="14.25" customHeight="1"/>
    <row r="5862" ht="14.25" customHeight="1"/>
    <row r="5863" ht="14.25" customHeight="1"/>
    <row r="5864" ht="14.25" customHeight="1"/>
    <row r="5865" ht="14.25" customHeight="1"/>
    <row r="5866" ht="14.25" customHeight="1"/>
    <row r="5867" ht="14.25" customHeight="1"/>
    <row r="5868" ht="14.25" customHeight="1"/>
    <row r="5869" ht="14.25" customHeight="1"/>
    <row r="5870" ht="14.25" customHeight="1"/>
    <row r="5871" ht="14.25" customHeight="1"/>
    <row r="5872" ht="14.25" customHeight="1"/>
    <row r="5873" ht="14.25" customHeight="1"/>
    <row r="5874" ht="14.25" customHeight="1"/>
    <row r="5875" ht="14.25" customHeight="1"/>
    <row r="5876" ht="14.25" customHeight="1"/>
    <row r="5877" ht="14.25" customHeight="1"/>
    <row r="5878" ht="14.25" customHeight="1"/>
    <row r="5879" ht="14.25" customHeight="1"/>
    <row r="5880" ht="14.25" customHeight="1"/>
    <row r="5881" ht="14.25" customHeight="1"/>
    <row r="5882" ht="14.25" customHeight="1"/>
    <row r="5883" ht="14.25" customHeight="1"/>
    <row r="5884" ht="14.25" customHeight="1"/>
    <row r="5885" ht="14.25" customHeight="1"/>
    <row r="5886" ht="14.25" customHeight="1"/>
    <row r="5887" ht="14.25" customHeight="1"/>
    <row r="5888" ht="14.25" customHeight="1"/>
    <row r="5889" ht="14.25" customHeight="1"/>
    <row r="5890" ht="14.25" customHeight="1"/>
    <row r="5891" ht="14.25" customHeight="1"/>
    <row r="5892" ht="14.25" customHeight="1"/>
    <row r="5893" ht="14.25" customHeight="1"/>
    <row r="5894" ht="14.25" customHeight="1"/>
    <row r="5895" ht="14.25" customHeight="1"/>
    <row r="5896" ht="14.25" customHeight="1"/>
    <row r="5897" ht="14.25" customHeight="1"/>
    <row r="5898" ht="14.25" customHeight="1"/>
    <row r="5899" ht="14.25" customHeight="1"/>
    <row r="5900" ht="14.25" customHeight="1"/>
    <row r="5901" ht="14.25" customHeight="1"/>
    <row r="5902" ht="14.25" customHeight="1"/>
    <row r="5903" ht="14.25" customHeight="1"/>
    <row r="5904" ht="14.25" customHeight="1"/>
    <row r="5905" ht="14.25" customHeight="1"/>
    <row r="5906" ht="14.25" customHeight="1"/>
    <row r="5907" ht="14.25" customHeight="1"/>
    <row r="5908" ht="14.25" customHeight="1"/>
    <row r="5909" ht="14.25" customHeight="1"/>
    <row r="5910" ht="14.25" customHeight="1"/>
    <row r="5911" ht="14.25" customHeight="1"/>
    <row r="5912" ht="14.25" customHeight="1"/>
    <row r="5913" ht="14.25" customHeight="1"/>
    <row r="5914" ht="14.25" customHeight="1"/>
    <row r="5915" ht="14.25" customHeight="1"/>
    <row r="5916" ht="14.25" customHeight="1"/>
    <row r="5917" ht="14.25" customHeight="1"/>
    <row r="5918" ht="14.25" customHeight="1"/>
    <row r="5919" ht="14.25" customHeight="1"/>
    <row r="5920" ht="14.25" customHeight="1"/>
    <row r="5921" ht="14.25" customHeight="1"/>
    <row r="5922" ht="14.25" customHeight="1"/>
    <row r="5923" ht="14.25" customHeight="1"/>
    <row r="5924" ht="14.25" customHeight="1"/>
    <row r="5925" ht="14.25" customHeight="1"/>
    <row r="5926" ht="14.25" customHeight="1"/>
    <row r="5927" ht="14.25" customHeight="1"/>
    <row r="5928" ht="14.25" customHeight="1"/>
    <row r="5929" ht="14.25" customHeight="1"/>
    <row r="5930" ht="14.25" customHeight="1"/>
    <row r="5931" ht="14.25" customHeight="1"/>
    <row r="5932" ht="14.25" customHeight="1"/>
    <row r="5933" ht="14.25" customHeight="1"/>
    <row r="5934" ht="14.25" customHeight="1"/>
    <row r="5935" ht="14.25" customHeight="1"/>
    <row r="5936" ht="14.25" customHeight="1"/>
    <row r="5937" ht="14.25" customHeight="1"/>
    <row r="5938" ht="14.25" customHeight="1"/>
    <row r="5939" ht="14.25" customHeight="1"/>
    <row r="5940" ht="14.25" customHeight="1"/>
    <row r="5941" ht="14.25" customHeight="1"/>
    <row r="5942" ht="14.25" customHeight="1"/>
    <row r="5943" ht="14.25" customHeight="1"/>
    <row r="5944" ht="14.25" customHeight="1"/>
    <row r="5945" ht="14.25" customHeight="1"/>
    <row r="5946" ht="14.25" customHeight="1"/>
    <row r="5947" ht="14.25" customHeight="1"/>
    <row r="5948" ht="14.25" customHeight="1"/>
    <row r="5949" ht="14.25" customHeight="1"/>
    <row r="5950" ht="14.25" customHeight="1"/>
    <row r="5951" ht="14.25" customHeight="1"/>
    <row r="5952" ht="14.25" customHeight="1"/>
    <row r="5953" ht="14.25" customHeight="1"/>
    <row r="5954" ht="14.25" customHeight="1"/>
    <row r="5955" ht="14.25" customHeight="1"/>
    <row r="5956" ht="14.25" customHeight="1"/>
    <row r="5957" ht="14.25" customHeight="1"/>
    <row r="5958" ht="14.25" customHeight="1"/>
    <row r="5959" ht="14.25" customHeight="1"/>
    <row r="5960" ht="14.25" customHeight="1"/>
    <row r="5961" ht="14.25" customHeight="1"/>
    <row r="5962" ht="14.25" customHeight="1"/>
    <row r="5963" ht="14.25" customHeight="1"/>
    <row r="5964" ht="14.25" customHeight="1"/>
    <row r="5965" ht="14.25" customHeight="1"/>
    <row r="5966" ht="14.25" customHeight="1"/>
    <row r="5967" ht="14.25" customHeight="1"/>
    <row r="5968" ht="14.25" customHeight="1"/>
    <row r="5969" ht="14.25" customHeight="1"/>
    <row r="5970" ht="14.25" customHeight="1"/>
    <row r="5971" ht="14.25" customHeight="1"/>
    <row r="5972" ht="14.25" customHeight="1"/>
    <row r="5973" ht="14.25" customHeight="1"/>
    <row r="5974" ht="14.25" customHeight="1"/>
    <row r="5975" ht="14.25" customHeight="1"/>
    <row r="5976" ht="14.25" customHeight="1"/>
    <row r="5977" ht="14.25" customHeight="1"/>
    <row r="5978" ht="14.25" customHeight="1"/>
    <row r="5979" ht="14.25" customHeight="1"/>
    <row r="5980" ht="14.25" customHeight="1"/>
    <row r="5981" ht="14.25" customHeight="1"/>
    <row r="5982" ht="14.25" customHeight="1"/>
    <row r="5983" ht="14.25" customHeight="1"/>
    <row r="5984" ht="14.25" customHeight="1"/>
    <row r="5985" ht="14.25" customHeight="1"/>
    <row r="5986" ht="14.25" customHeight="1"/>
    <row r="5987" ht="14.25" customHeight="1"/>
    <row r="5988" ht="14.25" customHeight="1"/>
    <row r="5989" ht="14.25" customHeight="1"/>
    <row r="5990" ht="14.25" customHeight="1"/>
    <row r="5991" ht="14.25" customHeight="1"/>
    <row r="5992" ht="14.25" customHeight="1"/>
    <row r="5993" ht="14.25" customHeight="1"/>
    <row r="5994" ht="14.25" customHeight="1"/>
    <row r="5995" ht="14.25" customHeight="1"/>
    <row r="5996" ht="14.25" customHeight="1"/>
    <row r="5997" ht="14.25" customHeight="1"/>
    <row r="5998" ht="14.25" customHeight="1"/>
    <row r="5999" ht="14.25" customHeight="1"/>
    <row r="6000" ht="14.25" customHeight="1"/>
    <row r="6001" ht="14.25" customHeight="1"/>
    <row r="6002" ht="14.25" customHeight="1"/>
    <row r="6003" ht="14.25" customHeight="1"/>
    <row r="6004" ht="14.25" customHeight="1"/>
    <row r="6005" ht="14.25" customHeight="1"/>
    <row r="6006" ht="14.25" customHeight="1"/>
    <row r="6007" ht="14.25" customHeight="1"/>
    <row r="6008" ht="14.25" customHeight="1"/>
    <row r="6009" ht="14.25" customHeight="1"/>
    <row r="6010" ht="14.25" customHeight="1"/>
    <row r="6011" ht="14.25" customHeight="1"/>
    <row r="6012" ht="14.25" customHeight="1"/>
    <row r="6013" ht="14.25" customHeight="1"/>
    <row r="6014" ht="14.25" customHeight="1"/>
    <row r="6015" ht="14.25" customHeight="1"/>
    <row r="6016" ht="14.25" customHeight="1"/>
    <row r="6017" ht="14.25" customHeight="1"/>
    <row r="6018" ht="14.25" customHeight="1"/>
    <row r="6019" ht="14.25" customHeight="1"/>
    <row r="6020" ht="14.25" customHeight="1"/>
    <row r="6021" ht="14.25" customHeight="1"/>
    <row r="6022" ht="14.25" customHeight="1"/>
    <row r="6023" ht="14.25" customHeight="1"/>
    <row r="6024" ht="14.25" customHeight="1"/>
    <row r="6025" ht="14.25" customHeight="1"/>
    <row r="6026" ht="14.25" customHeight="1"/>
    <row r="6027" ht="14.25" customHeight="1"/>
    <row r="6028" ht="14.25" customHeight="1"/>
    <row r="6029" ht="14.25" customHeight="1"/>
    <row r="6030" ht="14.25" customHeight="1"/>
    <row r="6031" ht="14.25" customHeight="1"/>
    <row r="6032" ht="14.25" customHeight="1"/>
    <row r="6033" ht="14.25" customHeight="1"/>
    <row r="6034" ht="14.25" customHeight="1"/>
    <row r="6035" ht="14.25" customHeight="1"/>
    <row r="6036" ht="14.25" customHeight="1"/>
    <row r="6037" ht="14.25" customHeight="1"/>
    <row r="6038" ht="14.25" customHeight="1"/>
    <row r="6039" ht="14.25" customHeight="1"/>
    <row r="6040" ht="14.25" customHeight="1"/>
    <row r="6041" ht="14.25" customHeight="1"/>
    <row r="6042" ht="14.25" customHeight="1"/>
    <row r="6043" ht="14.25" customHeight="1"/>
    <row r="6044" ht="14.25" customHeight="1"/>
    <row r="6045" ht="14.25" customHeight="1"/>
    <row r="6046" ht="14.25" customHeight="1"/>
    <row r="6047" ht="14.25" customHeight="1"/>
    <row r="6048" ht="14.25" customHeight="1"/>
    <row r="6049" ht="14.25" customHeight="1"/>
    <row r="6050" ht="14.25" customHeight="1"/>
    <row r="6051" ht="14.25" customHeight="1"/>
    <row r="6052" ht="14.25" customHeight="1"/>
    <row r="6053" ht="14.25" customHeight="1"/>
    <row r="6054" ht="14.25" customHeight="1"/>
    <row r="6055" ht="14.25" customHeight="1"/>
    <row r="6056" ht="14.25" customHeight="1"/>
    <row r="6057" ht="14.25" customHeight="1"/>
    <row r="6058" ht="14.25" customHeight="1"/>
    <row r="6059" ht="14.25" customHeight="1"/>
    <row r="6060" ht="14.25" customHeight="1"/>
    <row r="6061" ht="14.25" customHeight="1"/>
    <row r="6062" ht="14.25" customHeight="1"/>
    <row r="6063" ht="14.25" customHeight="1"/>
    <row r="6064" ht="14.25" customHeight="1"/>
    <row r="6065" ht="14.25" customHeight="1"/>
    <row r="6066" ht="14.25" customHeight="1"/>
    <row r="6067" ht="14.25" customHeight="1"/>
    <row r="6068" ht="14.25" customHeight="1"/>
    <row r="6069" ht="14.25" customHeight="1"/>
    <row r="6070" ht="14.25" customHeight="1"/>
    <row r="6071" ht="14.25" customHeight="1"/>
    <row r="6072" ht="14.25" customHeight="1"/>
    <row r="6073" ht="14.25" customHeight="1"/>
    <row r="6074" ht="14.25" customHeight="1"/>
    <row r="6075" ht="14.25" customHeight="1"/>
    <row r="6076" ht="14.25" customHeight="1"/>
    <row r="6077" ht="14.25" customHeight="1"/>
    <row r="6078" ht="14.25" customHeight="1"/>
    <row r="6079" ht="14.25" customHeight="1"/>
    <row r="6080" ht="14.25" customHeight="1"/>
    <row r="6081" ht="14.25" customHeight="1"/>
    <row r="6082" ht="14.25" customHeight="1"/>
    <row r="6083" ht="14.25" customHeight="1"/>
    <row r="6084" ht="14.25" customHeight="1"/>
    <row r="6085" ht="14.25" customHeight="1"/>
    <row r="6086" ht="14.25" customHeight="1"/>
    <row r="6087" ht="14.25" customHeight="1"/>
    <row r="6088" ht="14.25" customHeight="1"/>
    <row r="6089" ht="14.25" customHeight="1"/>
    <row r="6090" ht="14.25" customHeight="1"/>
    <row r="6091" ht="14.25" customHeight="1"/>
    <row r="6092" ht="14.25" customHeight="1"/>
    <row r="6093" ht="14.25" customHeight="1"/>
    <row r="6094" ht="14.25" customHeight="1"/>
    <row r="6095" ht="14.25" customHeight="1"/>
    <row r="6096" ht="14.25" customHeight="1"/>
    <row r="6097" ht="14.25" customHeight="1"/>
    <row r="6098" ht="14.25" customHeight="1"/>
    <row r="6099" ht="14.25" customHeight="1"/>
    <row r="6100" ht="14.25" customHeight="1"/>
    <row r="6101" ht="14.25" customHeight="1"/>
    <row r="6102" ht="14.25" customHeight="1"/>
    <row r="6103" ht="14.25" customHeight="1"/>
    <row r="6104" ht="14.25" customHeight="1"/>
    <row r="6105" ht="14.25" customHeight="1"/>
    <row r="6106" ht="14.25" customHeight="1"/>
    <row r="6107" ht="14.25" customHeight="1"/>
    <row r="6108" ht="14.25" customHeight="1"/>
    <row r="6109" ht="14.25" customHeight="1"/>
    <row r="6110" ht="14.25" customHeight="1"/>
    <row r="6111" ht="14.25" customHeight="1"/>
    <row r="6112" ht="14.25" customHeight="1"/>
    <row r="6113" ht="14.25" customHeight="1"/>
    <row r="6114" ht="14.25" customHeight="1"/>
    <row r="6115" ht="14.25" customHeight="1"/>
    <row r="6116" ht="14.25" customHeight="1"/>
    <row r="6117" ht="14.25" customHeight="1"/>
    <row r="6118" ht="14.25" customHeight="1"/>
    <row r="6119" ht="14.25" customHeight="1"/>
    <row r="6120" ht="14.25" customHeight="1"/>
    <row r="6121" ht="14.25" customHeight="1"/>
    <row r="6122" ht="14.25" customHeight="1"/>
    <row r="6123" ht="14.25" customHeight="1"/>
    <row r="6124" ht="14.25" customHeight="1"/>
    <row r="6125" ht="14.25" customHeight="1"/>
    <row r="6126" ht="14.25" customHeight="1"/>
    <row r="6127" ht="14.25" customHeight="1"/>
    <row r="6128" ht="14.25" customHeight="1"/>
    <row r="6129" ht="14.25" customHeight="1"/>
    <row r="6130" ht="14.25" customHeight="1"/>
    <row r="6131" ht="14.25" customHeight="1"/>
    <row r="6132" ht="14.25" customHeight="1"/>
    <row r="6133" ht="14.25" customHeight="1"/>
    <row r="6134" ht="14.25" customHeight="1"/>
    <row r="6135" ht="14.25" customHeight="1"/>
    <row r="6136" ht="14.25" customHeight="1"/>
    <row r="6137" ht="14.25" customHeight="1"/>
    <row r="6138" ht="14.25" customHeight="1"/>
    <row r="6139" ht="14.25" customHeight="1"/>
    <row r="6140" ht="14.25" customHeight="1"/>
    <row r="6141" ht="14.25" customHeight="1"/>
    <row r="6142" ht="14.25" customHeight="1"/>
    <row r="6143" ht="14.25" customHeight="1"/>
    <row r="6144" ht="14.25" customHeight="1"/>
    <row r="6145" ht="14.25" customHeight="1"/>
    <row r="6146" ht="14.25" customHeight="1"/>
    <row r="6147" ht="14.25" customHeight="1"/>
    <row r="6148" ht="14.25" customHeight="1"/>
    <row r="6149" ht="14.25" customHeight="1"/>
    <row r="6150" ht="14.25" customHeight="1"/>
    <row r="6151" ht="14.25" customHeight="1"/>
    <row r="6152" ht="14.25" customHeight="1"/>
    <row r="6153" ht="14.25" customHeight="1"/>
    <row r="6154" ht="14.25" customHeight="1"/>
    <row r="6155" ht="14.25" customHeight="1"/>
    <row r="6156" ht="14.25" customHeight="1"/>
    <row r="6157" ht="14.25" customHeight="1"/>
    <row r="6158" ht="14.25" customHeight="1"/>
    <row r="6159" ht="14.25" customHeight="1"/>
    <row r="6160" ht="14.25" customHeight="1"/>
    <row r="6161" ht="14.25" customHeight="1"/>
    <row r="6162" ht="14.25" customHeight="1"/>
    <row r="6163" ht="14.25" customHeight="1"/>
    <row r="6164" ht="14.25" customHeight="1"/>
    <row r="6165" ht="14.25" customHeight="1"/>
    <row r="6166" ht="14.25" customHeight="1"/>
    <row r="6167" ht="14.25" customHeight="1"/>
    <row r="6168" ht="14.25" customHeight="1"/>
    <row r="6169" ht="14.25" customHeight="1"/>
    <row r="6170" ht="14.25" customHeight="1"/>
    <row r="6171" ht="14.25" customHeight="1"/>
    <row r="6172" ht="14.25" customHeight="1"/>
    <row r="6173" ht="14.25" customHeight="1"/>
    <row r="6174" ht="14.25" customHeight="1"/>
    <row r="6175" ht="14.25" customHeight="1"/>
    <row r="6176" ht="14.25" customHeight="1"/>
    <row r="6177" ht="14.25" customHeight="1"/>
    <row r="6178" ht="14.25" customHeight="1"/>
    <row r="6179" ht="14.25" customHeight="1"/>
    <row r="6180" ht="14.25" customHeight="1"/>
    <row r="6181" ht="14.25" customHeight="1"/>
    <row r="6182" ht="14.25" customHeight="1"/>
    <row r="6183" ht="14.25" customHeight="1"/>
    <row r="6184" ht="14.25" customHeight="1"/>
    <row r="6185" ht="14.25" customHeight="1"/>
    <row r="6186" ht="14.25" customHeight="1"/>
    <row r="6187" ht="14.25" customHeight="1"/>
    <row r="6188" ht="14.25" customHeight="1"/>
    <row r="6189" ht="14.25" customHeight="1"/>
    <row r="6190" ht="14.25" customHeight="1"/>
    <row r="6191" ht="14.25" customHeight="1"/>
    <row r="6192" ht="14.25" customHeight="1"/>
    <row r="6193" ht="14.25" customHeight="1"/>
    <row r="6194" ht="14.25" customHeight="1"/>
    <row r="6195" ht="14.25" customHeight="1"/>
    <row r="6196" ht="14.25" customHeight="1"/>
    <row r="6197" ht="14.25" customHeight="1"/>
    <row r="6198" ht="14.25" customHeight="1"/>
    <row r="6199" ht="14.25" customHeight="1"/>
    <row r="6200" ht="14.25" customHeight="1"/>
    <row r="6201" ht="14.25" customHeight="1"/>
    <row r="6202" ht="14.25" customHeight="1"/>
    <row r="6203" ht="14.25" customHeight="1"/>
    <row r="6204" ht="14.25" customHeight="1"/>
    <row r="6205" ht="14.25" customHeight="1"/>
    <row r="6206" ht="14.25" customHeight="1"/>
    <row r="6207" ht="14.25" customHeight="1"/>
    <row r="6208" ht="14.25" customHeight="1"/>
    <row r="6209" ht="14.25" customHeight="1"/>
    <row r="6210" ht="14.25" customHeight="1"/>
    <row r="6211" ht="14.25" customHeight="1"/>
    <row r="6212" ht="14.25" customHeight="1"/>
    <row r="6213" ht="14.25" customHeight="1"/>
    <row r="6214" ht="14.25" customHeight="1"/>
    <row r="6215" ht="14.25" customHeight="1"/>
    <row r="6216" ht="14.25" customHeight="1"/>
    <row r="6217" ht="14.25" customHeight="1"/>
    <row r="6218" ht="14.25" customHeight="1"/>
    <row r="6219" ht="14.25" customHeight="1"/>
    <row r="6220" ht="14.25" customHeight="1"/>
    <row r="6221" ht="14.25" customHeight="1"/>
    <row r="6222" ht="14.25" customHeight="1"/>
    <row r="6223" ht="14.25" customHeight="1"/>
    <row r="6224" ht="14.25" customHeight="1"/>
    <row r="6225" ht="14.25" customHeight="1"/>
    <row r="6226" ht="14.25" customHeight="1"/>
    <row r="6227" ht="14.25" customHeight="1"/>
    <row r="6228" ht="14.25" customHeight="1"/>
    <row r="6229" ht="14.25" customHeight="1"/>
    <row r="6230" ht="14.25" customHeight="1"/>
    <row r="6231" ht="14.25" customHeight="1"/>
    <row r="6232" ht="14.25" customHeight="1"/>
    <row r="6233" ht="14.25" customHeight="1"/>
    <row r="6234" ht="14.25" customHeight="1"/>
    <row r="6235" ht="14.25" customHeight="1"/>
    <row r="6236" ht="14.25" customHeight="1"/>
    <row r="6237" ht="14.25" customHeight="1"/>
    <row r="6238" ht="14.25" customHeight="1"/>
    <row r="6239" ht="14.25" customHeight="1"/>
    <row r="6240" ht="14.25" customHeight="1"/>
    <row r="6241" ht="14.25" customHeight="1"/>
    <row r="6242" ht="14.25" customHeight="1"/>
    <row r="6243" ht="14.25" customHeight="1"/>
    <row r="6244" ht="14.25" customHeight="1"/>
    <row r="6245" ht="14.25" customHeight="1"/>
    <row r="6246" ht="14.25" customHeight="1"/>
    <row r="6247" ht="14.25" customHeight="1"/>
    <row r="6248" ht="14.25" customHeight="1"/>
    <row r="6249" ht="14.25" customHeight="1"/>
    <row r="6250" ht="14.25" customHeight="1"/>
    <row r="6251" ht="14.25" customHeight="1"/>
    <row r="6252" ht="14.25" customHeight="1"/>
    <row r="6253" ht="14.25" customHeight="1"/>
    <row r="6254" ht="14.25" customHeight="1"/>
    <row r="6255" ht="14.25" customHeight="1"/>
    <row r="6256" ht="14.25" customHeight="1"/>
    <row r="6257" ht="14.25" customHeight="1"/>
    <row r="6258" ht="14.25" customHeight="1"/>
    <row r="6259" ht="14.25" customHeight="1"/>
    <row r="6260" ht="14.25" customHeight="1"/>
    <row r="6261" ht="14.25" customHeight="1"/>
    <row r="6262" ht="14.25" customHeight="1"/>
    <row r="6263" ht="14.25" customHeight="1"/>
    <row r="6264" ht="14.25" customHeight="1"/>
    <row r="6265" ht="14.25" customHeight="1"/>
    <row r="6266" ht="14.25" customHeight="1"/>
    <row r="6267" ht="14.25" customHeight="1"/>
    <row r="6268" ht="14.25" customHeight="1"/>
    <row r="6269" ht="14.25" customHeight="1"/>
    <row r="6270" ht="14.25" customHeight="1"/>
    <row r="6271" ht="14.25" customHeight="1"/>
    <row r="6272" ht="14.25" customHeight="1"/>
    <row r="6273" ht="14.25" customHeight="1"/>
    <row r="6274" ht="14.25" customHeight="1"/>
    <row r="6275" ht="14.25" customHeight="1"/>
    <row r="6276" ht="14.25" customHeight="1"/>
    <row r="6277" ht="14.25" customHeight="1"/>
    <row r="6278" ht="14.25" customHeight="1"/>
    <row r="6279" ht="14.25" customHeight="1"/>
    <row r="6280" ht="14.25" customHeight="1"/>
    <row r="6281" ht="14.25" customHeight="1"/>
    <row r="6282" ht="14.25" customHeight="1"/>
    <row r="6283" ht="14.25" customHeight="1"/>
    <row r="6284" ht="14.25" customHeight="1"/>
    <row r="6285" ht="14.25" customHeight="1"/>
    <row r="6286" ht="14.25" customHeight="1"/>
    <row r="6287" ht="14.25" customHeight="1"/>
    <row r="6288" ht="14.25" customHeight="1"/>
    <row r="6289" ht="14.25" customHeight="1"/>
    <row r="6290" ht="14.25" customHeight="1"/>
    <row r="6291" ht="14.25" customHeight="1"/>
    <row r="6292" ht="14.25" customHeight="1"/>
    <row r="6293" ht="14.25" customHeight="1"/>
    <row r="6294" ht="14.25" customHeight="1"/>
    <row r="6295" ht="14.25" customHeight="1"/>
    <row r="6296" ht="14.25" customHeight="1"/>
    <row r="6297" ht="14.25" customHeight="1"/>
    <row r="6298" ht="14.25" customHeight="1"/>
    <row r="6299" ht="14.25" customHeight="1"/>
    <row r="6300" ht="14.25" customHeight="1"/>
    <row r="6301" ht="14.25" customHeight="1"/>
    <row r="6302" ht="14.25" customHeight="1"/>
    <row r="6303" ht="14.25" customHeight="1"/>
    <row r="6304" ht="14.25" customHeight="1"/>
    <row r="6305" ht="14.25" customHeight="1"/>
    <row r="6306" ht="14.25" customHeight="1"/>
    <row r="6307" ht="14.25" customHeight="1"/>
    <row r="6308" ht="14.25" customHeight="1"/>
    <row r="6309" ht="14.25" customHeight="1"/>
    <row r="6310" ht="14.25" customHeight="1"/>
    <row r="6311" ht="14.25" customHeight="1"/>
    <row r="6312" ht="14.25" customHeight="1"/>
    <row r="6313" ht="14.25" customHeight="1"/>
    <row r="6314" ht="14.25" customHeight="1"/>
    <row r="6315" ht="14.25" customHeight="1"/>
    <row r="6316" ht="14.25" customHeight="1"/>
    <row r="6317" ht="14.25" customHeight="1"/>
    <row r="6318" ht="14.25" customHeight="1"/>
    <row r="6319" ht="14.25" customHeight="1"/>
    <row r="6320" ht="14.25" customHeight="1"/>
    <row r="6321" ht="14.25" customHeight="1"/>
    <row r="6322" ht="14.25" customHeight="1"/>
    <row r="6323" ht="14.25" customHeight="1"/>
    <row r="6324" ht="14.25" customHeight="1"/>
    <row r="6325" ht="14.25" customHeight="1"/>
    <row r="6326" ht="14.25" customHeight="1"/>
    <row r="6327" ht="14.25" customHeight="1"/>
    <row r="6328" ht="14.25" customHeight="1"/>
    <row r="6329" ht="14.25" customHeight="1"/>
    <row r="6330" ht="14.25" customHeight="1"/>
    <row r="6331" ht="14.25" customHeight="1"/>
    <row r="6332" ht="14.25" customHeight="1"/>
    <row r="6333" ht="14.25" customHeight="1"/>
    <row r="6334" ht="14.25" customHeight="1"/>
    <row r="6335" ht="14.25" customHeight="1"/>
    <row r="6336" ht="14.25" customHeight="1"/>
    <row r="6337" ht="14.25" customHeight="1"/>
    <row r="6338" ht="14.25" customHeight="1"/>
    <row r="6339" ht="14.25" customHeight="1"/>
    <row r="6340" ht="14.25" customHeight="1"/>
    <row r="6341" ht="14.25" customHeight="1"/>
    <row r="6342" ht="14.25" customHeight="1"/>
    <row r="6343" ht="14.25" customHeight="1"/>
    <row r="6344" ht="14.25" customHeight="1"/>
    <row r="6345" ht="14.25" customHeight="1"/>
    <row r="6346" ht="14.25" customHeight="1"/>
    <row r="6347" ht="14.25" customHeight="1"/>
    <row r="6348" ht="14.25" customHeight="1"/>
    <row r="6349" ht="14.25" customHeight="1"/>
    <row r="6350" ht="14.25" customHeight="1"/>
    <row r="6351" ht="14.25" customHeight="1"/>
    <row r="6352" ht="14.25" customHeight="1"/>
    <row r="6353" ht="14.25" customHeight="1"/>
    <row r="6354" ht="14.25" customHeight="1"/>
    <row r="6355" ht="14.25" customHeight="1"/>
    <row r="6356" ht="14.25" customHeight="1"/>
    <row r="6357" ht="14.25" customHeight="1"/>
    <row r="6358" ht="14.25" customHeight="1"/>
    <row r="6359" ht="14.25" customHeight="1"/>
    <row r="6360" ht="14.25" customHeight="1"/>
    <row r="6361" ht="14.25" customHeight="1"/>
    <row r="6362" ht="14.25" customHeight="1"/>
    <row r="6363" ht="14.25" customHeight="1"/>
    <row r="6364" ht="14.25" customHeight="1"/>
    <row r="6365" ht="14.25" customHeight="1"/>
    <row r="6366" ht="14.25" customHeight="1"/>
    <row r="6367" ht="14.25" customHeight="1"/>
    <row r="6368" ht="14.25" customHeight="1"/>
    <row r="6369" ht="14.25" customHeight="1"/>
    <row r="6370" ht="14.25" customHeight="1"/>
    <row r="6371" ht="14.25" customHeight="1"/>
    <row r="6372" ht="14.25" customHeight="1"/>
    <row r="6373" ht="14.25" customHeight="1"/>
    <row r="6374" ht="14.25" customHeight="1"/>
    <row r="6375" ht="14.25" customHeight="1"/>
    <row r="6376" ht="14.25" customHeight="1"/>
    <row r="6377" ht="14.25" customHeight="1"/>
    <row r="6378" ht="14.25" customHeight="1"/>
    <row r="6379" ht="14.25" customHeight="1"/>
    <row r="6380" ht="14.25" customHeight="1"/>
    <row r="6381" ht="14.25" customHeight="1"/>
    <row r="6382" ht="14.25" customHeight="1"/>
    <row r="6383" ht="14.25" customHeight="1"/>
    <row r="6384" ht="14.25" customHeight="1"/>
    <row r="6385" ht="14.25" customHeight="1"/>
    <row r="6386" ht="14.25" customHeight="1"/>
    <row r="6387" ht="14.25" customHeight="1"/>
    <row r="6388" ht="14.25" customHeight="1"/>
    <row r="6389" ht="14.25" customHeight="1"/>
    <row r="6390" ht="14.25" customHeight="1"/>
    <row r="6391" ht="14.25" customHeight="1"/>
    <row r="6392" ht="14.25" customHeight="1"/>
    <row r="6393" ht="14.25" customHeight="1"/>
    <row r="6394" ht="14.25" customHeight="1"/>
    <row r="6395" ht="14.25" customHeight="1"/>
    <row r="6396" ht="14.25" customHeight="1"/>
    <row r="6397" ht="14.25" customHeight="1"/>
    <row r="6398" ht="14.25" customHeight="1"/>
    <row r="6399" ht="14.25" customHeight="1"/>
    <row r="6400" ht="14.25" customHeight="1"/>
    <row r="6401" ht="14.25" customHeight="1"/>
    <row r="6402" ht="14.25" customHeight="1"/>
    <row r="6403" ht="14.25" customHeight="1"/>
    <row r="6404" ht="14.25" customHeight="1"/>
    <row r="6405" ht="14.25" customHeight="1"/>
    <row r="6406" ht="14.25" customHeight="1"/>
    <row r="6407" ht="14.25" customHeight="1"/>
    <row r="6408" ht="14.25" customHeight="1"/>
    <row r="6409" ht="14.25" customHeight="1"/>
    <row r="6410" ht="14.25" customHeight="1"/>
    <row r="6411" ht="14.25" customHeight="1"/>
    <row r="6412" ht="14.25" customHeight="1"/>
    <row r="6413" ht="14.25" customHeight="1"/>
    <row r="6414" ht="14.25" customHeight="1"/>
    <row r="6415" ht="14.25" customHeight="1"/>
    <row r="6416" ht="14.25" customHeight="1"/>
    <row r="6417" ht="14.25" customHeight="1"/>
    <row r="6418" ht="14.25" customHeight="1"/>
    <row r="6419" ht="14.25" customHeight="1"/>
    <row r="6420" ht="14.25" customHeight="1"/>
    <row r="6421" ht="14.25" customHeight="1"/>
    <row r="6422" ht="14.25" customHeight="1"/>
    <row r="6423" ht="14.25" customHeight="1"/>
    <row r="6424" ht="14.25" customHeight="1"/>
    <row r="6425" ht="14.25" customHeight="1"/>
    <row r="6426" ht="14.25" customHeight="1"/>
    <row r="6427" ht="14.25" customHeight="1"/>
    <row r="6428" ht="14.25" customHeight="1"/>
    <row r="6429" ht="14.25" customHeight="1"/>
    <row r="6430" ht="14.25" customHeight="1"/>
    <row r="6431" ht="14.25" customHeight="1"/>
    <row r="6432" ht="14.25" customHeight="1"/>
    <row r="6433" ht="14.25" customHeight="1"/>
    <row r="6434" ht="14.25" customHeight="1"/>
    <row r="6435" ht="14.25" customHeight="1"/>
    <row r="6436" ht="14.25" customHeight="1"/>
    <row r="6437" ht="14.25" customHeight="1"/>
    <row r="6438" ht="14.25" customHeight="1"/>
    <row r="6439" ht="14.25" customHeight="1"/>
    <row r="6440" ht="14.25" customHeight="1"/>
    <row r="6441" ht="14.25" customHeight="1"/>
    <row r="6442" ht="14.25" customHeight="1"/>
    <row r="6443" ht="14.25" customHeight="1"/>
    <row r="6444" ht="14.25" customHeight="1"/>
    <row r="6445" ht="14.25" customHeight="1"/>
    <row r="6446" ht="14.25" customHeight="1"/>
    <row r="6447" ht="14.25" customHeight="1"/>
    <row r="6448" ht="14.25" customHeight="1"/>
    <row r="6449" ht="14.25" customHeight="1"/>
    <row r="6450" ht="14.25" customHeight="1"/>
    <row r="6451" ht="14.25" customHeight="1"/>
    <row r="6452" ht="14.25" customHeight="1"/>
    <row r="6453" ht="14.25" customHeight="1"/>
    <row r="6454" ht="14.25" customHeight="1"/>
    <row r="6455" ht="14.25" customHeight="1"/>
    <row r="6456" ht="14.25" customHeight="1"/>
    <row r="6457" ht="14.25" customHeight="1"/>
    <row r="6458" ht="14.25" customHeight="1"/>
    <row r="6459" ht="14.25" customHeight="1"/>
    <row r="6460" ht="14.25" customHeight="1"/>
    <row r="6461" ht="14.25" customHeight="1"/>
    <row r="6462" ht="14.25" customHeight="1"/>
    <row r="6463" ht="14.25" customHeight="1"/>
    <row r="6464" ht="14.25" customHeight="1"/>
    <row r="6465" ht="14.25" customHeight="1"/>
    <row r="6466" ht="14.25" customHeight="1"/>
    <row r="6467" ht="14.25" customHeight="1"/>
    <row r="6468" ht="14.25" customHeight="1"/>
    <row r="6469" ht="14.25" customHeight="1"/>
    <row r="6470" ht="14.25" customHeight="1"/>
    <row r="6471" ht="14.25" customHeight="1"/>
    <row r="6472" ht="14.25" customHeight="1"/>
    <row r="6473" ht="14.25" customHeight="1"/>
    <row r="6474" ht="14.25" customHeight="1"/>
    <row r="6475" ht="14.25" customHeight="1"/>
    <row r="6476" ht="14.25" customHeight="1"/>
    <row r="6477" ht="14.25" customHeight="1"/>
    <row r="6478" ht="14.25" customHeight="1"/>
    <row r="6479" ht="14.25" customHeight="1"/>
    <row r="6480" ht="14.25" customHeight="1"/>
    <row r="6481" ht="14.25" customHeight="1"/>
    <row r="6482" ht="14.25" customHeight="1"/>
    <row r="6483" ht="14.25" customHeight="1"/>
    <row r="6484" ht="14.25" customHeight="1"/>
    <row r="6485" ht="14.25" customHeight="1"/>
    <row r="6486" ht="14.25" customHeight="1"/>
    <row r="6487" ht="14.25" customHeight="1"/>
    <row r="6488" ht="14.25" customHeight="1"/>
    <row r="6489" ht="14.25" customHeight="1"/>
    <row r="6490" ht="14.25" customHeight="1"/>
    <row r="6491" ht="14.25" customHeight="1"/>
    <row r="6492" ht="14.25" customHeight="1"/>
    <row r="6493" ht="14.25" customHeight="1"/>
    <row r="6494" ht="14.25" customHeight="1"/>
    <row r="6495" ht="14.25" customHeight="1"/>
    <row r="6496" ht="14.25" customHeight="1"/>
    <row r="6497" ht="14.25" customHeight="1"/>
    <row r="6498" ht="14.25" customHeight="1"/>
    <row r="6499" ht="14.25" customHeight="1"/>
    <row r="6500" ht="14.25" customHeight="1"/>
    <row r="6501" ht="14.25" customHeight="1"/>
    <row r="6502" ht="14.25" customHeight="1"/>
    <row r="6503" ht="14.25" customHeight="1"/>
    <row r="6504" ht="14.25" customHeight="1"/>
    <row r="6505" ht="14.25" customHeight="1"/>
    <row r="6506" ht="14.25" customHeight="1"/>
    <row r="6507" ht="14.25" customHeight="1"/>
    <row r="6508" ht="14.25" customHeight="1"/>
    <row r="6509" ht="14.25" customHeight="1"/>
    <row r="6510" ht="14.25" customHeight="1"/>
    <row r="6511" ht="14.25" customHeight="1"/>
    <row r="6512" ht="14.25" customHeight="1"/>
    <row r="6513" ht="14.25" customHeight="1"/>
    <row r="6514" ht="14.25" customHeight="1"/>
    <row r="6515" ht="14.25" customHeight="1"/>
    <row r="6516" ht="14.25" customHeight="1"/>
    <row r="6517" ht="14.25" customHeight="1"/>
    <row r="6518" ht="14.25" customHeight="1"/>
    <row r="6519" ht="14.25" customHeight="1"/>
    <row r="6520" ht="14.25" customHeight="1"/>
    <row r="6521" ht="14.25" customHeight="1"/>
    <row r="6522" ht="14.25" customHeight="1"/>
    <row r="6523" ht="14.25" customHeight="1"/>
    <row r="6524" ht="14.25" customHeight="1"/>
    <row r="6525" ht="14.25" customHeight="1"/>
    <row r="6526" ht="14.25" customHeight="1"/>
    <row r="6527" ht="14.25" customHeight="1"/>
    <row r="6528" ht="14.25" customHeight="1"/>
    <row r="6529" ht="14.25" customHeight="1"/>
    <row r="6530" ht="14.25" customHeight="1"/>
    <row r="6531" ht="14.25" customHeight="1"/>
    <row r="6532" ht="14.25" customHeight="1"/>
    <row r="6533" ht="14.25" customHeight="1"/>
    <row r="6534" ht="14.25" customHeight="1"/>
    <row r="6535" ht="14.25" customHeight="1"/>
    <row r="6536" ht="14.25" customHeight="1"/>
    <row r="6537" ht="14.25" customHeight="1"/>
    <row r="6538" ht="14.25" customHeight="1"/>
    <row r="6539" ht="14.25" customHeight="1"/>
    <row r="6540" ht="14.25" customHeight="1"/>
    <row r="6541" ht="14.25" customHeight="1"/>
    <row r="6542" ht="14.25" customHeight="1"/>
    <row r="6543" ht="14.25" customHeight="1"/>
    <row r="6544" ht="14.25" customHeight="1"/>
    <row r="6545" ht="14.25" customHeight="1"/>
    <row r="6546" ht="14.25" customHeight="1"/>
    <row r="6547" ht="14.25" customHeight="1"/>
    <row r="6548" ht="14.25" customHeight="1"/>
    <row r="6549" ht="14.25" customHeight="1"/>
    <row r="6550" ht="14.25" customHeight="1"/>
    <row r="6551" ht="14.25" customHeight="1"/>
    <row r="6552" ht="14.25" customHeight="1"/>
    <row r="6553" ht="14.25" customHeight="1"/>
    <row r="6554" ht="14.25" customHeight="1"/>
    <row r="6555" ht="14.25" customHeight="1"/>
    <row r="6556" ht="14.25" customHeight="1"/>
    <row r="6557" ht="14.25" customHeight="1"/>
    <row r="6558" ht="14.25" customHeight="1"/>
    <row r="6559" ht="14.25" customHeight="1"/>
    <row r="6560" ht="14.25" customHeight="1"/>
    <row r="6561" ht="14.25" customHeight="1"/>
    <row r="6562" ht="14.25" customHeight="1"/>
    <row r="6563" ht="14.25" customHeight="1"/>
    <row r="6564" ht="14.25" customHeight="1"/>
    <row r="6565" ht="14.25" customHeight="1"/>
    <row r="6566" ht="14.25" customHeight="1"/>
    <row r="6567" ht="14.25" customHeight="1"/>
    <row r="6568" ht="14.25" customHeight="1"/>
    <row r="6569" ht="14.25" customHeight="1"/>
    <row r="6570" ht="14.25" customHeight="1"/>
    <row r="6571" ht="14.25" customHeight="1"/>
    <row r="6572" ht="14.25" customHeight="1"/>
    <row r="6573" ht="14.25" customHeight="1"/>
    <row r="6574" ht="14.25" customHeight="1"/>
    <row r="6575" ht="14.25" customHeight="1"/>
    <row r="6576" ht="14.25" customHeight="1"/>
    <row r="6577" ht="14.25" customHeight="1"/>
    <row r="6578" ht="14.25" customHeight="1"/>
    <row r="6579" ht="14.25" customHeight="1"/>
    <row r="6580" ht="14.25" customHeight="1"/>
    <row r="6581" ht="14.25" customHeight="1"/>
    <row r="6582" ht="14.25" customHeight="1"/>
    <row r="6583" ht="14.25" customHeight="1"/>
    <row r="6584" ht="14.25" customHeight="1"/>
    <row r="6585" ht="14.25" customHeight="1"/>
    <row r="6586" ht="14.25" customHeight="1"/>
    <row r="6587" ht="14.25" customHeight="1"/>
    <row r="6588" ht="14.25" customHeight="1"/>
    <row r="6589" ht="14.25" customHeight="1"/>
    <row r="6590" ht="14.25" customHeight="1"/>
    <row r="6591" ht="14.25" customHeight="1"/>
    <row r="6592" ht="14.25" customHeight="1"/>
    <row r="6593" ht="14.25" customHeight="1"/>
    <row r="6594" ht="14.25" customHeight="1"/>
    <row r="6595" ht="14.25" customHeight="1"/>
    <row r="6596" ht="14.25" customHeight="1"/>
    <row r="6597" ht="14.25" customHeight="1"/>
    <row r="6598" ht="14.25" customHeight="1"/>
    <row r="6599" ht="14.25" customHeight="1"/>
    <row r="6600" ht="14.25" customHeight="1"/>
    <row r="6601" ht="14.25" customHeight="1"/>
    <row r="6602" ht="14.25" customHeight="1"/>
    <row r="6603" ht="14.25" customHeight="1"/>
    <row r="6604" ht="14.25" customHeight="1"/>
    <row r="6605" ht="14.25" customHeight="1"/>
    <row r="6606" ht="14.25" customHeight="1"/>
    <row r="6607" ht="14.25" customHeight="1"/>
    <row r="6608" ht="14.25" customHeight="1"/>
    <row r="6609" ht="14.25" customHeight="1"/>
    <row r="6610" ht="14.25" customHeight="1"/>
    <row r="6611" ht="14.25" customHeight="1"/>
    <row r="6612" ht="14.25" customHeight="1"/>
    <row r="6613" ht="14.25" customHeight="1"/>
    <row r="6614" ht="14.25" customHeight="1"/>
    <row r="6615" ht="14.25" customHeight="1"/>
    <row r="6616" ht="14.25" customHeight="1"/>
    <row r="6617" ht="14.25" customHeight="1"/>
    <row r="6618" ht="14.25" customHeight="1"/>
    <row r="6619" ht="14.25" customHeight="1"/>
    <row r="6620" ht="14.25" customHeight="1"/>
    <row r="6621" ht="14.25" customHeight="1"/>
    <row r="6622" ht="14.25" customHeight="1"/>
    <row r="6623" ht="14.25" customHeight="1"/>
    <row r="6624" ht="14.25" customHeight="1"/>
    <row r="6625" ht="14.25" customHeight="1"/>
    <row r="6626" ht="14.25" customHeight="1"/>
    <row r="6627" ht="14.25" customHeight="1"/>
    <row r="6628" ht="14.25" customHeight="1"/>
    <row r="6629" ht="14.25" customHeight="1"/>
    <row r="6630" ht="14.25" customHeight="1"/>
    <row r="6631" ht="14.25" customHeight="1"/>
    <row r="6632" ht="14.25" customHeight="1"/>
    <row r="6633" ht="14.25" customHeight="1"/>
    <row r="6634" ht="14.25" customHeight="1"/>
    <row r="6635" ht="14.25" customHeight="1"/>
    <row r="6636" ht="14.25" customHeight="1"/>
    <row r="6637" ht="14.25" customHeight="1"/>
    <row r="6638" ht="14.25" customHeight="1"/>
    <row r="6639" ht="14.25" customHeight="1"/>
    <row r="6640" ht="14.25" customHeight="1"/>
    <row r="6641" ht="14.25" customHeight="1"/>
    <row r="6642" ht="14.25" customHeight="1"/>
    <row r="6643" ht="14.25" customHeight="1"/>
    <row r="6644" ht="14.25" customHeight="1"/>
    <row r="6645" ht="14.25" customHeight="1"/>
    <row r="6646" ht="14.25" customHeight="1"/>
    <row r="6647" ht="14.25" customHeight="1"/>
    <row r="6648" ht="14.25" customHeight="1"/>
    <row r="6649" ht="14.25" customHeight="1"/>
    <row r="6650" ht="14.25" customHeight="1"/>
    <row r="6651" ht="14.25" customHeight="1"/>
    <row r="6652" ht="14.25" customHeight="1"/>
    <row r="6653" ht="14.25" customHeight="1"/>
    <row r="6654" ht="14.25" customHeight="1"/>
    <row r="6655" ht="14.25" customHeight="1"/>
    <row r="6656" ht="14.25" customHeight="1"/>
    <row r="6657" ht="14.25" customHeight="1"/>
    <row r="6658" ht="14.25" customHeight="1"/>
    <row r="6659" ht="14.25" customHeight="1"/>
    <row r="6660" ht="14.25" customHeight="1"/>
    <row r="6661" ht="14.25" customHeight="1"/>
    <row r="6662" ht="14.25" customHeight="1"/>
    <row r="6663" ht="14.25" customHeight="1"/>
    <row r="6664" ht="14.25" customHeight="1"/>
    <row r="6665" ht="14.25" customHeight="1"/>
    <row r="6666" ht="14.25" customHeight="1"/>
    <row r="6667" ht="14.25" customHeight="1"/>
    <row r="6668" ht="14.25" customHeight="1"/>
    <row r="6669" ht="14.25" customHeight="1"/>
    <row r="6670" ht="14.25" customHeight="1"/>
    <row r="6671" ht="14.25" customHeight="1"/>
    <row r="6672" ht="14.25" customHeight="1"/>
    <row r="6673" ht="14.25" customHeight="1"/>
    <row r="6674" ht="14.25" customHeight="1"/>
    <row r="6675" ht="14.25" customHeight="1"/>
    <row r="6676" ht="14.25" customHeight="1"/>
    <row r="6677" ht="14.25" customHeight="1"/>
    <row r="6678" ht="14.25" customHeight="1"/>
    <row r="6679" ht="14.25" customHeight="1"/>
    <row r="6680" ht="14.25" customHeight="1"/>
    <row r="6681" ht="14.25" customHeight="1"/>
    <row r="6682" ht="14.25" customHeight="1"/>
    <row r="6683" ht="14.25" customHeight="1"/>
    <row r="6684" ht="14.25" customHeight="1"/>
    <row r="6685" ht="14.25" customHeight="1"/>
    <row r="6686" ht="14.25" customHeight="1"/>
    <row r="6687" ht="14.25" customHeight="1"/>
    <row r="6688" ht="14.25" customHeight="1"/>
    <row r="6689" ht="14.25" customHeight="1"/>
    <row r="6690" ht="14.25" customHeight="1"/>
    <row r="6691" ht="14.25" customHeight="1"/>
    <row r="6692" ht="14.25" customHeight="1"/>
    <row r="6693" ht="14.25" customHeight="1"/>
    <row r="6694" ht="14.25" customHeight="1"/>
    <row r="6695" ht="14.25" customHeight="1"/>
    <row r="6696" ht="14.25" customHeight="1"/>
    <row r="6697" ht="14.25" customHeight="1"/>
    <row r="6698" ht="14.25" customHeight="1"/>
    <row r="6699" ht="14.25" customHeight="1"/>
    <row r="6700" ht="14.25" customHeight="1"/>
    <row r="6701" ht="14.25" customHeight="1"/>
    <row r="6702" ht="14.25" customHeight="1"/>
    <row r="6703" ht="14.25" customHeight="1"/>
    <row r="6704" ht="14.25" customHeight="1"/>
    <row r="6705" ht="14.25" customHeight="1"/>
    <row r="6706" ht="14.25" customHeight="1"/>
    <row r="6707" ht="14.25" customHeight="1"/>
    <row r="6708" ht="14.25" customHeight="1"/>
    <row r="6709" ht="14.25" customHeight="1"/>
    <row r="6710" ht="14.25" customHeight="1"/>
    <row r="6711" ht="14.25" customHeight="1"/>
    <row r="6712" ht="14.25" customHeight="1"/>
    <row r="6713" ht="14.25" customHeight="1"/>
    <row r="6714" ht="14.25" customHeight="1"/>
    <row r="6715" ht="14.25" customHeight="1"/>
    <row r="6716" ht="14.25" customHeight="1"/>
    <row r="6717" ht="14.25" customHeight="1"/>
    <row r="6718" ht="14.25" customHeight="1"/>
    <row r="6719" ht="14.25" customHeight="1"/>
    <row r="6720" ht="14.25" customHeight="1"/>
    <row r="6721" ht="14.25" customHeight="1"/>
    <row r="6722" ht="14.25" customHeight="1"/>
    <row r="6723" ht="14.25" customHeight="1"/>
    <row r="6724" ht="14.25" customHeight="1"/>
    <row r="6725" ht="14.25" customHeight="1"/>
    <row r="6726" ht="14.25" customHeight="1"/>
    <row r="6727" ht="14.25" customHeight="1"/>
    <row r="6728" ht="14.25" customHeight="1"/>
    <row r="6729" ht="14.25" customHeight="1"/>
    <row r="6730" ht="14.25" customHeight="1"/>
    <row r="6731" ht="14.25" customHeight="1"/>
    <row r="6732" ht="14.25" customHeight="1"/>
    <row r="6733" ht="14.25" customHeight="1"/>
    <row r="6734" ht="14.25" customHeight="1"/>
    <row r="6735" ht="14.25" customHeight="1"/>
    <row r="6736" ht="14.25" customHeight="1"/>
    <row r="6737" ht="14.25" customHeight="1"/>
    <row r="6738" ht="14.25" customHeight="1"/>
    <row r="6739" ht="14.25" customHeight="1"/>
    <row r="6740" ht="14.25" customHeight="1"/>
    <row r="6741" ht="14.25" customHeight="1"/>
    <row r="6742" ht="14.25" customHeight="1"/>
    <row r="6743" ht="14.25" customHeight="1"/>
    <row r="6744" ht="14.25" customHeight="1"/>
    <row r="6745" ht="14.25" customHeight="1"/>
    <row r="6746" ht="14.25" customHeight="1"/>
    <row r="6747" ht="14.25" customHeight="1"/>
    <row r="6748" ht="14.25" customHeight="1"/>
    <row r="6749" ht="14.25" customHeight="1"/>
    <row r="6750" ht="14.25" customHeight="1"/>
    <row r="6751" ht="14.25" customHeight="1"/>
    <row r="6752" ht="14.25" customHeight="1"/>
    <row r="6753" ht="14.25" customHeight="1"/>
    <row r="6754" ht="14.25" customHeight="1"/>
    <row r="6755" ht="14.25" customHeight="1"/>
    <row r="6756" ht="14.25" customHeight="1"/>
    <row r="6757" ht="14.25" customHeight="1"/>
    <row r="6758" ht="14.25" customHeight="1"/>
    <row r="6759" ht="14.25" customHeight="1"/>
    <row r="6760" ht="14.25" customHeight="1"/>
    <row r="6761" ht="14.25" customHeight="1"/>
    <row r="6762" ht="14.25" customHeight="1"/>
    <row r="6763" ht="14.25" customHeight="1"/>
    <row r="6764" ht="14.25" customHeight="1"/>
    <row r="6765" ht="14.25" customHeight="1"/>
    <row r="6766" ht="14.25" customHeight="1"/>
    <row r="6767" ht="14.25" customHeight="1"/>
    <row r="6768" ht="14.25" customHeight="1"/>
    <row r="6769" ht="14.25" customHeight="1"/>
    <row r="6770" ht="14.25" customHeight="1"/>
    <row r="6771" ht="14.25" customHeight="1"/>
    <row r="6772" ht="14.25" customHeight="1"/>
    <row r="6773" ht="14.25" customHeight="1"/>
    <row r="6774" ht="14.25" customHeight="1"/>
    <row r="6775" ht="14.25" customHeight="1"/>
    <row r="6776" ht="14.25" customHeight="1"/>
    <row r="6777" ht="14.25" customHeight="1"/>
    <row r="6778" ht="14.25" customHeight="1"/>
    <row r="6779" ht="14.25" customHeight="1"/>
    <row r="6780" ht="14.25" customHeight="1"/>
    <row r="6781" ht="14.25" customHeight="1"/>
    <row r="6782" ht="14.25" customHeight="1"/>
    <row r="6783" ht="14.25" customHeight="1"/>
    <row r="6784" ht="14.25" customHeight="1"/>
    <row r="6785" ht="14.25" customHeight="1"/>
    <row r="6786" ht="14.25" customHeight="1"/>
    <row r="6787" ht="14.25" customHeight="1"/>
    <row r="6788" ht="14.25" customHeight="1"/>
    <row r="6789" ht="14.25" customHeight="1"/>
    <row r="6790" ht="14.25" customHeight="1"/>
    <row r="6791" ht="14.25" customHeight="1"/>
    <row r="6792" ht="14.25" customHeight="1"/>
    <row r="6793" ht="14.25" customHeight="1"/>
    <row r="6794" ht="14.25" customHeight="1"/>
    <row r="6795" ht="14.25" customHeight="1"/>
    <row r="6796" ht="14.25" customHeight="1"/>
    <row r="6797" ht="14.25" customHeight="1"/>
    <row r="6798" ht="14.25" customHeight="1"/>
    <row r="6799" ht="14.25" customHeight="1"/>
    <row r="6800" ht="14.25" customHeight="1"/>
    <row r="6801" ht="14.25" customHeight="1"/>
    <row r="6802" ht="14.25" customHeight="1"/>
    <row r="6803" ht="14.25" customHeight="1"/>
    <row r="6804" ht="14.25" customHeight="1"/>
    <row r="6805" ht="14.25" customHeight="1"/>
    <row r="6806" ht="14.25" customHeight="1"/>
    <row r="6807" ht="14.25" customHeight="1"/>
    <row r="6808" ht="14.25" customHeight="1"/>
    <row r="6809" ht="14.25" customHeight="1"/>
    <row r="6810" ht="14.25" customHeight="1"/>
    <row r="6811" ht="14.25" customHeight="1"/>
    <row r="6812" ht="14.25" customHeight="1"/>
    <row r="6813" ht="14.25" customHeight="1"/>
    <row r="6814" ht="14.25" customHeight="1"/>
    <row r="6815" ht="14.25" customHeight="1"/>
    <row r="6816" ht="14.25" customHeight="1"/>
    <row r="6817" ht="14.25" customHeight="1"/>
    <row r="6818" ht="14.25" customHeight="1"/>
    <row r="6819" ht="14.25" customHeight="1"/>
    <row r="6820" ht="14.25" customHeight="1"/>
    <row r="6821" ht="14.25" customHeight="1"/>
    <row r="6822" ht="14.25" customHeight="1"/>
    <row r="6823" ht="14.25" customHeight="1"/>
    <row r="6824" ht="14.25" customHeight="1"/>
    <row r="6825" ht="14.25" customHeight="1"/>
    <row r="6826" ht="14.25" customHeight="1"/>
    <row r="6827" ht="14.25" customHeight="1"/>
    <row r="6828" ht="14.25" customHeight="1"/>
    <row r="6829" ht="14.25" customHeight="1"/>
    <row r="6830" ht="14.25" customHeight="1"/>
    <row r="6831" ht="14.25" customHeight="1"/>
    <row r="6832" ht="14.25" customHeight="1"/>
    <row r="6833" ht="14.25" customHeight="1"/>
    <row r="6834" ht="14.25" customHeight="1"/>
    <row r="6835" ht="14.25" customHeight="1"/>
    <row r="6836" ht="14.25" customHeight="1"/>
    <row r="6837" ht="14.25" customHeight="1"/>
    <row r="6838" ht="14.25" customHeight="1"/>
    <row r="6839" ht="14.25" customHeight="1"/>
    <row r="6840" ht="14.25" customHeight="1"/>
    <row r="6841" ht="14.25" customHeight="1"/>
    <row r="6842" ht="14.25" customHeight="1"/>
    <row r="6843" ht="14.25" customHeight="1"/>
    <row r="6844" ht="14.25" customHeight="1"/>
    <row r="6845" ht="14.25" customHeight="1"/>
    <row r="6846" ht="14.25" customHeight="1"/>
    <row r="6847" ht="14.25" customHeight="1"/>
    <row r="6848" ht="14.25" customHeight="1"/>
    <row r="6849" ht="14.25" customHeight="1"/>
    <row r="6850" ht="14.25" customHeight="1"/>
    <row r="6851" ht="14.25" customHeight="1"/>
    <row r="6852" ht="14.25" customHeight="1"/>
    <row r="6853" ht="14.25" customHeight="1"/>
    <row r="6854" ht="14.25" customHeight="1"/>
    <row r="6855" ht="14.25" customHeight="1"/>
    <row r="6856" ht="14.25" customHeight="1"/>
    <row r="6857" ht="14.25" customHeight="1"/>
    <row r="6858" ht="14.25" customHeight="1"/>
    <row r="6859" ht="14.25" customHeight="1"/>
    <row r="6860" ht="14.25" customHeight="1"/>
    <row r="6861" ht="14.25" customHeight="1"/>
    <row r="6862" ht="14.25" customHeight="1"/>
    <row r="6863" ht="14.25" customHeight="1"/>
    <row r="6864" ht="14.25" customHeight="1"/>
    <row r="6865" ht="14.25" customHeight="1"/>
    <row r="6866" ht="14.25" customHeight="1"/>
    <row r="6867" ht="14.25" customHeight="1"/>
    <row r="6868" ht="14.25" customHeight="1"/>
    <row r="6869" ht="14.25" customHeight="1"/>
    <row r="6870" ht="14.25" customHeight="1"/>
    <row r="6871" ht="14.25" customHeight="1"/>
    <row r="6872" ht="14.25" customHeight="1"/>
    <row r="6873" ht="14.25" customHeight="1"/>
    <row r="6874" ht="14.25" customHeight="1"/>
    <row r="6875" ht="14.25" customHeight="1"/>
    <row r="6876" ht="14.25" customHeight="1"/>
    <row r="6877" ht="14.25" customHeight="1"/>
    <row r="6878" ht="14.25" customHeight="1"/>
    <row r="6879" ht="14.25" customHeight="1"/>
    <row r="6880" ht="14.25" customHeight="1"/>
    <row r="6881" ht="14.25" customHeight="1"/>
    <row r="6882" ht="14.25" customHeight="1"/>
    <row r="6883" ht="14.25" customHeight="1"/>
    <row r="6884" ht="14.25" customHeight="1"/>
    <row r="6885" ht="14.25" customHeight="1"/>
    <row r="6886" ht="14.25" customHeight="1"/>
    <row r="6887" ht="14.25" customHeight="1"/>
    <row r="6888" ht="14.25" customHeight="1"/>
    <row r="6889" ht="14.25" customHeight="1"/>
    <row r="6890" ht="14.25" customHeight="1"/>
    <row r="6891" ht="14.25" customHeight="1"/>
    <row r="6892" ht="14.25" customHeight="1"/>
    <row r="6893" ht="14.25" customHeight="1"/>
    <row r="6894" ht="14.25" customHeight="1"/>
    <row r="6895" ht="14.25" customHeight="1"/>
    <row r="6896" ht="14.25" customHeight="1"/>
    <row r="6897" ht="14.25" customHeight="1"/>
    <row r="6898" ht="14.25" customHeight="1"/>
    <row r="6899" ht="14.25" customHeight="1"/>
    <row r="6900" ht="14.25" customHeight="1"/>
    <row r="6901" ht="14.25" customHeight="1"/>
    <row r="6902" ht="14.25" customHeight="1"/>
    <row r="6903" ht="14.25" customHeight="1"/>
    <row r="6904" ht="14.25" customHeight="1"/>
    <row r="6905" ht="14.25" customHeight="1"/>
    <row r="6906" ht="14.25" customHeight="1"/>
    <row r="6907" ht="14.25" customHeight="1"/>
    <row r="6908" ht="14.25" customHeight="1"/>
    <row r="6909" ht="14.25" customHeight="1"/>
    <row r="6910" ht="14.25" customHeight="1"/>
    <row r="6911" ht="14.25" customHeight="1"/>
    <row r="6912" ht="14.25" customHeight="1"/>
    <row r="6913" ht="14.25" customHeight="1"/>
    <row r="6914" ht="14.25" customHeight="1"/>
    <row r="6915" ht="14.25" customHeight="1"/>
    <row r="6916" ht="14.25" customHeight="1"/>
    <row r="6917" ht="14.25" customHeight="1"/>
    <row r="6918" ht="14.25" customHeight="1"/>
    <row r="6919" ht="14.25" customHeight="1"/>
    <row r="6920" ht="14.25" customHeight="1"/>
    <row r="6921" ht="14.25" customHeight="1"/>
    <row r="6922" ht="14.25" customHeight="1"/>
    <row r="6923" ht="14.25" customHeight="1"/>
    <row r="6924" ht="14.25" customHeight="1"/>
    <row r="6925" ht="14.25" customHeight="1"/>
    <row r="6926" ht="14.25" customHeight="1"/>
    <row r="6927" ht="14.25" customHeight="1"/>
    <row r="6928" ht="14.25" customHeight="1"/>
    <row r="6929" ht="14.25" customHeight="1"/>
    <row r="6930" ht="14.25" customHeight="1"/>
    <row r="6931" ht="14.25" customHeight="1"/>
    <row r="6932" ht="14.25" customHeight="1"/>
    <row r="6933" ht="14.25" customHeight="1"/>
    <row r="6934" ht="14.25" customHeight="1"/>
    <row r="6935" ht="14.25" customHeight="1"/>
    <row r="6936" ht="14.25" customHeight="1"/>
    <row r="6937" ht="14.25" customHeight="1"/>
    <row r="6938" ht="14.25" customHeight="1"/>
    <row r="6939" ht="14.25" customHeight="1"/>
    <row r="6940" ht="14.25" customHeight="1"/>
    <row r="6941" ht="14.25" customHeight="1"/>
    <row r="6942" ht="14.25" customHeight="1"/>
    <row r="6943" ht="14.25" customHeight="1"/>
    <row r="6944" ht="14.25" customHeight="1"/>
    <row r="6945" ht="14.25" customHeight="1"/>
    <row r="6946" ht="14.25" customHeight="1"/>
    <row r="6947" ht="14.25" customHeight="1"/>
    <row r="6948" ht="14.25" customHeight="1"/>
    <row r="6949" ht="14.25" customHeight="1"/>
    <row r="6950" ht="14.25" customHeight="1"/>
    <row r="6951" ht="14.25" customHeight="1"/>
    <row r="6952" ht="14.25" customHeight="1"/>
    <row r="6953" ht="14.25" customHeight="1"/>
    <row r="6954" ht="14.25" customHeight="1"/>
    <row r="6955" ht="14.25" customHeight="1"/>
    <row r="6956" ht="14.25" customHeight="1"/>
    <row r="6957" ht="14.25" customHeight="1"/>
    <row r="6958" ht="14.25" customHeight="1"/>
    <row r="6959" ht="14.25" customHeight="1"/>
    <row r="6960" ht="14.25" customHeight="1"/>
    <row r="6961" ht="14.25" customHeight="1"/>
    <row r="6962" ht="14.25" customHeight="1"/>
    <row r="6963" ht="14.25" customHeight="1"/>
    <row r="6964" ht="14.25" customHeight="1"/>
    <row r="6965" ht="14.25" customHeight="1"/>
    <row r="6966" ht="14.25" customHeight="1"/>
    <row r="6967" ht="14.25" customHeight="1"/>
    <row r="6968" ht="14.25" customHeight="1"/>
    <row r="6969" ht="14.25" customHeight="1"/>
    <row r="6970" ht="14.25" customHeight="1"/>
    <row r="6971" ht="14.25" customHeight="1"/>
    <row r="6972" ht="14.25" customHeight="1"/>
    <row r="6973" ht="14.25" customHeight="1"/>
    <row r="6974" ht="14.25" customHeight="1"/>
    <row r="6975" ht="14.25" customHeight="1"/>
    <row r="6976" ht="14.25" customHeight="1"/>
    <row r="6977" ht="14.25" customHeight="1"/>
    <row r="6978" ht="14.25" customHeight="1"/>
    <row r="6979" ht="14.25" customHeight="1"/>
    <row r="6980" ht="14.25" customHeight="1"/>
    <row r="6981" ht="14.25" customHeight="1"/>
    <row r="6982" ht="14.25" customHeight="1"/>
    <row r="6983" ht="14.25" customHeight="1"/>
    <row r="6984" ht="14.25" customHeight="1"/>
    <row r="6985" ht="14.25" customHeight="1"/>
    <row r="6986" ht="14.25" customHeight="1"/>
    <row r="6987" ht="14.25" customHeight="1"/>
    <row r="6988" ht="14.25" customHeight="1"/>
    <row r="6989" ht="14.25" customHeight="1"/>
    <row r="6990" ht="14.25" customHeight="1"/>
    <row r="6991" ht="14.25" customHeight="1"/>
    <row r="6992" ht="14.25" customHeight="1"/>
    <row r="6993" ht="14.25" customHeight="1"/>
    <row r="6994" ht="14.25" customHeight="1"/>
    <row r="6995" ht="14.25" customHeight="1"/>
    <row r="6996" ht="14.25" customHeight="1"/>
    <row r="6997" ht="14.25" customHeight="1"/>
    <row r="6998" ht="14.25" customHeight="1"/>
    <row r="6999" ht="14.25" customHeight="1"/>
    <row r="7000" ht="14.25" customHeight="1"/>
    <row r="7001" ht="14.25" customHeight="1"/>
    <row r="7002" ht="14.25" customHeight="1"/>
    <row r="7003" ht="14.25" customHeight="1"/>
    <row r="7004" ht="14.25" customHeight="1"/>
    <row r="7005" ht="14.25" customHeight="1"/>
    <row r="7006" ht="14.25" customHeight="1"/>
    <row r="7007" ht="14.25" customHeight="1"/>
    <row r="7008" ht="14.25" customHeight="1"/>
    <row r="7009" ht="14.25" customHeight="1"/>
    <row r="7010" ht="14.25" customHeight="1"/>
    <row r="7011" ht="14.25" customHeight="1"/>
    <row r="7012" ht="14.25" customHeight="1"/>
    <row r="7013" ht="14.25" customHeight="1"/>
    <row r="7014" ht="14.25" customHeight="1"/>
    <row r="7015" ht="14.25" customHeight="1"/>
    <row r="7016" ht="14.25" customHeight="1"/>
    <row r="7017" ht="14.25" customHeight="1"/>
    <row r="7018" ht="14.25" customHeight="1"/>
    <row r="7019" ht="14.25" customHeight="1"/>
    <row r="7020" ht="14.25" customHeight="1"/>
    <row r="7021" ht="14.25" customHeight="1"/>
    <row r="7022" ht="14.25" customHeight="1"/>
    <row r="7023" ht="14.25" customHeight="1"/>
    <row r="7024" ht="14.25" customHeight="1"/>
    <row r="7025" ht="14.25" customHeight="1"/>
    <row r="7026" ht="14.25" customHeight="1"/>
    <row r="7027" ht="14.25" customHeight="1"/>
    <row r="7028" ht="14.25" customHeight="1"/>
    <row r="7029" ht="14.25" customHeight="1"/>
    <row r="7030" ht="14.25" customHeight="1"/>
    <row r="7031" ht="14.25" customHeight="1"/>
    <row r="7032" ht="14.25" customHeight="1"/>
    <row r="7033" ht="14.25" customHeight="1"/>
    <row r="7034" ht="14.25" customHeight="1"/>
    <row r="7035" ht="14.25" customHeight="1"/>
    <row r="7036" ht="14.25" customHeight="1"/>
    <row r="7037" ht="14.25" customHeight="1"/>
    <row r="7038" ht="14.25" customHeight="1"/>
    <row r="7039" ht="14.25" customHeight="1"/>
    <row r="7040" ht="14.25" customHeight="1"/>
    <row r="7041" ht="14.25" customHeight="1"/>
    <row r="7042" ht="14.25" customHeight="1"/>
    <row r="7043" ht="14.25" customHeight="1"/>
    <row r="7044" ht="14.25" customHeight="1"/>
    <row r="7045" ht="14.25" customHeight="1"/>
    <row r="7046" ht="14.25" customHeight="1"/>
    <row r="7047" ht="14.25" customHeight="1"/>
    <row r="7048" ht="14.25" customHeight="1"/>
    <row r="7049" ht="14.25" customHeight="1"/>
    <row r="7050" ht="14.25" customHeight="1"/>
    <row r="7051" ht="14.25" customHeight="1"/>
    <row r="7052" ht="14.25" customHeight="1"/>
    <row r="7053" ht="14.25" customHeight="1"/>
    <row r="7054" ht="14.25" customHeight="1"/>
    <row r="7055" ht="14.25" customHeight="1"/>
    <row r="7056" ht="14.25" customHeight="1"/>
    <row r="7057" ht="14.25" customHeight="1"/>
    <row r="7058" ht="14.25" customHeight="1"/>
    <row r="7059" ht="14.25" customHeight="1"/>
    <row r="7060" ht="14.25" customHeight="1"/>
    <row r="7061" ht="14.25" customHeight="1"/>
    <row r="7062" ht="14.25" customHeight="1"/>
    <row r="7063" ht="14.25" customHeight="1"/>
    <row r="7064" ht="14.25" customHeight="1"/>
    <row r="7065" ht="14.25" customHeight="1"/>
    <row r="7066" ht="14.25" customHeight="1"/>
    <row r="7067" ht="14.25" customHeight="1"/>
    <row r="7068" ht="14.25" customHeight="1"/>
    <row r="7069" ht="14.25" customHeight="1"/>
    <row r="7070" ht="14.25" customHeight="1"/>
    <row r="7071" ht="14.25" customHeight="1"/>
    <row r="7072" ht="14.25" customHeight="1"/>
    <row r="7073" ht="14.25" customHeight="1"/>
    <row r="7074" ht="14.25" customHeight="1"/>
    <row r="7075" ht="14.25" customHeight="1"/>
    <row r="7076" ht="14.25" customHeight="1"/>
    <row r="7077" ht="14.25" customHeight="1"/>
    <row r="7078" ht="14.25" customHeight="1"/>
    <row r="7079" ht="14.25" customHeight="1"/>
    <row r="7080" ht="14.25" customHeight="1"/>
    <row r="7081" ht="14.25" customHeight="1"/>
    <row r="7082" ht="14.25" customHeight="1"/>
    <row r="7083" ht="14.25" customHeight="1"/>
    <row r="7084" ht="14.25" customHeight="1"/>
    <row r="7085" ht="14.25" customHeight="1"/>
    <row r="7086" ht="14.25" customHeight="1"/>
    <row r="7087" ht="14.25" customHeight="1"/>
    <row r="7088" ht="14.25" customHeight="1"/>
    <row r="7089" ht="14.25" customHeight="1"/>
    <row r="7090" ht="14.25" customHeight="1"/>
    <row r="7091" ht="14.25" customHeight="1"/>
    <row r="7092" ht="14.25" customHeight="1"/>
    <row r="7093" ht="14.25" customHeight="1"/>
    <row r="7094" ht="14.25" customHeight="1"/>
    <row r="7095" ht="14.25" customHeight="1"/>
    <row r="7096" ht="14.25" customHeight="1"/>
    <row r="7097" ht="14.25" customHeight="1"/>
    <row r="7098" ht="14.25" customHeight="1"/>
    <row r="7099" ht="14.25" customHeight="1"/>
    <row r="7100" ht="14.25" customHeight="1"/>
    <row r="7101" ht="14.25" customHeight="1"/>
    <row r="7102" ht="14.25" customHeight="1"/>
    <row r="7103" ht="14.25" customHeight="1"/>
    <row r="7104" ht="14.25" customHeight="1"/>
    <row r="7105" ht="14.25" customHeight="1"/>
    <row r="7106" ht="14.25" customHeight="1"/>
    <row r="7107" ht="14.25" customHeight="1"/>
    <row r="7108" ht="14.25" customHeight="1"/>
    <row r="7109" ht="14.25" customHeight="1"/>
    <row r="7110" ht="14.25" customHeight="1"/>
    <row r="7111" ht="14.25" customHeight="1"/>
    <row r="7112" ht="14.25" customHeight="1"/>
    <row r="7113" ht="14.25" customHeight="1"/>
    <row r="7114" ht="14.25" customHeight="1"/>
    <row r="7115" ht="14.25" customHeight="1"/>
    <row r="7116" ht="14.25" customHeight="1"/>
    <row r="7117" ht="14.25" customHeight="1"/>
    <row r="7118" ht="14.25" customHeight="1"/>
    <row r="7119" ht="14.25" customHeight="1"/>
    <row r="7120" ht="14.25" customHeight="1"/>
    <row r="7121" ht="14.25" customHeight="1"/>
    <row r="7122" ht="14.25" customHeight="1"/>
    <row r="7123" ht="14.25" customHeight="1"/>
    <row r="7124" ht="14.25" customHeight="1"/>
    <row r="7125" ht="14.25" customHeight="1"/>
    <row r="7126" ht="14.25" customHeight="1"/>
    <row r="7127" ht="14.25" customHeight="1"/>
    <row r="7128" ht="14.25" customHeight="1"/>
    <row r="7129" ht="14.25" customHeight="1"/>
    <row r="7130" ht="14.25" customHeight="1"/>
    <row r="7131" ht="14.25" customHeight="1"/>
    <row r="7132" ht="14.25" customHeight="1"/>
    <row r="7133" ht="14.25" customHeight="1"/>
    <row r="7134" ht="14.25" customHeight="1"/>
    <row r="7135" ht="14.25" customHeight="1"/>
    <row r="7136" ht="14.25" customHeight="1"/>
    <row r="7137" ht="14.25" customHeight="1"/>
    <row r="7138" ht="14.25" customHeight="1"/>
    <row r="7139" ht="14.25" customHeight="1"/>
    <row r="7140" ht="14.25" customHeight="1"/>
    <row r="7141" ht="14.25" customHeight="1"/>
    <row r="7142" ht="14.25" customHeight="1"/>
    <row r="7143" ht="14.25" customHeight="1"/>
    <row r="7144" ht="14.25" customHeight="1"/>
    <row r="7145" ht="14.25" customHeight="1"/>
    <row r="7146" ht="14.25" customHeight="1"/>
    <row r="7147" ht="14.25" customHeight="1"/>
    <row r="7148" ht="14.25" customHeight="1"/>
    <row r="7149" ht="14.25" customHeight="1"/>
    <row r="7150" ht="14.25" customHeight="1"/>
    <row r="7151" ht="14.25" customHeight="1"/>
    <row r="7152" ht="14.25" customHeight="1"/>
    <row r="7153" ht="14.25" customHeight="1"/>
    <row r="7154" ht="14.25" customHeight="1"/>
    <row r="7155" ht="14.25" customHeight="1"/>
    <row r="7156" ht="14.25" customHeight="1"/>
    <row r="7157" ht="14.25" customHeight="1"/>
    <row r="7158" ht="14.25" customHeight="1"/>
    <row r="7159" ht="14.25" customHeight="1"/>
    <row r="7160" ht="14.25" customHeight="1"/>
    <row r="7161" ht="14.25" customHeight="1"/>
    <row r="7162" ht="14.25" customHeight="1"/>
    <row r="7163" ht="14.25" customHeight="1"/>
    <row r="7164" ht="14.25" customHeight="1"/>
    <row r="7165" ht="14.25" customHeight="1"/>
    <row r="7166" ht="14.25" customHeight="1"/>
    <row r="7167" ht="14.25" customHeight="1"/>
    <row r="7168" ht="14.25" customHeight="1"/>
    <row r="7169" ht="14.25" customHeight="1"/>
    <row r="7170" ht="14.25" customHeight="1"/>
    <row r="7171" ht="14.25" customHeight="1"/>
    <row r="7172" ht="14.25" customHeight="1"/>
    <row r="7173" ht="14.25" customHeight="1"/>
    <row r="7174" ht="14.25" customHeight="1"/>
    <row r="7175" ht="14.25" customHeight="1"/>
    <row r="7176" ht="14.25" customHeight="1"/>
    <row r="7177" ht="14.25" customHeight="1"/>
    <row r="7178" ht="14.25" customHeight="1"/>
    <row r="7179" ht="14.25" customHeight="1"/>
    <row r="7180" ht="14.25" customHeight="1"/>
    <row r="7181" ht="14.25" customHeight="1"/>
    <row r="7182" ht="14.25" customHeight="1"/>
    <row r="7183" ht="14.25" customHeight="1"/>
    <row r="7184" ht="14.25" customHeight="1"/>
    <row r="7185" ht="14.25" customHeight="1"/>
    <row r="7186" ht="14.25" customHeight="1"/>
    <row r="7187" ht="14.25" customHeight="1"/>
    <row r="7188" ht="14.25" customHeight="1"/>
    <row r="7189" ht="14.25" customHeight="1"/>
    <row r="7190" ht="14.25" customHeight="1"/>
    <row r="7191" ht="14.25" customHeight="1"/>
    <row r="7192" ht="14.25" customHeight="1"/>
    <row r="7193" ht="14.25" customHeight="1"/>
    <row r="7194" ht="14.25" customHeight="1"/>
    <row r="7195" ht="14.25" customHeight="1"/>
    <row r="7196" ht="14.25" customHeight="1"/>
    <row r="7197" ht="14.25" customHeight="1"/>
    <row r="7198" ht="14.25" customHeight="1"/>
    <row r="7199" ht="14.25" customHeight="1"/>
    <row r="7200" ht="14.25" customHeight="1"/>
    <row r="7201" ht="14.25" customHeight="1"/>
    <row r="7202" ht="14.25" customHeight="1"/>
    <row r="7203" ht="14.25" customHeight="1"/>
    <row r="7204" ht="14.25" customHeight="1"/>
    <row r="7205" ht="14.25" customHeight="1"/>
    <row r="7206" ht="14.25" customHeight="1"/>
    <row r="7207" ht="14.25" customHeight="1"/>
    <row r="7208" ht="14.25" customHeight="1"/>
    <row r="7209" ht="14.25" customHeight="1"/>
    <row r="7210" ht="14.25" customHeight="1"/>
    <row r="7211" ht="14.25" customHeight="1"/>
    <row r="7212" ht="14.25" customHeight="1"/>
    <row r="7213" ht="14.25" customHeight="1"/>
    <row r="7214" ht="14.25" customHeight="1"/>
    <row r="7215" ht="14.25" customHeight="1"/>
    <row r="7216" ht="14.25" customHeight="1"/>
    <row r="7217" ht="14.25" customHeight="1"/>
    <row r="7218" ht="14.25" customHeight="1"/>
    <row r="7219" ht="14.25" customHeight="1"/>
    <row r="7220" ht="14.25" customHeight="1"/>
    <row r="7221" ht="14.25" customHeight="1"/>
    <row r="7222" ht="14.25" customHeight="1"/>
    <row r="7223" ht="14.25" customHeight="1"/>
    <row r="7224" ht="14.25" customHeight="1"/>
    <row r="7225" ht="14.25" customHeight="1"/>
    <row r="7226" ht="14.25" customHeight="1"/>
    <row r="7227" ht="14.25" customHeight="1"/>
    <row r="7228" ht="14.25" customHeight="1"/>
    <row r="7229" ht="14.25" customHeight="1"/>
    <row r="7230" ht="14.25" customHeight="1"/>
    <row r="7231" ht="14.25" customHeight="1"/>
    <row r="7232" ht="14.25" customHeight="1"/>
    <row r="7233" ht="14.25" customHeight="1"/>
    <row r="7234" ht="14.25" customHeight="1"/>
    <row r="7235" ht="14.25" customHeight="1"/>
    <row r="7236" ht="14.25" customHeight="1"/>
    <row r="7237" ht="14.25" customHeight="1"/>
    <row r="7238" ht="14.25" customHeight="1"/>
    <row r="7239" ht="14.25" customHeight="1"/>
    <row r="7240" ht="14.25" customHeight="1"/>
    <row r="7241" ht="14.25" customHeight="1"/>
    <row r="7242" ht="14.25" customHeight="1"/>
    <row r="7243" ht="14.25" customHeight="1"/>
    <row r="7244" ht="14.25" customHeight="1"/>
    <row r="7245" ht="14.25" customHeight="1"/>
    <row r="7246" ht="14.25" customHeight="1"/>
    <row r="7247" ht="14.25" customHeight="1"/>
    <row r="7248" ht="14.25" customHeight="1"/>
    <row r="7249" ht="14.25" customHeight="1"/>
    <row r="7250" ht="14.25" customHeight="1"/>
    <row r="7251" ht="14.25" customHeight="1"/>
    <row r="7252" ht="14.25" customHeight="1"/>
    <row r="7253" ht="14.25" customHeight="1"/>
    <row r="7254" ht="14.25" customHeight="1"/>
    <row r="7255" ht="14.25" customHeight="1"/>
    <row r="7256" ht="14.25" customHeight="1"/>
    <row r="7257" ht="14.25" customHeight="1"/>
    <row r="7258" ht="14.25" customHeight="1"/>
    <row r="7259" ht="14.25" customHeight="1"/>
    <row r="7260" ht="14.25" customHeight="1"/>
    <row r="7261" ht="14.25" customHeight="1"/>
    <row r="7262" ht="14.25" customHeight="1"/>
    <row r="7263" ht="14.25" customHeight="1"/>
    <row r="7264" ht="14.25" customHeight="1"/>
    <row r="7265" ht="14.25" customHeight="1"/>
    <row r="7266" ht="14.25" customHeight="1"/>
    <row r="7267" ht="14.25" customHeight="1"/>
    <row r="7268" ht="14.25" customHeight="1"/>
    <row r="7269" ht="14.25" customHeight="1"/>
    <row r="7270" ht="14.25" customHeight="1"/>
    <row r="7271" ht="14.25" customHeight="1"/>
    <row r="7272" ht="14.25" customHeight="1"/>
    <row r="7273" ht="14.25" customHeight="1"/>
    <row r="7274" ht="14.25" customHeight="1"/>
    <row r="7275" ht="14.25" customHeight="1"/>
    <row r="7276" ht="14.25" customHeight="1"/>
    <row r="7277" ht="14.25" customHeight="1"/>
    <row r="7278" ht="14.25" customHeight="1"/>
    <row r="7279" ht="14.25" customHeight="1"/>
    <row r="7280" ht="14.25" customHeight="1"/>
    <row r="7281" ht="14.25" customHeight="1"/>
    <row r="7282" ht="14.25" customHeight="1"/>
    <row r="7283" ht="14.25" customHeight="1"/>
    <row r="7284" ht="14.25" customHeight="1"/>
    <row r="7285" ht="14.25" customHeight="1"/>
    <row r="7286" ht="14.25" customHeight="1"/>
    <row r="7287" ht="14.25" customHeight="1"/>
    <row r="7288" ht="14.25" customHeight="1"/>
    <row r="7289" ht="14.25" customHeight="1"/>
    <row r="7290" ht="14.25" customHeight="1"/>
    <row r="7291" ht="14.25" customHeight="1"/>
    <row r="7292" ht="14.25" customHeight="1"/>
    <row r="7293" ht="14.25" customHeight="1"/>
    <row r="7294" ht="14.25" customHeight="1"/>
    <row r="7295" ht="14.25" customHeight="1"/>
    <row r="7296" ht="14.25" customHeight="1"/>
    <row r="7297" ht="14.25" customHeight="1"/>
    <row r="7298" ht="14.25" customHeight="1"/>
    <row r="7299" ht="14.25" customHeight="1"/>
    <row r="7300" ht="14.25" customHeight="1"/>
    <row r="7301" ht="14.25" customHeight="1"/>
    <row r="7302" ht="14.25" customHeight="1"/>
    <row r="7303" ht="14.25" customHeight="1"/>
    <row r="7304" ht="14.25" customHeight="1"/>
    <row r="7305" ht="14.25" customHeight="1"/>
    <row r="7306" ht="14.25" customHeight="1"/>
    <row r="7307" ht="14.25" customHeight="1"/>
    <row r="7308" ht="14.25" customHeight="1"/>
    <row r="7309" ht="14.25" customHeight="1"/>
    <row r="7310" ht="14.25" customHeight="1"/>
    <row r="7311" ht="14.25" customHeight="1"/>
    <row r="7312" ht="14.25" customHeight="1"/>
    <row r="7313" ht="14.25" customHeight="1"/>
    <row r="7314" ht="14.25" customHeight="1"/>
    <row r="7315" ht="14.25" customHeight="1"/>
    <row r="7316" ht="14.25" customHeight="1"/>
    <row r="7317" ht="14.25" customHeight="1"/>
    <row r="7318" ht="14.25" customHeight="1"/>
    <row r="7319" ht="14.25" customHeight="1"/>
    <row r="7320" ht="14.25" customHeight="1"/>
    <row r="7321" ht="14.25" customHeight="1"/>
    <row r="7322" ht="14.25" customHeight="1"/>
    <row r="7323" ht="14.25" customHeight="1"/>
    <row r="7324" ht="14.25" customHeight="1"/>
    <row r="7325" ht="14.25" customHeight="1"/>
    <row r="7326" ht="14.25" customHeight="1"/>
    <row r="7327" ht="14.25" customHeight="1"/>
    <row r="7328" ht="14.25" customHeight="1"/>
    <row r="7329" ht="14.25" customHeight="1"/>
    <row r="7330" ht="14.25" customHeight="1"/>
    <row r="7331" ht="14.25" customHeight="1"/>
    <row r="7332" ht="14.25" customHeight="1"/>
    <row r="7333" ht="14.25" customHeight="1"/>
    <row r="7334" ht="14.25" customHeight="1"/>
    <row r="7335" ht="14.25" customHeight="1"/>
    <row r="7336" ht="14.25" customHeight="1"/>
    <row r="7337" ht="14.25" customHeight="1"/>
    <row r="7338" ht="14.25" customHeight="1"/>
    <row r="7339" ht="14.25" customHeight="1"/>
    <row r="7340" ht="14.25" customHeight="1"/>
    <row r="7341" ht="14.25" customHeight="1"/>
    <row r="7342" ht="14.25" customHeight="1"/>
    <row r="7343" ht="14.25" customHeight="1"/>
    <row r="7344" ht="14.25" customHeight="1"/>
    <row r="7345" ht="14.25" customHeight="1"/>
    <row r="7346" ht="14.25" customHeight="1"/>
    <row r="7347" ht="14.25" customHeight="1"/>
    <row r="7348" ht="14.25" customHeight="1"/>
    <row r="7349" ht="14.25" customHeight="1"/>
    <row r="7350" ht="14.25" customHeight="1"/>
    <row r="7351" ht="14.25" customHeight="1"/>
    <row r="7352" ht="14.25" customHeight="1"/>
    <row r="7353" ht="14.25" customHeight="1"/>
    <row r="7354" ht="14.25" customHeight="1"/>
    <row r="7355" ht="14.25" customHeight="1"/>
    <row r="7356" ht="14.25" customHeight="1"/>
    <row r="7357" ht="14.25" customHeight="1"/>
    <row r="7358" ht="14.25" customHeight="1"/>
    <row r="7359" ht="14.25" customHeight="1"/>
    <row r="7360" ht="14.25" customHeight="1"/>
    <row r="7361" ht="14.25" customHeight="1"/>
    <row r="7362" ht="14.25" customHeight="1"/>
    <row r="7363" ht="14.25" customHeight="1"/>
    <row r="7364" ht="14.25" customHeight="1"/>
    <row r="7365" ht="14.25" customHeight="1"/>
    <row r="7366" ht="14.25" customHeight="1"/>
    <row r="7367" ht="14.25" customHeight="1"/>
    <row r="7368" ht="14.25" customHeight="1"/>
    <row r="7369" ht="14.25" customHeight="1"/>
    <row r="7370" ht="14.25" customHeight="1"/>
    <row r="7371" ht="14.25" customHeight="1"/>
    <row r="7372" ht="14.25" customHeight="1"/>
    <row r="7373" ht="14.25" customHeight="1"/>
    <row r="7374" ht="14.25" customHeight="1"/>
    <row r="7375" ht="14.25" customHeight="1"/>
    <row r="7376" ht="14.25" customHeight="1"/>
    <row r="7377" ht="14.25" customHeight="1"/>
    <row r="7378" ht="14.25" customHeight="1"/>
    <row r="7379" ht="14.25" customHeight="1"/>
    <row r="7380" ht="14.25" customHeight="1"/>
    <row r="7381" ht="14.25" customHeight="1"/>
    <row r="7382" ht="14.25" customHeight="1"/>
    <row r="7383" ht="14.25" customHeight="1"/>
    <row r="7384" ht="14.25" customHeight="1"/>
    <row r="7385" ht="14.25" customHeight="1"/>
    <row r="7386" ht="14.25" customHeight="1"/>
    <row r="7387" ht="14.25" customHeight="1"/>
    <row r="7388" ht="14.25" customHeight="1"/>
    <row r="7389" ht="14.25" customHeight="1"/>
    <row r="7390" ht="14.25" customHeight="1"/>
    <row r="7391" ht="14.25" customHeight="1"/>
    <row r="7392" ht="14.25" customHeight="1"/>
    <row r="7393" ht="14.25" customHeight="1"/>
    <row r="7394" ht="14.25" customHeight="1"/>
    <row r="7395" ht="14.25" customHeight="1"/>
    <row r="7396" ht="14.25" customHeight="1"/>
    <row r="7397" ht="14.25" customHeight="1"/>
    <row r="7398" ht="14.25" customHeight="1"/>
    <row r="7399" ht="14.25" customHeight="1"/>
    <row r="7400" ht="14.25" customHeight="1"/>
    <row r="7401" ht="14.25" customHeight="1"/>
    <row r="7402" ht="14.25" customHeight="1"/>
    <row r="7403" ht="14.25" customHeight="1"/>
    <row r="7404" ht="14.25" customHeight="1"/>
    <row r="7405" ht="14.25" customHeight="1"/>
    <row r="7406" ht="14.25" customHeight="1"/>
    <row r="7407" ht="14.25" customHeight="1"/>
    <row r="7408" ht="14.25" customHeight="1"/>
    <row r="7409" ht="14.25" customHeight="1"/>
    <row r="7410" ht="14.25" customHeight="1"/>
    <row r="7411" ht="14.25" customHeight="1"/>
    <row r="7412" ht="14.25" customHeight="1"/>
    <row r="7413" ht="14.25" customHeight="1"/>
    <row r="7414" ht="14.25" customHeight="1"/>
    <row r="7415" ht="14.25" customHeight="1"/>
    <row r="7416" ht="14.25" customHeight="1"/>
    <row r="7417" ht="14.25" customHeight="1"/>
    <row r="7418" ht="14.25" customHeight="1"/>
    <row r="7419" ht="14.25" customHeight="1"/>
    <row r="7420" ht="14.25" customHeight="1"/>
    <row r="7421" ht="14.25" customHeight="1"/>
    <row r="7422" ht="14.25" customHeight="1"/>
    <row r="7423" ht="14.25" customHeight="1"/>
    <row r="7424" ht="14.25" customHeight="1"/>
    <row r="7425" ht="14.25" customHeight="1"/>
    <row r="7426" ht="14.25" customHeight="1"/>
    <row r="7427" ht="14.25" customHeight="1"/>
    <row r="7428" ht="14.25" customHeight="1"/>
    <row r="7429" ht="14.25" customHeight="1"/>
    <row r="7430" ht="14.25" customHeight="1"/>
    <row r="7431" ht="14.25" customHeight="1"/>
    <row r="7432" ht="14.25" customHeight="1"/>
    <row r="7433" ht="14.25" customHeight="1"/>
    <row r="7434" ht="14.25" customHeight="1"/>
    <row r="7435" ht="14.25" customHeight="1"/>
    <row r="7436" ht="14.25" customHeight="1"/>
    <row r="7437" ht="14.25" customHeight="1"/>
    <row r="7438" ht="14.25" customHeight="1"/>
    <row r="7439" ht="14.25" customHeight="1"/>
    <row r="7440" ht="14.25" customHeight="1"/>
    <row r="7441" ht="14.25" customHeight="1"/>
    <row r="7442" ht="14.25" customHeight="1"/>
    <row r="7443" ht="14.25" customHeight="1"/>
    <row r="7444" ht="14.25" customHeight="1"/>
    <row r="7445" ht="14.25" customHeight="1"/>
    <row r="7446" ht="14.25" customHeight="1"/>
    <row r="7447" ht="14.25" customHeight="1"/>
    <row r="7448" ht="14.25" customHeight="1"/>
    <row r="7449" ht="14.25" customHeight="1"/>
    <row r="7450" ht="14.25" customHeight="1"/>
    <row r="7451" ht="14.25" customHeight="1"/>
    <row r="7452" ht="14.25" customHeight="1"/>
    <row r="7453" ht="14.25" customHeight="1"/>
    <row r="7454" ht="14.25" customHeight="1"/>
    <row r="7455" ht="14.25" customHeight="1"/>
    <row r="7456" ht="14.25" customHeight="1"/>
    <row r="7457" ht="14.25" customHeight="1"/>
    <row r="7458" ht="14.25" customHeight="1"/>
    <row r="7459" ht="14.25" customHeight="1"/>
    <row r="7460" ht="14.25" customHeight="1"/>
    <row r="7461" ht="14.25" customHeight="1"/>
    <row r="7462" ht="14.25" customHeight="1"/>
    <row r="7463" ht="14.25" customHeight="1"/>
    <row r="7464" ht="14.25" customHeight="1"/>
    <row r="7465" ht="14.25" customHeight="1"/>
    <row r="7466" ht="14.25" customHeight="1"/>
    <row r="7467" ht="14.25" customHeight="1"/>
    <row r="7468" ht="14.25" customHeight="1"/>
    <row r="7469" ht="14.25" customHeight="1"/>
    <row r="7470" ht="14.25" customHeight="1"/>
    <row r="7471" ht="14.25" customHeight="1"/>
    <row r="7472" ht="14.25" customHeight="1"/>
    <row r="7473" ht="14.25" customHeight="1"/>
    <row r="7474" ht="14.25" customHeight="1"/>
    <row r="7475" ht="14.25" customHeight="1"/>
    <row r="7476" ht="14.25" customHeight="1"/>
    <row r="7477" ht="14.25" customHeight="1"/>
    <row r="7478" ht="14.25" customHeight="1"/>
    <row r="7479" ht="14.25" customHeight="1"/>
    <row r="7480" ht="14.25" customHeight="1"/>
    <row r="7481" ht="14.25" customHeight="1"/>
    <row r="7482" ht="14.25" customHeight="1"/>
    <row r="7483" ht="14.25" customHeight="1"/>
    <row r="7484" ht="14.25" customHeight="1"/>
    <row r="7485" ht="14.25" customHeight="1"/>
    <row r="7486" ht="14.25" customHeight="1"/>
    <row r="7487" ht="14.25" customHeight="1"/>
    <row r="7488" ht="14.25" customHeight="1"/>
    <row r="7489" ht="14.25" customHeight="1"/>
    <row r="7490" ht="14.25" customHeight="1"/>
    <row r="7491" ht="14.25" customHeight="1"/>
    <row r="7492" ht="14.25" customHeight="1"/>
    <row r="7493" ht="14.25" customHeight="1"/>
    <row r="7494" ht="14.25" customHeight="1"/>
    <row r="7495" ht="14.25" customHeight="1"/>
    <row r="7496" ht="14.25" customHeight="1"/>
    <row r="7497" ht="14.25" customHeight="1"/>
    <row r="7498" ht="14.25" customHeight="1"/>
    <row r="7499" ht="14.25" customHeight="1"/>
    <row r="7500" ht="14.25" customHeight="1"/>
    <row r="7501" ht="14.25" customHeight="1"/>
    <row r="7502" ht="14.25" customHeight="1"/>
    <row r="7503" ht="14.25" customHeight="1"/>
    <row r="7504" ht="14.25" customHeight="1"/>
    <row r="7505" ht="14.25" customHeight="1"/>
    <row r="7506" ht="14.25" customHeight="1"/>
    <row r="7507" ht="14.25" customHeight="1"/>
    <row r="7508" ht="14.25" customHeight="1"/>
    <row r="7509" ht="14.25" customHeight="1"/>
    <row r="7510" ht="14.25" customHeight="1"/>
    <row r="7511" ht="14.25" customHeight="1"/>
    <row r="7512" ht="14.25" customHeight="1"/>
    <row r="7513" ht="14.25" customHeight="1"/>
    <row r="7514" ht="14.25" customHeight="1"/>
    <row r="7515" ht="14.25" customHeight="1"/>
    <row r="7516" ht="14.25" customHeight="1"/>
    <row r="7517" ht="14.25" customHeight="1"/>
    <row r="7518" ht="14.25" customHeight="1"/>
    <row r="7519" ht="14.25" customHeight="1"/>
    <row r="7520" ht="14.25" customHeight="1"/>
    <row r="7521" ht="14.25" customHeight="1"/>
    <row r="7522" ht="14.25" customHeight="1"/>
    <row r="7523" ht="14.25" customHeight="1"/>
    <row r="7524" ht="14.25" customHeight="1"/>
    <row r="7525" ht="14.25" customHeight="1"/>
    <row r="7526" ht="14.25" customHeight="1"/>
    <row r="7527" ht="14.25" customHeight="1"/>
    <row r="7528" ht="14.25" customHeight="1"/>
    <row r="7529" ht="14.25" customHeight="1"/>
    <row r="7530" ht="14.25" customHeight="1"/>
    <row r="7531" ht="14.25" customHeight="1"/>
    <row r="7532" ht="14.25" customHeight="1"/>
    <row r="7533" ht="14.25" customHeight="1"/>
    <row r="7534" ht="14.25" customHeight="1"/>
    <row r="7535" ht="14.25" customHeight="1"/>
    <row r="7536" ht="14.25" customHeight="1"/>
    <row r="7537" ht="14.25" customHeight="1"/>
    <row r="7538" ht="14.25" customHeight="1"/>
    <row r="7539" ht="14.25" customHeight="1"/>
    <row r="7540" ht="14.25" customHeight="1"/>
    <row r="7541" ht="14.25" customHeight="1"/>
    <row r="7542" ht="14.25" customHeight="1"/>
    <row r="7543" ht="14.25" customHeight="1"/>
    <row r="7544" ht="14.25" customHeight="1"/>
    <row r="7545" ht="14.25" customHeight="1"/>
    <row r="7546" ht="14.25" customHeight="1"/>
    <row r="7547" ht="14.25" customHeight="1"/>
    <row r="7548" ht="14.25" customHeight="1"/>
    <row r="7549" ht="14.25" customHeight="1"/>
    <row r="7550" ht="14.25" customHeight="1"/>
    <row r="7551" ht="14.25" customHeight="1"/>
    <row r="7552" ht="14.25" customHeight="1"/>
    <row r="7553" ht="14.25" customHeight="1"/>
    <row r="7554" ht="14.25" customHeight="1"/>
    <row r="7555" ht="14.25" customHeight="1"/>
    <row r="7556" ht="14.25" customHeight="1"/>
    <row r="7557" ht="14.25" customHeight="1"/>
    <row r="7558" ht="14.25" customHeight="1"/>
    <row r="7559" ht="14.25" customHeight="1"/>
    <row r="7560" ht="14.25" customHeight="1"/>
    <row r="7561" ht="14.25" customHeight="1"/>
    <row r="7562" ht="14.25" customHeight="1"/>
    <row r="7563" ht="14.25" customHeight="1"/>
    <row r="7564" ht="14.25" customHeight="1"/>
    <row r="7565" ht="14.25" customHeight="1"/>
    <row r="7566" ht="14.25" customHeight="1"/>
    <row r="7567" ht="14.25" customHeight="1"/>
    <row r="7568" ht="14.25" customHeight="1"/>
    <row r="7569" ht="14.25" customHeight="1"/>
    <row r="7570" ht="14.25" customHeight="1"/>
    <row r="7571" ht="14.25" customHeight="1"/>
    <row r="7572" ht="14.25" customHeight="1"/>
    <row r="7573" ht="14.25" customHeight="1"/>
    <row r="7574" ht="14.25" customHeight="1"/>
    <row r="7575" ht="14.25" customHeight="1"/>
    <row r="7576" ht="14.25" customHeight="1"/>
    <row r="7577" ht="14.25" customHeight="1"/>
    <row r="7578" ht="14.25" customHeight="1"/>
    <row r="7579" ht="14.25" customHeight="1"/>
    <row r="7580" ht="14.25" customHeight="1"/>
    <row r="7581" ht="14.25" customHeight="1"/>
    <row r="7582" ht="14.25" customHeight="1"/>
    <row r="7583" ht="14.25" customHeight="1"/>
    <row r="7584" ht="14.25" customHeight="1"/>
    <row r="7585" ht="14.25" customHeight="1"/>
    <row r="7586" ht="14.25" customHeight="1"/>
    <row r="7587" ht="14.25" customHeight="1"/>
    <row r="7588" ht="14.25" customHeight="1"/>
    <row r="7589" ht="14.25" customHeight="1"/>
    <row r="7590" ht="14.25" customHeight="1"/>
    <row r="7591" ht="14.25" customHeight="1"/>
    <row r="7592" ht="14.25" customHeight="1"/>
    <row r="7593" ht="14.25" customHeight="1"/>
    <row r="7594" ht="14.25" customHeight="1"/>
    <row r="7595" ht="14.25" customHeight="1"/>
    <row r="7596" ht="14.25" customHeight="1"/>
    <row r="7597" ht="14.25" customHeight="1"/>
    <row r="7598" ht="14.25" customHeight="1"/>
    <row r="7599" ht="14.25" customHeight="1"/>
    <row r="7600" ht="14.25" customHeight="1"/>
    <row r="7601" ht="14.25" customHeight="1"/>
    <row r="7602" ht="14.25" customHeight="1"/>
    <row r="7603" ht="14.25" customHeight="1"/>
    <row r="7604" ht="14.25" customHeight="1"/>
    <row r="7605" ht="14.25" customHeight="1"/>
    <row r="7606" ht="14.25" customHeight="1"/>
    <row r="7607" ht="14.25" customHeight="1"/>
    <row r="7608" ht="14.25" customHeight="1"/>
    <row r="7609" ht="14.25" customHeight="1"/>
    <row r="7610" ht="14.25" customHeight="1"/>
    <row r="7611" ht="14.25" customHeight="1"/>
    <row r="7612" ht="14.25" customHeight="1"/>
    <row r="7613" ht="14.25" customHeight="1"/>
    <row r="7614" ht="14.25" customHeight="1"/>
    <row r="7615" ht="14.25" customHeight="1"/>
    <row r="7616" ht="14.25" customHeight="1"/>
    <row r="7617" ht="14.25" customHeight="1"/>
    <row r="7618" ht="14.25" customHeight="1"/>
    <row r="7619" ht="14.25" customHeight="1"/>
    <row r="7620" ht="14.25" customHeight="1"/>
    <row r="7621" ht="14.25" customHeight="1"/>
    <row r="7622" ht="14.25" customHeight="1"/>
    <row r="7623" ht="14.25" customHeight="1"/>
    <row r="7624" ht="14.25" customHeight="1"/>
    <row r="7625" ht="14.25" customHeight="1"/>
    <row r="7626" ht="14.25" customHeight="1"/>
    <row r="7627" ht="14.25" customHeight="1"/>
    <row r="7628" ht="14.25" customHeight="1"/>
    <row r="7629" ht="14.25" customHeight="1"/>
    <row r="7630" ht="14.25" customHeight="1"/>
    <row r="7631" ht="14.25" customHeight="1"/>
    <row r="7632" ht="14.25" customHeight="1"/>
    <row r="7633" ht="14.25" customHeight="1"/>
    <row r="7634" ht="14.25" customHeight="1"/>
    <row r="7635" ht="14.25" customHeight="1"/>
    <row r="7636" ht="14.25" customHeight="1"/>
    <row r="7637" ht="14.25" customHeight="1"/>
    <row r="7638" ht="14.25" customHeight="1"/>
    <row r="7639" ht="14.25" customHeight="1"/>
    <row r="7640" ht="14.25" customHeight="1"/>
    <row r="7641" ht="14.25" customHeight="1"/>
    <row r="7642" ht="14.25" customHeight="1"/>
    <row r="7643" ht="14.25" customHeight="1"/>
    <row r="7644" ht="14.25" customHeight="1"/>
    <row r="7645" ht="14.25" customHeight="1"/>
    <row r="7646" ht="14.25" customHeight="1"/>
    <row r="7647" ht="14.25" customHeight="1"/>
    <row r="7648" ht="14.25" customHeight="1"/>
    <row r="7649" ht="14.25" customHeight="1"/>
    <row r="7650" ht="14.25" customHeight="1"/>
    <row r="7651" ht="14.25" customHeight="1"/>
    <row r="7652" ht="14.25" customHeight="1"/>
    <row r="7653" ht="14.25" customHeight="1"/>
    <row r="7654" ht="14.25" customHeight="1"/>
    <row r="7655" ht="14.25" customHeight="1"/>
    <row r="7656" ht="14.25" customHeight="1"/>
    <row r="7657" ht="14.25" customHeight="1"/>
    <row r="7658" ht="14.25" customHeight="1"/>
    <row r="7659" ht="14.25" customHeight="1"/>
    <row r="7660" ht="14.25" customHeight="1"/>
    <row r="7661" ht="14.25" customHeight="1"/>
    <row r="7662" ht="14.25" customHeight="1"/>
    <row r="7663" ht="14.25" customHeight="1"/>
    <row r="7664" ht="14.25" customHeight="1"/>
    <row r="7665" ht="14.25" customHeight="1"/>
    <row r="7666" ht="14.25" customHeight="1"/>
    <row r="7667" ht="14.25" customHeight="1"/>
    <row r="7668" ht="14.25" customHeight="1"/>
    <row r="7669" ht="14.25" customHeight="1"/>
    <row r="7670" ht="14.25" customHeight="1"/>
    <row r="7671" ht="14.25" customHeight="1"/>
    <row r="7672" ht="14.25" customHeight="1"/>
    <row r="7673" ht="14.25" customHeight="1"/>
    <row r="7674" ht="14.25" customHeight="1"/>
    <row r="7675" ht="14.25" customHeight="1"/>
    <row r="7676" ht="14.25" customHeight="1"/>
    <row r="7677" ht="14.25" customHeight="1"/>
    <row r="7678" ht="14.25" customHeight="1"/>
    <row r="7679" ht="14.25" customHeight="1"/>
    <row r="7680" ht="14.25" customHeight="1"/>
    <row r="7681" ht="14.25" customHeight="1"/>
    <row r="7682" ht="14.25" customHeight="1"/>
    <row r="7683" ht="14.25" customHeight="1"/>
    <row r="7684" ht="14.25" customHeight="1"/>
    <row r="7685" ht="14.25" customHeight="1"/>
    <row r="7686" ht="14.25" customHeight="1"/>
    <row r="7687" ht="14.25" customHeight="1"/>
    <row r="7688" ht="14.25" customHeight="1"/>
    <row r="7689" ht="14.25" customHeight="1"/>
    <row r="7690" ht="14.25" customHeight="1"/>
    <row r="7691" ht="14.25" customHeight="1"/>
    <row r="7692" ht="14.25" customHeight="1"/>
    <row r="7693" ht="14.25" customHeight="1"/>
    <row r="7694" ht="14.25" customHeight="1"/>
    <row r="7695" ht="14.25" customHeight="1"/>
    <row r="7696" ht="14.25" customHeight="1"/>
    <row r="7697" ht="14.25" customHeight="1"/>
    <row r="7698" ht="14.25" customHeight="1"/>
    <row r="7699" ht="14.25" customHeight="1"/>
    <row r="7700" ht="14.25" customHeight="1"/>
    <row r="7701" ht="14.25" customHeight="1"/>
    <row r="7702" ht="14.25" customHeight="1"/>
    <row r="7703" ht="14.25" customHeight="1"/>
    <row r="7704" ht="14.25" customHeight="1"/>
    <row r="7705" ht="14.25" customHeight="1"/>
    <row r="7706" ht="14.25" customHeight="1"/>
    <row r="7707" ht="14.25" customHeight="1"/>
    <row r="7708" ht="14.25" customHeight="1"/>
    <row r="7709" ht="14.25" customHeight="1"/>
    <row r="7710" ht="14.25" customHeight="1"/>
    <row r="7711" ht="14.25" customHeight="1"/>
    <row r="7712" ht="14.25" customHeight="1"/>
    <row r="7713" ht="14.25" customHeight="1"/>
    <row r="7714" ht="14.25" customHeight="1"/>
    <row r="7715" ht="14.25" customHeight="1"/>
    <row r="7716" ht="14.25" customHeight="1"/>
    <row r="7717" ht="14.25" customHeight="1"/>
    <row r="7718" ht="14.25" customHeight="1"/>
    <row r="7719" ht="14.25" customHeight="1"/>
    <row r="7720" ht="14.25" customHeight="1"/>
    <row r="7721" ht="14.25" customHeight="1"/>
    <row r="7722" ht="14.25" customHeight="1"/>
    <row r="7723" ht="14.25" customHeight="1"/>
    <row r="7724" ht="14.25" customHeight="1"/>
    <row r="7725" ht="14.25" customHeight="1"/>
    <row r="7726" ht="14.25" customHeight="1"/>
    <row r="7727" ht="14.25" customHeight="1"/>
    <row r="7728" ht="14.25" customHeight="1"/>
    <row r="7729" ht="14.25" customHeight="1"/>
    <row r="7730" ht="14.25" customHeight="1"/>
    <row r="7731" ht="14.25" customHeight="1"/>
    <row r="7732" ht="14.25" customHeight="1"/>
    <row r="7733" ht="14.25" customHeight="1"/>
    <row r="7734" ht="14.25" customHeight="1"/>
    <row r="7735" ht="14.25" customHeight="1"/>
    <row r="7736" ht="14.25" customHeight="1"/>
    <row r="7737" ht="14.25" customHeight="1"/>
    <row r="7738" ht="14.25" customHeight="1"/>
    <row r="7739" ht="14.25" customHeight="1"/>
    <row r="7740" ht="14.25" customHeight="1"/>
    <row r="7741" ht="14.25" customHeight="1"/>
    <row r="7742" ht="14.25" customHeight="1"/>
    <row r="7743" ht="14.25" customHeight="1"/>
    <row r="7744" ht="14.25" customHeight="1"/>
    <row r="7745" ht="14.25" customHeight="1"/>
    <row r="7746" ht="14.25" customHeight="1"/>
    <row r="7747" ht="14.25" customHeight="1"/>
    <row r="7748" ht="14.25" customHeight="1"/>
    <row r="7749" ht="14.25" customHeight="1"/>
    <row r="7750" ht="14.25" customHeight="1"/>
    <row r="7751" ht="14.25" customHeight="1"/>
    <row r="7752" ht="14.25" customHeight="1"/>
    <row r="7753" ht="14.25" customHeight="1"/>
    <row r="7754" ht="14.25" customHeight="1"/>
    <row r="7755" ht="14.25" customHeight="1"/>
    <row r="7756" ht="14.25" customHeight="1"/>
    <row r="7757" ht="14.25" customHeight="1"/>
    <row r="7758" ht="14.25" customHeight="1"/>
    <row r="7759" ht="14.25" customHeight="1"/>
    <row r="7760" ht="14.25" customHeight="1"/>
    <row r="7761" ht="14.25" customHeight="1"/>
    <row r="7762" ht="14.25" customHeight="1"/>
    <row r="7763" ht="14.25" customHeight="1"/>
    <row r="7764" ht="14.25" customHeight="1"/>
    <row r="7765" ht="14.25" customHeight="1"/>
    <row r="7766" ht="14.25" customHeight="1"/>
    <row r="7767" ht="14.25" customHeight="1"/>
    <row r="7768" ht="14.25" customHeight="1"/>
    <row r="7769" ht="14.25" customHeight="1"/>
    <row r="7770" ht="14.25" customHeight="1"/>
    <row r="7771" ht="14.25" customHeight="1"/>
    <row r="7772" ht="14.25" customHeight="1"/>
    <row r="7773" ht="14.25" customHeight="1"/>
    <row r="7774" ht="14.25" customHeight="1"/>
    <row r="7775" ht="14.25" customHeight="1"/>
    <row r="7776" ht="14.25" customHeight="1"/>
    <row r="7777" ht="14.25" customHeight="1"/>
    <row r="7778" ht="14.25" customHeight="1"/>
    <row r="7779" ht="14.25" customHeight="1"/>
    <row r="7780" ht="14.25" customHeight="1"/>
    <row r="7781" ht="14.25" customHeight="1"/>
    <row r="7782" ht="14.25" customHeight="1"/>
    <row r="7783" ht="14.25" customHeight="1"/>
    <row r="7784" ht="14.25" customHeight="1"/>
    <row r="7785" ht="14.25" customHeight="1"/>
    <row r="7786" ht="14.25" customHeight="1"/>
    <row r="7787" ht="14.25" customHeight="1"/>
    <row r="7788" ht="14.25" customHeight="1"/>
    <row r="7789" ht="14.25" customHeight="1"/>
    <row r="7790" ht="14.25" customHeight="1"/>
    <row r="7791" ht="14.25" customHeight="1"/>
    <row r="7792" ht="14.25" customHeight="1"/>
    <row r="7793" ht="14.25" customHeight="1"/>
    <row r="7794" ht="14.25" customHeight="1"/>
    <row r="7795" ht="14.25" customHeight="1"/>
    <row r="7796" ht="14.25" customHeight="1"/>
    <row r="7797" ht="14.25" customHeight="1"/>
    <row r="7798" ht="14.25" customHeight="1"/>
    <row r="7799" ht="14.25" customHeight="1"/>
    <row r="7800" ht="14.25" customHeight="1"/>
    <row r="7801" ht="14.25" customHeight="1"/>
    <row r="7802" ht="14.25" customHeight="1"/>
    <row r="7803" ht="14.25" customHeight="1"/>
    <row r="7804" ht="14.25" customHeight="1"/>
    <row r="7805" ht="14.25" customHeight="1"/>
    <row r="7806" ht="14.25" customHeight="1"/>
    <row r="7807" ht="14.25" customHeight="1"/>
    <row r="7808" ht="14.25" customHeight="1"/>
    <row r="7809" ht="14.25" customHeight="1"/>
    <row r="7810" ht="14.25" customHeight="1"/>
    <row r="7811" ht="14.25" customHeight="1"/>
    <row r="7812" ht="14.25" customHeight="1"/>
    <row r="7813" ht="14.25" customHeight="1"/>
    <row r="7814" ht="14.25" customHeight="1"/>
    <row r="7815" ht="14.25" customHeight="1"/>
    <row r="7816" ht="14.25" customHeight="1"/>
    <row r="7817" ht="14.25" customHeight="1"/>
    <row r="7818" ht="14.25" customHeight="1"/>
    <row r="7819" ht="14.25" customHeight="1"/>
    <row r="7820" ht="14.25" customHeight="1"/>
    <row r="7821" ht="14.25" customHeight="1"/>
    <row r="7822" ht="14.25" customHeight="1"/>
    <row r="7823" ht="14.25" customHeight="1"/>
    <row r="7824" ht="14.25" customHeight="1"/>
    <row r="7825" ht="14.25" customHeight="1"/>
    <row r="7826" ht="14.25" customHeight="1"/>
    <row r="7827" ht="14.25" customHeight="1"/>
    <row r="7828" ht="14.25" customHeight="1"/>
    <row r="7829" ht="14.25" customHeight="1"/>
    <row r="7830" ht="14.25" customHeight="1"/>
    <row r="7831" ht="14.25" customHeight="1"/>
    <row r="7832" ht="14.25" customHeight="1"/>
    <row r="7833" ht="14.25" customHeight="1"/>
    <row r="7834" ht="14.25" customHeight="1"/>
    <row r="7835" ht="14.25" customHeight="1"/>
    <row r="7836" ht="14.25" customHeight="1"/>
    <row r="7837" ht="14.25" customHeight="1"/>
    <row r="7838" ht="14.25" customHeight="1"/>
    <row r="7839" ht="14.25" customHeight="1"/>
    <row r="7840" ht="14.25" customHeight="1"/>
    <row r="7841" ht="14.25" customHeight="1"/>
    <row r="7842" ht="14.25" customHeight="1"/>
    <row r="7843" ht="14.25" customHeight="1"/>
    <row r="7844" ht="14.25" customHeight="1"/>
    <row r="7845" ht="14.25" customHeight="1"/>
    <row r="7846" ht="14.25" customHeight="1"/>
    <row r="7847" ht="14.25" customHeight="1"/>
    <row r="7848" ht="14.25" customHeight="1"/>
    <row r="7849" ht="14.25" customHeight="1"/>
    <row r="7850" ht="14.25" customHeight="1"/>
    <row r="7851" ht="14.25" customHeight="1"/>
    <row r="7852" ht="14.25" customHeight="1"/>
    <row r="7853" ht="14.25" customHeight="1"/>
    <row r="7854" ht="14.25" customHeight="1"/>
    <row r="7855" ht="14.25" customHeight="1"/>
    <row r="7856" ht="14.25" customHeight="1"/>
    <row r="7857" ht="14.25" customHeight="1"/>
    <row r="7858" ht="14.25" customHeight="1"/>
    <row r="7859" ht="14.25" customHeight="1"/>
    <row r="7860" ht="14.25" customHeight="1"/>
    <row r="7861" ht="14.25" customHeight="1"/>
    <row r="7862" ht="14.25" customHeight="1"/>
    <row r="7863" ht="14.25" customHeight="1"/>
    <row r="7864" ht="14.25" customHeight="1"/>
    <row r="7865" ht="14.25" customHeight="1"/>
    <row r="7866" ht="14.25" customHeight="1"/>
    <row r="7867" ht="14.25" customHeight="1"/>
    <row r="7868" ht="14.25" customHeight="1"/>
    <row r="7869" ht="14.25" customHeight="1"/>
    <row r="7870" ht="14.25" customHeight="1"/>
    <row r="7871" ht="14.25" customHeight="1"/>
    <row r="7872" ht="14.25" customHeight="1"/>
    <row r="7873" ht="14.25" customHeight="1"/>
    <row r="7874" ht="14.25" customHeight="1"/>
    <row r="7875" ht="14.25" customHeight="1"/>
    <row r="7876" ht="14.25" customHeight="1"/>
    <row r="7877" ht="14.25" customHeight="1"/>
    <row r="7878" ht="14.25" customHeight="1"/>
    <row r="7879" ht="14.25" customHeight="1"/>
    <row r="7880" ht="14.25" customHeight="1"/>
    <row r="7881" ht="14.25" customHeight="1"/>
    <row r="7882" ht="14.25" customHeight="1"/>
    <row r="7883" ht="14.25" customHeight="1"/>
    <row r="7884" ht="14.25" customHeight="1"/>
    <row r="7885" ht="14.25" customHeight="1"/>
    <row r="7886" ht="14.25" customHeight="1"/>
    <row r="7887" ht="14.25" customHeight="1"/>
    <row r="7888" ht="14.25" customHeight="1"/>
    <row r="7889" ht="14.25" customHeight="1"/>
    <row r="7890" ht="14.25" customHeight="1"/>
    <row r="7891" ht="14.25" customHeight="1"/>
    <row r="7892" ht="14.25" customHeight="1"/>
    <row r="7893" ht="14.25" customHeight="1"/>
    <row r="7894" ht="14.25" customHeight="1"/>
    <row r="7895" ht="14.25" customHeight="1"/>
    <row r="7896" ht="14.25" customHeight="1"/>
    <row r="7897" ht="14.25" customHeight="1"/>
    <row r="7898" ht="14.25" customHeight="1"/>
    <row r="7899" ht="14.25" customHeight="1"/>
    <row r="7900" ht="14.25" customHeight="1"/>
    <row r="7901" ht="14.25" customHeight="1"/>
    <row r="7902" ht="14.25" customHeight="1"/>
    <row r="7903" ht="14.25" customHeight="1"/>
    <row r="7904" ht="14.25" customHeight="1"/>
    <row r="7905" ht="14.25" customHeight="1"/>
    <row r="7906" ht="14.25" customHeight="1"/>
    <row r="7907" ht="14.25" customHeight="1"/>
    <row r="7908" ht="14.25" customHeight="1"/>
    <row r="7909" ht="14.25" customHeight="1"/>
    <row r="7910" ht="14.25" customHeight="1"/>
    <row r="7911" ht="14.25" customHeight="1"/>
    <row r="7912" ht="14.25" customHeight="1"/>
    <row r="7913" ht="14.25" customHeight="1"/>
    <row r="7914" ht="14.25" customHeight="1"/>
    <row r="7915" ht="14.25" customHeight="1"/>
    <row r="7916" ht="14.25" customHeight="1"/>
    <row r="7917" ht="14.25" customHeight="1"/>
    <row r="7918" ht="14.25" customHeight="1"/>
    <row r="7919" ht="14.25" customHeight="1"/>
    <row r="7920" ht="14.25" customHeight="1"/>
    <row r="7921" ht="14.25" customHeight="1"/>
    <row r="7922" ht="14.25" customHeight="1"/>
    <row r="7923" ht="14.25" customHeight="1"/>
    <row r="7924" ht="14.25" customHeight="1"/>
    <row r="7925" ht="14.25" customHeight="1"/>
    <row r="7926" ht="14.25" customHeight="1"/>
    <row r="7927" ht="14.25" customHeight="1"/>
    <row r="7928" ht="14.25" customHeight="1"/>
    <row r="7929" ht="14.25" customHeight="1"/>
    <row r="7930" ht="14.25" customHeight="1"/>
    <row r="7931" ht="14.25" customHeight="1"/>
    <row r="7932" ht="14.25" customHeight="1"/>
    <row r="7933" ht="14.25" customHeight="1"/>
    <row r="7934" ht="14.25" customHeight="1"/>
    <row r="7935" ht="14.25" customHeight="1"/>
    <row r="7936" ht="14.25" customHeight="1"/>
    <row r="7937" ht="14.25" customHeight="1"/>
    <row r="7938" ht="14.25" customHeight="1"/>
    <row r="7939" ht="14.25" customHeight="1"/>
    <row r="7940" ht="14.25" customHeight="1"/>
    <row r="7941" ht="14.25" customHeight="1"/>
    <row r="7942" ht="14.25" customHeight="1"/>
    <row r="7943" ht="14.25" customHeight="1"/>
    <row r="7944" ht="14.25" customHeight="1"/>
    <row r="7945" ht="14.25" customHeight="1"/>
    <row r="7946" ht="14.25" customHeight="1"/>
    <row r="7947" ht="14.25" customHeight="1"/>
    <row r="7948" ht="14.25" customHeight="1"/>
    <row r="7949" ht="14.25" customHeight="1"/>
    <row r="7950" ht="14.25" customHeight="1"/>
    <row r="7951" ht="14.25" customHeight="1"/>
    <row r="7952" ht="14.25" customHeight="1"/>
    <row r="7953" ht="14.25" customHeight="1"/>
    <row r="7954" ht="14.25" customHeight="1"/>
    <row r="7955" ht="14.25" customHeight="1"/>
    <row r="7956" ht="14.25" customHeight="1"/>
    <row r="7957" ht="14.25" customHeight="1"/>
    <row r="7958" ht="14.25" customHeight="1"/>
    <row r="7959" ht="14.25" customHeight="1"/>
    <row r="7960" ht="14.25" customHeight="1"/>
    <row r="7961" ht="14.25" customHeight="1"/>
    <row r="7962" ht="14.25" customHeight="1"/>
    <row r="7963" ht="14.25" customHeight="1"/>
    <row r="7964" ht="14.25" customHeight="1"/>
    <row r="7965" ht="14.25" customHeight="1"/>
    <row r="7966" ht="14.25" customHeight="1"/>
    <row r="7967" ht="14.25" customHeight="1"/>
    <row r="7968" ht="14.25" customHeight="1"/>
    <row r="7969" ht="14.25" customHeight="1"/>
    <row r="7970" ht="14.25" customHeight="1"/>
    <row r="7971" ht="14.25" customHeight="1"/>
    <row r="7972" ht="14.25" customHeight="1"/>
    <row r="7973" ht="14.25" customHeight="1"/>
    <row r="7974" ht="14.25" customHeight="1"/>
    <row r="7975" ht="14.25" customHeight="1"/>
    <row r="7976" ht="14.25" customHeight="1"/>
    <row r="7977" ht="14.25" customHeight="1"/>
    <row r="7978" ht="14.25" customHeight="1"/>
    <row r="7979" ht="14.25" customHeight="1"/>
    <row r="7980" ht="14.25" customHeight="1"/>
    <row r="7981" ht="14.25" customHeight="1"/>
    <row r="7982" ht="14.25" customHeight="1"/>
    <row r="7983" ht="14.25" customHeight="1"/>
    <row r="7984" ht="14.25" customHeight="1"/>
    <row r="7985" ht="14.25" customHeight="1"/>
    <row r="7986" ht="14.25" customHeight="1"/>
    <row r="7987" ht="14.25" customHeight="1"/>
    <row r="7988" ht="14.25" customHeight="1"/>
    <row r="7989" ht="14.25" customHeight="1"/>
    <row r="7990" ht="14.25" customHeight="1"/>
    <row r="7991" ht="14.25" customHeight="1"/>
    <row r="7992" ht="14.25" customHeight="1"/>
    <row r="7993" ht="14.25" customHeight="1"/>
    <row r="7994" ht="14.25" customHeight="1"/>
    <row r="7995" ht="14.25" customHeight="1"/>
    <row r="7996" ht="14.25" customHeight="1"/>
    <row r="7997" ht="14.25" customHeight="1"/>
    <row r="7998" ht="14.25" customHeight="1"/>
    <row r="7999" ht="14.25" customHeight="1"/>
    <row r="8000" ht="14.25" customHeight="1"/>
    <row r="8001" ht="14.25" customHeight="1"/>
    <row r="8002" ht="14.25" customHeight="1"/>
    <row r="8003" ht="14.25" customHeight="1"/>
    <row r="8004" ht="14.25" customHeight="1"/>
    <row r="8005" ht="14.25" customHeight="1"/>
    <row r="8006" ht="14.25" customHeight="1"/>
    <row r="8007" ht="14.25" customHeight="1"/>
    <row r="8008" ht="14.25" customHeight="1"/>
    <row r="8009" ht="14.25" customHeight="1"/>
    <row r="8010" ht="14.25" customHeight="1"/>
    <row r="8011" ht="14.25" customHeight="1"/>
    <row r="8012" ht="14.25" customHeight="1"/>
    <row r="8013" ht="14.25" customHeight="1"/>
    <row r="8014" ht="14.25" customHeight="1"/>
    <row r="8015" ht="14.25" customHeight="1"/>
    <row r="8016" ht="14.25" customHeight="1"/>
    <row r="8017" ht="14.25" customHeight="1"/>
    <row r="8018" ht="14.25" customHeight="1"/>
    <row r="8019" ht="14.25" customHeight="1"/>
    <row r="8020" ht="14.25" customHeight="1"/>
    <row r="8021" ht="14.25" customHeight="1"/>
    <row r="8022" ht="14.25" customHeight="1"/>
    <row r="8023" ht="14.25" customHeight="1"/>
    <row r="8024" ht="14.25" customHeight="1"/>
    <row r="8025" ht="14.25" customHeight="1"/>
    <row r="8026" ht="14.25" customHeight="1"/>
    <row r="8027" ht="14.25" customHeight="1"/>
    <row r="8028" ht="14.25" customHeight="1"/>
    <row r="8029" ht="14.25" customHeight="1"/>
    <row r="8030" ht="14.25" customHeight="1"/>
    <row r="8031" ht="14.25" customHeight="1"/>
    <row r="8032" ht="14.25" customHeight="1"/>
    <row r="8033" ht="14.25" customHeight="1"/>
    <row r="8034" ht="14.25" customHeight="1"/>
    <row r="8035" ht="14.25" customHeight="1"/>
    <row r="8036" ht="14.25" customHeight="1"/>
    <row r="8037" ht="14.25" customHeight="1"/>
    <row r="8038" ht="14.25" customHeight="1"/>
    <row r="8039" ht="14.25" customHeight="1"/>
    <row r="8040" ht="14.25" customHeight="1"/>
    <row r="8041" ht="14.25" customHeight="1"/>
    <row r="8042" ht="14.25" customHeight="1"/>
    <row r="8043" ht="14.25" customHeight="1"/>
    <row r="8044" ht="14.25" customHeight="1"/>
    <row r="8045" ht="14.25" customHeight="1"/>
    <row r="8046" ht="14.25" customHeight="1"/>
    <row r="8047" ht="14.25" customHeight="1"/>
    <row r="8048" ht="14.25" customHeight="1"/>
    <row r="8049" ht="14.25" customHeight="1"/>
    <row r="8050" ht="14.25" customHeight="1"/>
    <row r="8051" ht="14.25" customHeight="1"/>
    <row r="8052" ht="14.25" customHeight="1"/>
    <row r="8053" ht="14.25" customHeight="1"/>
    <row r="8054" ht="14.25" customHeight="1"/>
    <row r="8055" ht="14.25" customHeight="1"/>
    <row r="8056" ht="14.25" customHeight="1"/>
    <row r="8057" ht="14.25" customHeight="1"/>
    <row r="8058" ht="14.25" customHeight="1"/>
    <row r="8059" ht="14.25" customHeight="1"/>
    <row r="8060" ht="14.25" customHeight="1"/>
    <row r="8061" ht="14.25" customHeight="1"/>
    <row r="8062" ht="14.25" customHeight="1"/>
    <row r="8063" ht="14.25" customHeight="1"/>
    <row r="8064" ht="14.25" customHeight="1"/>
    <row r="8065" ht="14.25" customHeight="1"/>
    <row r="8066" ht="14.25" customHeight="1"/>
    <row r="8067" ht="14.25" customHeight="1"/>
    <row r="8068" ht="14.25" customHeight="1"/>
    <row r="8069" ht="14.25" customHeight="1"/>
    <row r="8070" ht="14.25" customHeight="1"/>
    <row r="8071" ht="14.25" customHeight="1"/>
    <row r="8072" ht="14.25" customHeight="1"/>
    <row r="8073" ht="14.25" customHeight="1"/>
    <row r="8074" ht="14.25" customHeight="1"/>
    <row r="8075" ht="14.25" customHeight="1"/>
    <row r="8076" ht="14.25" customHeight="1"/>
    <row r="8077" ht="14.25" customHeight="1"/>
    <row r="8078" ht="14.25" customHeight="1"/>
    <row r="8079" ht="14.25" customHeight="1"/>
    <row r="8080" ht="14.25" customHeight="1"/>
    <row r="8081" ht="14.25" customHeight="1"/>
    <row r="8082" ht="14.25" customHeight="1"/>
  </sheetData>
  <autoFilter ref="A3:IU341"/>
  <mergeCells count="23">
    <mergeCell ref="G196:G197"/>
    <mergeCell ref="J114:J115"/>
    <mergeCell ref="G126:G134"/>
    <mergeCell ref="H126:H134"/>
    <mergeCell ref="I126:I134"/>
    <mergeCell ref="J126:J134"/>
    <mergeCell ref="H196:H197"/>
    <mergeCell ref="G86:G87"/>
    <mergeCell ref="H86:H87"/>
    <mergeCell ref="I86:I87"/>
    <mergeCell ref="G114:G115"/>
    <mergeCell ref="H114:H115"/>
    <mergeCell ref="I114:I115"/>
    <mergeCell ref="G18:G21"/>
    <mergeCell ref="H18:H21"/>
    <mergeCell ref="G84:G85"/>
    <mergeCell ref="H84:H85"/>
    <mergeCell ref="I84:I85"/>
    <mergeCell ref="G73:G74"/>
    <mergeCell ref="H73:H74"/>
    <mergeCell ref="I73:I74"/>
    <mergeCell ref="G82:G83"/>
    <mergeCell ref="H82:H83"/>
  </mergeCells>
  <phoneticPr fontId="27" type="noConversion"/>
  <dataValidations count="1">
    <dataValidation type="textLength" showInputMessage="1" showErrorMessage="1" sqref="J147:J202 I203:I341 J4 J6:J145">
      <formula1>0</formula1>
      <formula2>150</formula2>
    </dataValidation>
  </dataValidations>
  <pageMargins left="0.78749999999999998" right="0.78749999999999998" top="1.0631944444444446" bottom="1.0631944444444446" header="0.51180555555555551" footer="0.51180555555555551"/>
  <pageSetup paperSize="9" scale="55" firstPageNumber="0" orientation="portrait" horizontalDpi="300" verticalDpi="300"/>
  <headerFooter alignWithMargins="0"/>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enableFormatConditionsCalculation="0">
    <pageSetUpPr fitToPage="1"/>
  </sheetPr>
  <dimension ref="A1:AK125"/>
  <sheetViews>
    <sheetView topLeftCell="A67" zoomScale="85" zoomScaleNormal="85" zoomScaleSheetLayoutView="100" zoomScalePageLayoutView="85" workbookViewId="0">
      <selection activeCell="A67" sqref="A1:XFD1048576"/>
    </sheetView>
  </sheetViews>
  <sheetFormatPr defaultColWidth="5.7109375" defaultRowHeight="20.100000000000001" customHeight="1"/>
  <cols>
    <col min="1" max="1" width="10.7109375" style="91" customWidth="1"/>
    <col min="2" max="2" width="27.7109375" style="41" customWidth="1"/>
    <col min="3" max="3" width="21.140625" style="5" customWidth="1"/>
    <col min="4" max="4" width="13.28515625" style="41" bestFit="1" customWidth="1"/>
    <col min="5" max="5" width="11.85546875" style="42" customWidth="1"/>
    <col min="6" max="6" width="8.7109375" style="42" customWidth="1"/>
    <col min="7" max="35" width="3.85546875" style="42" bestFit="1" customWidth="1"/>
    <col min="36" max="36" width="4.7109375" style="42" customWidth="1"/>
    <col min="37" max="37" width="11.42578125" style="390" bestFit="1" customWidth="1"/>
    <col min="38" max="16384" width="5.7109375" style="41"/>
  </cols>
  <sheetData>
    <row r="1" spans="1:37" ht="22.35" customHeight="1" thickBot="1">
      <c r="A1" s="318" t="s">
        <v>83</v>
      </c>
      <c r="B1" s="319"/>
      <c r="C1" s="319"/>
      <c r="D1" s="319"/>
      <c r="E1" s="319"/>
      <c r="F1" s="319"/>
      <c r="G1" s="319"/>
      <c r="H1" s="319"/>
      <c r="I1" s="319"/>
      <c r="J1" s="319"/>
      <c r="K1" s="319"/>
      <c r="L1" s="319"/>
      <c r="M1" s="319"/>
      <c r="N1" s="319"/>
      <c r="O1" s="319"/>
      <c r="P1" s="319"/>
      <c r="Q1" s="319"/>
      <c r="R1" s="319"/>
      <c r="S1" s="319"/>
      <c r="T1" s="319"/>
      <c r="U1" s="319"/>
      <c r="V1" s="319"/>
      <c r="W1" s="319"/>
      <c r="X1" s="319"/>
      <c r="Y1" s="319"/>
      <c r="Z1" s="319"/>
      <c r="AA1" s="319"/>
      <c r="AB1" s="319"/>
      <c r="AC1" s="319"/>
      <c r="AD1" s="319"/>
      <c r="AE1" s="319"/>
      <c r="AF1" s="319"/>
      <c r="AG1" s="319"/>
      <c r="AH1" s="319"/>
      <c r="AI1" s="319"/>
      <c r="AJ1" s="320" t="s">
        <v>0</v>
      </c>
      <c r="AK1" s="387" t="s">
        <v>425</v>
      </c>
    </row>
    <row r="2" spans="1:37" ht="20.100000000000001" customHeight="1" thickBot="1">
      <c r="A2" s="322"/>
      <c r="B2" s="322"/>
      <c r="C2" s="322"/>
      <c r="D2" s="322"/>
      <c r="E2" s="322"/>
      <c r="F2" s="322"/>
      <c r="G2" s="322"/>
      <c r="H2" s="322"/>
      <c r="I2" s="322"/>
      <c r="J2" s="322"/>
      <c r="K2" s="322"/>
      <c r="L2" s="322"/>
      <c r="M2" s="322"/>
      <c r="N2" s="322"/>
      <c r="O2" s="322"/>
      <c r="P2" s="322"/>
      <c r="Q2" s="322"/>
      <c r="R2" s="322"/>
      <c r="S2" s="322"/>
      <c r="T2" s="322"/>
      <c r="U2" s="322"/>
      <c r="V2" s="322"/>
      <c r="W2" s="322"/>
      <c r="X2" s="322"/>
      <c r="Y2" s="322"/>
      <c r="Z2" s="322"/>
      <c r="AA2" s="322"/>
      <c r="AB2" s="322"/>
      <c r="AC2" s="322"/>
      <c r="AD2" s="322"/>
      <c r="AE2" s="322"/>
      <c r="AF2" s="322"/>
      <c r="AG2" s="322"/>
      <c r="AH2" s="322"/>
      <c r="AI2" s="322"/>
      <c r="AJ2" s="323" t="s">
        <v>241</v>
      </c>
      <c r="AK2" s="388">
        <v>2014</v>
      </c>
    </row>
    <row r="3" spans="1:37" ht="32.450000000000003" customHeight="1">
      <c r="A3" s="325" t="s">
        <v>1</v>
      </c>
      <c r="B3" s="326" t="s">
        <v>65</v>
      </c>
      <c r="C3" s="527" t="s">
        <v>7</v>
      </c>
      <c r="D3" s="327" t="s">
        <v>289</v>
      </c>
      <c r="E3" s="328" t="s">
        <v>74</v>
      </c>
      <c r="F3" s="329" t="s">
        <v>66</v>
      </c>
      <c r="G3" s="1815" t="s">
        <v>70</v>
      </c>
      <c r="H3" s="1815"/>
      <c r="I3" s="1815"/>
      <c r="J3" s="1815"/>
      <c r="K3" s="1815"/>
      <c r="L3" s="1815"/>
      <c r="M3" s="1816" t="s">
        <v>84</v>
      </c>
      <c r="N3" s="1816"/>
      <c r="O3" s="1816"/>
      <c r="P3" s="1816"/>
      <c r="Q3" s="1816"/>
      <c r="R3" s="1816"/>
      <c r="S3" s="1816" t="s">
        <v>85</v>
      </c>
      <c r="T3" s="1816"/>
      <c r="U3" s="1816"/>
      <c r="V3" s="1816"/>
      <c r="W3" s="1816"/>
      <c r="X3" s="1816"/>
      <c r="Y3" s="1817" t="s">
        <v>86</v>
      </c>
      <c r="Z3" s="1817"/>
      <c r="AA3" s="1817"/>
      <c r="AB3" s="1817"/>
      <c r="AC3" s="1817"/>
      <c r="AD3" s="1817"/>
      <c r="AE3" s="1814" t="s">
        <v>87</v>
      </c>
      <c r="AF3" s="1814"/>
      <c r="AG3" s="1814"/>
      <c r="AH3" s="1814"/>
      <c r="AI3" s="1814"/>
      <c r="AJ3" s="1814"/>
      <c r="AK3" s="389" t="s">
        <v>292</v>
      </c>
    </row>
    <row r="4" spans="1:37" ht="35.1" customHeight="1">
      <c r="A4" s="330"/>
      <c r="B4" s="331"/>
      <c r="C4" s="332"/>
      <c r="D4" s="333"/>
      <c r="E4" s="334"/>
      <c r="F4" s="335"/>
      <c r="G4" s="336">
        <v>2011</v>
      </c>
      <c r="H4" s="337">
        <v>2012</v>
      </c>
      <c r="I4" s="337">
        <v>2013</v>
      </c>
      <c r="J4" s="337">
        <v>2014</v>
      </c>
      <c r="K4" s="337">
        <v>2015</v>
      </c>
      <c r="L4" s="338">
        <v>2016</v>
      </c>
      <c r="M4" s="336">
        <v>2011</v>
      </c>
      <c r="N4" s="339">
        <v>2012</v>
      </c>
      <c r="O4" s="339">
        <v>2013</v>
      </c>
      <c r="P4" s="339">
        <v>2014</v>
      </c>
      <c r="Q4" s="339">
        <v>2015</v>
      </c>
      <c r="R4" s="340">
        <v>2016</v>
      </c>
      <c r="S4" s="336">
        <v>2011</v>
      </c>
      <c r="T4" s="339">
        <v>2012</v>
      </c>
      <c r="U4" s="339">
        <v>2013</v>
      </c>
      <c r="V4" s="339">
        <v>2014</v>
      </c>
      <c r="W4" s="339">
        <v>2015</v>
      </c>
      <c r="X4" s="340">
        <v>2016</v>
      </c>
      <c r="Y4" s="336">
        <v>2011</v>
      </c>
      <c r="Z4" s="339">
        <v>2012</v>
      </c>
      <c r="AA4" s="339">
        <v>2013</v>
      </c>
      <c r="AB4" s="339">
        <v>2014</v>
      </c>
      <c r="AC4" s="339">
        <v>2015</v>
      </c>
      <c r="AD4" s="340">
        <v>2016</v>
      </c>
      <c r="AE4" s="336">
        <v>2011</v>
      </c>
      <c r="AF4" s="339">
        <v>2012</v>
      </c>
      <c r="AG4" s="339">
        <v>2013</v>
      </c>
      <c r="AH4" s="339">
        <v>2014</v>
      </c>
      <c r="AI4" s="339">
        <v>2015</v>
      </c>
      <c r="AJ4" s="340">
        <v>2016</v>
      </c>
      <c r="AK4" s="683"/>
    </row>
    <row r="5" spans="1:37" ht="12.75">
      <c r="A5" s="1096" t="s">
        <v>37</v>
      </c>
      <c r="B5" s="1097" t="s">
        <v>78</v>
      </c>
      <c r="C5" s="1098" t="s">
        <v>18</v>
      </c>
      <c r="D5" s="1099" t="s">
        <v>1014</v>
      </c>
      <c r="E5" s="1099" t="s">
        <v>2003</v>
      </c>
      <c r="F5" s="1100">
        <v>1</v>
      </c>
      <c r="G5" s="1071" t="s">
        <v>5</v>
      </c>
      <c r="H5" s="1096" t="s">
        <v>5</v>
      </c>
      <c r="I5" s="1101" t="s">
        <v>5</v>
      </c>
      <c r="J5" s="1101" t="s">
        <v>5</v>
      </c>
      <c r="K5" s="1102" t="s">
        <v>5</v>
      </c>
      <c r="L5" s="1101" t="s">
        <v>5</v>
      </c>
      <c r="M5" s="1071" t="s">
        <v>5</v>
      </c>
      <c r="N5" s="1096" t="s">
        <v>5</v>
      </c>
      <c r="O5" s="1101" t="s">
        <v>5</v>
      </c>
      <c r="P5" s="1101" t="s">
        <v>5</v>
      </c>
      <c r="Q5" s="1102" t="s">
        <v>5</v>
      </c>
      <c r="R5" s="1101" t="s">
        <v>5</v>
      </c>
      <c r="S5" s="1071" t="s">
        <v>5</v>
      </c>
      <c r="T5" s="1096" t="s">
        <v>5</v>
      </c>
      <c r="U5" s="1101" t="s">
        <v>5</v>
      </c>
      <c r="V5" s="1101" t="s">
        <v>5</v>
      </c>
      <c r="W5" s="1101" t="s">
        <v>5</v>
      </c>
      <c r="X5" s="1102" t="s">
        <v>5</v>
      </c>
      <c r="Y5" s="1071" t="s">
        <v>5</v>
      </c>
      <c r="Z5" s="1096" t="s">
        <v>5</v>
      </c>
      <c r="AA5" s="1101" t="s">
        <v>5</v>
      </c>
      <c r="AB5" s="1101" t="s">
        <v>5</v>
      </c>
      <c r="AC5" s="1102" t="s">
        <v>5</v>
      </c>
      <c r="AD5" s="1101" t="s">
        <v>5</v>
      </c>
      <c r="AE5" s="1071" t="s">
        <v>955</v>
      </c>
      <c r="AF5" s="1101" t="s">
        <v>955</v>
      </c>
      <c r="AG5" s="1101" t="s">
        <v>955</v>
      </c>
      <c r="AH5" s="1101" t="s">
        <v>955</v>
      </c>
      <c r="AI5" s="1103" t="s">
        <v>955</v>
      </c>
      <c r="AJ5" s="1104" t="s">
        <v>955</v>
      </c>
      <c r="AK5" s="1105"/>
    </row>
    <row r="6" spans="1:37" ht="12.75">
      <c r="A6" s="1096" t="s">
        <v>37</v>
      </c>
      <c r="B6" s="1097" t="s">
        <v>657</v>
      </c>
      <c r="C6" s="1098" t="s">
        <v>18</v>
      </c>
      <c r="D6" s="1099" t="s">
        <v>1014</v>
      </c>
      <c r="E6" s="1099" t="s">
        <v>2003</v>
      </c>
      <c r="F6" s="1100">
        <v>1</v>
      </c>
      <c r="G6" s="1071" t="s">
        <v>5</v>
      </c>
      <c r="H6" s="1096" t="s">
        <v>5</v>
      </c>
      <c r="I6" s="1101" t="s">
        <v>5</v>
      </c>
      <c r="J6" s="1101" t="s">
        <v>5</v>
      </c>
      <c r="K6" s="1102" t="s">
        <v>5</v>
      </c>
      <c r="L6" s="1101" t="s">
        <v>5</v>
      </c>
      <c r="M6" s="1071" t="s">
        <v>5</v>
      </c>
      <c r="N6" s="1096" t="s">
        <v>5</v>
      </c>
      <c r="O6" s="1101" t="s">
        <v>5</v>
      </c>
      <c r="P6" s="1101" t="s">
        <v>5</v>
      </c>
      <c r="Q6" s="1102" t="s">
        <v>5</v>
      </c>
      <c r="R6" s="1101" t="s">
        <v>5</v>
      </c>
      <c r="S6" s="1071" t="s">
        <v>5</v>
      </c>
      <c r="T6" s="1096" t="s">
        <v>5</v>
      </c>
      <c r="U6" s="1101" t="s">
        <v>5</v>
      </c>
      <c r="V6" s="1101" t="s">
        <v>5</v>
      </c>
      <c r="W6" s="1101" t="s">
        <v>5</v>
      </c>
      <c r="X6" s="1102" t="s">
        <v>5</v>
      </c>
      <c r="Y6" s="1071" t="s">
        <v>5</v>
      </c>
      <c r="Z6" s="1096" t="s">
        <v>5</v>
      </c>
      <c r="AA6" s="1101" t="s">
        <v>5</v>
      </c>
      <c r="AB6" s="1101" t="s">
        <v>5</v>
      </c>
      <c r="AC6" s="1102" t="s">
        <v>5</v>
      </c>
      <c r="AD6" s="1101" t="s">
        <v>5</v>
      </c>
      <c r="AE6" s="1071" t="s">
        <v>955</v>
      </c>
      <c r="AF6" s="1101" t="s">
        <v>955</v>
      </c>
      <c r="AG6" s="1101" t="s">
        <v>955</v>
      </c>
      <c r="AH6" s="1101" t="s">
        <v>955</v>
      </c>
      <c r="AI6" s="1103" t="s">
        <v>955</v>
      </c>
      <c r="AJ6" s="1104" t="s">
        <v>955</v>
      </c>
      <c r="AK6" s="1105"/>
    </row>
    <row r="7" spans="1:37" s="36" customFormat="1" ht="12.75">
      <c r="A7" s="1096" t="s">
        <v>37</v>
      </c>
      <c r="B7" s="1097" t="s">
        <v>535</v>
      </c>
      <c r="C7" s="1098" t="s">
        <v>20</v>
      </c>
      <c r="D7" s="1099" t="s">
        <v>1014</v>
      </c>
      <c r="E7" s="1099" t="s">
        <v>1029</v>
      </c>
      <c r="F7" s="1100">
        <v>2</v>
      </c>
      <c r="G7" s="1071" t="s">
        <v>955</v>
      </c>
      <c r="H7" s="1096" t="s">
        <v>955</v>
      </c>
      <c r="I7" s="1101" t="s">
        <v>955</v>
      </c>
      <c r="J7" s="1101" t="s">
        <v>955</v>
      </c>
      <c r="K7" s="1102" t="s">
        <v>955</v>
      </c>
      <c r="L7" s="1101" t="s">
        <v>955</v>
      </c>
      <c r="M7" s="1071" t="s">
        <v>5</v>
      </c>
      <c r="N7" s="1096" t="s">
        <v>5</v>
      </c>
      <c r="O7" s="1101" t="s">
        <v>5</v>
      </c>
      <c r="P7" s="1101" t="s">
        <v>5</v>
      </c>
      <c r="Q7" s="1102" t="s">
        <v>5</v>
      </c>
      <c r="R7" s="1101" t="s">
        <v>5</v>
      </c>
      <c r="S7" s="1071" t="s">
        <v>5</v>
      </c>
      <c r="T7" s="1096" t="s">
        <v>5</v>
      </c>
      <c r="U7" s="1101" t="s">
        <v>5</v>
      </c>
      <c r="V7" s="1101" t="s">
        <v>5</v>
      </c>
      <c r="W7" s="1101" t="s">
        <v>5</v>
      </c>
      <c r="X7" s="1102" t="s">
        <v>5</v>
      </c>
      <c r="Y7" s="1071" t="s">
        <v>5</v>
      </c>
      <c r="Z7" s="1096" t="s">
        <v>5</v>
      </c>
      <c r="AA7" s="1101" t="s">
        <v>5</v>
      </c>
      <c r="AB7" s="1101" t="s">
        <v>5</v>
      </c>
      <c r="AC7" s="1102" t="s">
        <v>5</v>
      </c>
      <c r="AD7" s="1101" t="s">
        <v>5</v>
      </c>
      <c r="AE7" s="1071" t="s">
        <v>955</v>
      </c>
      <c r="AF7" s="1101" t="s">
        <v>955</v>
      </c>
      <c r="AG7" s="1101" t="s">
        <v>955</v>
      </c>
      <c r="AH7" s="1101" t="s">
        <v>955</v>
      </c>
      <c r="AI7" s="1103" t="s">
        <v>955</v>
      </c>
      <c r="AJ7" s="1104" t="s">
        <v>955</v>
      </c>
      <c r="AK7" s="1105" t="s">
        <v>1161</v>
      </c>
    </row>
    <row r="8" spans="1:37" s="36" customFormat="1" ht="12.75">
      <c r="A8" s="1106" t="s">
        <v>37</v>
      </c>
      <c r="B8" s="1107" t="s">
        <v>1036</v>
      </c>
      <c r="C8" s="1098" t="s">
        <v>20</v>
      </c>
      <c r="D8" s="1099" t="s">
        <v>1014</v>
      </c>
      <c r="E8" s="1099" t="s">
        <v>906</v>
      </c>
      <c r="F8" s="1108">
        <v>2</v>
      </c>
      <c r="G8" s="1109"/>
      <c r="H8" s="1110"/>
      <c r="I8" s="1101"/>
      <c r="J8" s="1101"/>
      <c r="K8" s="1103" t="s">
        <v>5</v>
      </c>
      <c r="L8" s="1111"/>
      <c r="M8" s="1109"/>
      <c r="N8" s="1110"/>
      <c r="O8" s="1101"/>
      <c r="P8" s="1101"/>
      <c r="Q8" s="1103" t="s">
        <v>5</v>
      </c>
      <c r="R8" s="1111"/>
      <c r="S8" s="1109"/>
      <c r="T8" s="1110"/>
      <c r="U8" s="1101"/>
      <c r="V8" s="1101"/>
      <c r="W8" s="1103" t="s">
        <v>5</v>
      </c>
      <c r="X8" s="1111"/>
      <c r="Y8" s="1109"/>
      <c r="Z8" s="1110"/>
      <c r="AA8" s="1101"/>
      <c r="AB8" s="1101"/>
      <c r="AC8" s="1103" t="s">
        <v>5</v>
      </c>
      <c r="AD8" s="1111"/>
      <c r="AE8" s="1112" t="s">
        <v>955</v>
      </c>
      <c r="AF8" s="1113" t="s">
        <v>955</v>
      </c>
      <c r="AG8" s="1113" t="s">
        <v>955</v>
      </c>
      <c r="AH8" s="1113" t="s">
        <v>955</v>
      </c>
      <c r="AI8" s="1113" t="s">
        <v>955</v>
      </c>
      <c r="AJ8" s="1114" t="s">
        <v>955</v>
      </c>
      <c r="AK8" s="1105"/>
    </row>
    <row r="9" spans="1:37" s="36" customFormat="1" ht="25.5">
      <c r="A9" s="1106" t="s">
        <v>37</v>
      </c>
      <c r="B9" s="1107" t="s">
        <v>797</v>
      </c>
      <c r="C9" s="1098" t="s">
        <v>20</v>
      </c>
      <c r="D9" s="1099" t="s">
        <v>1014</v>
      </c>
      <c r="E9" s="1099" t="s">
        <v>1172</v>
      </c>
      <c r="F9" s="1115">
        <v>2</v>
      </c>
      <c r="G9" s="1109" t="s">
        <v>5</v>
      </c>
      <c r="H9" s="1110" t="s">
        <v>5</v>
      </c>
      <c r="I9" s="1101" t="s">
        <v>5</v>
      </c>
      <c r="J9" s="1101" t="s">
        <v>5</v>
      </c>
      <c r="K9" s="1103" t="s">
        <v>5</v>
      </c>
      <c r="L9" s="1111" t="s">
        <v>5</v>
      </c>
      <c r="M9" s="1109" t="s">
        <v>5</v>
      </c>
      <c r="N9" s="1110" t="s">
        <v>5</v>
      </c>
      <c r="O9" s="1101" t="s">
        <v>5</v>
      </c>
      <c r="P9" s="1101" t="s">
        <v>5</v>
      </c>
      <c r="Q9" s="1103" t="s">
        <v>5</v>
      </c>
      <c r="R9" s="1111" t="s">
        <v>5</v>
      </c>
      <c r="S9" s="1109" t="s">
        <v>5</v>
      </c>
      <c r="T9" s="1110" t="s">
        <v>5</v>
      </c>
      <c r="U9" s="1101" t="s">
        <v>5</v>
      </c>
      <c r="V9" s="1101" t="s">
        <v>5</v>
      </c>
      <c r="W9" s="1101" t="s">
        <v>5</v>
      </c>
      <c r="X9" s="1103" t="s">
        <v>5</v>
      </c>
      <c r="Y9" s="1109" t="s">
        <v>5</v>
      </c>
      <c r="Z9" s="1110" t="s">
        <v>5</v>
      </c>
      <c r="AA9" s="1101" t="s">
        <v>5</v>
      </c>
      <c r="AB9" s="1101" t="s">
        <v>5</v>
      </c>
      <c r="AC9" s="1103" t="s">
        <v>5</v>
      </c>
      <c r="AD9" s="1110" t="s">
        <v>5</v>
      </c>
      <c r="AE9" s="1112" t="s">
        <v>955</v>
      </c>
      <c r="AF9" s="1101" t="s">
        <v>955</v>
      </c>
      <c r="AG9" s="1101" t="s">
        <v>955</v>
      </c>
      <c r="AH9" s="1101" t="s">
        <v>955</v>
      </c>
      <c r="AI9" s="1101" t="s">
        <v>955</v>
      </c>
      <c r="AJ9" s="1114" t="s">
        <v>955</v>
      </c>
      <c r="AK9" s="1105"/>
    </row>
    <row r="10" spans="1:37" s="36" customFormat="1" ht="12.75">
      <c r="A10" s="1096" t="s">
        <v>37</v>
      </c>
      <c r="B10" s="1097" t="s">
        <v>568</v>
      </c>
      <c r="C10" s="1098" t="s">
        <v>20</v>
      </c>
      <c r="D10" s="1099" t="s">
        <v>1014</v>
      </c>
      <c r="E10" s="1099" t="s">
        <v>1162</v>
      </c>
      <c r="F10" s="1100">
        <v>1</v>
      </c>
      <c r="G10" s="1071" t="s">
        <v>5</v>
      </c>
      <c r="H10" s="1096" t="s">
        <v>5</v>
      </c>
      <c r="I10" s="1101" t="s">
        <v>5</v>
      </c>
      <c r="J10" s="1101" t="s">
        <v>5</v>
      </c>
      <c r="K10" s="1102" t="s">
        <v>5</v>
      </c>
      <c r="L10" s="1101" t="s">
        <v>5</v>
      </c>
      <c r="M10" s="1071" t="s">
        <v>5</v>
      </c>
      <c r="N10" s="1096" t="s">
        <v>5</v>
      </c>
      <c r="O10" s="1101" t="s">
        <v>5</v>
      </c>
      <c r="P10" s="1101" t="s">
        <v>5</v>
      </c>
      <c r="Q10" s="1102" t="s">
        <v>5</v>
      </c>
      <c r="R10" s="1101" t="s">
        <v>5</v>
      </c>
      <c r="S10" s="1071" t="s">
        <v>5</v>
      </c>
      <c r="T10" s="1096" t="s">
        <v>5</v>
      </c>
      <c r="U10" s="1101" t="s">
        <v>5</v>
      </c>
      <c r="V10" s="1101" t="s">
        <v>5</v>
      </c>
      <c r="W10" s="1101" t="s">
        <v>5</v>
      </c>
      <c r="X10" s="1102" t="s">
        <v>5</v>
      </c>
      <c r="Y10" s="1071" t="s">
        <v>5</v>
      </c>
      <c r="Z10" s="1096" t="s">
        <v>5</v>
      </c>
      <c r="AA10" s="1101" t="s">
        <v>5</v>
      </c>
      <c r="AB10" s="1101" t="s">
        <v>5</v>
      </c>
      <c r="AC10" s="1102" t="s">
        <v>5</v>
      </c>
      <c r="AD10" s="1101" t="s">
        <v>5</v>
      </c>
      <c r="AE10" s="1071" t="s">
        <v>955</v>
      </c>
      <c r="AF10" s="1101" t="s">
        <v>955</v>
      </c>
      <c r="AG10" s="1101" t="s">
        <v>955</v>
      </c>
      <c r="AH10" s="1101" t="s">
        <v>955</v>
      </c>
      <c r="AI10" s="1116" t="s">
        <v>955</v>
      </c>
      <c r="AJ10" s="1104" t="s">
        <v>955</v>
      </c>
      <c r="AK10" s="1105" t="s">
        <v>1161</v>
      </c>
    </row>
    <row r="11" spans="1:37" s="36" customFormat="1" ht="12.75">
      <c r="A11" s="1106" t="s">
        <v>37</v>
      </c>
      <c r="B11" s="1107" t="s">
        <v>1057</v>
      </c>
      <c r="C11" s="1098" t="s">
        <v>20</v>
      </c>
      <c r="D11" s="1099" t="s">
        <v>1014</v>
      </c>
      <c r="E11" s="1099" t="s">
        <v>906</v>
      </c>
      <c r="F11" s="1108">
        <v>2</v>
      </c>
      <c r="G11" s="1109"/>
      <c r="H11" s="1110"/>
      <c r="I11" s="1101"/>
      <c r="J11" s="1101"/>
      <c r="K11" s="1103" t="s">
        <v>5</v>
      </c>
      <c r="L11" s="1111"/>
      <c r="M11" s="1109"/>
      <c r="N11" s="1110"/>
      <c r="O11" s="1101"/>
      <c r="P11" s="1101"/>
      <c r="Q11" s="1103" t="s">
        <v>5</v>
      </c>
      <c r="R11" s="1111"/>
      <c r="S11" s="1109"/>
      <c r="T11" s="1110"/>
      <c r="U11" s="1101"/>
      <c r="V11" s="1101"/>
      <c r="W11" s="1103" t="s">
        <v>5</v>
      </c>
      <c r="X11" s="1111"/>
      <c r="Y11" s="1109"/>
      <c r="Z11" s="1110"/>
      <c r="AA11" s="1101"/>
      <c r="AB11" s="1101"/>
      <c r="AC11" s="1103" t="s">
        <v>5</v>
      </c>
      <c r="AD11" s="1111"/>
      <c r="AE11" s="1112" t="s">
        <v>955</v>
      </c>
      <c r="AF11" s="1113" t="s">
        <v>955</v>
      </c>
      <c r="AG11" s="1113" t="s">
        <v>955</v>
      </c>
      <c r="AH11" s="1113" t="s">
        <v>955</v>
      </c>
      <c r="AI11" s="1113" t="s">
        <v>955</v>
      </c>
      <c r="AJ11" s="1114" t="s">
        <v>955</v>
      </c>
      <c r="AK11" s="1105"/>
    </row>
    <row r="12" spans="1:37" s="36" customFormat="1" ht="12.75">
      <c r="A12" s="1106" t="s">
        <v>37</v>
      </c>
      <c r="B12" s="1107" t="s">
        <v>1163</v>
      </c>
      <c r="C12" s="1098" t="s">
        <v>20</v>
      </c>
      <c r="D12" s="1099" t="s">
        <v>1014</v>
      </c>
      <c r="E12" s="1099" t="s">
        <v>1080</v>
      </c>
      <c r="F12" s="1117">
        <v>2</v>
      </c>
      <c r="G12" s="1118"/>
      <c r="H12" s="1119"/>
      <c r="I12" s="1101"/>
      <c r="J12" s="1101"/>
      <c r="K12" s="1120" t="s">
        <v>5</v>
      </c>
      <c r="L12" s="1121" t="s">
        <v>5</v>
      </c>
      <c r="M12" s="1118" t="s">
        <v>955</v>
      </c>
      <c r="N12" s="1122" t="s">
        <v>955</v>
      </c>
      <c r="O12" s="1101" t="s">
        <v>955</v>
      </c>
      <c r="P12" s="1101" t="s">
        <v>955</v>
      </c>
      <c r="Q12" s="1116" t="s">
        <v>955</v>
      </c>
      <c r="R12" s="1123" t="s">
        <v>955</v>
      </c>
      <c r="S12" s="1118" t="s">
        <v>955</v>
      </c>
      <c r="T12" s="1119" t="s">
        <v>955</v>
      </c>
      <c r="U12" s="1101" t="s">
        <v>955</v>
      </c>
      <c r="V12" s="1101" t="s">
        <v>955</v>
      </c>
      <c r="W12" s="1101" t="s">
        <v>955</v>
      </c>
      <c r="X12" s="1120" t="s">
        <v>955</v>
      </c>
      <c r="Y12" s="1118" t="s">
        <v>955</v>
      </c>
      <c r="Z12" s="1119" t="s">
        <v>955</v>
      </c>
      <c r="AA12" s="1101" t="s">
        <v>955</v>
      </c>
      <c r="AB12" s="1101" t="s">
        <v>955</v>
      </c>
      <c r="AC12" s="1120" t="s">
        <v>955</v>
      </c>
      <c r="AD12" s="1119" t="s">
        <v>955</v>
      </c>
      <c r="AE12" s="1124" t="s">
        <v>955</v>
      </c>
      <c r="AF12" s="1101" t="s">
        <v>955</v>
      </c>
      <c r="AG12" s="1101" t="s">
        <v>955</v>
      </c>
      <c r="AH12" s="1123" t="s">
        <v>955</v>
      </c>
      <c r="AI12" s="1111" t="s">
        <v>955</v>
      </c>
      <c r="AJ12" s="1104" t="s">
        <v>955</v>
      </c>
      <c r="AK12" s="1125"/>
    </row>
    <row r="13" spans="1:37" s="36" customFormat="1" ht="25.5">
      <c r="A13" s="1106" t="s">
        <v>37</v>
      </c>
      <c r="B13" s="1107" t="s">
        <v>1062</v>
      </c>
      <c r="C13" s="1098" t="s">
        <v>20</v>
      </c>
      <c r="D13" s="1099" t="s">
        <v>1014</v>
      </c>
      <c r="E13" s="1099" t="s">
        <v>1063</v>
      </c>
      <c r="F13" s="1126">
        <v>1</v>
      </c>
      <c r="G13" s="1109" t="s">
        <v>5</v>
      </c>
      <c r="H13" s="1110" t="s">
        <v>5</v>
      </c>
      <c r="I13" s="1101" t="s">
        <v>5</v>
      </c>
      <c r="J13" s="1101" t="s">
        <v>5</v>
      </c>
      <c r="K13" s="1103" t="s">
        <v>5</v>
      </c>
      <c r="L13" s="1111" t="s">
        <v>5</v>
      </c>
      <c r="M13" s="1109" t="s">
        <v>5</v>
      </c>
      <c r="N13" s="1110" t="s">
        <v>5</v>
      </c>
      <c r="O13" s="1101" t="s">
        <v>5</v>
      </c>
      <c r="P13" s="1101" t="s">
        <v>5</v>
      </c>
      <c r="Q13" s="1103" t="s">
        <v>5</v>
      </c>
      <c r="R13" s="1111" t="s">
        <v>5</v>
      </c>
      <c r="S13" s="1109" t="s">
        <v>5</v>
      </c>
      <c r="T13" s="1110" t="s">
        <v>5</v>
      </c>
      <c r="U13" s="1101" t="s">
        <v>5</v>
      </c>
      <c r="V13" s="1101" t="s">
        <v>5</v>
      </c>
      <c r="W13" s="1101" t="s">
        <v>5</v>
      </c>
      <c r="X13" s="1103" t="s">
        <v>5</v>
      </c>
      <c r="Y13" s="1109" t="s">
        <v>5</v>
      </c>
      <c r="Z13" s="1110" t="s">
        <v>5</v>
      </c>
      <c r="AA13" s="1101" t="s">
        <v>5</v>
      </c>
      <c r="AB13" s="1101" t="s">
        <v>5</v>
      </c>
      <c r="AC13" s="1103" t="s">
        <v>5</v>
      </c>
      <c r="AD13" s="1110" t="s">
        <v>5</v>
      </c>
      <c r="AE13" s="1127" t="s">
        <v>5</v>
      </c>
      <c r="AF13" s="1128"/>
      <c r="AG13" s="1128"/>
      <c r="AH13" s="1128" t="s">
        <v>5</v>
      </c>
      <c r="AI13" s="1128"/>
      <c r="AJ13" s="1129"/>
      <c r="AK13" s="1105"/>
    </row>
    <row r="14" spans="1:37" s="36" customFormat="1" ht="12.75">
      <c r="A14" s="1110" t="s">
        <v>37</v>
      </c>
      <c r="B14" s="1107" t="s">
        <v>1062</v>
      </c>
      <c r="C14" s="1098" t="s">
        <v>20</v>
      </c>
      <c r="D14" s="1101" t="s">
        <v>1014</v>
      </c>
      <c r="E14" s="1099" t="s">
        <v>1064</v>
      </c>
      <c r="F14" s="1108">
        <v>1</v>
      </c>
      <c r="G14" s="1112" t="s">
        <v>5</v>
      </c>
      <c r="H14" s="1110" t="s">
        <v>5</v>
      </c>
      <c r="I14" s="1101" t="s">
        <v>5</v>
      </c>
      <c r="J14" s="1101" t="s">
        <v>5</v>
      </c>
      <c r="K14" s="1103" t="s">
        <v>5</v>
      </c>
      <c r="L14" s="1111" t="s">
        <v>5</v>
      </c>
      <c r="M14" s="1112" t="s">
        <v>5</v>
      </c>
      <c r="N14" s="1110" t="s">
        <v>5</v>
      </c>
      <c r="O14" s="1101" t="s">
        <v>5</v>
      </c>
      <c r="P14" s="1101" t="s">
        <v>5</v>
      </c>
      <c r="Q14" s="1103" t="s">
        <v>5</v>
      </c>
      <c r="R14" s="1111" t="s">
        <v>5</v>
      </c>
      <c r="S14" s="1112" t="s">
        <v>5</v>
      </c>
      <c r="T14" s="1110" t="s">
        <v>5</v>
      </c>
      <c r="U14" s="1101" t="s">
        <v>5</v>
      </c>
      <c r="V14" s="1101" t="s">
        <v>5</v>
      </c>
      <c r="W14" s="1101" t="s">
        <v>5</v>
      </c>
      <c r="X14" s="1103" t="s">
        <v>5</v>
      </c>
      <c r="Y14" s="1112" t="s">
        <v>5</v>
      </c>
      <c r="Z14" s="1110" t="s">
        <v>5</v>
      </c>
      <c r="AA14" s="1101" t="s">
        <v>5</v>
      </c>
      <c r="AB14" s="1101" t="s">
        <v>5</v>
      </c>
      <c r="AC14" s="1103" t="s">
        <v>5</v>
      </c>
      <c r="AD14" s="1111" t="s">
        <v>5</v>
      </c>
      <c r="AE14" s="1112" t="s">
        <v>5</v>
      </c>
      <c r="AF14" s="1111" t="s">
        <v>5</v>
      </c>
      <c r="AG14" s="1111" t="s">
        <v>5</v>
      </c>
      <c r="AH14" s="1111" t="s">
        <v>5</v>
      </c>
      <c r="AI14" s="1111" t="s">
        <v>5</v>
      </c>
      <c r="AJ14" s="1130" t="s">
        <v>5</v>
      </c>
      <c r="AK14" s="1105"/>
    </row>
    <row r="15" spans="1:37" s="36" customFormat="1" ht="12.75">
      <c r="A15" s="1106" t="s">
        <v>37</v>
      </c>
      <c r="B15" s="1107" t="s">
        <v>801</v>
      </c>
      <c r="C15" s="1098" t="s">
        <v>20</v>
      </c>
      <c r="D15" s="1099" t="s">
        <v>1014</v>
      </c>
      <c r="E15" s="1099" t="s">
        <v>906</v>
      </c>
      <c r="F15" s="1131">
        <v>2</v>
      </c>
      <c r="G15" s="1109" t="s">
        <v>5</v>
      </c>
      <c r="H15" s="1110" t="s">
        <v>5</v>
      </c>
      <c r="I15" s="1101" t="s">
        <v>5</v>
      </c>
      <c r="J15" s="1101" t="s">
        <v>5</v>
      </c>
      <c r="K15" s="1103" t="s">
        <v>5</v>
      </c>
      <c r="L15" s="1111" t="s">
        <v>5</v>
      </c>
      <c r="M15" s="1109" t="s">
        <v>955</v>
      </c>
      <c r="N15" s="1122" t="s">
        <v>955</v>
      </c>
      <c r="O15" s="1101" t="s">
        <v>955</v>
      </c>
      <c r="P15" s="1101" t="s">
        <v>955</v>
      </c>
      <c r="Q15" s="1116" t="s">
        <v>955</v>
      </c>
      <c r="R15" s="1123" t="s">
        <v>955</v>
      </c>
      <c r="S15" s="1109" t="s">
        <v>955</v>
      </c>
      <c r="T15" s="1110" t="s">
        <v>955</v>
      </c>
      <c r="U15" s="1101" t="s">
        <v>955</v>
      </c>
      <c r="V15" s="1101" t="s">
        <v>955</v>
      </c>
      <c r="W15" s="1101" t="s">
        <v>955</v>
      </c>
      <c r="X15" s="1103" t="s">
        <v>955</v>
      </c>
      <c r="Y15" s="1109" t="s">
        <v>955</v>
      </c>
      <c r="Z15" s="1110" t="s">
        <v>955</v>
      </c>
      <c r="AA15" s="1101" t="s">
        <v>955</v>
      </c>
      <c r="AB15" s="1101" t="s">
        <v>955</v>
      </c>
      <c r="AC15" s="1103" t="s">
        <v>955</v>
      </c>
      <c r="AD15" s="1110" t="s">
        <v>955</v>
      </c>
      <c r="AE15" s="1112" t="s">
        <v>955</v>
      </c>
      <c r="AF15" s="1101" t="s">
        <v>955</v>
      </c>
      <c r="AG15" s="1101" t="s">
        <v>955</v>
      </c>
      <c r="AH15" s="1101" t="s">
        <v>955</v>
      </c>
      <c r="AI15" s="1101" t="s">
        <v>955</v>
      </c>
      <c r="AJ15" s="1114" t="s">
        <v>955</v>
      </c>
      <c r="AK15" s="1105"/>
    </row>
    <row r="16" spans="1:37" s="36" customFormat="1" ht="12.75">
      <c r="A16" s="1106" t="s">
        <v>37</v>
      </c>
      <c r="B16" s="1107" t="s">
        <v>1077</v>
      </c>
      <c r="C16" s="1098" t="s">
        <v>20</v>
      </c>
      <c r="D16" s="1099" t="s">
        <v>1014</v>
      </c>
      <c r="E16" s="1099" t="s">
        <v>1078</v>
      </c>
      <c r="F16" s="1131">
        <v>2</v>
      </c>
      <c r="G16" s="1109" t="s">
        <v>955</v>
      </c>
      <c r="H16" s="1106" t="s">
        <v>955</v>
      </c>
      <c r="I16" s="1101" t="s">
        <v>955</v>
      </c>
      <c r="J16" s="1101" t="s">
        <v>955</v>
      </c>
      <c r="K16" s="1103" t="s">
        <v>955</v>
      </c>
      <c r="L16" s="1103" t="s">
        <v>955</v>
      </c>
      <c r="M16" s="1112" t="s">
        <v>5</v>
      </c>
      <c r="N16" s="1122"/>
      <c r="O16" s="1101"/>
      <c r="P16" s="1116"/>
      <c r="Q16" s="1116" t="s">
        <v>5</v>
      </c>
      <c r="R16" s="1123"/>
      <c r="S16" s="1112" t="s">
        <v>5</v>
      </c>
      <c r="T16" s="1110"/>
      <c r="U16" s="1101"/>
      <c r="V16" s="1116"/>
      <c r="W16" s="1116" t="s">
        <v>5</v>
      </c>
      <c r="X16" s="1123"/>
      <c r="Y16" s="1112" t="s">
        <v>5</v>
      </c>
      <c r="Z16" s="1110"/>
      <c r="AA16" s="1101"/>
      <c r="AB16" s="1116"/>
      <c r="AC16" s="1116" t="s">
        <v>5</v>
      </c>
      <c r="AD16" s="1123"/>
      <c r="AE16" s="1112" t="s">
        <v>955</v>
      </c>
      <c r="AF16" s="1101" t="s">
        <v>955</v>
      </c>
      <c r="AG16" s="1101" t="s">
        <v>955</v>
      </c>
      <c r="AH16" s="1101" t="s">
        <v>955</v>
      </c>
      <c r="AI16" s="1101" t="s">
        <v>955</v>
      </c>
      <c r="AJ16" s="1114" t="s">
        <v>955</v>
      </c>
      <c r="AK16" s="1105"/>
    </row>
    <row r="17" spans="1:37" s="36" customFormat="1" ht="12.75">
      <c r="A17" s="1110" t="s">
        <v>37</v>
      </c>
      <c r="B17" s="1107" t="s">
        <v>1079</v>
      </c>
      <c r="C17" s="1098" t="s">
        <v>20</v>
      </c>
      <c r="D17" s="1101" t="s">
        <v>1014</v>
      </c>
      <c r="E17" s="1099" t="s">
        <v>1080</v>
      </c>
      <c r="F17" s="1108">
        <v>1</v>
      </c>
      <c r="G17" s="1112" t="s">
        <v>5</v>
      </c>
      <c r="H17" s="1110" t="s">
        <v>5</v>
      </c>
      <c r="I17" s="1101" t="s">
        <v>5</v>
      </c>
      <c r="J17" s="1101" t="s">
        <v>5</v>
      </c>
      <c r="K17" s="1103" t="s">
        <v>5</v>
      </c>
      <c r="L17" s="1111" t="s">
        <v>5</v>
      </c>
      <c r="M17" s="1112" t="s">
        <v>5</v>
      </c>
      <c r="N17" s="1110" t="s">
        <v>5</v>
      </c>
      <c r="O17" s="1101" t="s">
        <v>5</v>
      </c>
      <c r="P17" s="1101" t="s">
        <v>5</v>
      </c>
      <c r="Q17" s="1103" t="s">
        <v>5</v>
      </c>
      <c r="R17" s="1111" t="s">
        <v>5</v>
      </c>
      <c r="S17" s="1112" t="s">
        <v>5</v>
      </c>
      <c r="T17" s="1110" t="s">
        <v>5</v>
      </c>
      <c r="U17" s="1101" t="s">
        <v>5</v>
      </c>
      <c r="V17" s="1101" t="s">
        <v>5</v>
      </c>
      <c r="W17" s="1101" t="s">
        <v>5</v>
      </c>
      <c r="X17" s="1103" t="s">
        <v>5</v>
      </c>
      <c r="Y17" s="1112" t="s">
        <v>5</v>
      </c>
      <c r="Z17" s="1110" t="s">
        <v>5</v>
      </c>
      <c r="AA17" s="1101" t="s">
        <v>5</v>
      </c>
      <c r="AB17" s="1101" t="s">
        <v>5</v>
      </c>
      <c r="AC17" s="1103" t="s">
        <v>5</v>
      </c>
      <c r="AD17" s="1111" t="s">
        <v>5</v>
      </c>
      <c r="AE17" s="1109" t="s">
        <v>955</v>
      </c>
      <c r="AF17" s="1103" t="s">
        <v>955</v>
      </c>
      <c r="AG17" s="1103" t="s">
        <v>955</v>
      </c>
      <c r="AH17" s="1103" t="s">
        <v>955</v>
      </c>
      <c r="AI17" s="1103" t="s">
        <v>955</v>
      </c>
      <c r="AJ17" s="1104" t="s">
        <v>955</v>
      </c>
      <c r="AK17" s="1105"/>
    </row>
    <row r="18" spans="1:37" s="36" customFormat="1" ht="12.75">
      <c r="A18" s="1110" t="s">
        <v>37</v>
      </c>
      <c r="B18" s="1107" t="s">
        <v>1081</v>
      </c>
      <c r="C18" s="1098" t="s">
        <v>20</v>
      </c>
      <c r="D18" s="1101" t="s">
        <v>1014</v>
      </c>
      <c r="E18" s="1099" t="s">
        <v>1080</v>
      </c>
      <c r="F18" s="1108">
        <v>1</v>
      </c>
      <c r="G18" s="1112" t="s">
        <v>5</v>
      </c>
      <c r="H18" s="1110" t="s">
        <v>5</v>
      </c>
      <c r="I18" s="1101" t="s">
        <v>5</v>
      </c>
      <c r="J18" s="1101" t="s">
        <v>5</v>
      </c>
      <c r="K18" s="1103" t="s">
        <v>5</v>
      </c>
      <c r="L18" s="1111" t="s">
        <v>5</v>
      </c>
      <c r="M18" s="1112" t="s">
        <v>5</v>
      </c>
      <c r="N18" s="1110" t="s">
        <v>5</v>
      </c>
      <c r="O18" s="1101" t="s">
        <v>5</v>
      </c>
      <c r="P18" s="1101" t="s">
        <v>5</v>
      </c>
      <c r="Q18" s="1103" t="s">
        <v>5</v>
      </c>
      <c r="R18" s="1111" t="s">
        <v>5</v>
      </c>
      <c r="S18" s="1112" t="s">
        <v>5</v>
      </c>
      <c r="T18" s="1110" t="s">
        <v>5</v>
      </c>
      <c r="U18" s="1101" t="s">
        <v>5</v>
      </c>
      <c r="V18" s="1101" t="s">
        <v>5</v>
      </c>
      <c r="W18" s="1101" t="s">
        <v>5</v>
      </c>
      <c r="X18" s="1103" t="s">
        <v>5</v>
      </c>
      <c r="Y18" s="1112" t="s">
        <v>5</v>
      </c>
      <c r="Z18" s="1110" t="s">
        <v>5</v>
      </c>
      <c r="AA18" s="1101" t="s">
        <v>5</v>
      </c>
      <c r="AB18" s="1101" t="s">
        <v>5</v>
      </c>
      <c r="AC18" s="1103" t="s">
        <v>5</v>
      </c>
      <c r="AD18" s="1111" t="s">
        <v>5</v>
      </c>
      <c r="AE18" s="1109" t="s">
        <v>955</v>
      </c>
      <c r="AF18" s="1103" t="s">
        <v>955</v>
      </c>
      <c r="AG18" s="1103" t="s">
        <v>955</v>
      </c>
      <c r="AH18" s="1103" t="s">
        <v>955</v>
      </c>
      <c r="AI18" s="1103" t="s">
        <v>955</v>
      </c>
      <c r="AJ18" s="1104" t="s">
        <v>955</v>
      </c>
      <c r="AK18" s="1105"/>
    </row>
    <row r="19" spans="1:37" s="36" customFormat="1" ht="12.75">
      <c r="A19" s="1110" t="s">
        <v>37</v>
      </c>
      <c r="B19" s="1107" t="s">
        <v>1081</v>
      </c>
      <c r="C19" s="1098" t="s">
        <v>20</v>
      </c>
      <c r="D19" s="1101" t="s">
        <v>1014</v>
      </c>
      <c r="E19" s="1099" t="s">
        <v>1083</v>
      </c>
      <c r="F19" s="1108">
        <v>1</v>
      </c>
      <c r="G19" s="1112" t="s">
        <v>5</v>
      </c>
      <c r="H19" s="1110" t="s">
        <v>5</v>
      </c>
      <c r="I19" s="1101" t="s">
        <v>5</v>
      </c>
      <c r="J19" s="1101" t="s">
        <v>5</v>
      </c>
      <c r="K19" s="1103" t="s">
        <v>5</v>
      </c>
      <c r="L19" s="1111" t="s">
        <v>5</v>
      </c>
      <c r="M19" s="1112" t="s">
        <v>5</v>
      </c>
      <c r="N19" s="1110" t="s">
        <v>5</v>
      </c>
      <c r="O19" s="1101" t="s">
        <v>5</v>
      </c>
      <c r="P19" s="1101" t="s">
        <v>5</v>
      </c>
      <c r="Q19" s="1103" t="s">
        <v>5</v>
      </c>
      <c r="R19" s="1111" t="s">
        <v>5</v>
      </c>
      <c r="S19" s="1112" t="s">
        <v>5</v>
      </c>
      <c r="T19" s="1110" t="s">
        <v>5</v>
      </c>
      <c r="U19" s="1101" t="s">
        <v>5</v>
      </c>
      <c r="V19" s="1101" t="s">
        <v>5</v>
      </c>
      <c r="W19" s="1101" t="s">
        <v>5</v>
      </c>
      <c r="X19" s="1103" t="s">
        <v>5</v>
      </c>
      <c r="Y19" s="1112" t="s">
        <v>5</v>
      </c>
      <c r="Z19" s="1110" t="s">
        <v>5</v>
      </c>
      <c r="AA19" s="1101" t="s">
        <v>5</v>
      </c>
      <c r="AB19" s="1101" t="s">
        <v>5</v>
      </c>
      <c r="AC19" s="1103" t="s">
        <v>5</v>
      </c>
      <c r="AD19" s="1111" t="s">
        <v>5</v>
      </c>
      <c r="AE19" s="1109" t="s">
        <v>955</v>
      </c>
      <c r="AF19" s="1103" t="s">
        <v>955</v>
      </c>
      <c r="AG19" s="1103" t="s">
        <v>955</v>
      </c>
      <c r="AH19" s="1103" t="s">
        <v>955</v>
      </c>
      <c r="AI19" s="1103" t="s">
        <v>955</v>
      </c>
      <c r="AJ19" s="1104" t="s">
        <v>955</v>
      </c>
      <c r="AK19" s="1105"/>
    </row>
    <row r="20" spans="1:37" s="36" customFormat="1" ht="25.5">
      <c r="A20" s="1110" t="s">
        <v>37</v>
      </c>
      <c r="B20" s="1107" t="s">
        <v>1164</v>
      </c>
      <c r="C20" s="1098" t="s">
        <v>20</v>
      </c>
      <c r="D20" s="1101" t="s">
        <v>1014</v>
      </c>
      <c r="E20" s="1099" t="s">
        <v>1090</v>
      </c>
      <c r="F20" s="1108">
        <v>1</v>
      </c>
      <c r="G20" s="1112" t="s">
        <v>5</v>
      </c>
      <c r="H20" s="1110" t="s">
        <v>5</v>
      </c>
      <c r="I20" s="1101" t="s">
        <v>5</v>
      </c>
      <c r="J20" s="1101" t="s">
        <v>5</v>
      </c>
      <c r="K20" s="1103" t="s">
        <v>5</v>
      </c>
      <c r="L20" s="1111" t="s">
        <v>5</v>
      </c>
      <c r="M20" s="1112" t="s">
        <v>5</v>
      </c>
      <c r="N20" s="1110" t="s">
        <v>5</v>
      </c>
      <c r="O20" s="1101" t="s">
        <v>5</v>
      </c>
      <c r="P20" s="1101" t="s">
        <v>5</v>
      </c>
      <c r="Q20" s="1103" t="s">
        <v>5</v>
      </c>
      <c r="R20" s="1111" t="s">
        <v>5</v>
      </c>
      <c r="S20" s="1112" t="s">
        <v>5</v>
      </c>
      <c r="T20" s="1110" t="s">
        <v>5</v>
      </c>
      <c r="U20" s="1101" t="s">
        <v>5</v>
      </c>
      <c r="V20" s="1101" t="s">
        <v>5</v>
      </c>
      <c r="W20" s="1101" t="s">
        <v>5</v>
      </c>
      <c r="X20" s="1103" t="s">
        <v>5</v>
      </c>
      <c r="Y20" s="1112" t="s">
        <v>5</v>
      </c>
      <c r="Z20" s="1110" t="s">
        <v>5</v>
      </c>
      <c r="AA20" s="1101" t="s">
        <v>5</v>
      </c>
      <c r="AB20" s="1101" t="s">
        <v>5</v>
      </c>
      <c r="AC20" s="1103" t="s">
        <v>5</v>
      </c>
      <c r="AD20" s="1111" t="s">
        <v>5</v>
      </c>
      <c r="AE20" s="1109" t="s">
        <v>955</v>
      </c>
      <c r="AF20" s="1103" t="s">
        <v>955</v>
      </c>
      <c r="AG20" s="1103" t="s">
        <v>955</v>
      </c>
      <c r="AH20" s="1103" t="s">
        <v>955</v>
      </c>
      <c r="AI20" s="1103" t="s">
        <v>955</v>
      </c>
      <c r="AJ20" s="1104" t="s">
        <v>955</v>
      </c>
      <c r="AK20" s="1105"/>
    </row>
    <row r="21" spans="1:37" s="36" customFormat="1" ht="25.5">
      <c r="A21" s="1110" t="s">
        <v>37</v>
      </c>
      <c r="B21" s="1107" t="s">
        <v>1165</v>
      </c>
      <c r="C21" s="1098" t="s">
        <v>20</v>
      </c>
      <c r="D21" s="1101" t="s">
        <v>1014</v>
      </c>
      <c r="E21" s="1099" t="s">
        <v>1090</v>
      </c>
      <c r="F21" s="1108">
        <v>1</v>
      </c>
      <c r="G21" s="1112" t="s">
        <v>5</v>
      </c>
      <c r="H21" s="1110" t="s">
        <v>5</v>
      </c>
      <c r="I21" s="1101" t="s">
        <v>5</v>
      </c>
      <c r="J21" s="1101" t="s">
        <v>5</v>
      </c>
      <c r="K21" s="1103" t="s">
        <v>5</v>
      </c>
      <c r="L21" s="1111" t="s">
        <v>5</v>
      </c>
      <c r="M21" s="1112" t="s">
        <v>5</v>
      </c>
      <c r="N21" s="1110" t="s">
        <v>5</v>
      </c>
      <c r="O21" s="1101" t="s">
        <v>5</v>
      </c>
      <c r="P21" s="1101" t="s">
        <v>5</v>
      </c>
      <c r="Q21" s="1103" t="s">
        <v>5</v>
      </c>
      <c r="R21" s="1111" t="s">
        <v>5</v>
      </c>
      <c r="S21" s="1112" t="s">
        <v>5</v>
      </c>
      <c r="T21" s="1110" t="s">
        <v>5</v>
      </c>
      <c r="U21" s="1101" t="s">
        <v>5</v>
      </c>
      <c r="V21" s="1101" t="s">
        <v>5</v>
      </c>
      <c r="W21" s="1101" t="s">
        <v>5</v>
      </c>
      <c r="X21" s="1103" t="s">
        <v>5</v>
      </c>
      <c r="Y21" s="1112" t="s">
        <v>5</v>
      </c>
      <c r="Z21" s="1110" t="s">
        <v>5</v>
      </c>
      <c r="AA21" s="1101" t="s">
        <v>5</v>
      </c>
      <c r="AB21" s="1101" t="s">
        <v>5</v>
      </c>
      <c r="AC21" s="1103" t="s">
        <v>5</v>
      </c>
      <c r="AD21" s="1111" t="s">
        <v>5</v>
      </c>
      <c r="AE21" s="1109" t="s">
        <v>955</v>
      </c>
      <c r="AF21" s="1103" t="s">
        <v>955</v>
      </c>
      <c r="AG21" s="1103" t="s">
        <v>955</v>
      </c>
      <c r="AH21" s="1103" t="s">
        <v>955</v>
      </c>
      <c r="AI21" s="1103" t="s">
        <v>955</v>
      </c>
      <c r="AJ21" s="1104" t="s">
        <v>955</v>
      </c>
      <c r="AK21" s="1105"/>
    </row>
    <row r="22" spans="1:37" s="36" customFormat="1" ht="12.75">
      <c r="A22" s="1110" t="s">
        <v>37</v>
      </c>
      <c r="B22" s="1107" t="s">
        <v>1164</v>
      </c>
      <c r="C22" s="1098" t="s">
        <v>20</v>
      </c>
      <c r="D22" s="1101" t="s">
        <v>1014</v>
      </c>
      <c r="E22" s="1099" t="s">
        <v>1080</v>
      </c>
      <c r="F22" s="1108">
        <v>1</v>
      </c>
      <c r="G22" s="1112" t="s">
        <v>5</v>
      </c>
      <c r="H22" s="1110" t="s">
        <v>5</v>
      </c>
      <c r="I22" s="1101" t="s">
        <v>5</v>
      </c>
      <c r="J22" s="1101" t="s">
        <v>5</v>
      </c>
      <c r="K22" s="1103" t="s">
        <v>5</v>
      </c>
      <c r="L22" s="1111" t="s">
        <v>5</v>
      </c>
      <c r="M22" s="1112" t="s">
        <v>5</v>
      </c>
      <c r="N22" s="1110" t="s">
        <v>5</v>
      </c>
      <c r="O22" s="1101" t="s">
        <v>5</v>
      </c>
      <c r="P22" s="1101" t="s">
        <v>5</v>
      </c>
      <c r="Q22" s="1103" t="s">
        <v>5</v>
      </c>
      <c r="R22" s="1111" t="s">
        <v>5</v>
      </c>
      <c r="S22" s="1112" t="s">
        <v>5</v>
      </c>
      <c r="T22" s="1110" t="s">
        <v>5</v>
      </c>
      <c r="U22" s="1101" t="s">
        <v>5</v>
      </c>
      <c r="V22" s="1101" t="s">
        <v>5</v>
      </c>
      <c r="W22" s="1101" t="s">
        <v>5</v>
      </c>
      <c r="X22" s="1103" t="s">
        <v>5</v>
      </c>
      <c r="Y22" s="1112" t="s">
        <v>5</v>
      </c>
      <c r="Z22" s="1110" t="s">
        <v>5</v>
      </c>
      <c r="AA22" s="1101" t="s">
        <v>5</v>
      </c>
      <c r="AB22" s="1101" t="s">
        <v>5</v>
      </c>
      <c r="AC22" s="1103" t="s">
        <v>5</v>
      </c>
      <c r="AD22" s="1111" t="s">
        <v>5</v>
      </c>
      <c r="AE22" s="1109" t="s">
        <v>955</v>
      </c>
      <c r="AF22" s="1103" t="s">
        <v>955</v>
      </c>
      <c r="AG22" s="1103" t="s">
        <v>955</v>
      </c>
      <c r="AH22" s="1103" t="s">
        <v>955</v>
      </c>
      <c r="AI22" s="1103" t="s">
        <v>955</v>
      </c>
      <c r="AJ22" s="1104" t="s">
        <v>955</v>
      </c>
      <c r="AK22" s="1105"/>
    </row>
    <row r="23" spans="1:37" s="36" customFormat="1" ht="12.75">
      <c r="A23" s="1110" t="s">
        <v>37</v>
      </c>
      <c r="B23" s="1107" t="s">
        <v>1165</v>
      </c>
      <c r="C23" s="1098" t="s">
        <v>20</v>
      </c>
      <c r="D23" s="1101" t="s">
        <v>1014</v>
      </c>
      <c r="E23" s="1099" t="s">
        <v>1080</v>
      </c>
      <c r="F23" s="1108">
        <v>1</v>
      </c>
      <c r="G23" s="1112" t="s">
        <v>5</v>
      </c>
      <c r="H23" s="1110" t="s">
        <v>5</v>
      </c>
      <c r="I23" s="1101" t="s">
        <v>5</v>
      </c>
      <c r="J23" s="1101" t="s">
        <v>5</v>
      </c>
      <c r="K23" s="1103" t="s">
        <v>5</v>
      </c>
      <c r="L23" s="1111" t="s">
        <v>5</v>
      </c>
      <c r="M23" s="1112" t="s">
        <v>5</v>
      </c>
      <c r="N23" s="1110" t="s">
        <v>5</v>
      </c>
      <c r="O23" s="1101" t="s">
        <v>5</v>
      </c>
      <c r="P23" s="1101" t="s">
        <v>5</v>
      </c>
      <c r="Q23" s="1103" t="s">
        <v>5</v>
      </c>
      <c r="R23" s="1111" t="s">
        <v>5</v>
      </c>
      <c r="S23" s="1112" t="s">
        <v>5</v>
      </c>
      <c r="T23" s="1110" t="s">
        <v>5</v>
      </c>
      <c r="U23" s="1101" t="s">
        <v>5</v>
      </c>
      <c r="V23" s="1101" t="s">
        <v>5</v>
      </c>
      <c r="W23" s="1101" t="s">
        <v>5</v>
      </c>
      <c r="X23" s="1103" t="s">
        <v>5</v>
      </c>
      <c r="Y23" s="1112" t="s">
        <v>5</v>
      </c>
      <c r="Z23" s="1110" t="s">
        <v>5</v>
      </c>
      <c r="AA23" s="1101" t="s">
        <v>5</v>
      </c>
      <c r="AB23" s="1101" t="s">
        <v>5</v>
      </c>
      <c r="AC23" s="1103" t="s">
        <v>5</v>
      </c>
      <c r="AD23" s="1111" t="s">
        <v>5</v>
      </c>
      <c r="AE23" s="1109" t="s">
        <v>955</v>
      </c>
      <c r="AF23" s="1103" t="s">
        <v>955</v>
      </c>
      <c r="AG23" s="1103" t="s">
        <v>955</v>
      </c>
      <c r="AH23" s="1103" t="s">
        <v>955</v>
      </c>
      <c r="AI23" s="1103" t="s">
        <v>955</v>
      </c>
      <c r="AJ23" s="1104" t="s">
        <v>955</v>
      </c>
      <c r="AK23" s="1105"/>
    </row>
    <row r="24" spans="1:37" s="36" customFormat="1" ht="25.5">
      <c r="A24" s="1106" t="s">
        <v>37</v>
      </c>
      <c r="B24" s="1107" t="s">
        <v>82</v>
      </c>
      <c r="C24" s="1098" t="s">
        <v>20</v>
      </c>
      <c r="D24" s="1099" t="s">
        <v>1014</v>
      </c>
      <c r="E24" s="1099" t="s">
        <v>1099</v>
      </c>
      <c r="F24" s="1126">
        <v>1</v>
      </c>
      <c r="G24" s="1109" t="s">
        <v>5</v>
      </c>
      <c r="H24" s="1110" t="s">
        <v>5</v>
      </c>
      <c r="I24" s="1101" t="s">
        <v>5</v>
      </c>
      <c r="J24" s="1101" t="s">
        <v>5</v>
      </c>
      <c r="K24" s="1103" t="s">
        <v>5</v>
      </c>
      <c r="L24" s="1111" t="s">
        <v>5</v>
      </c>
      <c r="M24" s="1109" t="s">
        <v>5</v>
      </c>
      <c r="N24" s="1110" t="s">
        <v>5</v>
      </c>
      <c r="O24" s="1101" t="s">
        <v>5</v>
      </c>
      <c r="P24" s="1101" t="s">
        <v>5</v>
      </c>
      <c r="Q24" s="1103" t="s">
        <v>5</v>
      </c>
      <c r="R24" s="1111" t="s">
        <v>5</v>
      </c>
      <c r="S24" s="1109" t="s">
        <v>5</v>
      </c>
      <c r="T24" s="1110" t="s">
        <v>5</v>
      </c>
      <c r="U24" s="1101" t="s">
        <v>5</v>
      </c>
      <c r="V24" s="1101" t="s">
        <v>5</v>
      </c>
      <c r="W24" s="1101" t="s">
        <v>5</v>
      </c>
      <c r="X24" s="1103" t="s">
        <v>5</v>
      </c>
      <c r="Y24" s="1109" t="s">
        <v>5</v>
      </c>
      <c r="Z24" s="1110" t="s">
        <v>5</v>
      </c>
      <c r="AA24" s="1101" t="s">
        <v>5</v>
      </c>
      <c r="AB24" s="1101" t="s">
        <v>5</v>
      </c>
      <c r="AC24" s="1103" t="s">
        <v>5</v>
      </c>
      <c r="AD24" s="1110" t="s">
        <v>5</v>
      </c>
      <c r="AE24" s="1112" t="s">
        <v>955</v>
      </c>
      <c r="AF24" s="1101" t="s">
        <v>955</v>
      </c>
      <c r="AG24" s="1101" t="s">
        <v>955</v>
      </c>
      <c r="AH24" s="1101" t="s">
        <v>955</v>
      </c>
      <c r="AI24" s="1101" t="s">
        <v>955</v>
      </c>
      <c r="AJ24" s="1114" t="s">
        <v>955</v>
      </c>
      <c r="AK24" s="1105"/>
    </row>
    <row r="25" spans="1:37" s="36" customFormat="1" ht="12.75">
      <c r="A25" s="1106" t="s">
        <v>37</v>
      </c>
      <c r="B25" s="1107" t="s">
        <v>82</v>
      </c>
      <c r="C25" s="1098" t="s">
        <v>20</v>
      </c>
      <c r="D25" s="1099" t="s">
        <v>1014</v>
      </c>
      <c r="E25" s="1099" t="s">
        <v>1100</v>
      </c>
      <c r="F25" s="1131">
        <v>1</v>
      </c>
      <c r="G25" s="1109" t="s">
        <v>5</v>
      </c>
      <c r="H25" s="1110" t="s">
        <v>5</v>
      </c>
      <c r="I25" s="1101" t="s">
        <v>5</v>
      </c>
      <c r="J25" s="1101" t="s">
        <v>5</v>
      </c>
      <c r="K25" s="1103" t="s">
        <v>5</v>
      </c>
      <c r="L25" s="1111" t="s">
        <v>5</v>
      </c>
      <c r="M25" s="1109" t="s">
        <v>5</v>
      </c>
      <c r="N25" s="1110" t="s">
        <v>5</v>
      </c>
      <c r="O25" s="1101" t="s">
        <v>5</v>
      </c>
      <c r="P25" s="1101" t="s">
        <v>5</v>
      </c>
      <c r="Q25" s="1103" t="s">
        <v>5</v>
      </c>
      <c r="R25" s="1111" t="s">
        <v>5</v>
      </c>
      <c r="S25" s="1109" t="s">
        <v>5</v>
      </c>
      <c r="T25" s="1110" t="s">
        <v>5</v>
      </c>
      <c r="U25" s="1101" t="s">
        <v>5</v>
      </c>
      <c r="V25" s="1101" t="s">
        <v>5</v>
      </c>
      <c r="W25" s="1101" t="s">
        <v>5</v>
      </c>
      <c r="X25" s="1103" t="s">
        <v>5</v>
      </c>
      <c r="Y25" s="1109" t="s">
        <v>5</v>
      </c>
      <c r="Z25" s="1110" t="s">
        <v>5</v>
      </c>
      <c r="AA25" s="1101" t="s">
        <v>5</v>
      </c>
      <c r="AB25" s="1101" t="s">
        <v>5</v>
      </c>
      <c r="AC25" s="1103" t="s">
        <v>5</v>
      </c>
      <c r="AD25" s="1110" t="s">
        <v>5</v>
      </c>
      <c r="AE25" s="1112" t="s">
        <v>955</v>
      </c>
      <c r="AF25" s="1101" t="s">
        <v>955</v>
      </c>
      <c r="AG25" s="1101" t="s">
        <v>955</v>
      </c>
      <c r="AH25" s="1101" t="s">
        <v>955</v>
      </c>
      <c r="AI25" s="1101" t="s">
        <v>955</v>
      </c>
      <c r="AJ25" s="1114" t="s">
        <v>955</v>
      </c>
      <c r="AK25" s="1105"/>
    </row>
    <row r="26" spans="1:37" s="36" customFormat="1" ht="12.75">
      <c r="A26" s="1110" t="s">
        <v>37</v>
      </c>
      <c r="B26" s="1107" t="s">
        <v>1102</v>
      </c>
      <c r="C26" s="1098" t="s">
        <v>20</v>
      </c>
      <c r="D26" s="1101" t="s">
        <v>1014</v>
      </c>
      <c r="E26" s="1099" t="s">
        <v>1103</v>
      </c>
      <c r="F26" s="1108">
        <v>1</v>
      </c>
      <c r="G26" s="1112" t="s">
        <v>5</v>
      </c>
      <c r="H26" s="1110" t="s">
        <v>5</v>
      </c>
      <c r="I26" s="1101" t="s">
        <v>5</v>
      </c>
      <c r="J26" s="1101" t="s">
        <v>5</v>
      </c>
      <c r="K26" s="1103" t="s">
        <v>5</v>
      </c>
      <c r="L26" s="1111" t="s">
        <v>5</v>
      </c>
      <c r="M26" s="1112" t="s">
        <v>5</v>
      </c>
      <c r="N26" s="1110" t="s">
        <v>5</v>
      </c>
      <c r="O26" s="1101" t="s">
        <v>5</v>
      </c>
      <c r="P26" s="1101" t="s">
        <v>5</v>
      </c>
      <c r="Q26" s="1103" t="s">
        <v>5</v>
      </c>
      <c r="R26" s="1111" t="s">
        <v>5</v>
      </c>
      <c r="S26" s="1112" t="s">
        <v>5</v>
      </c>
      <c r="T26" s="1110" t="s">
        <v>5</v>
      </c>
      <c r="U26" s="1101" t="s">
        <v>5</v>
      </c>
      <c r="V26" s="1101" t="s">
        <v>5</v>
      </c>
      <c r="W26" s="1101" t="s">
        <v>5</v>
      </c>
      <c r="X26" s="1103" t="s">
        <v>5</v>
      </c>
      <c r="Y26" s="1132" t="s">
        <v>1129</v>
      </c>
      <c r="Z26" s="1110"/>
      <c r="AA26" s="1101"/>
      <c r="AB26" s="1133" t="s">
        <v>1129</v>
      </c>
      <c r="AC26" s="1106"/>
      <c r="AD26" s="1111"/>
      <c r="AE26" s="1109" t="s">
        <v>955</v>
      </c>
      <c r="AF26" s="1103" t="s">
        <v>955</v>
      </c>
      <c r="AG26" s="1103" t="s">
        <v>955</v>
      </c>
      <c r="AH26" s="1103" t="s">
        <v>955</v>
      </c>
      <c r="AI26" s="1103" t="s">
        <v>955</v>
      </c>
      <c r="AJ26" s="1104" t="s">
        <v>955</v>
      </c>
      <c r="AK26" s="1134" t="s">
        <v>1129</v>
      </c>
    </row>
    <row r="27" spans="1:37" s="36" customFormat="1" ht="12.75">
      <c r="A27" s="1008" t="s">
        <v>37</v>
      </c>
      <c r="B27" s="1135" t="s">
        <v>1105</v>
      </c>
      <c r="C27" s="1098" t="s">
        <v>20</v>
      </c>
      <c r="D27" s="1099" t="s">
        <v>1014</v>
      </c>
      <c r="E27" s="1099" t="s">
        <v>906</v>
      </c>
      <c r="F27" s="1108">
        <v>2</v>
      </c>
      <c r="G27" s="1109"/>
      <c r="H27" s="1110"/>
      <c r="I27" s="1101"/>
      <c r="J27" s="1101"/>
      <c r="K27" s="1103" t="s">
        <v>5</v>
      </c>
      <c r="L27" s="1111"/>
      <c r="M27" s="1109"/>
      <c r="N27" s="1110"/>
      <c r="O27" s="1101"/>
      <c r="P27" s="1101"/>
      <c r="Q27" s="1103" t="s">
        <v>5</v>
      </c>
      <c r="R27" s="1111"/>
      <c r="S27" s="1109"/>
      <c r="T27" s="1110"/>
      <c r="U27" s="1101"/>
      <c r="V27" s="1101"/>
      <c r="W27" s="1103" t="s">
        <v>5</v>
      </c>
      <c r="X27" s="1111"/>
      <c r="Y27" s="1109"/>
      <c r="Z27" s="1110"/>
      <c r="AA27" s="1101"/>
      <c r="AB27" s="1101"/>
      <c r="AC27" s="1103" t="s">
        <v>5</v>
      </c>
      <c r="AD27" s="1111"/>
      <c r="AE27" s="1112" t="s">
        <v>955</v>
      </c>
      <c r="AF27" s="1113" t="s">
        <v>955</v>
      </c>
      <c r="AG27" s="1113" t="s">
        <v>955</v>
      </c>
      <c r="AH27" s="1113" t="s">
        <v>955</v>
      </c>
      <c r="AI27" s="1113" t="s">
        <v>955</v>
      </c>
      <c r="AJ27" s="1114" t="s">
        <v>955</v>
      </c>
      <c r="AK27" s="1105"/>
    </row>
    <row r="28" spans="1:37" s="36" customFormat="1" ht="12.75">
      <c r="A28" s="1106" t="s">
        <v>37</v>
      </c>
      <c r="B28" s="1107" t="s">
        <v>641</v>
      </c>
      <c r="C28" s="1098" t="s">
        <v>20</v>
      </c>
      <c r="D28" s="1099" t="s">
        <v>1014</v>
      </c>
      <c r="E28" s="1099" t="s">
        <v>906</v>
      </c>
      <c r="F28" s="1126">
        <v>2</v>
      </c>
      <c r="G28" s="1109" t="s">
        <v>5</v>
      </c>
      <c r="H28" s="1110" t="s">
        <v>5</v>
      </c>
      <c r="I28" s="1101" t="s">
        <v>5</v>
      </c>
      <c r="J28" s="1101" t="s">
        <v>5</v>
      </c>
      <c r="K28" s="1103" t="s">
        <v>5</v>
      </c>
      <c r="L28" s="1111" t="s">
        <v>5</v>
      </c>
      <c r="M28" s="1109" t="s">
        <v>5</v>
      </c>
      <c r="N28" s="1110" t="s">
        <v>5</v>
      </c>
      <c r="O28" s="1101" t="s">
        <v>5</v>
      </c>
      <c r="P28" s="1101" t="s">
        <v>5</v>
      </c>
      <c r="Q28" s="1103" t="s">
        <v>5</v>
      </c>
      <c r="R28" s="1111" t="s">
        <v>5</v>
      </c>
      <c r="S28" s="1109" t="s">
        <v>5</v>
      </c>
      <c r="T28" s="1110" t="s">
        <v>5</v>
      </c>
      <c r="U28" s="1101" t="s">
        <v>5</v>
      </c>
      <c r="V28" s="1101" t="s">
        <v>5</v>
      </c>
      <c r="W28" s="1101" t="s">
        <v>5</v>
      </c>
      <c r="X28" s="1103" t="s">
        <v>5</v>
      </c>
      <c r="Y28" s="1109" t="s">
        <v>5</v>
      </c>
      <c r="Z28" s="1110" t="s">
        <v>5</v>
      </c>
      <c r="AA28" s="1101" t="s">
        <v>5</v>
      </c>
      <c r="AB28" s="1101" t="s">
        <v>5</v>
      </c>
      <c r="AC28" s="1103" t="s">
        <v>5</v>
      </c>
      <c r="AD28" s="1110" t="s">
        <v>5</v>
      </c>
      <c r="AE28" s="1112" t="s">
        <v>955</v>
      </c>
      <c r="AF28" s="1101" t="s">
        <v>955</v>
      </c>
      <c r="AG28" s="1101" t="s">
        <v>955</v>
      </c>
      <c r="AH28" s="1101" t="s">
        <v>955</v>
      </c>
      <c r="AI28" s="1101" t="s">
        <v>955</v>
      </c>
      <c r="AJ28" s="1114" t="s">
        <v>955</v>
      </c>
      <c r="AK28" s="1105"/>
    </row>
    <row r="29" spans="1:37" s="36" customFormat="1" ht="12.75">
      <c r="A29" s="1011" t="s">
        <v>37</v>
      </c>
      <c r="B29" s="1136" t="s">
        <v>1107</v>
      </c>
      <c r="C29" s="1098" t="s">
        <v>20</v>
      </c>
      <c r="D29" s="1099" t="s">
        <v>1014</v>
      </c>
      <c r="E29" s="1099" t="s">
        <v>906</v>
      </c>
      <c r="F29" s="1108">
        <v>2</v>
      </c>
      <c r="G29" s="1109"/>
      <c r="H29" s="1110"/>
      <c r="I29" s="1101"/>
      <c r="J29" s="1101"/>
      <c r="K29" s="1103" t="s">
        <v>5</v>
      </c>
      <c r="L29" s="1111"/>
      <c r="M29" s="1109"/>
      <c r="N29" s="1110"/>
      <c r="O29" s="1101"/>
      <c r="P29" s="1101"/>
      <c r="Q29" s="1103" t="s">
        <v>5</v>
      </c>
      <c r="R29" s="1111"/>
      <c r="S29" s="1109"/>
      <c r="T29" s="1110"/>
      <c r="U29" s="1101"/>
      <c r="V29" s="1101"/>
      <c r="W29" s="1103" t="s">
        <v>5</v>
      </c>
      <c r="X29" s="1111"/>
      <c r="Y29" s="1109"/>
      <c r="Z29" s="1110"/>
      <c r="AA29" s="1101"/>
      <c r="AB29" s="1101"/>
      <c r="AC29" s="1103" t="s">
        <v>5</v>
      </c>
      <c r="AD29" s="1111"/>
      <c r="AE29" s="1112" t="s">
        <v>955</v>
      </c>
      <c r="AF29" s="1113" t="s">
        <v>955</v>
      </c>
      <c r="AG29" s="1113" t="s">
        <v>955</v>
      </c>
      <c r="AH29" s="1113" t="s">
        <v>955</v>
      </c>
      <c r="AI29" s="1113" t="s">
        <v>955</v>
      </c>
      <c r="AJ29" s="1114" t="s">
        <v>955</v>
      </c>
      <c r="AK29" s="1105"/>
    </row>
    <row r="30" spans="1:37" s="36" customFormat="1" ht="38.25">
      <c r="A30" s="1106" t="s">
        <v>37</v>
      </c>
      <c r="B30" s="1107" t="s">
        <v>1110</v>
      </c>
      <c r="C30" s="1098" t="s">
        <v>20</v>
      </c>
      <c r="D30" s="1099" t="s">
        <v>1014</v>
      </c>
      <c r="E30" s="1099" t="s">
        <v>1166</v>
      </c>
      <c r="F30" s="1131">
        <v>1</v>
      </c>
      <c r="G30" s="1109" t="s">
        <v>955</v>
      </c>
      <c r="H30" s="1110" t="s">
        <v>955</v>
      </c>
      <c r="I30" s="1101" t="s">
        <v>955</v>
      </c>
      <c r="J30" s="1101" t="s">
        <v>955</v>
      </c>
      <c r="K30" s="1103" t="s">
        <v>955</v>
      </c>
      <c r="L30" s="1111" t="s">
        <v>955</v>
      </c>
      <c r="M30" s="1109" t="s">
        <v>5</v>
      </c>
      <c r="N30" s="1110" t="s">
        <v>5</v>
      </c>
      <c r="O30" s="1101" t="s">
        <v>5</v>
      </c>
      <c r="P30" s="1101" t="s">
        <v>5</v>
      </c>
      <c r="Q30" s="1103" t="s">
        <v>5</v>
      </c>
      <c r="R30" s="1111" t="s">
        <v>5</v>
      </c>
      <c r="S30" s="1109" t="s">
        <v>5</v>
      </c>
      <c r="T30" s="1110" t="s">
        <v>5</v>
      </c>
      <c r="U30" s="1101" t="s">
        <v>5</v>
      </c>
      <c r="V30" s="1101" t="s">
        <v>5</v>
      </c>
      <c r="W30" s="1101" t="s">
        <v>5</v>
      </c>
      <c r="X30" s="1103" t="s">
        <v>5</v>
      </c>
      <c r="Y30" s="1109" t="s">
        <v>5</v>
      </c>
      <c r="Z30" s="1110" t="s">
        <v>5</v>
      </c>
      <c r="AA30" s="1101" t="s">
        <v>5</v>
      </c>
      <c r="AB30" s="1101" t="s">
        <v>5</v>
      </c>
      <c r="AC30" s="1103" t="s">
        <v>5</v>
      </c>
      <c r="AD30" s="1110" t="s">
        <v>5</v>
      </c>
      <c r="AE30" s="1112" t="s">
        <v>955</v>
      </c>
      <c r="AF30" s="1101" t="s">
        <v>955</v>
      </c>
      <c r="AG30" s="1101" t="s">
        <v>955</v>
      </c>
      <c r="AH30" s="1101" t="s">
        <v>955</v>
      </c>
      <c r="AI30" s="1101" t="s">
        <v>955</v>
      </c>
      <c r="AJ30" s="1114" t="s">
        <v>955</v>
      </c>
      <c r="AK30" s="1105"/>
    </row>
    <row r="31" spans="1:37" s="36" customFormat="1" ht="12.75">
      <c r="A31" s="1110" t="s">
        <v>37</v>
      </c>
      <c r="B31" s="1107" t="s">
        <v>643</v>
      </c>
      <c r="C31" s="1098" t="s">
        <v>20</v>
      </c>
      <c r="D31" s="1101" t="s">
        <v>1014</v>
      </c>
      <c r="E31" s="1099" t="s">
        <v>1080</v>
      </c>
      <c r="F31" s="1108">
        <v>2</v>
      </c>
      <c r="G31" s="1109" t="s">
        <v>955</v>
      </c>
      <c r="H31" s="1106" t="s">
        <v>955</v>
      </c>
      <c r="I31" s="1101" t="s">
        <v>955</v>
      </c>
      <c r="J31" s="1101" t="s">
        <v>955</v>
      </c>
      <c r="K31" s="1101" t="s">
        <v>955</v>
      </c>
      <c r="L31" s="1101" t="s">
        <v>955</v>
      </c>
      <c r="M31" s="1109" t="s">
        <v>955</v>
      </c>
      <c r="N31" s="1106" t="s">
        <v>955</v>
      </c>
      <c r="O31" s="1101" t="s">
        <v>955</v>
      </c>
      <c r="P31" s="1101" t="s">
        <v>955</v>
      </c>
      <c r="Q31" s="1103" t="s">
        <v>5</v>
      </c>
      <c r="R31" s="1111" t="s">
        <v>5</v>
      </c>
      <c r="S31" s="1109" t="s">
        <v>955</v>
      </c>
      <c r="T31" s="1106" t="s">
        <v>955</v>
      </c>
      <c r="U31" s="1101" t="s">
        <v>955</v>
      </c>
      <c r="V31" s="1101" t="s">
        <v>955</v>
      </c>
      <c r="W31" s="1103" t="s">
        <v>5</v>
      </c>
      <c r="X31" s="1111" t="s">
        <v>5</v>
      </c>
      <c r="Y31" s="1109" t="s">
        <v>955</v>
      </c>
      <c r="Z31" s="1106" t="s">
        <v>955</v>
      </c>
      <c r="AA31" s="1101" t="s">
        <v>955</v>
      </c>
      <c r="AB31" s="1101" t="s">
        <v>955</v>
      </c>
      <c r="AC31" s="1103" t="s">
        <v>5</v>
      </c>
      <c r="AD31" s="1111" t="s">
        <v>5</v>
      </c>
      <c r="AE31" s="1109" t="s">
        <v>955</v>
      </c>
      <c r="AF31" s="1103" t="s">
        <v>955</v>
      </c>
      <c r="AG31" s="1103" t="s">
        <v>955</v>
      </c>
      <c r="AH31" s="1103" t="s">
        <v>955</v>
      </c>
      <c r="AI31" s="1103" t="s">
        <v>955</v>
      </c>
      <c r="AJ31" s="1104" t="s">
        <v>955</v>
      </c>
      <c r="AK31" s="1105"/>
    </row>
    <row r="32" spans="1:37" s="36" customFormat="1" ht="12.75">
      <c r="A32" s="1106" t="s">
        <v>37</v>
      </c>
      <c r="B32" s="1107" t="s">
        <v>807</v>
      </c>
      <c r="C32" s="1098" t="s">
        <v>20</v>
      </c>
      <c r="D32" s="1101" t="s">
        <v>1014</v>
      </c>
      <c r="E32" s="1099" t="s">
        <v>1114</v>
      </c>
      <c r="F32" s="1131">
        <v>1</v>
      </c>
      <c r="G32" s="1137"/>
      <c r="H32" s="1122" t="s">
        <v>5</v>
      </c>
      <c r="I32" s="1101"/>
      <c r="J32" s="1101"/>
      <c r="K32" s="1116" t="s">
        <v>5</v>
      </c>
      <c r="L32" s="1123"/>
      <c r="M32" s="1137"/>
      <c r="N32" s="1122" t="s">
        <v>5</v>
      </c>
      <c r="O32" s="1101"/>
      <c r="P32" s="1101" t="s">
        <v>5</v>
      </c>
      <c r="Q32" s="1101"/>
      <c r="R32" s="1123"/>
      <c r="S32" s="1137"/>
      <c r="T32" s="1122" t="s">
        <v>5</v>
      </c>
      <c r="U32" s="1101"/>
      <c r="V32" s="1101" t="s">
        <v>5</v>
      </c>
      <c r="W32" s="1101"/>
      <c r="X32" s="1123"/>
      <c r="Y32" s="1137"/>
      <c r="Z32" s="1122" t="s">
        <v>5</v>
      </c>
      <c r="AA32" s="1101"/>
      <c r="AB32" s="1101" t="s">
        <v>5</v>
      </c>
      <c r="AC32" s="1101"/>
      <c r="AD32" s="1123"/>
      <c r="AE32" s="1138" t="s">
        <v>955</v>
      </c>
      <c r="AF32" s="1139" t="s">
        <v>955</v>
      </c>
      <c r="AG32" s="1139" t="s">
        <v>955</v>
      </c>
      <c r="AH32" s="1139" t="s">
        <v>955</v>
      </c>
      <c r="AI32" s="1139" t="s">
        <v>955</v>
      </c>
      <c r="AJ32" s="1140" t="s">
        <v>955</v>
      </c>
      <c r="AK32" s="1105"/>
    </row>
    <row r="33" spans="1:37" s="36" customFormat="1" ht="12.75">
      <c r="A33" s="1106" t="s">
        <v>37</v>
      </c>
      <c r="B33" s="1107" t="s">
        <v>1116</v>
      </c>
      <c r="C33" s="1098" t="s">
        <v>20</v>
      </c>
      <c r="D33" s="1099" t="s">
        <v>1014</v>
      </c>
      <c r="E33" s="1099" t="s">
        <v>1078</v>
      </c>
      <c r="F33" s="1131">
        <v>2</v>
      </c>
      <c r="G33" s="1109" t="s">
        <v>955</v>
      </c>
      <c r="H33" s="1110" t="s">
        <v>955</v>
      </c>
      <c r="I33" s="1101" t="s">
        <v>955</v>
      </c>
      <c r="J33" s="1101" t="s">
        <v>955</v>
      </c>
      <c r="K33" s="1103" t="s">
        <v>955</v>
      </c>
      <c r="L33" s="1111" t="s">
        <v>955</v>
      </c>
      <c r="M33" s="1109"/>
      <c r="N33" s="1110" t="s">
        <v>5</v>
      </c>
      <c r="O33" s="1101"/>
      <c r="P33" s="1101"/>
      <c r="Q33" s="1103" t="s">
        <v>5</v>
      </c>
      <c r="R33" s="1111"/>
      <c r="S33" s="1109"/>
      <c r="T33" s="1110" t="s">
        <v>5</v>
      </c>
      <c r="U33" s="1101"/>
      <c r="V33" s="1101"/>
      <c r="W33" s="1101" t="s">
        <v>5</v>
      </c>
      <c r="X33" s="1103"/>
      <c r="Y33" s="1109"/>
      <c r="Z33" s="1110" t="s">
        <v>5</v>
      </c>
      <c r="AA33" s="1101"/>
      <c r="AB33" s="1101"/>
      <c r="AC33" s="1103" t="s">
        <v>5</v>
      </c>
      <c r="AD33" s="1110"/>
      <c r="AE33" s="1112" t="s">
        <v>955</v>
      </c>
      <c r="AF33" s="1101" t="s">
        <v>955</v>
      </c>
      <c r="AG33" s="1101" t="s">
        <v>955</v>
      </c>
      <c r="AH33" s="1101" t="s">
        <v>955</v>
      </c>
      <c r="AI33" s="1101" t="s">
        <v>955</v>
      </c>
      <c r="AJ33" s="1114" t="s">
        <v>955</v>
      </c>
      <c r="AK33" s="1105"/>
    </row>
    <row r="34" spans="1:37" s="36" customFormat="1" ht="12.75">
      <c r="A34" s="1106" t="s">
        <v>37</v>
      </c>
      <c r="B34" s="1107" t="s">
        <v>648</v>
      </c>
      <c r="C34" s="1098" t="s">
        <v>20</v>
      </c>
      <c r="D34" s="1099" t="s">
        <v>1014</v>
      </c>
      <c r="E34" s="1099" t="s">
        <v>906</v>
      </c>
      <c r="F34" s="1126">
        <v>2</v>
      </c>
      <c r="G34" s="1109" t="s">
        <v>5</v>
      </c>
      <c r="H34" s="1110" t="s">
        <v>5</v>
      </c>
      <c r="I34" s="1101" t="s">
        <v>5</v>
      </c>
      <c r="J34" s="1101" t="s">
        <v>5</v>
      </c>
      <c r="K34" s="1103" t="s">
        <v>5</v>
      </c>
      <c r="L34" s="1111" t="s">
        <v>5</v>
      </c>
      <c r="M34" s="1109" t="s">
        <v>5</v>
      </c>
      <c r="N34" s="1110" t="s">
        <v>5</v>
      </c>
      <c r="O34" s="1101" t="s">
        <v>5</v>
      </c>
      <c r="P34" s="1101" t="s">
        <v>5</v>
      </c>
      <c r="Q34" s="1103" t="s">
        <v>5</v>
      </c>
      <c r="R34" s="1111" t="s">
        <v>5</v>
      </c>
      <c r="S34" s="1109" t="s">
        <v>5</v>
      </c>
      <c r="T34" s="1110" t="s">
        <v>5</v>
      </c>
      <c r="U34" s="1101" t="s">
        <v>5</v>
      </c>
      <c r="V34" s="1101" t="s">
        <v>5</v>
      </c>
      <c r="W34" s="1101" t="s">
        <v>5</v>
      </c>
      <c r="X34" s="1103" t="s">
        <v>5</v>
      </c>
      <c r="Y34" s="1109" t="s">
        <v>5</v>
      </c>
      <c r="Z34" s="1110" t="s">
        <v>5</v>
      </c>
      <c r="AA34" s="1101" t="s">
        <v>5</v>
      </c>
      <c r="AB34" s="1101" t="s">
        <v>5</v>
      </c>
      <c r="AC34" s="1103" t="s">
        <v>5</v>
      </c>
      <c r="AD34" s="1110" t="s">
        <v>5</v>
      </c>
      <c r="AE34" s="1112" t="s">
        <v>955</v>
      </c>
      <c r="AF34" s="1101" t="s">
        <v>955</v>
      </c>
      <c r="AG34" s="1101" t="s">
        <v>955</v>
      </c>
      <c r="AH34" s="1101" t="s">
        <v>955</v>
      </c>
      <c r="AI34" s="1101" t="s">
        <v>955</v>
      </c>
      <c r="AJ34" s="1114" t="s">
        <v>955</v>
      </c>
      <c r="AK34" s="1105"/>
    </row>
    <row r="35" spans="1:37" s="36" customFormat="1" ht="12.75">
      <c r="A35" s="1011" t="s">
        <v>37</v>
      </c>
      <c r="B35" s="1136" t="s">
        <v>1118</v>
      </c>
      <c r="C35" s="1098" t="s">
        <v>20</v>
      </c>
      <c r="D35" s="1099" t="s">
        <v>1014</v>
      </c>
      <c r="E35" s="1099" t="s">
        <v>906</v>
      </c>
      <c r="F35" s="1108">
        <v>2</v>
      </c>
      <c r="G35" s="1109"/>
      <c r="H35" s="1110"/>
      <c r="I35" s="1101"/>
      <c r="J35" s="1101"/>
      <c r="K35" s="1103" t="s">
        <v>5</v>
      </c>
      <c r="L35" s="1111"/>
      <c r="M35" s="1109"/>
      <c r="N35" s="1110"/>
      <c r="O35" s="1101"/>
      <c r="P35" s="1101"/>
      <c r="Q35" s="1103" t="s">
        <v>5</v>
      </c>
      <c r="R35" s="1111"/>
      <c r="S35" s="1109"/>
      <c r="T35" s="1110"/>
      <c r="U35" s="1101"/>
      <c r="V35" s="1101"/>
      <c r="W35" s="1103" t="s">
        <v>5</v>
      </c>
      <c r="X35" s="1111"/>
      <c r="Y35" s="1109"/>
      <c r="Z35" s="1110"/>
      <c r="AA35" s="1101"/>
      <c r="AB35" s="1101"/>
      <c r="AC35" s="1103" t="s">
        <v>5</v>
      </c>
      <c r="AD35" s="1111"/>
      <c r="AE35" s="1112" t="s">
        <v>955</v>
      </c>
      <c r="AF35" s="1113" t="s">
        <v>955</v>
      </c>
      <c r="AG35" s="1113" t="s">
        <v>955</v>
      </c>
      <c r="AH35" s="1113" t="s">
        <v>955</v>
      </c>
      <c r="AI35" s="1113" t="s">
        <v>955</v>
      </c>
      <c r="AJ35" s="1114" t="s">
        <v>955</v>
      </c>
      <c r="AK35" s="1105"/>
    </row>
    <row r="36" spans="1:37" s="36" customFormat="1" ht="12.75">
      <c r="A36" s="1106" t="s">
        <v>37</v>
      </c>
      <c r="B36" s="1107" t="s">
        <v>1122</v>
      </c>
      <c r="C36" s="1098" t="s">
        <v>20</v>
      </c>
      <c r="D36" s="1099" t="s">
        <v>1014</v>
      </c>
      <c r="E36" s="1099" t="s">
        <v>1123</v>
      </c>
      <c r="F36" s="1126">
        <v>2</v>
      </c>
      <c r="G36" s="1109" t="s">
        <v>5</v>
      </c>
      <c r="H36" s="1122" t="s">
        <v>5</v>
      </c>
      <c r="I36" s="1101" t="s">
        <v>5</v>
      </c>
      <c r="J36" s="1101" t="s">
        <v>5</v>
      </c>
      <c r="K36" s="1116" t="s">
        <v>5</v>
      </c>
      <c r="L36" s="1111" t="s">
        <v>5</v>
      </c>
      <c r="M36" s="1109" t="s">
        <v>5</v>
      </c>
      <c r="N36" s="1122" t="s">
        <v>5</v>
      </c>
      <c r="O36" s="1101" t="s">
        <v>5</v>
      </c>
      <c r="P36" s="1101" t="s">
        <v>5</v>
      </c>
      <c r="Q36" s="1116" t="s">
        <v>5</v>
      </c>
      <c r="R36" s="1111" t="s">
        <v>5</v>
      </c>
      <c r="S36" s="1109" t="s">
        <v>5</v>
      </c>
      <c r="T36" s="1122" t="s">
        <v>5</v>
      </c>
      <c r="U36" s="1101" t="s">
        <v>5</v>
      </c>
      <c r="V36" s="1101" t="s">
        <v>5</v>
      </c>
      <c r="W36" s="1101" t="s">
        <v>5</v>
      </c>
      <c r="X36" s="1103" t="s">
        <v>5</v>
      </c>
      <c r="Y36" s="1109" t="s">
        <v>5</v>
      </c>
      <c r="Z36" s="1122" t="s">
        <v>5</v>
      </c>
      <c r="AA36" s="1101" t="s">
        <v>5</v>
      </c>
      <c r="AB36" s="1101" t="s">
        <v>5</v>
      </c>
      <c r="AC36" s="1116" t="s">
        <v>5</v>
      </c>
      <c r="AD36" s="1110" t="s">
        <v>5</v>
      </c>
      <c r="AE36" s="1112" t="s">
        <v>955</v>
      </c>
      <c r="AF36" s="1101" t="s">
        <v>955</v>
      </c>
      <c r="AG36" s="1101" t="s">
        <v>955</v>
      </c>
      <c r="AH36" s="1101" t="s">
        <v>955</v>
      </c>
      <c r="AI36" s="1101" t="s">
        <v>955</v>
      </c>
      <c r="AJ36" s="1114" t="s">
        <v>955</v>
      </c>
      <c r="AK36" s="1105"/>
    </row>
    <row r="37" spans="1:37" s="36" customFormat="1" ht="12.75">
      <c r="A37" s="1106" t="s">
        <v>37</v>
      </c>
      <c r="B37" s="1107" t="s">
        <v>1139</v>
      </c>
      <c r="C37" s="1098" t="s">
        <v>20</v>
      </c>
      <c r="D37" s="1099" t="s">
        <v>1014</v>
      </c>
      <c r="E37" s="1099" t="s">
        <v>1140</v>
      </c>
      <c r="F37" s="1126">
        <v>1</v>
      </c>
      <c r="G37" s="1109" t="s">
        <v>5</v>
      </c>
      <c r="H37" s="1122" t="s">
        <v>5</v>
      </c>
      <c r="I37" s="1101" t="s">
        <v>5</v>
      </c>
      <c r="J37" s="1101" t="s">
        <v>5</v>
      </c>
      <c r="K37" s="1116" t="s">
        <v>5</v>
      </c>
      <c r="L37" s="1111" t="s">
        <v>5</v>
      </c>
      <c r="M37" s="1109" t="s">
        <v>5</v>
      </c>
      <c r="N37" s="1122" t="s">
        <v>5</v>
      </c>
      <c r="O37" s="1101" t="s">
        <v>5</v>
      </c>
      <c r="P37" s="1101" t="s">
        <v>5</v>
      </c>
      <c r="Q37" s="1116" t="s">
        <v>5</v>
      </c>
      <c r="R37" s="1111" t="s">
        <v>5</v>
      </c>
      <c r="S37" s="1109" t="s">
        <v>5</v>
      </c>
      <c r="T37" s="1122" t="s">
        <v>5</v>
      </c>
      <c r="U37" s="1101" t="s">
        <v>5</v>
      </c>
      <c r="V37" s="1101" t="s">
        <v>5</v>
      </c>
      <c r="W37" s="1101" t="s">
        <v>5</v>
      </c>
      <c r="X37" s="1103" t="s">
        <v>5</v>
      </c>
      <c r="Y37" s="1109" t="s">
        <v>5</v>
      </c>
      <c r="Z37" s="1122" t="s">
        <v>5</v>
      </c>
      <c r="AA37" s="1101" t="s">
        <v>5</v>
      </c>
      <c r="AB37" s="1101" t="s">
        <v>5</v>
      </c>
      <c r="AC37" s="1116" t="s">
        <v>5</v>
      </c>
      <c r="AD37" s="1110" t="s">
        <v>5</v>
      </c>
      <c r="AE37" s="1112" t="s">
        <v>5</v>
      </c>
      <c r="AF37" s="1101"/>
      <c r="AG37" s="1101"/>
      <c r="AH37" s="1101" t="s">
        <v>5</v>
      </c>
      <c r="AI37" s="1101"/>
      <c r="AJ37" s="1114"/>
      <c r="AK37" s="1105"/>
    </row>
    <row r="38" spans="1:37" s="36" customFormat="1" ht="12.75">
      <c r="A38" s="1106" t="s">
        <v>37</v>
      </c>
      <c r="B38" s="1107" t="s">
        <v>1139</v>
      </c>
      <c r="C38" s="1098" t="s">
        <v>20</v>
      </c>
      <c r="D38" s="1099" t="s">
        <v>1014</v>
      </c>
      <c r="E38" s="1099" t="s">
        <v>1080</v>
      </c>
      <c r="F38" s="1126">
        <v>1</v>
      </c>
      <c r="G38" s="1109" t="s">
        <v>5</v>
      </c>
      <c r="H38" s="1122" t="s">
        <v>5</v>
      </c>
      <c r="I38" s="1101" t="s">
        <v>5</v>
      </c>
      <c r="J38" s="1101" t="s">
        <v>5</v>
      </c>
      <c r="K38" s="1116" t="s">
        <v>5</v>
      </c>
      <c r="L38" s="1111" t="s">
        <v>5</v>
      </c>
      <c r="M38" s="1109" t="s">
        <v>5</v>
      </c>
      <c r="N38" s="1122" t="s">
        <v>5</v>
      </c>
      <c r="O38" s="1101" t="s">
        <v>5</v>
      </c>
      <c r="P38" s="1101" t="s">
        <v>5</v>
      </c>
      <c r="Q38" s="1116" t="s">
        <v>5</v>
      </c>
      <c r="R38" s="1111" t="s">
        <v>5</v>
      </c>
      <c r="S38" s="1109" t="s">
        <v>5</v>
      </c>
      <c r="T38" s="1122" t="s">
        <v>5</v>
      </c>
      <c r="U38" s="1101" t="s">
        <v>5</v>
      </c>
      <c r="V38" s="1101" t="s">
        <v>5</v>
      </c>
      <c r="W38" s="1101" t="s">
        <v>5</v>
      </c>
      <c r="X38" s="1103" t="s">
        <v>5</v>
      </c>
      <c r="Y38" s="1109" t="s">
        <v>5</v>
      </c>
      <c r="Z38" s="1122" t="s">
        <v>5</v>
      </c>
      <c r="AA38" s="1101" t="s">
        <v>5</v>
      </c>
      <c r="AB38" s="1101" t="s">
        <v>5</v>
      </c>
      <c r="AC38" s="1116" t="s">
        <v>5</v>
      </c>
      <c r="AD38" s="1110" t="s">
        <v>5</v>
      </c>
      <c r="AE38" s="1112" t="s">
        <v>5</v>
      </c>
      <c r="AF38" s="1101"/>
      <c r="AG38" s="1101"/>
      <c r="AH38" s="1101" t="s">
        <v>5</v>
      </c>
      <c r="AI38" s="1101"/>
      <c r="AJ38" s="1114"/>
      <c r="AK38" s="1105"/>
    </row>
    <row r="39" spans="1:37" s="36" customFormat="1" ht="12.75">
      <c r="A39" s="1110" t="s">
        <v>37</v>
      </c>
      <c r="B39" s="1107" t="s">
        <v>1167</v>
      </c>
      <c r="C39" s="1098" t="s">
        <v>20</v>
      </c>
      <c r="D39" s="1101" t="s">
        <v>1014</v>
      </c>
      <c r="E39" s="1099" t="s">
        <v>1142</v>
      </c>
      <c r="F39" s="1108">
        <v>2</v>
      </c>
      <c r="G39" s="1137" t="s">
        <v>5</v>
      </c>
      <c r="H39" s="1122" t="s">
        <v>5</v>
      </c>
      <c r="I39" s="1101" t="s">
        <v>5</v>
      </c>
      <c r="J39" s="1101" t="s">
        <v>5</v>
      </c>
      <c r="K39" s="1116" t="s">
        <v>5</v>
      </c>
      <c r="L39" s="1123" t="s">
        <v>5</v>
      </c>
      <c r="M39" s="1137" t="s">
        <v>5</v>
      </c>
      <c r="N39" s="1122" t="s">
        <v>5</v>
      </c>
      <c r="O39" s="1101" t="s">
        <v>5</v>
      </c>
      <c r="P39" s="1101" t="s">
        <v>5</v>
      </c>
      <c r="Q39" s="1116" t="s">
        <v>5</v>
      </c>
      <c r="R39" s="1123" t="s">
        <v>5</v>
      </c>
      <c r="S39" s="1137" t="s">
        <v>5</v>
      </c>
      <c r="T39" s="1122" t="s">
        <v>5</v>
      </c>
      <c r="U39" s="1101" t="s">
        <v>5</v>
      </c>
      <c r="V39" s="1101" t="s">
        <v>5</v>
      </c>
      <c r="W39" s="1101" t="s">
        <v>5</v>
      </c>
      <c r="X39" s="1116" t="s">
        <v>5</v>
      </c>
      <c r="Y39" s="1137" t="s">
        <v>5</v>
      </c>
      <c r="Z39" s="1122" t="s">
        <v>5</v>
      </c>
      <c r="AA39" s="1101" t="s">
        <v>5</v>
      </c>
      <c r="AB39" s="1101" t="s">
        <v>5</v>
      </c>
      <c r="AC39" s="1116" t="s">
        <v>5</v>
      </c>
      <c r="AD39" s="1122" t="s">
        <v>5</v>
      </c>
      <c r="AE39" s="1112" t="s">
        <v>955</v>
      </c>
      <c r="AF39" s="1101" t="s">
        <v>955</v>
      </c>
      <c r="AG39" s="1101" t="s">
        <v>955</v>
      </c>
      <c r="AH39" s="1101" t="s">
        <v>955</v>
      </c>
      <c r="AI39" s="1101" t="s">
        <v>955</v>
      </c>
      <c r="AJ39" s="1114" t="s">
        <v>955</v>
      </c>
      <c r="AK39" s="1105"/>
    </row>
    <row r="40" spans="1:37" s="36" customFormat="1" ht="38.25">
      <c r="A40" s="1110" t="s">
        <v>37</v>
      </c>
      <c r="B40" s="1107" t="s">
        <v>1168</v>
      </c>
      <c r="C40" s="1098" t="s">
        <v>20</v>
      </c>
      <c r="D40" s="1101" t="s">
        <v>1014</v>
      </c>
      <c r="E40" s="1099" t="s">
        <v>1143</v>
      </c>
      <c r="F40" s="1108">
        <v>1</v>
      </c>
      <c r="G40" s="1137" t="s">
        <v>5</v>
      </c>
      <c r="H40" s="1122" t="s">
        <v>5</v>
      </c>
      <c r="I40" s="1101" t="s">
        <v>5</v>
      </c>
      <c r="J40" s="1101" t="s">
        <v>5</v>
      </c>
      <c r="K40" s="1116" t="s">
        <v>5</v>
      </c>
      <c r="L40" s="1123" t="s">
        <v>5</v>
      </c>
      <c r="M40" s="1137" t="s">
        <v>5</v>
      </c>
      <c r="N40" s="1122" t="s">
        <v>5</v>
      </c>
      <c r="O40" s="1101" t="s">
        <v>5</v>
      </c>
      <c r="P40" s="1101" t="s">
        <v>5</v>
      </c>
      <c r="Q40" s="1116" t="s">
        <v>5</v>
      </c>
      <c r="R40" s="1123" t="s">
        <v>5</v>
      </c>
      <c r="S40" s="1137" t="s">
        <v>5</v>
      </c>
      <c r="T40" s="1122" t="s">
        <v>5</v>
      </c>
      <c r="U40" s="1101" t="s">
        <v>5</v>
      </c>
      <c r="V40" s="1101" t="s">
        <v>5</v>
      </c>
      <c r="W40" s="1101" t="s">
        <v>5</v>
      </c>
      <c r="X40" s="1116" t="s">
        <v>5</v>
      </c>
      <c r="Y40" s="1137" t="s">
        <v>5</v>
      </c>
      <c r="Z40" s="1122" t="s">
        <v>5</v>
      </c>
      <c r="AA40" s="1101" t="s">
        <v>5</v>
      </c>
      <c r="AB40" s="1101" t="s">
        <v>5</v>
      </c>
      <c r="AC40" s="1116" t="s">
        <v>5</v>
      </c>
      <c r="AD40" s="1122" t="s">
        <v>5</v>
      </c>
      <c r="AE40" s="1109"/>
      <c r="AF40" s="1141"/>
      <c r="AG40" s="1111" t="s">
        <v>5</v>
      </c>
      <c r="AH40" s="1111"/>
      <c r="AI40" s="1111"/>
      <c r="AJ40" s="1104" t="s">
        <v>5</v>
      </c>
      <c r="AK40" s="1105"/>
    </row>
    <row r="41" spans="1:37" s="36" customFormat="1" ht="63.75">
      <c r="A41" s="1096" t="s">
        <v>37</v>
      </c>
      <c r="B41" s="1097" t="s">
        <v>657</v>
      </c>
      <c r="C41" s="1098" t="s">
        <v>20</v>
      </c>
      <c r="D41" s="1099" t="s">
        <v>1014</v>
      </c>
      <c r="E41" s="1099" t="s">
        <v>1169</v>
      </c>
      <c r="F41" s="1100">
        <v>1</v>
      </c>
      <c r="G41" s="1071" t="s">
        <v>5</v>
      </c>
      <c r="H41" s="1096" t="s">
        <v>5</v>
      </c>
      <c r="I41" s="1101" t="s">
        <v>5</v>
      </c>
      <c r="J41" s="1101" t="s">
        <v>5</v>
      </c>
      <c r="K41" s="1102" t="s">
        <v>5</v>
      </c>
      <c r="L41" s="1101" t="s">
        <v>5</v>
      </c>
      <c r="M41" s="1071" t="s">
        <v>5</v>
      </c>
      <c r="N41" s="1096" t="s">
        <v>5</v>
      </c>
      <c r="O41" s="1101" t="s">
        <v>5</v>
      </c>
      <c r="P41" s="1101" t="s">
        <v>5</v>
      </c>
      <c r="Q41" s="1102" t="s">
        <v>5</v>
      </c>
      <c r="R41" s="1101" t="s">
        <v>5</v>
      </c>
      <c r="S41" s="1071" t="s">
        <v>5</v>
      </c>
      <c r="T41" s="1096" t="s">
        <v>5</v>
      </c>
      <c r="U41" s="1101" t="s">
        <v>5</v>
      </c>
      <c r="V41" s="1101" t="s">
        <v>5</v>
      </c>
      <c r="W41" s="1101" t="s">
        <v>5</v>
      </c>
      <c r="X41" s="1102" t="s">
        <v>5</v>
      </c>
      <c r="Y41" s="1071" t="s">
        <v>5</v>
      </c>
      <c r="Z41" s="1096" t="s">
        <v>5</v>
      </c>
      <c r="AA41" s="1101" t="s">
        <v>5</v>
      </c>
      <c r="AB41" s="1101" t="s">
        <v>5</v>
      </c>
      <c r="AC41" s="1102" t="s">
        <v>5</v>
      </c>
      <c r="AD41" s="1101" t="s">
        <v>5</v>
      </c>
      <c r="AE41" s="1071" t="s">
        <v>955</v>
      </c>
      <c r="AF41" s="1101" t="s">
        <v>955</v>
      </c>
      <c r="AG41" s="1101" t="s">
        <v>955</v>
      </c>
      <c r="AH41" s="1101" t="s">
        <v>955</v>
      </c>
      <c r="AI41" s="1116" t="s">
        <v>955</v>
      </c>
      <c r="AJ41" s="1104" t="s">
        <v>955</v>
      </c>
      <c r="AK41" s="1105"/>
    </row>
    <row r="42" spans="1:37" s="36" customFormat="1" ht="12.75">
      <c r="A42" s="1106" t="s">
        <v>37</v>
      </c>
      <c r="B42" s="1107" t="s">
        <v>784</v>
      </c>
      <c r="C42" s="1098" t="s">
        <v>20</v>
      </c>
      <c r="D42" s="1101" t="s">
        <v>1014</v>
      </c>
      <c r="E42" s="1099" t="s">
        <v>906</v>
      </c>
      <c r="F42" s="1117">
        <v>2</v>
      </c>
      <c r="G42" s="1118" t="s">
        <v>955</v>
      </c>
      <c r="H42" s="1110" t="s">
        <v>955</v>
      </c>
      <c r="I42" s="1101" t="s">
        <v>955</v>
      </c>
      <c r="J42" s="1101" t="s">
        <v>955</v>
      </c>
      <c r="K42" s="1103" t="s">
        <v>955</v>
      </c>
      <c r="L42" s="1111" t="s">
        <v>955</v>
      </c>
      <c r="M42" s="1118" t="s">
        <v>5</v>
      </c>
      <c r="N42" s="1119"/>
      <c r="O42" s="1101"/>
      <c r="P42" s="1101" t="s">
        <v>5</v>
      </c>
      <c r="Q42" s="1120"/>
      <c r="R42" s="1121"/>
      <c r="S42" s="1118" t="s">
        <v>5</v>
      </c>
      <c r="T42" s="1119"/>
      <c r="U42" s="1101"/>
      <c r="V42" s="1101" t="s">
        <v>5</v>
      </c>
      <c r="W42" s="1101"/>
      <c r="X42" s="1120"/>
      <c r="Y42" s="1118" t="s">
        <v>5</v>
      </c>
      <c r="Z42" s="1119"/>
      <c r="AA42" s="1101"/>
      <c r="AB42" s="1101" t="s">
        <v>5</v>
      </c>
      <c r="AC42" s="1120"/>
      <c r="AD42" s="1119"/>
      <c r="AE42" s="1124" t="s">
        <v>955</v>
      </c>
      <c r="AF42" s="1101" t="s">
        <v>955</v>
      </c>
      <c r="AG42" s="1101" t="s">
        <v>955</v>
      </c>
      <c r="AH42" s="1101" t="s">
        <v>955</v>
      </c>
      <c r="AI42" s="1101" t="s">
        <v>955</v>
      </c>
      <c r="AJ42" s="1101" t="s">
        <v>955</v>
      </c>
      <c r="AK42" s="1125"/>
    </row>
    <row r="43" spans="1:37" s="36" customFormat="1" ht="12.75">
      <c r="A43" s="1110" t="s">
        <v>37</v>
      </c>
      <c r="B43" s="1107" t="s">
        <v>791</v>
      </c>
      <c r="C43" s="1098" t="s">
        <v>20</v>
      </c>
      <c r="D43" s="1101" t="s">
        <v>1014</v>
      </c>
      <c r="E43" s="1099" t="s">
        <v>1142</v>
      </c>
      <c r="F43" s="1108">
        <v>2</v>
      </c>
      <c r="G43" s="1137" t="s">
        <v>5</v>
      </c>
      <c r="H43" s="1122" t="s">
        <v>5</v>
      </c>
      <c r="I43" s="1101" t="s">
        <v>5</v>
      </c>
      <c r="J43" s="1101" t="s">
        <v>5</v>
      </c>
      <c r="K43" s="1116" t="s">
        <v>5</v>
      </c>
      <c r="L43" s="1123" t="s">
        <v>5</v>
      </c>
      <c r="M43" s="1137" t="s">
        <v>5</v>
      </c>
      <c r="N43" s="1122" t="s">
        <v>5</v>
      </c>
      <c r="O43" s="1101" t="s">
        <v>5</v>
      </c>
      <c r="P43" s="1101" t="s">
        <v>5</v>
      </c>
      <c r="Q43" s="1116" t="s">
        <v>5</v>
      </c>
      <c r="R43" s="1123" t="s">
        <v>5</v>
      </c>
      <c r="S43" s="1137" t="s">
        <v>5</v>
      </c>
      <c r="T43" s="1122" t="s">
        <v>5</v>
      </c>
      <c r="U43" s="1101" t="s">
        <v>5</v>
      </c>
      <c r="V43" s="1101" t="s">
        <v>5</v>
      </c>
      <c r="W43" s="1101" t="s">
        <v>5</v>
      </c>
      <c r="X43" s="1116" t="s">
        <v>5</v>
      </c>
      <c r="Y43" s="1137" t="s">
        <v>5</v>
      </c>
      <c r="Z43" s="1122" t="s">
        <v>5</v>
      </c>
      <c r="AA43" s="1101" t="s">
        <v>5</v>
      </c>
      <c r="AB43" s="1101" t="s">
        <v>5</v>
      </c>
      <c r="AC43" s="1116" t="s">
        <v>5</v>
      </c>
      <c r="AD43" s="1122" t="s">
        <v>5</v>
      </c>
      <c r="AE43" s="1124" t="s">
        <v>955</v>
      </c>
      <c r="AF43" s="1101" t="s">
        <v>955</v>
      </c>
      <c r="AG43" s="1101" t="s">
        <v>955</v>
      </c>
      <c r="AH43" s="1101" t="s">
        <v>955</v>
      </c>
      <c r="AI43" s="1101" t="s">
        <v>955</v>
      </c>
      <c r="AJ43" s="1101" t="s">
        <v>955</v>
      </c>
      <c r="AK43" s="1105"/>
    </row>
    <row r="44" spans="1:37" s="36" customFormat="1" ht="38.25">
      <c r="A44" s="1110" t="s">
        <v>37</v>
      </c>
      <c r="B44" s="1107" t="s">
        <v>1158</v>
      </c>
      <c r="C44" s="1098" t="s">
        <v>20</v>
      </c>
      <c r="D44" s="1101" t="s">
        <v>1014</v>
      </c>
      <c r="E44" s="1099" t="s">
        <v>1159</v>
      </c>
      <c r="F44" s="1108">
        <v>2</v>
      </c>
      <c r="G44" s="1137" t="s">
        <v>5</v>
      </c>
      <c r="H44" s="1122" t="s">
        <v>5</v>
      </c>
      <c r="I44" s="1101" t="s">
        <v>5</v>
      </c>
      <c r="J44" s="1101" t="s">
        <v>5</v>
      </c>
      <c r="K44" s="1116" t="s">
        <v>5</v>
      </c>
      <c r="L44" s="1123" t="s">
        <v>5</v>
      </c>
      <c r="M44" s="1137" t="s">
        <v>5</v>
      </c>
      <c r="N44" s="1122" t="s">
        <v>5</v>
      </c>
      <c r="O44" s="1101" t="s">
        <v>5</v>
      </c>
      <c r="P44" s="1101" t="s">
        <v>5</v>
      </c>
      <c r="Q44" s="1116" t="s">
        <v>5</v>
      </c>
      <c r="R44" s="1123" t="s">
        <v>5</v>
      </c>
      <c r="S44" s="1137" t="s">
        <v>5</v>
      </c>
      <c r="T44" s="1122" t="s">
        <v>5</v>
      </c>
      <c r="U44" s="1101" t="s">
        <v>5</v>
      </c>
      <c r="V44" s="1101" t="s">
        <v>5</v>
      </c>
      <c r="W44" s="1101" t="s">
        <v>5</v>
      </c>
      <c r="X44" s="1116" t="s">
        <v>5</v>
      </c>
      <c r="Y44" s="1137" t="s">
        <v>5</v>
      </c>
      <c r="Z44" s="1122" t="s">
        <v>5</v>
      </c>
      <c r="AA44" s="1101" t="s">
        <v>5</v>
      </c>
      <c r="AB44" s="1101" t="s">
        <v>5</v>
      </c>
      <c r="AC44" s="1116" t="s">
        <v>5</v>
      </c>
      <c r="AD44" s="1122" t="s">
        <v>5</v>
      </c>
      <c r="AE44" s="1109"/>
      <c r="AF44" s="1111"/>
      <c r="AG44" s="1116" t="s">
        <v>5</v>
      </c>
      <c r="AH44" s="1111"/>
      <c r="AI44" s="1111"/>
      <c r="AJ44" s="1142" t="s">
        <v>5</v>
      </c>
      <c r="AK44" s="1105"/>
    </row>
    <row r="45" spans="1:37" s="36" customFormat="1" ht="12.75">
      <c r="A45" s="1110" t="s">
        <v>37</v>
      </c>
      <c r="B45" s="1107" t="s">
        <v>1158</v>
      </c>
      <c r="C45" s="1098" t="s">
        <v>20</v>
      </c>
      <c r="D45" s="1101" t="s">
        <v>1014</v>
      </c>
      <c r="E45" s="1099" t="s">
        <v>1080</v>
      </c>
      <c r="F45" s="1108">
        <v>2</v>
      </c>
      <c r="G45" s="1137" t="s">
        <v>5</v>
      </c>
      <c r="H45" s="1122" t="s">
        <v>5</v>
      </c>
      <c r="I45" s="1101" t="s">
        <v>5</v>
      </c>
      <c r="J45" s="1101" t="s">
        <v>5</v>
      </c>
      <c r="K45" s="1116" t="s">
        <v>5</v>
      </c>
      <c r="L45" s="1123" t="s">
        <v>5</v>
      </c>
      <c r="M45" s="1137" t="s">
        <v>5</v>
      </c>
      <c r="N45" s="1122" t="s">
        <v>5</v>
      </c>
      <c r="O45" s="1101" t="s">
        <v>5</v>
      </c>
      <c r="P45" s="1101" t="s">
        <v>5</v>
      </c>
      <c r="Q45" s="1116" t="s">
        <v>5</v>
      </c>
      <c r="R45" s="1123" t="s">
        <v>5</v>
      </c>
      <c r="S45" s="1137" t="s">
        <v>5</v>
      </c>
      <c r="T45" s="1122" t="s">
        <v>5</v>
      </c>
      <c r="U45" s="1101" t="s">
        <v>5</v>
      </c>
      <c r="V45" s="1101" t="s">
        <v>5</v>
      </c>
      <c r="W45" s="1101" t="s">
        <v>5</v>
      </c>
      <c r="X45" s="1116" t="s">
        <v>5</v>
      </c>
      <c r="Y45" s="1137" t="s">
        <v>5</v>
      </c>
      <c r="Z45" s="1122" t="s">
        <v>5</v>
      </c>
      <c r="AA45" s="1101" t="s">
        <v>5</v>
      </c>
      <c r="AB45" s="1101" t="s">
        <v>5</v>
      </c>
      <c r="AC45" s="1116" t="s">
        <v>5</v>
      </c>
      <c r="AD45" s="1122" t="s">
        <v>5</v>
      </c>
      <c r="AE45" s="1109"/>
      <c r="AF45" s="1111"/>
      <c r="AG45" s="1116" t="s">
        <v>5</v>
      </c>
      <c r="AH45" s="1111"/>
      <c r="AI45" s="1111"/>
      <c r="AJ45" s="1104" t="s">
        <v>5</v>
      </c>
      <c r="AK45" s="1105"/>
    </row>
    <row r="46" spans="1:37" s="36" customFormat="1" ht="12.75">
      <c r="A46" s="1106" t="s">
        <v>37</v>
      </c>
      <c r="B46" s="1107" t="s">
        <v>1170</v>
      </c>
      <c r="C46" s="1098" t="s">
        <v>20</v>
      </c>
      <c r="D46" s="1099" t="s">
        <v>1014</v>
      </c>
      <c r="E46" s="1099" t="s">
        <v>906</v>
      </c>
      <c r="F46" s="1108">
        <v>2</v>
      </c>
      <c r="G46" s="1109" t="s">
        <v>5</v>
      </c>
      <c r="H46" s="1110" t="s">
        <v>5</v>
      </c>
      <c r="I46" s="1101" t="s">
        <v>5</v>
      </c>
      <c r="J46" s="1101" t="s">
        <v>5</v>
      </c>
      <c r="K46" s="1103" t="s">
        <v>5</v>
      </c>
      <c r="L46" s="1111" t="s">
        <v>5</v>
      </c>
      <c r="M46" s="1109" t="s">
        <v>955</v>
      </c>
      <c r="N46" s="1110" t="s">
        <v>955</v>
      </c>
      <c r="O46" s="1101" t="s">
        <v>955</v>
      </c>
      <c r="P46" s="1101" t="s">
        <v>955</v>
      </c>
      <c r="Q46" s="1103" t="s">
        <v>955</v>
      </c>
      <c r="R46" s="1111" t="s">
        <v>955</v>
      </c>
      <c r="S46" s="1109" t="s">
        <v>955</v>
      </c>
      <c r="T46" s="1110" t="s">
        <v>955</v>
      </c>
      <c r="U46" s="1101" t="s">
        <v>955</v>
      </c>
      <c r="V46" s="1101" t="s">
        <v>955</v>
      </c>
      <c r="W46" s="1101" t="s">
        <v>955</v>
      </c>
      <c r="X46" s="1103" t="s">
        <v>955</v>
      </c>
      <c r="Y46" s="1109" t="s">
        <v>955</v>
      </c>
      <c r="Z46" s="1110" t="s">
        <v>955</v>
      </c>
      <c r="AA46" s="1101" t="s">
        <v>955</v>
      </c>
      <c r="AB46" s="1101" t="s">
        <v>955</v>
      </c>
      <c r="AC46" s="1103" t="s">
        <v>955</v>
      </c>
      <c r="AD46" s="1110" t="s">
        <v>955</v>
      </c>
      <c r="AE46" s="1112" t="s">
        <v>955</v>
      </c>
      <c r="AF46" s="1113" t="s">
        <v>955</v>
      </c>
      <c r="AG46" s="1113" t="s">
        <v>955</v>
      </c>
      <c r="AH46" s="1113" t="s">
        <v>955</v>
      </c>
      <c r="AI46" s="1113" t="s">
        <v>955</v>
      </c>
      <c r="AJ46" s="1114" t="s">
        <v>955</v>
      </c>
      <c r="AK46" s="1105"/>
    </row>
    <row r="47" spans="1:37" s="36" customFormat="1" ht="13.5" thickBot="1">
      <c r="A47" s="1143" t="s">
        <v>37</v>
      </c>
      <c r="B47" s="1144" t="s">
        <v>794</v>
      </c>
      <c r="C47" s="1145" t="s">
        <v>20</v>
      </c>
      <c r="D47" s="1146" t="s">
        <v>1014</v>
      </c>
      <c r="E47" s="1146" t="s">
        <v>906</v>
      </c>
      <c r="F47" s="1147">
        <v>2</v>
      </c>
      <c r="G47" s="1148"/>
      <c r="H47" s="1149"/>
      <c r="I47" s="1143"/>
      <c r="J47" s="1143"/>
      <c r="K47" s="1150" t="s">
        <v>5</v>
      </c>
      <c r="L47" s="1151"/>
      <c r="M47" s="1148"/>
      <c r="N47" s="1149"/>
      <c r="O47" s="1143"/>
      <c r="P47" s="1143"/>
      <c r="Q47" s="1150" t="s">
        <v>5</v>
      </c>
      <c r="R47" s="1151"/>
      <c r="S47" s="1148"/>
      <c r="T47" s="1149"/>
      <c r="U47" s="1143"/>
      <c r="V47" s="1143"/>
      <c r="W47" s="1150" t="s">
        <v>5</v>
      </c>
      <c r="X47" s="1151"/>
      <c r="Y47" s="1148"/>
      <c r="Z47" s="1149"/>
      <c r="AA47" s="1143"/>
      <c r="AB47" s="1143"/>
      <c r="AC47" s="1150" t="s">
        <v>5</v>
      </c>
      <c r="AD47" s="1151"/>
      <c r="AE47" s="1152" t="s">
        <v>955</v>
      </c>
      <c r="AF47" s="1143" t="s">
        <v>955</v>
      </c>
      <c r="AG47" s="1143" t="s">
        <v>955</v>
      </c>
      <c r="AH47" s="1143" t="s">
        <v>955</v>
      </c>
      <c r="AI47" s="1143" t="s">
        <v>955</v>
      </c>
      <c r="AJ47" s="1153" t="s">
        <v>955</v>
      </c>
      <c r="AK47" s="1105"/>
    </row>
    <row r="48" spans="1:37" ht="12.75">
      <c r="A48" s="1154" t="s">
        <v>37</v>
      </c>
      <c r="B48" s="1155" t="s">
        <v>1068</v>
      </c>
      <c r="C48" s="1156" t="s">
        <v>20</v>
      </c>
      <c r="D48" s="1156" t="s">
        <v>1915</v>
      </c>
      <c r="E48" s="1157" t="s">
        <v>2004</v>
      </c>
      <c r="F48" s="1158">
        <v>1</v>
      </c>
      <c r="G48" s="1159" t="s">
        <v>5</v>
      </c>
      <c r="H48" s="894" t="s">
        <v>5</v>
      </c>
      <c r="I48" s="1160" t="s">
        <v>5</v>
      </c>
      <c r="J48" s="1160" t="s">
        <v>5</v>
      </c>
      <c r="K48" s="1161" t="s">
        <v>5</v>
      </c>
      <c r="L48" s="1160" t="s">
        <v>5</v>
      </c>
      <c r="M48" s="1159" t="s">
        <v>5</v>
      </c>
      <c r="N48" s="894" t="s">
        <v>5</v>
      </c>
      <c r="O48" s="1160" t="s">
        <v>5</v>
      </c>
      <c r="P48" s="1160" t="s">
        <v>5</v>
      </c>
      <c r="Q48" s="1161" t="s">
        <v>5</v>
      </c>
      <c r="R48" s="1160" t="s">
        <v>5</v>
      </c>
      <c r="S48" s="1159" t="s">
        <v>5</v>
      </c>
      <c r="T48" s="894" t="s">
        <v>5</v>
      </c>
      <c r="U48" s="1160" t="s">
        <v>5</v>
      </c>
      <c r="V48" s="1160" t="s">
        <v>5</v>
      </c>
      <c r="W48" s="1160" t="s">
        <v>5</v>
      </c>
      <c r="X48" s="1161" t="s">
        <v>5</v>
      </c>
      <c r="Y48" s="1159" t="s">
        <v>5</v>
      </c>
      <c r="Z48" s="894" t="s">
        <v>5</v>
      </c>
      <c r="AA48" s="1160" t="s">
        <v>5</v>
      </c>
      <c r="AB48" s="1160" t="s">
        <v>5</v>
      </c>
      <c r="AC48" s="1161" t="s">
        <v>5</v>
      </c>
      <c r="AD48" s="894" t="s">
        <v>5</v>
      </c>
      <c r="AE48" s="1162" t="s">
        <v>955</v>
      </c>
      <c r="AF48" s="1160" t="s">
        <v>955</v>
      </c>
      <c r="AG48" s="1160" t="s">
        <v>955</v>
      </c>
      <c r="AH48" s="1160" t="s">
        <v>955</v>
      </c>
      <c r="AI48" s="1160" t="s">
        <v>955</v>
      </c>
      <c r="AJ48" s="1163" t="s">
        <v>955</v>
      </c>
      <c r="AK48" s="390" t="s">
        <v>2008</v>
      </c>
    </row>
    <row r="49" spans="1:37" ht="12.75">
      <c r="A49" s="1011" t="s">
        <v>37</v>
      </c>
      <c r="B49" s="1164" t="s">
        <v>1068</v>
      </c>
      <c r="C49" s="781" t="s">
        <v>20</v>
      </c>
      <c r="D49" s="781" t="s">
        <v>1915</v>
      </c>
      <c r="E49" s="522" t="s">
        <v>1985</v>
      </c>
      <c r="F49" s="1165">
        <v>1</v>
      </c>
      <c r="G49" s="1159" t="s">
        <v>5</v>
      </c>
      <c r="H49" s="894" t="s">
        <v>5</v>
      </c>
      <c r="I49" s="1160" t="s">
        <v>5</v>
      </c>
      <c r="J49" s="1160" t="s">
        <v>5</v>
      </c>
      <c r="K49" s="1161" t="s">
        <v>5</v>
      </c>
      <c r="L49" s="1160" t="s">
        <v>5</v>
      </c>
      <c r="M49" s="1159" t="s">
        <v>5</v>
      </c>
      <c r="N49" s="894" t="s">
        <v>5</v>
      </c>
      <c r="O49" s="1160" t="s">
        <v>5</v>
      </c>
      <c r="P49" s="1160" t="s">
        <v>5</v>
      </c>
      <c r="Q49" s="1161" t="s">
        <v>5</v>
      </c>
      <c r="R49" s="1160" t="s">
        <v>5</v>
      </c>
      <c r="S49" s="1159" t="s">
        <v>5</v>
      </c>
      <c r="T49" s="894" t="s">
        <v>5</v>
      </c>
      <c r="U49" s="1160" t="s">
        <v>5</v>
      </c>
      <c r="V49" s="1160" t="s">
        <v>5</v>
      </c>
      <c r="W49" s="1160" t="s">
        <v>5</v>
      </c>
      <c r="X49" s="1161" t="s">
        <v>5</v>
      </c>
      <c r="Y49" s="1159" t="s">
        <v>5</v>
      </c>
      <c r="Z49" s="894" t="s">
        <v>5</v>
      </c>
      <c r="AA49" s="1160" t="s">
        <v>5</v>
      </c>
      <c r="AB49" s="1160" t="s">
        <v>5</v>
      </c>
      <c r="AC49" s="1161" t="s">
        <v>5</v>
      </c>
      <c r="AD49" s="894" t="s">
        <v>5</v>
      </c>
      <c r="AE49" s="1162" t="s">
        <v>955</v>
      </c>
      <c r="AF49" s="1160" t="s">
        <v>955</v>
      </c>
      <c r="AG49" s="1160" t="s">
        <v>955</v>
      </c>
      <c r="AH49" s="1160" t="s">
        <v>955</v>
      </c>
      <c r="AI49" s="1160" t="s">
        <v>955</v>
      </c>
      <c r="AJ49" s="1163" t="s">
        <v>955</v>
      </c>
    </row>
    <row r="50" spans="1:37" ht="12.75">
      <c r="A50" s="1011" t="s">
        <v>37</v>
      </c>
      <c r="B50" s="1164" t="s">
        <v>1068</v>
      </c>
      <c r="C50" s="781" t="s">
        <v>20</v>
      </c>
      <c r="D50" s="781" t="s">
        <v>1915</v>
      </c>
      <c r="E50" s="522" t="s">
        <v>1986</v>
      </c>
      <c r="F50" s="1165">
        <v>1</v>
      </c>
      <c r="G50" s="1159" t="s">
        <v>5</v>
      </c>
      <c r="H50" s="894" t="s">
        <v>5</v>
      </c>
      <c r="I50" s="1160" t="s">
        <v>5</v>
      </c>
      <c r="J50" s="1160" t="s">
        <v>5</v>
      </c>
      <c r="K50" s="1161" t="s">
        <v>5</v>
      </c>
      <c r="L50" s="1160" t="s">
        <v>5</v>
      </c>
      <c r="M50" s="1159" t="s">
        <v>5</v>
      </c>
      <c r="N50" s="894" t="s">
        <v>5</v>
      </c>
      <c r="O50" s="1160" t="s">
        <v>5</v>
      </c>
      <c r="P50" s="1160" t="s">
        <v>5</v>
      </c>
      <c r="Q50" s="1161" t="s">
        <v>5</v>
      </c>
      <c r="R50" s="1160" t="s">
        <v>5</v>
      </c>
      <c r="S50" s="1159" t="s">
        <v>5</v>
      </c>
      <c r="T50" s="894" t="s">
        <v>5</v>
      </c>
      <c r="U50" s="1160" t="s">
        <v>5</v>
      </c>
      <c r="V50" s="1160" t="s">
        <v>5</v>
      </c>
      <c r="W50" s="1160" t="s">
        <v>5</v>
      </c>
      <c r="X50" s="1161" t="s">
        <v>5</v>
      </c>
      <c r="Y50" s="1159" t="s">
        <v>5</v>
      </c>
      <c r="Z50" s="894" t="s">
        <v>5</v>
      </c>
      <c r="AA50" s="1160" t="s">
        <v>5</v>
      </c>
      <c r="AB50" s="1160" t="s">
        <v>5</v>
      </c>
      <c r="AC50" s="1161" t="s">
        <v>5</v>
      </c>
      <c r="AD50" s="894" t="s">
        <v>5</v>
      </c>
      <c r="AE50" s="1162" t="s">
        <v>955</v>
      </c>
      <c r="AF50" s="1160" t="s">
        <v>955</v>
      </c>
      <c r="AG50" s="1160" t="s">
        <v>955</v>
      </c>
      <c r="AH50" s="1160" t="s">
        <v>955</v>
      </c>
      <c r="AI50" s="1160" t="s">
        <v>955</v>
      </c>
      <c r="AJ50" s="1163" t="s">
        <v>955</v>
      </c>
      <c r="AK50" s="390" t="s">
        <v>2008</v>
      </c>
    </row>
    <row r="51" spans="1:37" ht="12.75">
      <c r="A51" s="1011" t="s">
        <v>37</v>
      </c>
      <c r="B51" s="1164" t="s">
        <v>1071</v>
      </c>
      <c r="C51" s="781" t="s">
        <v>20</v>
      </c>
      <c r="D51" s="781" t="s">
        <v>1915</v>
      </c>
      <c r="E51" s="522" t="s">
        <v>1986</v>
      </c>
      <c r="F51" s="1165">
        <v>2</v>
      </c>
      <c r="G51" s="1166" t="s">
        <v>955</v>
      </c>
      <c r="H51" s="1160" t="s">
        <v>955</v>
      </c>
      <c r="I51" s="1160" t="s">
        <v>955</v>
      </c>
      <c r="J51" s="1160" t="s">
        <v>955</v>
      </c>
      <c r="K51" s="1160" t="s">
        <v>955</v>
      </c>
      <c r="L51" s="1160" t="s">
        <v>955</v>
      </c>
      <c r="M51" s="1159" t="s">
        <v>5</v>
      </c>
      <c r="N51" s="894" t="s">
        <v>5</v>
      </c>
      <c r="O51" s="1160" t="s">
        <v>5</v>
      </c>
      <c r="P51" s="1160" t="s">
        <v>5</v>
      </c>
      <c r="Q51" s="1161" t="s">
        <v>5</v>
      </c>
      <c r="R51" s="1160" t="s">
        <v>5</v>
      </c>
      <c r="S51" s="1159" t="s">
        <v>5</v>
      </c>
      <c r="T51" s="894" t="s">
        <v>5</v>
      </c>
      <c r="U51" s="1160" t="s">
        <v>5</v>
      </c>
      <c r="V51" s="1160" t="s">
        <v>5</v>
      </c>
      <c r="W51" s="1160" t="s">
        <v>5</v>
      </c>
      <c r="X51" s="1161" t="s">
        <v>5</v>
      </c>
      <c r="Y51" s="1159" t="s">
        <v>5</v>
      </c>
      <c r="Z51" s="894" t="s">
        <v>5</v>
      </c>
      <c r="AA51" s="1160" t="s">
        <v>5</v>
      </c>
      <c r="AB51" s="1160" t="s">
        <v>5</v>
      </c>
      <c r="AC51" s="1161" t="s">
        <v>5</v>
      </c>
      <c r="AD51" s="894" t="s">
        <v>5</v>
      </c>
      <c r="AE51" s="1162" t="s">
        <v>955</v>
      </c>
      <c r="AF51" s="1160" t="s">
        <v>955</v>
      </c>
      <c r="AG51" s="1160" t="s">
        <v>955</v>
      </c>
      <c r="AH51" s="1160" t="s">
        <v>955</v>
      </c>
      <c r="AI51" s="1160" t="s">
        <v>955</v>
      </c>
      <c r="AJ51" s="1163" t="s">
        <v>955</v>
      </c>
      <c r="AK51" s="390" t="s">
        <v>2008</v>
      </c>
    </row>
    <row r="52" spans="1:37" ht="12.75">
      <c r="A52" s="1011" t="s">
        <v>37</v>
      </c>
      <c r="B52" s="1164" t="s">
        <v>1989</v>
      </c>
      <c r="C52" s="781" t="s">
        <v>20</v>
      </c>
      <c r="D52" s="781" t="s">
        <v>1915</v>
      </c>
      <c r="E52" s="522" t="s">
        <v>1990</v>
      </c>
      <c r="F52" s="1165">
        <v>1</v>
      </c>
      <c r="G52" s="1159" t="s">
        <v>5</v>
      </c>
      <c r="H52" s="894" t="s">
        <v>5</v>
      </c>
      <c r="I52" s="1160" t="s">
        <v>5</v>
      </c>
      <c r="J52" s="1160" t="s">
        <v>5</v>
      </c>
      <c r="K52" s="1161" t="s">
        <v>5</v>
      </c>
      <c r="L52" s="1160" t="s">
        <v>5</v>
      </c>
      <c r="M52" s="1159" t="s">
        <v>5</v>
      </c>
      <c r="N52" s="894" t="s">
        <v>5</v>
      </c>
      <c r="O52" s="1160" t="s">
        <v>5</v>
      </c>
      <c r="P52" s="1160" t="s">
        <v>5</v>
      </c>
      <c r="Q52" s="1161" t="s">
        <v>5</v>
      </c>
      <c r="R52" s="1160" t="s">
        <v>5</v>
      </c>
      <c r="S52" s="1159" t="s">
        <v>5</v>
      </c>
      <c r="T52" s="894" t="s">
        <v>5</v>
      </c>
      <c r="U52" s="1160" t="s">
        <v>5</v>
      </c>
      <c r="V52" s="1160" t="s">
        <v>5</v>
      </c>
      <c r="W52" s="1160" t="s">
        <v>5</v>
      </c>
      <c r="X52" s="1161" t="s">
        <v>5</v>
      </c>
      <c r="Y52" s="1159" t="s">
        <v>5</v>
      </c>
      <c r="Z52" s="894" t="s">
        <v>5</v>
      </c>
      <c r="AA52" s="1160" t="s">
        <v>5</v>
      </c>
      <c r="AB52" s="1160" t="s">
        <v>5</v>
      </c>
      <c r="AC52" s="1161" t="s">
        <v>5</v>
      </c>
      <c r="AD52" s="894" t="s">
        <v>5</v>
      </c>
      <c r="AE52" s="1162" t="s">
        <v>955</v>
      </c>
      <c r="AF52" s="1160" t="s">
        <v>955</v>
      </c>
      <c r="AG52" s="1160" t="s">
        <v>955</v>
      </c>
      <c r="AH52" s="1160" t="s">
        <v>955</v>
      </c>
      <c r="AI52" s="1160" t="s">
        <v>955</v>
      </c>
      <c r="AJ52" s="1163" t="s">
        <v>955</v>
      </c>
      <c r="AK52" s="390" t="s">
        <v>2008</v>
      </c>
    </row>
    <row r="53" spans="1:37" ht="12.75">
      <c r="A53" s="1011" t="s">
        <v>37</v>
      </c>
      <c r="B53" s="1164" t="s">
        <v>1989</v>
      </c>
      <c r="C53" s="781" t="s">
        <v>20</v>
      </c>
      <c r="D53" s="781" t="s">
        <v>1915</v>
      </c>
      <c r="E53" s="522" t="s">
        <v>1985</v>
      </c>
      <c r="F53" s="1165">
        <v>1</v>
      </c>
      <c r="G53" s="1159" t="s">
        <v>5</v>
      </c>
      <c r="H53" s="894" t="s">
        <v>5</v>
      </c>
      <c r="I53" s="1160" t="s">
        <v>5</v>
      </c>
      <c r="J53" s="1160" t="s">
        <v>5</v>
      </c>
      <c r="K53" s="1161" t="s">
        <v>5</v>
      </c>
      <c r="L53" s="1160" t="s">
        <v>5</v>
      </c>
      <c r="M53" s="1159" t="s">
        <v>5</v>
      </c>
      <c r="N53" s="894" t="s">
        <v>5</v>
      </c>
      <c r="O53" s="1160" t="s">
        <v>5</v>
      </c>
      <c r="P53" s="1160" t="s">
        <v>5</v>
      </c>
      <c r="Q53" s="1161" t="s">
        <v>5</v>
      </c>
      <c r="R53" s="1160" t="s">
        <v>5</v>
      </c>
      <c r="S53" s="1159" t="s">
        <v>5</v>
      </c>
      <c r="T53" s="894" t="s">
        <v>5</v>
      </c>
      <c r="U53" s="1160" t="s">
        <v>5</v>
      </c>
      <c r="V53" s="1160" t="s">
        <v>5</v>
      </c>
      <c r="W53" s="1160" t="s">
        <v>5</v>
      </c>
      <c r="X53" s="1161" t="s">
        <v>5</v>
      </c>
      <c r="Y53" s="1159" t="s">
        <v>5</v>
      </c>
      <c r="Z53" s="894" t="s">
        <v>5</v>
      </c>
      <c r="AA53" s="1160" t="s">
        <v>5</v>
      </c>
      <c r="AB53" s="1160" t="s">
        <v>5</v>
      </c>
      <c r="AC53" s="1161" t="s">
        <v>5</v>
      </c>
      <c r="AD53" s="894" t="s">
        <v>5</v>
      </c>
      <c r="AE53" s="1162" t="s">
        <v>955</v>
      </c>
      <c r="AF53" s="1160" t="s">
        <v>955</v>
      </c>
      <c r="AG53" s="1160" t="s">
        <v>955</v>
      </c>
      <c r="AH53" s="1160" t="s">
        <v>955</v>
      </c>
      <c r="AI53" s="1160" t="s">
        <v>955</v>
      </c>
      <c r="AJ53" s="1163" t="s">
        <v>955</v>
      </c>
      <c r="AK53" s="390" t="s">
        <v>2008</v>
      </c>
    </row>
    <row r="54" spans="1:37" ht="12.75">
      <c r="A54" s="1011" t="s">
        <v>37</v>
      </c>
      <c r="B54" s="1164" t="s">
        <v>1991</v>
      </c>
      <c r="C54" s="781" t="s">
        <v>20</v>
      </c>
      <c r="D54" s="781" t="s">
        <v>1915</v>
      </c>
      <c r="E54" s="522" t="s">
        <v>1990</v>
      </c>
      <c r="F54" s="1165">
        <v>2</v>
      </c>
      <c r="G54" s="1166" t="s">
        <v>955</v>
      </c>
      <c r="H54" s="1160" t="s">
        <v>955</v>
      </c>
      <c r="I54" s="1160" t="s">
        <v>955</v>
      </c>
      <c r="J54" s="1160" t="s">
        <v>955</v>
      </c>
      <c r="K54" s="1160" t="s">
        <v>955</v>
      </c>
      <c r="L54" s="1160" t="s">
        <v>955</v>
      </c>
      <c r="M54" s="1159" t="s">
        <v>5</v>
      </c>
      <c r="N54" s="894" t="s">
        <v>5</v>
      </c>
      <c r="O54" s="1160" t="s">
        <v>5</v>
      </c>
      <c r="P54" s="1160" t="s">
        <v>5</v>
      </c>
      <c r="Q54" s="1161" t="s">
        <v>5</v>
      </c>
      <c r="R54" s="1160" t="s">
        <v>5</v>
      </c>
      <c r="S54" s="1159" t="s">
        <v>5</v>
      </c>
      <c r="T54" s="894" t="s">
        <v>5</v>
      </c>
      <c r="U54" s="1160" t="s">
        <v>5</v>
      </c>
      <c r="V54" s="1160" t="s">
        <v>5</v>
      </c>
      <c r="W54" s="1160" t="s">
        <v>5</v>
      </c>
      <c r="X54" s="1161" t="s">
        <v>5</v>
      </c>
      <c r="Y54" s="1159" t="s">
        <v>5</v>
      </c>
      <c r="Z54" s="894" t="s">
        <v>5</v>
      </c>
      <c r="AA54" s="1160" t="s">
        <v>5</v>
      </c>
      <c r="AB54" s="1160" t="s">
        <v>5</v>
      </c>
      <c r="AC54" s="1161" t="s">
        <v>5</v>
      </c>
      <c r="AD54" s="894" t="s">
        <v>5</v>
      </c>
      <c r="AE54" s="1162" t="s">
        <v>955</v>
      </c>
      <c r="AF54" s="1160" t="s">
        <v>955</v>
      </c>
      <c r="AG54" s="1160" t="s">
        <v>955</v>
      </c>
      <c r="AH54" s="1160" t="s">
        <v>955</v>
      </c>
      <c r="AI54" s="1160" t="s">
        <v>955</v>
      </c>
      <c r="AJ54" s="1163" t="s">
        <v>955</v>
      </c>
      <c r="AK54" s="390" t="s">
        <v>2008</v>
      </c>
    </row>
    <row r="55" spans="1:37" ht="12.75">
      <c r="A55" s="1011" t="s">
        <v>37</v>
      </c>
      <c r="B55" s="1164" t="s">
        <v>2005</v>
      </c>
      <c r="C55" s="781" t="s">
        <v>20</v>
      </c>
      <c r="D55" s="781" t="s">
        <v>1915</v>
      </c>
      <c r="E55" s="522" t="s">
        <v>2006</v>
      </c>
      <c r="F55" s="1165">
        <v>2</v>
      </c>
      <c r="G55" s="1159" t="s">
        <v>5</v>
      </c>
      <c r="H55" s="894" t="s">
        <v>5</v>
      </c>
      <c r="I55" s="1160" t="s">
        <v>5</v>
      </c>
      <c r="J55" s="1160" t="s">
        <v>5</v>
      </c>
      <c r="K55" s="1161" t="s">
        <v>5</v>
      </c>
      <c r="L55" s="1160" t="s">
        <v>5</v>
      </c>
      <c r="M55" s="1159" t="s">
        <v>5</v>
      </c>
      <c r="N55" s="894" t="s">
        <v>5</v>
      </c>
      <c r="O55" s="1160" t="s">
        <v>5</v>
      </c>
      <c r="P55" s="1160" t="s">
        <v>5</v>
      </c>
      <c r="Q55" s="1161" t="s">
        <v>5</v>
      </c>
      <c r="R55" s="1160" t="s">
        <v>5</v>
      </c>
      <c r="S55" s="1159" t="s">
        <v>5</v>
      </c>
      <c r="T55" s="894" t="s">
        <v>5</v>
      </c>
      <c r="U55" s="1160" t="s">
        <v>5</v>
      </c>
      <c r="V55" s="1160" t="s">
        <v>5</v>
      </c>
      <c r="W55" s="1160" t="s">
        <v>5</v>
      </c>
      <c r="X55" s="1161" t="s">
        <v>5</v>
      </c>
      <c r="Y55" s="1159" t="s">
        <v>5</v>
      </c>
      <c r="Z55" s="894" t="s">
        <v>5</v>
      </c>
      <c r="AA55" s="1160" t="s">
        <v>5</v>
      </c>
      <c r="AB55" s="1160" t="s">
        <v>5</v>
      </c>
      <c r="AC55" s="1161" t="s">
        <v>5</v>
      </c>
      <c r="AD55" s="894" t="s">
        <v>5</v>
      </c>
      <c r="AE55" s="1162" t="s">
        <v>955</v>
      </c>
      <c r="AF55" s="1160" t="s">
        <v>955</v>
      </c>
      <c r="AG55" s="1160" t="s">
        <v>955</v>
      </c>
      <c r="AH55" s="1160" t="s">
        <v>955</v>
      </c>
      <c r="AI55" s="1160" t="s">
        <v>955</v>
      </c>
      <c r="AJ55" s="1163" t="s">
        <v>955</v>
      </c>
    </row>
    <row r="56" spans="1:37" ht="12.75">
      <c r="A56" s="1011" t="s">
        <v>37</v>
      </c>
      <c r="B56" s="1164" t="s">
        <v>1115</v>
      </c>
      <c r="C56" s="781" t="s">
        <v>20</v>
      </c>
      <c r="D56" s="781" t="s">
        <v>1915</v>
      </c>
      <c r="E56" s="522" t="s">
        <v>1994</v>
      </c>
      <c r="F56" s="1165">
        <v>1</v>
      </c>
      <c r="G56" s="1166" t="s">
        <v>955</v>
      </c>
      <c r="H56" s="1160" t="s">
        <v>955</v>
      </c>
      <c r="I56" s="1160" t="s">
        <v>955</v>
      </c>
      <c r="J56" s="1160" t="s">
        <v>955</v>
      </c>
      <c r="K56" s="1160" t="s">
        <v>955</v>
      </c>
      <c r="L56" s="1160" t="s">
        <v>955</v>
      </c>
      <c r="M56" s="1159" t="s">
        <v>5</v>
      </c>
      <c r="N56" s="894" t="s">
        <v>5</v>
      </c>
      <c r="O56" s="1160" t="s">
        <v>5</v>
      </c>
      <c r="P56" s="1160" t="s">
        <v>5</v>
      </c>
      <c r="Q56" s="1161" t="s">
        <v>5</v>
      </c>
      <c r="R56" s="1160" t="s">
        <v>5</v>
      </c>
      <c r="S56" s="1159" t="s">
        <v>5</v>
      </c>
      <c r="T56" s="894" t="s">
        <v>5</v>
      </c>
      <c r="U56" s="1160" t="s">
        <v>5</v>
      </c>
      <c r="V56" s="1160" t="s">
        <v>5</v>
      </c>
      <c r="W56" s="1160" t="s">
        <v>5</v>
      </c>
      <c r="X56" s="1161" t="s">
        <v>5</v>
      </c>
      <c r="Y56" s="1159" t="s">
        <v>5</v>
      </c>
      <c r="Z56" s="894" t="s">
        <v>5</v>
      </c>
      <c r="AA56" s="1160" t="s">
        <v>5</v>
      </c>
      <c r="AB56" s="1160" t="s">
        <v>5</v>
      </c>
      <c r="AC56" s="1161" t="s">
        <v>5</v>
      </c>
      <c r="AD56" s="894" t="s">
        <v>5</v>
      </c>
      <c r="AE56" s="1162" t="s">
        <v>955</v>
      </c>
      <c r="AF56" s="1160" t="s">
        <v>955</v>
      </c>
      <c r="AG56" s="1160" t="s">
        <v>955</v>
      </c>
      <c r="AH56" s="1160" t="s">
        <v>955</v>
      </c>
      <c r="AI56" s="1160" t="s">
        <v>955</v>
      </c>
      <c r="AJ56" s="1163" t="s">
        <v>955</v>
      </c>
    </row>
    <row r="57" spans="1:37" ht="12.75">
      <c r="A57" s="1011" t="s">
        <v>37</v>
      </c>
      <c r="B57" s="1164" t="s">
        <v>1115</v>
      </c>
      <c r="C57" s="781" t="s">
        <v>20</v>
      </c>
      <c r="D57" s="781" t="s">
        <v>1915</v>
      </c>
      <c r="E57" s="522" t="s">
        <v>1985</v>
      </c>
      <c r="F57" s="1165">
        <v>1</v>
      </c>
      <c r="G57" s="1166" t="s">
        <v>955</v>
      </c>
      <c r="H57" s="1160" t="s">
        <v>955</v>
      </c>
      <c r="I57" s="1160" t="s">
        <v>955</v>
      </c>
      <c r="J57" s="1160" t="s">
        <v>955</v>
      </c>
      <c r="K57" s="1160" t="s">
        <v>955</v>
      </c>
      <c r="L57" s="1160" t="s">
        <v>955</v>
      </c>
      <c r="M57" s="1159" t="s">
        <v>5</v>
      </c>
      <c r="N57" s="894" t="s">
        <v>5</v>
      </c>
      <c r="O57" s="1160" t="s">
        <v>5</v>
      </c>
      <c r="P57" s="1160" t="s">
        <v>5</v>
      </c>
      <c r="Q57" s="1161" t="s">
        <v>5</v>
      </c>
      <c r="R57" s="1160" t="s">
        <v>5</v>
      </c>
      <c r="S57" s="1159" t="s">
        <v>5</v>
      </c>
      <c r="T57" s="894" t="s">
        <v>5</v>
      </c>
      <c r="U57" s="1160" t="s">
        <v>5</v>
      </c>
      <c r="V57" s="1160" t="s">
        <v>5</v>
      </c>
      <c r="W57" s="1160" t="s">
        <v>5</v>
      </c>
      <c r="X57" s="1161" t="s">
        <v>5</v>
      </c>
      <c r="Y57" s="1159" t="s">
        <v>5</v>
      </c>
      <c r="Z57" s="894" t="s">
        <v>5</v>
      </c>
      <c r="AA57" s="1160" t="s">
        <v>5</v>
      </c>
      <c r="AB57" s="1160" t="s">
        <v>5</v>
      </c>
      <c r="AC57" s="1161" t="s">
        <v>5</v>
      </c>
      <c r="AD57" s="894" t="s">
        <v>5</v>
      </c>
      <c r="AE57" s="1162" t="s">
        <v>955</v>
      </c>
      <c r="AF57" s="1160" t="s">
        <v>955</v>
      </c>
      <c r="AG57" s="1160" t="s">
        <v>955</v>
      </c>
      <c r="AH57" s="1160" t="s">
        <v>955</v>
      </c>
      <c r="AI57" s="1160" t="s">
        <v>955</v>
      </c>
      <c r="AJ57" s="1163" t="s">
        <v>955</v>
      </c>
    </row>
    <row r="58" spans="1:37" ht="12.75">
      <c r="A58" s="1011" t="s">
        <v>37</v>
      </c>
      <c r="B58" s="1164" t="s">
        <v>1995</v>
      </c>
      <c r="C58" s="781" t="s">
        <v>20</v>
      </c>
      <c r="D58" s="781" t="s">
        <v>1915</v>
      </c>
      <c r="E58" s="522" t="s">
        <v>1996</v>
      </c>
      <c r="F58" s="1165">
        <v>1</v>
      </c>
      <c r="G58" s="1166" t="s">
        <v>955</v>
      </c>
      <c r="H58" s="1160" t="s">
        <v>955</v>
      </c>
      <c r="I58" s="1160" t="s">
        <v>955</v>
      </c>
      <c r="J58" s="1160" t="s">
        <v>955</v>
      </c>
      <c r="K58" s="1160" t="s">
        <v>955</v>
      </c>
      <c r="L58" s="1160" t="s">
        <v>955</v>
      </c>
      <c r="M58" s="1159" t="s">
        <v>5</v>
      </c>
      <c r="N58" s="894" t="s">
        <v>5</v>
      </c>
      <c r="O58" s="1160" t="s">
        <v>5</v>
      </c>
      <c r="P58" s="1160" t="s">
        <v>5</v>
      </c>
      <c r="Q58" s="1161" t="s">
        <v>5</v>
      </c>
      <c r="R58" s="1160" t="s">
        <v>5</v>
      </c>
      <c r="S58" s="1159" t="s">
        <v>5</v>
      </c>
      <c r="T58" s="894" t="s">
        <v>5</v>
      </c>
      <c r="U58" s="1160" t="s">
        <v>5</v>
      </c>
      <c r="V58" s="1160" t="s">
        <v>5</v>
      </c>
      <c r="W58" s="1160" t="s">
        <v>5</v>
      </c>
      <c r="X58" s="1161" t="s">
        <v>5</v>
      </c>
      <c r="Y58" s="1159" t="s">
        <v>5</v>
      </c>
      <c r="Z58" s="894" t="s">
        <v>5</v>
      </c>
      <c r="AA58" s="1160" t="s">
        <v>5</v>
      </c>
      <c r="AB58" s="1160" t="s">
        <v>5</v>
      </c>
      <c r="AC58" s="1161" t="s">
        <v>5</v>
      </c>
      <c r="AD58" s="894" t="s">
        <v>5</v>
      </c>
      <c r="AE58" s="1162" t="s">
        <v>955</v>
      </c>
      <c r="AF58" s="1160" t="s">
        <v>955</v>
      </c>
      <c r="AG58" s="1160" t="s">
        <v>955</v>
      </c>
      <c r="AH58" s="1160" t="s">
        <v>955</v>
      </c>
      <c r="AI58" s="1160" t="s">
        <v>955</v>
      </c>
      <c r="AJ58" s="1163" t="s">
        <v>955</v>
      </c>
    </row>
    <row r="59" spans="1:37" ht="12.75">
      <c r="A59" s="1011" t="s">
        <v>37</v>
      </c>
      <c r="B59" s="1164" t="s">
        <v>1136</v>
      </c>
      <c r="C59" s="781" t="s">
        <v>20</v>
      </c>
      <c r="D59" s="781" t="s">
        <v>1915</v>
      </c>
      <c r="E59" s="522" t="s">
        <v>1997</v>
      </c>
      <c r="F59" s="1165">
        <v>1</v>
      </c>
      <c r="G59" s="1159" t="s">
        <v>5</v>
      </c>
      <c r="H59" s="894" t="s">
        <v>5</v>
      </c>
      <c r="I59" s="1160" t="s">
        <v>5</v>
      </c>
      <c r="J59" s="1160" t="s">
        <v>5</v>
      </c>
      <c r="K59" s="1161" t="s">
        <v>5</v>
      </c>
      <c r="L59" s="1160" t="s">
        <v>5</v>
      </c>
      <c r="M59" s="1159" t="s">
        <v>5</v>
      </c>
      <c r="N59" s="894" t="s">
        <v>5</v>
      </c>
      <c r="O59" s="1160" t="s">
        <v>5</v>
      </c>
      <c r="P59" s="1160" t="s">
        <v>5</v>
      </c>
      <c r="Q59" s="1161" t="s">
        <v>5</v>
      </c>
      <c r="R59" s="1160" t="s">
        <v>5</v>
      </c>
      <c r="S59" s="1159" t="s">
        <v>5</v>
      </c>
      <c r="T59" s="894" t="s">
        <v>5</v>
      </c>
      <c r="U59" s="1160" t="s">
        <v>5</v>
      </c>
      <c r="V59" s="1160" t="s">
        <v>5</v>
      </c>
      <c r="W59" s="1160" t="s">
        <v>5</v>
      </c>
      <c r="X59" s="1161" t="s">
        <v>5</v>
      </c>
      <c r="Y59" s="1159" t="s">
        <v>5</v>
      </c>
      <c r="Z59" s="894" t="s">
        <v>5</v>
      </c>
      <c r="AA59" s="1160" t="s">
        <v>5</v>
      </c>
      <c r="AB59" s="1160" t="s">
        <v>5</v>
      </c>
      <c r="AC59" s="1161" t="s">
        <v>5</v>
      </c>
      <c r="AD59" s="894" t="s">
        <v>5</v>
      </c>
      <c r="AE59" s="1162" t="s">
        <v>955</v>
      </c>
      <c r="AF59" s="1160" t="s">
        <v>955</v>
      </c>
      <c r="AG59" s="1160" t="s">
        <v>955</v>
      </c>
      <c r="AH59" s="1160" t="s">
        <v>955</v>
      </c>
      <c r="AI59" s="1160" t="s">
        <v>955</v>
      </c>
      <c r="AJ59" s="1163" t="s">
        <v>955</v>
      </c>
    </row>
    <row r="60" spans="1:37" ht="13.5" thickBot="1">
      <c r="A60" s="1143" t="s">
        <v>37</v>
      </c>
      <c r="B60" s="1167" t="s">
        <v>659</v>
      </c>
      <c r="C60" s="1168" t="s">
        <v>20</v>
      </c>
      <c r="D60" s="1168" t="s">
        <v>1915</v>
      </c>
      <c r="E60" s="1146" t="s">
        <v>1985</v>
      </c>
      <c r="F60" s="1169">
        <v>1</v>
      </c>
      <c r="G60" s="1170" t="s">
        <v>5</v>
      </c>
      <c r="H60" s="1171" t="s">
        <v>5</v>
      </c>
      <c r="I60" s="1172" t="s">
        <v>5</v>
      </c>
      <c r="J60" s="1172" t="s">
        <v>5</v>
      </c>
      <c r="K60" s="1173" t="s">
        <v>5</v>
      </c>
      <c r="L60" s="1172" t="s">
        <v>5</v>
      </c>
      <c r="M60" s="1174" t="s">
        <v>955</v>
      </c>
      <c r="N60" s="1172" t="s">
        <v>955</v>
      </c>
      <c r="O60" s="1172" t="s">
        <v>955</v>
      </c>
      <c r="P60" s="1172" t="s">
        <v>955</v>
      </c>
      <c r="Q60" s="1172" t="s">
        <v>955</v>
      </c>
      <c r="R60" s="1172" t="s">
        <v>955</v>
      </c>
      <c r="S60" s="1174" t="s">
        <v>955</v>
      </c>
      <c r="T60" s="1172" t="s">
        <v>955</v>
      </c>
      <c r="U60" s="1172" t="s">
        <v>955</v>
      </c>
      <c r="V60" s="1172" t="s">
        <v>955</v>
      </c>
      <c r="W60" s="1172" t="s">
        <v>955</v>
      </c>
      <c r="X60" s="1172" t="s">
        <v>955</v>
      </c>
      <c r="Y60" s="1174" t="s">
        <v>955</v>
      </c>
      <c r="Z60" s="1172" t="s">
        <v>955</v>
      </c>
      <c r="AA60" s="1172" t="s">
        <v>955</v>
      </c>
      <c r="AB60" s="1172" t="s">
        <v>955</v>
      </c>
      <c r="AC60" s="1172" t="s">
        <v>955</v>
      </c>
      <c r="AD60" s="1171" t="s">
        <v>955</v>
      </c>
      <c r="AE60" s="1175" t="s">
        <v>955</v>
      </c>
      <c r="AF60" s="1172" t="s">
        <v>955</v>
      </c>
      <c r="AG60" s="1172" t="s">
        <v>955</v>
      </c>
      <c r="AH60" s="1172" t="s">
        <v>955</v>
      </c>
      <c r="AI60" s="1172" t="s">
        <v>955</v>
      </c>
      <c r="AJ60" s="1176" t="s">
        <v>955</v>
      </c>
      <c r="AK60" s="390" t="s">
        <v>2009</v>
      </c>
    </row>
    <row r="61" spans="1:37" ht="12.75" customHeight="1">
      <c r="A61" s="1154" t="s">
        <v>37</v>
      </c>
      <c r="B61" s="1177" t="s">
        <v>823</v>
      </c>
      <c r="C61" s="521" t="s">
        <v>532</v>
      </c>
      <c r="D61" s="1154" t="s">
        <v>1305</v>
      </c>
      <c r="E61" s="1157" t="s">
        <v>1381</v>
      </c>
      <c r="F61" s="1178">
        <v>1</v>
      </c>
      <c r="G61" s="1179" t="s">
        <v>955</v>
      </c>
      <c r="H61" s="1180" t="s">
        <v>955</v>
      </c>
      <c r="I61" s="1180" t="s">
        <v>955</v>
      </c>
      <c r="J61" s="1180" t="s">
        <v>955</v>
      </c>
      <c r="K61" s="1180" t="s">
        <v>955</v>
      </c>
      <c r="L61" s="1181" t="s">
        <v>955</v>
      </c>
      <c r="M61" s="1182"/>
      <c r="N61" s="1160"/>
      <c r="O61" s="1160" t="s">
        <v>5</v>
      </c>
      <c r="P61" s="1160"/>
      <c r="Q61" s="1160"/>
      <c r="R61" s="1163" t="s">
        <v>5</v>
      </c>
      <c r="S61" s="1182"/>
      <c r="T61" s="1160"/>
      <c r="U61" s="1160" t="s">
        <v>5</v>
      </c>
      <c r="V61" s="1160"/>
      <c r="W61" s="1160"/>
      <c r="X61" s="1163" t="s">
        <v>5</v>
      </c>
      <c r="Y61" s="1182"/>
      <c r="Z61" s="1160"/>
      <c r="AA61" s="1160" t="s">
        <v>5</v>
      </c>
      <c r="AB61" s="1160"/>
      <c r="AC61" s="1160"/>
      <c r="AD61" s="1163" t="s">
        <v>5</v>
      </c>
      <c r="AE61" s="1183" t="s">
        <v>955</v>
      </c>
      <c r="AF61" s="1184" t="s">
        <v>955</v>
      </c>
      <c r="AG61" s="1184" t="s">
        <v>955</v>
      </c>
      <c r="AH61" s="1184" t="s">
        <v>955</v>
      </c>
      <c r="AI61" s="1184" t="s">
        <v>955</v>
      </c>
      <c r="AJ61" s="1185" t="s">
        <v>955</v>
      </c>
      <c r="AK61" s="1186"/>
    </row>
    <row r="62" spans="1:37" ht="12.75">
      <c r="A62" s="1011" t="s">
        <v>37</v>
      </c>
      <c r="B62" s="1083" t="s">
        <v>1382</v>
      </c>
      <c r="C62" s="766" t="s">
        <v>532</v>
      </c>
      <c r="D62" s="1187" t="s">
        <v>1305</v>
      </c>
      <c r="E62" s="1188" t="s">
        <v>906</v>
      </c>
      <c r="F62" s="1189">
        <v>1</v>
      </c>
      <c r="G62" s="1071" t="s">
        <v>955</v>
      </c>
      <c r="H62" s="1101" t="s">
        <v>955</v>
      </c>
      <c r="I62" s="1101" t="s">
        <v>955</v>
      </c>
      <c r="J62" s="1101" t="s">
        <v>955</v>
      </c>
      <c r="K62" s="1101" t="s">
        <v>955</v>
      </c>
      <c r="L62" s="1190" t="s">
        <v>955</v>
      </c>
      <c r="M62" s="1191"/>
      <c r="N62" s="1101" t="s">
        <v>5</v>
      </c>
      <c r="O62" s="1101"/>
      <c r="P62" s="1101"/>
      <c r="Q62" s="1101" t="s">
        <v>5</v>
      </c>
      <c r="R62" s="1192"/>
      <c r="S62" s="1193" t="s">
        <v>5</v>
      </c>
      <c r="T62" s="1194" t="s">
        <v>5</v>
      </c>
      <c r="U62" s="1194" t="s">
        <v>5</v>
      </c>
      <c r="V62" s="1194" t="s">
        <v>5</v>
      </c>
      <c r="W62" s="1194" t="s">
        <v>5</v>
      </c>
      <c r="X62" s="1195" t="s">
        <v>5</v>
      </c>
      <c r="Y62" s="1193"/>
      <c r="Z62" s="1194" t="s">
        <v>5</v>
      </c>
      <c r="AA62" s="1194"/>
      <c r="AB62" s="1194"/>
      <c r="AC62" s="1194" t="s">
        <v>5</v>
      </c>
      <c r="AD62" s="1195" t="s">
        <v>5</v>
      </c>
      <c r="AE62" s="1196" t="s">
        <v>955</v>
      </c>
      <c r="AF62" s="1011" t="s">
        <v>955</v>
      </c>
      <c r="AG62" s="1011" t="s">
        <v>955</v>
      </c>
      <c r="AH62" s="1011" t="s">
        <v>955</v>
      </c>
      <c r="AI62" s="1011" t="s">
        <v>955</v>
      </c>
      <c r="AJ62" s="1197" t="s">
        <v>955</v>
      </c>
      <c r="AK62" s="1198" t="s">
        <v>2010</v>
      </c>
    </row>
    <row r="63" spans="1:37" ht="12.75" customHeight="1">
      <c r="A63" s="1011" t="s">
        <v>37</v>
      </c>
      <c r="B63" s="1199" t="s">
        <v>806</v>
      </c>
      <c r="C63" s="1200" t="s">
        <v>1315</v>
      </c>
      <c r="D63" s="1187" t="s">
        <v>1305</v>
      </c>
      <c r="E63" s="1188" t="s">
        <v>906</v>
      </c>
      <c r="F63" s="1189">
        <v>1</v>
      </c>
      <c r="G63" s="1201" t="s">
        <v>955</v>
      </c>
      <c r="H63" s="1187" t="s">
        <v>955</v>
      </c>
      <c r="I63" s="1187" t="s">
        <v>955</v>
      </c>
      <c r="J63" s="1187" t="s">
        <v>955</v>
      </c>
      <c r="K63" s="1187" t="s">
        <v>955</v>
      </c>
      <c r="L63" s="1202" t="s">
        <v>955</v>
      </c>
      <c r="M63" s="1203" t="s">
        <v>5</v>
      </c>
      <c r="N63" s="1204" t="s">
        <v>5</v>
      </c>
      <c r="O63" s="1204" t="s">
        <v>5</v>
      </c>
      <c r="P63" s="1204" t="s">
        <v>5</v>
      </c>
      <c r="Q63" s="1204" t="s">
        <v>5</v>
      </c>
      <c r="R63" s="1205" t="s">
        <v>5</v>
      </c>
      <c r="S63" s="1203" t="s">
        <v>5</v>
      </c>
      <c r="T63" s="1204" t="s">
        <v>5</v>
      </c>
      <c r="U63" s="1204" t="s">
        <v>5</v>
      </c>
      <c r="V63" s="1204" t="s">
        <v>5</v>
      </c>
      <c r="W63" s="1204" t="s">
        <v>5</v>
      </c>
      <c r="X63" s="1205" t="s">
        <v>5</v>
      </c>
      <c r="Y63" s="1203" t="s">
        <v>5</v>
      </c>
      <c r="Z63" s="1204" t="s">
        <v>5</v>
      </c>
      <c r="AA63" s="1204" t="s">
        <v>5</v>
      </c>
      <c r="AB63" s="1204" t="s">
        <v>5</v>
      </c>
      <c r="AC63" s="1204" t="s">
        <v>5</v>
      </c>
      <c r="AD63" s="1205" t="s">
        <v>5</v>
      </c>
      <c r="AE63" s="1196" t="s">
        <v>955</v>
      </c>
      <c r="AF63" s="1011" t="s">
        <v>955</v>
      </c>
      <c r="AG63" s="1011" t="s">
        <v>955</v>
      </c>
      <c r="AH63" s="1011" t="s">
        <v>955</v>
      </c>
      <c r="AI63" s="1011" t="s">
        <v>955</v>
      </c>
      <c r="AJ63" s="1197" t="s">
        <v>955</v>
      </c>
    </row>
    <row r="64" spans="1:37" ht="12.75" customHeight="1">
      <c r="A64" s="1187" t="s">
        <v>37</v>
      </c>
      <c r="B64" s="1206" t="s">
        <v>1386</v>
      </c>
      <c r="C64" s="766" t="s">
        <v>532</v>
      </c>
      <c r="D64" s="1187" t="s">
        <v>1305</v>
      </c>
      <c r="E64" s="1188" t="s">
        <v>906</v>
      </c>
      <c r="F64" s="1189">
        <v>1</v>
      </c>
      <c r="G64" s="1071" t="s">
        <v>955</v>
      </c>
      <c r="H64" s="1101" t="s">
        <v>955</v>
      </c>
      <c r="I64" s="1101" t="s">
        <v>955</v>
      </c>
      <c r="J64" s="1101" t="s">
        <v>955</v>
      </c>
      <c r="K64" s="1101" t="s">
        <v>955</v>
      </c>
      <c r="L64" s="1190" t="s">
        <v>955</v>
      </c>
      <c r="M64" s="1193" t="s">
        <v>5</v>
      </c>
      <c r="N64" s="1194" t="s">
        <v>5</v>
      </c>
      <c r="O64" s="1194" t="s">
        <v>5</v>
      </c>
      <c r="P64" s="1194"/>
      <c r="Q64" s="1194"/>
      <c r="R64" s="1195" t="s">
        <v>5</v>
      </c>
      <c r="S64" s="1193" t="s">
        <v>5</v>
      </c>
      <c r="T64" s="1194" t="s">
        <v>5</v>
      </c>
      <c r="U64" s="1194" t="s">
        <v>5</v>
      </c>
      <c r="V64" s="1194" t="s">
        <v>5</v>
      </c>
      <c r="W64" s="1194" t="s">
        <v>5</v>
      </c>
      <c r="X64" s="1195" t="s">
        <v>5</v>
      </c>
      <c r="Y64" s="1193" t="s">
        <v>5</v>
      </c>
      <c r="Z64" s="1194" t="s">
        <v>5</v>
      </c>
      <c r="AA64" s="1194" t="s">
        <v>5</v>
      </c>
      <c r="AB64" s="1194"/>
      <c r="AC64" s="1194"/>
      <c r="AD64" s="1195" t="s">
        <v>5</v>
      </c>
      <c r="AE64" s="1196" t="s">
        <v>955</v>
      </c>
      <c r="AF64" s="1011" t="s">
        <v>955</v>
      </c>
      <c r="AG64" s="1011" t="s">
        <v>955</v>
      </c>
      <c r="AH64" s="1011" t="s">
        <v>955</v>
      </c>
      <c r="AI64" s="1011" t="s">
        <v>955</v>
      </c>
      <c r="AJ64" s="1197" t="s">
        <v>955</v>
      </c>
      <c r="AK64" s="1186"/>
    </row>
    <row r="65" spans="1:37" ht="12.75" customHeight="1">
      <c r="A65" s="1187" t="s">
        <v>37</v>
      </c>
      <c r="B65" s="1206" t="s">
        <v>643</v>
      </c>
      <c r="C65" s="1200" t="s">
        <v>1315</v>
      </c>
      <c r="D65" s="1187" t="s">
        <v>1305</v>
      </c>
      <c r="E65" s="1188" t="s">
        <v>906</v>
      </c>
      <c r="F65" s="1189">
        <v>1</v>
      </c>
      <c r="G65" s="1201" t="s">
        <v>955</v>
      </c>
      <c r="H65" s="1187" t="s">
        <v>955</v>
      </c>
      <c r="I65" s="1187" t="s">
        <v>955</v>
      </c>
      <c r="J65" s="1187" t="s">
        <v>955</v>
      </c>
      <c r="K65" s="1187" t="s">
        <v>955</v>
      </c>
      <c r="L65" s="1202" t="s">
        <v>955</v>
      </c>
      <c r="M65" s="1207" t="s">
        <v>5</v>
      </c>
      <c r="N65" s="1208" t="s">
        <v>5</v>
      </c>
      <c r="O65" s="1208" t="s">
        <v>5</v>
      </c>
      <c r="P65" s="1208" t="s">
        <v>5</v>
      </c>
      <c r="Q65" s="1208" t="s">
        <v>5</v>
      </c>
      <c r="R65" s="1209" t="s">
        <v>5</v>
      </c>
      <c r="S65" s="1207" t="s">
        <v>5</v>
      </c>
      <c r="T65" s="1208" t="s">
        <v>5</v>
      </c>
      <c r="U65" s="1208" t="s">
        <v>5</v>
      </c>
      <c r="V65" s="1208" t="s">
        <v>5</v>
      </c>
      <c r="W65" s="1208" t="s">
        <v>5</v>
      </c>
      <c r="X65" s="1209" t="s">
        <v>5</v>
      </c>
      <c r="Y65" s="1207" t="s">
        <v>5</v>
      </c>
      <c r="Z65" s="1208" t="s">
        <v>5</v>
      </c>
      <c r="AA65" s="1208" t="s">
        <v>5</v>
      </c>
      <c r="AB65" s="1208" t="s">
        <v>5</v>
      </c>
      <c r="AC65" s="1208" t="s">
        <v>5</v>
      </c>
      <c r="AD65" s="1209" t="s">
        <v>5</v>
      </c>
      <c r="AE65" s="1196" t="s">
        <v>955</v>
      </c>
      <c r="AF65" s="1011" t="s">
        <v>955</v>
      </c>
      <c r="AG65" s="1011" t="s">
        <v>955</v>
      </c>
      <c r="AH65" s="1011" t="s">
        <v>955</v>
      </c>
      <c r="AI65" s="1011" t="s">
        <v>955</v>
      </c>
      <c r="AJ65" s="1197" t="s">
        <v>955</v>
      </c>
    </row>
    <row r="66" spans="1:37" ht="12.75">
      <c r="A66" s="1187" t="s">
        <v>37</v>
      </c>
      <c r="B66" s="1210" t="s">
        <v>810</v>
      </c>
      <c r="C66" s="766" t="s">
        <v>532</v>
      </c>
      <c r="D66" s="1187" t="s">
        <v>1305</v>
      </c>
      <c r="E66" s="1188" t="s">
        <v>906</v>
      </c>
      <c r="F66" s="1189">
        <v>1</v>
      </c>
      <c r="G66" s="1071" t="s">
        <v>955</v>
      </c>
      <c r="H66" s="1101" t="s">
        <v>955</v>
      </c>
      <c r="I66" s="1101" t="s">
        <v>955</v>
      </c>
      <c r="J66" s="1101" t="s">
        <v>955</v>
      </c>
      <c r="K66" s="1101" t="s">
        <v>955</v>
      </c>
      <c r="L66" s="1190" t="s">
        <v>955</v>
      </c>
      <c r="M66" s="1193"/>
      <c r="N66" s="1123"/>
      <c r="O66" s="1123" t="s">
        <v>5</v>
      </c>
      <c r="P66" s="1123"/>
      <c r="Q66" s="1123"/>
      <c r="R66" s="1195" t="s">
        <v>5</v>
      </c>
      <c r="S66" s="1193" t="s">
        <v>5</v>
      </c>
      <c r="T66" s="1194" t="s">
        <v>5</v>
      </c>
      <c r="U66" s="1194" t="s">
        <v>5</v>
      </c>
      <c r="V66" s="1194" t="s">
        <v>5</v>
      </c>
      <c r="W66" s="1194" t="s">
        <v>5</v>
      </c>
      <c r="X66" s="1195" t="s">
        <v>5</v>
      </c>
      <c r="Y66" s="1193"/>
      <c r="Z66" s="1194"/>
      <c r="AA66" s="1194" t="s">
        <v>5</v>
      </c>
      <c r="AB66" s="1194"/>
      <c r="AC66" s="1194" t="s">
        <v>5</v>
      </c>
      <c r="AD66" s="1195" t="s">
        <v>5</v>
      </c>
      <c r="AE66" s="1196" t="s">
        <v>955</v>
      </c>
      <c r="AF66" s="1011" t="s">
        <v>955</v>
      </c>
      <c r="AG66" s="1011" t="s">
        <v>955</v>
      </c>
      <c r="AH66" s="1011" t="s">
        <v>955</v>
      </c>
      <c r="AI66" s="1011" t="s">
        <v>955</v>
      </c>
      <c r="AJ66" s="1197" t="s">
        <v>955</v>
      </c>
      <c r="AK66" s="1198" t="s">
        <v>2010</v>
      </c>
    </row>
    <row r="67" spans="1:37" ht="12.75" customHeight="1">
      <c r="A67" s="1187" t="s">
        <v>37</v>
      </c>
      <c r="B67" s="1206" t="s">
        <v>655</v>
      </c>
      <c r="C67" s="1200" t="s">
        <v>1315</v>
      </c>
      <c r="D67" s="1187" t="s">
        <v>1305</v>
      </c>
      <c r="E67" s="1188" t="s">
        <v>1388</v>
      </c>
      <c r="F67" s="1189">
        <v>1</v>
      </c>
      <c r="G67" s="1201" t="s">
        <v>955</v>
      </c>
      <c r="H67" s="1187" t="s">
        <v>955</v>
      </c>
      <c r="I67" s="1187" t="s">
        <v>955</v>
      </c>
      <c r="J67" s="1187" t="s">
        <v>955</v>
      </c>
      <c r="K67" s="1187" t="s">
        <v>955</v>
      </c>
      <c r="L67" s="1202" t="s">
        <v>955</v>
      </c>
      <c r="M67" s="1211" t="s">
        <v>5</v>
      </c>
      <c r="N67" s="1212" t="s">
        <v>5</v>
      </c>
      <c r="O67" s="1212" t="s">
        <v>5</v>
      </c>
      <c r="P67" s="1212" t="s">
        <v>5</v>
      </c>
      <c r="Q67" s="1212" t="s">
        <v>5</v>
      </c>
      <c r="R67" s="1213" t="s">
        <v>5</v>
      </c>
      <c r="S67" s="1211" t="s">
        <v>5</v>
      </c>
      <c r="T67" s="1212" t="s">
        <v>5</v>
      </c>
      <c r="U67" s="1212" t="s">
        <v>5</v>
      </c>
      <c r="V67" s="1212" t="s">
        <v>5</v>
      </c>
      <c r="W67" s="1212" t="s">
        <v>5</v>
      </c>
      <c r="X67" s="1213" t="s">
        <v>5</v>
      </c>
      <c r="Y67" s="1211" t="s">
        <v>5</v>
      </c>
      <c r="Z67" s="1212" t="s">
        <v>5</v>
      </c>
      <c r="AA67" s="1212" t="s">
        <v>5</v>
      </c>
      <c r="AB67" s="1212" t="s">
        <v>5</v>
      </c>
      <c r="AC67" s="1212" t="s">
        <v>5</v>
      </c>
      <c r="AD67" s="1213" t="s">
        <v>5</v>
      </c>
      <c r="AE67" s="1196" t="s">
        <v>955</v>
      </c>
      <c r="AF67" s="1011" t="s">
        <v>955</v>
      </c>
      <c r="AG67" s="1011" t="s">
        <v>955</v>
      </c>
      <c r="AH67" s="1011" t="s">
        <v>955</v>
      </c>
      <c r="AI67" s="1011" t="s">
        <v>955</v>
      </c>
      <c r="AJ67" s="1197" t="s">
        <v>955</v>
      </c>
      <c r="AK67" s="1186"/>
    </row>
    <row r="68" spans="1:37" ht="12.75" customHeight="1">
      <c r="A68" s="1187" t="s">
        <v>37</v>
      </c>
      <c r="B68" s="1206" t="s">
        <v>655</v>
      </c>
      <c r="C68" s="1200" t="s">
        <v>1315</v>
      </c>
      <c r="D68" s="1187" t="s">
        <v>1305</v>
      </c>
      <c r="E68" s="1188" t="s">
        <v>1387</v>
      </c>
      <c r="F68" s="1189">
        <v>1</v>
      </c>
      <c r="G68" s="1201" t="s">
        <v>955</v>
      </c>
      <c r="H68" s="1187" t="s">
        <v>955</v>
      </c>
      <c r="I68" s="1187" t="s">
        <v>955</v>
      </c>
      <c r="J68" s="1187" t="s">
        <v>955</v>
      </c>
      <c r="K68" s="1187" t="s">
        <v>955</v>
      </c>
      <c r="L68" s="1202" t="s">
        <v>955</v>
      </c>
      <c r="M68" s="1211" t="s">
        <v>5</v>
      </c>
      <c r="N68" s="1212" t="s">
        <v>5</v>
      </c>
      <c r="O68" s="1212" t="s">
        <v>5</v>
      </c>
      <c r="P68" s="1212" t="s">
        <v>5</v>
      </c>
      <c r="Q68" s="1212" t="s">
        <v>5</v>
      </c>
      <c r="R68" s="1213" t="s">
        <v>5</v>
      </c>
      <c r="S68" s="1211" t="s">
        <v>5</v>
      </c>
      <c r="T68" s="1212" t="s">
        <v>5</v>
      </c>
      <c r="U68" s="1212" t="s">
        <v>5</v>
      </c>
      <c r="V68" s="1212" t="s">
        <v>5</v>
      </c>
      <c r="W68" s="1212" t="s">
        <v>5</v>
      </c>
      <c r="X68" s="1213" t="s">
        <v>5</v>
      </c>
      <c r="Y68" s="1211" t="s">
        <v>5</v>
      </c>
      <c r="Z68" s="1212" t="s">
        <v>5</v>
      </c>
      <c r="AA68" s="1212" t="s">
        <v>5</v>
      </c>
      <c r="AB68" s="1212" t="s">
        <v>5</v>
      </c>
      <c r="AC68" s="1212" t="s">
        <v>5</v>
      </c>
      <c r="AD68" s="1213" t="s">
        <v>5</v>
      </c>
      <c r="AE68" s="1196" t="s">
        <v>955</v>
      </c>
      <c r="AF68" s="1011" t="s">
        <v>955</v>
      </c>
      <c r="AG68" s="1011" t="s">
        <v>955</v>
      </c>
      <c r="AH68" s="1011" t="s">
        <v>955</v>
      </c>
      <c r="AI68" s="1011" t="s">
        <v>955</v>
      </c>
      <c r="AJ68" s="1197" t="s">
        <v>955</v>
      </c>
      <c r="AK68" s="1186"/>
    </row>
    <row r="69" spans="1:37" ht="12.75" customHeight="1">
      <c r="A69" s="1187" t="s">
        <v>37</v>
      </c>
      <c r="B69" s="1206" t="s">
        <v>824</v>
      </c>
      <c r="C69" s="1200" t="s">
        <v>1315</v>
      </c>
      <c r="D69" s="1187" t="s">
        <v>1305</v>
      </c>
      <c r="E69" s="1188" t="s">
        <v>1388</v>
      </c>
      <c r="F69" s="1189">
        <v>1</v>
      </c>
      <c r="G69" s="1201" t="s">
        <v>955</v>
      </c>
      <c r="H69" s="1187" t="s">
        <v>955</v>
      </c>
      <c r="I69" s="1187" t="s">
        <v>955</v>
      </c>
      <c r="J69" s="1187" t="s">
        <v>955</v>
      </c>
      <c r="K69" s="1187" t="s">
        <v>955</v>
      </c>
      <c r="L69" s="1202" t="s">
        <v>955</v>
      </c>
      <c r="M69" s="1214" t="s">
        <v>5</v>
      </c>
      <c r="N69" s="1215" t="s">
        <v>5</v>
      </c>
      <c r="O69" s="1215" t="s">
        <v>5</v>
      </c>
      <c r="P69" s="1215" t="s">
        <v>5</v>
      </c>
      <c r="Q69" s="1215" t="s">
        <v>5</v>
      </c>
      <c r="R69" s="1216" t="s">
        <v>5</v>
      </c>
      <c r="S69" s="1214" t="s">
        <v>5</v>
      </c>
      <c r="T69" s="1215" t="s">
        <v>5</v>
      </c>
      <c r="U69" s="1215" t="s">
        <v>5</v>
      </c>
      <c r="V69" s="1215" t="s">
        <v>5</v>
      </c>
      <c r="W69" s="1215" t="s">
        <v>5</v>
      </c>
      <c r="X69" s="1216" t="s">
        <v>5</v>
      </c>
      <c r="Y69" s="1214" t="s">
        <v>5</v>
      </c>
      <c r="Z69" s="1215" t="s">
        <v>5</v>
      </c>
      <c r="AA69" s="1215" t="s">
        <v>5</v>
      </c>
      <c r="AB69" s="1215" t="s">
        <v>5</v>
      </c>
      <c r="AC69" s="1215" t="s">
        <v>5</v>
      </c>
      <c r="AD69" s="1216" t="s">
        <v>5</v>
      </c>
      <c r="AE69" s="1196" t="s">
        <v>955</v>
      </c>
      <c r="AF69" s="1011" t="s">
        <v>955</v>
      </c>
      <c r="AG69" s="1011" t="s">
        <v>955</v>
      </c>
      <c r="AH69" s="1011" t="s">
        <v>955</v>
      </c>
      <c r="AI69" s="1011" t="s">
        <v>955</v>
      </c>
      <c r="AJ69" s="1197" t="s">
        <v>955</v>
      </c>
      <c r="AK69" s="1186"/>
    </row>
    <row r="70" spans="1:37" ht="12.75" customHeight="1">
      <c r="A70" s="1187" t="s">
        <v>37</v>
      </c>
      <c r="B70" s="1206" t="s">
        <v>824</v>
      </c>
      <c r="C70" s="1200" t="s">
        <v>1315</v>
      </c>
      <c r="D70" s="1187" t="s">
        <v>1305</v>
      </c>
      <c r="E70" s="1188" t="s">
        <v>1387</v>
      </c>
      <c r="F70" s="1189">
        <v>1</v>
      </c>
      <c r="G70" s="1201" t="s">
        <v>955</v>
      </c>
      <c r="H70" s="1187" t="s">
        <v>955</v>
      </c>
      <c r="I70" s="1187" t="s">
        <v>955</v>
      </c>
      <c r="J70" s="1187" t="s">
        <v>955</v>
      </c>
      <c r="K70" s="1187" t="s">
        <v>955</v>
      </c>
      <c r="L70" s="1202" t="s">
        <v>955</v>
      </c>
      <c r="M70" s="1217" t="s">
        <v>5</v>
      </c>
      <c r="N70" s="1218" t="s">
        <v>5</v>
      </c>
      <c r="O70" s="1218" t="s">
        <v>5</v>
      </c>
      <c r="P70" s="1218" t="s">
        <v>5</v>
      </c>
      <c r="Q70" s="1218" t="s">
        <v>5</v>
      </c>
      <c r="R70" s="1219" t="s">
        <v>5</v>
      </c>
      <c r="S70" s="1217" t="s">
        <v>5</v>
      </c>
      <c r="T70" s="1218" t="s">
        <v>5</v>
      </c>
      <c r="U70" s="1218" t="s">
        <v>5</v>
      </c>
      <c r="V70" s="1218" t="s">
        <v>5</v>
      </c>
      <c r="W70" s="1218" t="s">
        <v>5</v>
      </c>
      <c r="X70" s="1219" t="s">
        <v>5</v>
      </c>
      <c r="Y70" s="1217" t="s">
        <v>5</v>
      </c>
      <c r="Z70" s="1218" t="s">
        <v>5</v>
      </c>
      <c r="AA70" s="1218" t="s">
        <v>5</v>
      </c>
      <c r="AB70" s="1218" t="s">
        <v>5</v>
      </c>
      <c r="AC70" s="1218" t="s">
        <v>5</v>
      </c>
      <c r="AD70" s="1219" t="s">
        <v>5</v>
      </c>
      <c r="AE70" s="1196" t="s">
        <v>955</v>
      </c>
      <c r="AF70" s="1011" t="s">
        <v>955</v>
      </c>
      <c r="AG70" s="1011" t="s">
        <v>955</v>
      </c>
      <c r="AH70" s="1011" t="s">
        <v>955</v>
      </c>
      <c r="AI70" s="1011" t="s">
        <v>955</v>
      </c>
      <c r="AJ70" s="1197" t="s">
        <v>955</v>
      </c>
    </row>
    <row r="71" spans="1:37" ht="12.75" customHeight="1">
      <c r="A71" s="1187" t="s">
        <v>37</v>
      </c>
      <c r="B71" s="1206" t="s">
        <v>1377</v>
      </c>
      <c r="C71" s="1200" t="s">
        <v>1315</v>
      </c>
      <c r="D71" s="1187" t="s">
        <v>1305</v>
      </c>
      <c r="E71" s="1188" t="s">
        <v>1388</v>
      </c>
      <c r="F71" s="1189">
        <v>1</v>
      </c>
      <c r="G71" s="1201" t="s">
        <v>955</v>
      </c>
      <c r="H71" s="1187" t="s">
        <v>955</v>
      </c>
      <c r="I71" s="1187" t="s">
        <v>955</v>
      </c>
      <c r="J71" s="1187" t="s">
        <v>955</v>
      </c>
      <c r="K71" s="1187" t="s">
        <v>955</v>
      </c>
      <c r="L71" s="1202" t="s">
        <v>955</v>
      </c>
      <c r="M71" s="1220"/>
      <c r="N71" s="1221" t="s">
        <v>5</v>
      </c>
      <c r="O71" s="1221"/>
      <c r="P71" s="1221"/>
      <c r="Q71" s="1221" t="s">
        <v>5</v>
      </c>
      <c r="R71" s="1222"/>
      <c r="S71" s="1220"/>
      <c r="T71" s="1221" t="s">
        <v>5</v>
      </c>
      <c r="U71" s="1221"/>
      <c r="V71" s="1221"/>
      <c r="W71" s="1221" t="s">
        <v>5</v>
      </c>
      <c r="X71" s="1222"/>
      <c r="Y71" s="1220"/>
      <c r="Z71" s="1221" t="s">
        <v>5</v>
      </c>
      <c r="AA71" s="1221"/>
      <c r="AB71" s="1221"/>
      <c r="AC71" s="1221" t="s">
        <v>5</v>
      </c>
      <c r="AD71" s="1222"/>
      <c r="AE71" s="1196" t="s">
        <v>955</v>
      </c>
      <c r="AF71" s="1011" t="s">
        <v>955</v>
      </c>
      <c r="AG71" s="1011" t="s">
        <v>955</v>
      </c>
      <c r="AH71" s="1011" t="s">
        <v>955</v>
      </c>
      <c r="AI71" s="1011" t="s">
        <v>955</v>
      </c>
      <c r="AJ71" s="1197" t="s">
        <v>955</v>
      </c>
    </row>
    <row r="72" spans="1:37" ht="12.75" customHeight="1">
      <c r="A72" s="1187" t="s">
        <v>37</v>
      </c>
      <c r="B72" s="1206" t="s">
        <v>1167</v>
      </c>
      <c r="C72" s="1200" t="s">
        <v>1315</v>
      </c>
      <c r="D72" s="1187" t="s">
        <v>1305</v>
      </c>
      <c r="E72" s="1188" t="s">
        <v>1388</v>
      </c>
      <c r="F72" s="1189">
        <v>1</v>
      </c>
      <c r="G72" s="1201" t="s">
        <v>955</v>
      </c>
      <c r="H72" s="1187" t="s">
        <v>955</v>
      </c>
      <c r="I72" s="1187" t="s">
        <v>955</v>
      </c>
      <c r="J72" s="1187" t="s">
        <v>955</v>
      </c>
      <c r="K72" s="1187" t="s">
        <v>955</v>
      </c>
      <c r="L72" s="1202" t="s">
        <v>955</v>
      </c>
      <c r="M72" s="1223" t="s">
        <v>5</v>
      </c>
      <c r="N72" s="1224"/>
      <c r="O72" s="1224" t="s">
        <v>5</v>
      </c>
      <c r="P72" s="1224" t="s">
        <v>5</v>
      </c>
      <c r="Q72" s="1224"/>
      <c r="R72" s="1225" t="s">
        <v>5</v>
      </c>
      <c r="S72" s="1223" t="s">
        <v>5</v>
      </c>
      <c r="T72" s="1224"/>
      <c r="U72" s="1224" t="s">
        <v>5</v>
      </c>
      <c r="V72" s="1224" t="s">
        <v>5</v>
      </c>
      <c r="W72" s="1224"/>
      <c r="X72" s="1225" t="s">
        <v>5</v>
      </c>
      <c r="Y72" s="1223" t="s">
        <v>5</v>
      </c>
      <c r="Z72" s="1224"/>
      <c r="AA72" s="1224" t="s">
        <v>5</v>
      </c>
      <c r="AB72" s="1224" t="s">
        <v>5</v>
      </c>
      <c r="AC72" s="1224"/>
      <c r="AD72" s="1225" t="s">
        <v>5</v>
      </c>
      <c r="AE72" s="1196" t="s">
        <v>955</v>
      </c>
      <c r="AF72" s="1011" t="s">
        <v>955</v>
      </c>
      <c r="AG72" s="1011" t="s">
        <v>955</v>
      </c>
      <c r="AH72" s="1011" t="s">
        <v>955</v>
      </c>
      <c r="AI72" s="1011" t="s">
        <v>955</v>
      </c>
      <c r="AJ72" s="1197" t="s">
        <v>955</v>
      </c>
    </row>
    <row r="73" spans="1:37" ht="12.75" customHeight="1">
      <c r="A73" s="1187" t="s">
        <v>37</v>
      </c>
      <c r="B73" s="1206" t="s">
        <v>1167</v>
      </c>
      <c r="C73" s="1200" t="s">
        <v>1315</v>
      </c>
      <c r="D73" s="1187" t="s">
        <v>1305</v>
      </c>
      <c r="E73" s="1188" t="s">
        <v>1387</v>
      </c>
      <c r="F73" s="1189">
        <v>1</v>
      </c>
      <c r="G73" s="1201" t="s">
        <v>955</v>
      </c>
      <c r="H73" s="1187" t="s">
        <v>955</v>
      </c>
      <c r="I73" s="1187" t="s">
        <v>955</v>
      </c>
      <c r="J73" s="1187" t="s">
        <v>955</v>
      </c>
      <c r="K73" s="1187" t="s">
        <v>955</v>
      </c>
      <c r="L73" s="1202" t="s">
        <v>955</v>
      </c>
      <c r="M73" s="1226" t="s">
        <v>5</v>
      </c>
      <c r="N73" s="1227"/>
      <c r="O73" s="1227" t="s">
        <v>5</v>
      </c>
      <c r="P73" s="1227" t="s">
        <v>5</v>
      </c>
      <c r="Q73" s="1227"/>
      <c r="R73" s="1228" t="s">
        <v>5</v>
      </c>
      <c r="S73" s="1226" t="s">
        <v>5</v>
      </c>
      <c r="T73" s="1227"/>
      <c r="U73" s="1227" t="s">
        <v>5</v>
      </c>
      <c r="V73" s="1227" t="s">
        <v>5</v>
      </c>
      <c r="W73" s="1227"/>
      <c r="X73" s="1228" t="s">
        <v>5</v>
      </c>
      <c r="Y73" s="1226" t="s">
        <v>5</v>
      </c>
      <c r="Z73" s="1227"/>
      <c r="AA73" s="1227" t="s">
        <v>5</v>
      </c>
      <c r="AB73" s="1227" t="s">
        <v>5</v>
      </c>
      <c r="AC73" s="1227"/>
      <c r="AD73" s="1228" t="s">
        <v>5</v>
      </c>
      <c r="AE73" s="1196" t="s">
        <v>955</v>
      </c>
      <c r="AF73" s="1011" t="s">
        <v>955</v>
      </c>
      <c r="AG73" s="1011" t="s">
        <v>955</v>
      </c>
      <c r="AH73" s="1011" t="s">
        <v>955</v>
      </c>
      <c r="AI73" s="1011" t="s">
        <v>955</v>
      </c>
      <c r="AJ73" s="1197" t="s">
        <v>955</v>
      </c>
    </row>
    <row r="74" spans="1:37" ht="12.75" customHeight="1">
      <c r="A74" s="1187" t="s">
        <v>37</v>
      </c>
      <c r="B74" s="1206" t="s">
        <v>1385</v>
      </c>
      <c r="C74" s="1200" t="s">
        <v>1315</v>
      </c>
      <c r="D74" s="1187" t="s">
        <v>1305</v>
      </c>
      <c r="E74" s="1188" t="s">
        <v>906</v>
      </c>
      <c r="F74" s="1189">
        <v>1</v>
      </c>
      <c r="G74" s="1201" t="s">
        <v>955</v>
      </c>
      <c r="H74" s="1187" t="s">
        <v>955</v>
      </c>
      <c r="I74" s="1187" t="s">
        <v>955</v>
      </c>
      <c r="J74" s="1187" t="s">
        <v>955</v>
      </c>
      <c r="K74" s="1187" t="s">
        <v>955</v>
      </c>
      <c r="L74" s="1202" t="s">
        <v>955</v>
      </c>
      <c r="M74" s="1229" t="s">
        <v>5</v>
      </c>
      <c r="N74" s="1230" t="s">
        <v>5</v>
      </c>
      <c r="O74" s="1230" t="s">
        <v>5</v>
      </c>
      <c r="P74" s="1230" t="s">
        <v>5</v>
      </c>
      <c r="Q74" s="1230" t="s">
        <v>5</v>
      </c>
      <c r="R74" s="1231" t="s">
        <v>5</v>
      </c>
      <c r="S74" s="1229" t="s">
        <v>5</v>
      </c>
      <c r="T74" s="1230" t="s">
        <v>5</v>
      </c>
      <c r="U74" s="1230" t="s">
        <v>5</v>
      </c>
      <c r="V74" s="1230" t="s">
        <v>5</v>
      </c>
      <c r="W74" s="1230" t="s">
        <v>5</v>
      </c>
      <c r="X74" s="1231" t="s">
        <v>5</v>
      </c>
      <c r="Y74" s="1229" t="s">
        <v>5</v>
      </c>
      <c r="Z74" s="1230" t="s">
        <v>5</v>
      </c>
      <c r="AA74" s="1230" t="s">
        <v>5</v>
      </c>
      <c r="AB74" s="1230" t="s">
        <v>5</v>
      </c>
      <c r="AC74" s="1230" t="s">
        <v>5</v>
      </c>
      <c r="AD74" s="1231" t="s">
        <v>5</v>
      </c>
      <c r="AE74" s="1196" t="s">
        <v>955</v>
      </c>
      <c r="AF74" s="1011" t="s">
        <v>955</v>
      </c>
      <c r="AG74" s="1011" t="s">
        <v>955</v>
      </c>
      <c r="AH74" s="1011" t="s">
        <v>955</v>
      </c>
      <c r="AI74" s="1011" t="s">
        <v>955</v>
      </c>
      <c r="AJ74" s="1197" t="s">
        <v>955</v>
      </c>
    </row>
    <row r="75" spans="1:37" ht="12.75" customHeight="1">
      <c r="A75" s="1187" t="s">
        <v>37</v>
      </c>
      <c r="B75" s="1206" t="s">
        <v>784</v>
      </c>
      <c r="C75" s="1200" t="s">
        <v>1315</v>
      </c>
      <c r="D75" s="1187" t="s">
        <v>1305</v>
      </c>
      <c r="E75" s="1188" t="s">
        <v>906</v>
      </c>
      <c r="F75" s="1232">
        <v>1</v>
      </c>
      <c r="G75" s="1201" t="s">
        <v>955</v>
      </c>
      <c r="H75" s="1187" t="s">
        <v>955</v>
      </c>
      <c r="I75" s="1187" t="s">
        <v>955</v>
      </c>
      <c r="J75" s="1187" t="s">
        <v>955</v>
      </c>
      <c r="K75" s="1187" t="s">
        <v>955</v>
      </c>
      <c r="L75" s="1202" t="s">
        <v>955</v>
      </c>
      <c r="M75" s="1233" t="s">
        <v>5</v>
      </c>
      <c r="N75" s="1234" t="s">
        <v>5</v>
      </c>
      <c r="O75" s="1234" t="s">
        <v>5</v>
      </c>
      <c r="P75" s="1234" t="s">
        <v>5</v>
      </c>
      <c r="Q75" s="1234" t="s">
        <v>5</v>
      </c>
      <c r="R75" s="1235" t="s">
        <v>5</v>
      </c>
      <c r="S75" s="1233" t="s">
        <v>5</v>
      </c>
      <c r="T75" s="1234" t="s">
        <v>5</v>
      </c>
      <c r="U75" s="1234" t="s">
        <v>5</v>
      </c>
      <c r="V75" s="1234" t="s">
        <v>5</v>
      </c>
      <c r="W75" s="1234" t="s">
        <v>5</v>
      </c>
      <c r="X75" s="1235" t="s">
        <v>5</v>
      </c>
      <c r="Y75" s="1233" t="s">
        <v>5</v>
      </c>
      <c r="Z75" s="1234" t="s">
        <v>5</v>
      </c>
      <c r="AA75" s="1234" t="s">
        <v>5</v>
      </c>
      <c r="AB75" s="1234" t="s">
        <v>5</v>
      </c>
      <c r="AC75" s="1234" t="s">
        <v>5</v>
      </c>
      <c r="AD75" s="1235" t="s">
        <v>5</v>
      </c>
      <c r="AE75" s="1196" t="s">
        <v>955</v>
      </c>
      <c r="AF75" s="1011" t="s">
        <v>955</v>
      </c>
      <c r="AG75" s="1011" t="s">
        <v>955</v>
      </c>
      <c r="AH75" s="1011" t="s">
        <v>955</v>
      </c>
      <c r="AI75" s="1011" t="s">
        <v>955</v>
      </c>
      <c r="AJ75" s="1197" t="s">
        <v>955</v>
      </c>
    </row>
    <row r="76" spans="1:37" ht="12.75" customHeight="1">
      <c r="A76" s="1187" t="s">
        <v>37</v>
      </c>
      <c r="B76" s="1206" t="s">
        <v>872</v>
      </c>
      <c r="C76" s="1200" t="s">
        <v>1315</v>
      </c>
      <c r="D76" s="1187" t="s">
        <v>1305</v>
      </c>
      <c r="E76" s="1188" t="s">
        <v>1388</v>
      </c>
      <c r="F76" s="1189">
        <v>1</v>
      </c>
      <c r="G76" s="1179" t="s">
        <v>955</v>
      </c>
      <c r="H76" s="1180" t="s">
        <v>955</v>
      </c>
      <c r="I76" s="1180" t="s">
        <v>955</v>
      </c>
      <c r="J76" s="1180" t="s">
        <v>955</v>
      </c>
      <c r="K76" s="1180" t="s">
        <v>955</v>
      </c>
      <c r="L76" s="1181" t="s">
        <v>955</v>
      </c>
      <c r="M76" s="1182"/>
      <c r="N76" s="891" t="s">
        <v>5</v>
      </c>
      <c r="O76" s="891"/>
      <c r="P76" s="891"/>
      <c r="Q76" s="891" t="s">
        <v>5</v>
      </c>
      <c r="R76" s="1163"/>
      <c r="S76" s="1182"/>
      <c r="T76" s="891" t="s">
        <v>5</v>
      </c>
      <c r="U76" s="891"/>
      <c r="V76" s="891"/>
      <c r="W76" s="891" t="s">
        <v>5</v>
      </c>
      <c r="X76" s="1163"/>
      <c r="Y76" s="1182"/>
      <c r="Z76" s="891" t="s">
        <v>5</v>
      </c>
      <c r="AA76" s="891"/>
      <c r="AB76" s="891"/>
      <c r="AC76" s="891" t="s">
        <v>5</v>
      </c>
      <c r="AD76" s="1163"/>
      <c r="AE76" s="1179" t="s">
        <v>955</v>
      </c>
      <c r="AF76" s="1180" t="s">
        <v>955</v>
      </c>
      <c r="AG76" s="1180" t="s">
        <v>955</v>
      </c>
      <c r="AH76" s="1180" t="s">
        <v>955</v>
      </c>
      <c r="AI76" s="1180" t="s">
        <v>955</v>
      </c>
      <c r="AJ76" s="1181" t="s">
        <v>955</v>
      </c>
    </row>
    <row r="77" spans="1:37" ht="12.75" customHeight="1" thickBot="1">
      <c r="A77" s="1143" t="s">
        <v>37</v>
      </c>
      <c r="B77" s="1236" t="s">
        <v>872</v>
      </c>
      <c r="C77" s="1237" t="s">
        <v>1315</v>
      </c>
      <c r="D77" s="1143" t="s">
        <v>1305</v>
      </c>
      <c r="E77" s="1146" t="s">
        <v>1387</v>
      </c>
      <c r="F77" s="1147">
        <v>1</v>
      </c>
      <c r="G77" s="1238" t="s">
        <v>955</v>
      </c>
      <c r="H77" s="1143" t="s">
        <v>955</v>
      </c>
      <c r="I77" s="1143" t="s">
        <v>955</v>
      </c>
      <c r="J77" s="1143" t="s">
        <v>955</v>
      </c>
      <c r="K77" s="1143" t="s">
        <v>955</v>
      </c>
      <c r="L77" s="1239" t="s">
        <v>955</v>
      </c>
      <c r="M77" s="1148"/>
      <c r="N77" s="1151" t="s">
        <v>5</v>
      </c>
      <c r="O77" s="1151"/>
      <c r="P77" s="1151"/>
      <c r="Q77" s="1151" t="s">
        <v>5</v>
      </c>
      <c r="R77" s="1240"/>
      <c r="S77" s="1148"/>
      <c r="T77" s="1151" t="s">
        <v>5</v>
      </c>
      <c r="U77" s="1151"/>
      <c r="V77" s="1151"/>
      <c r="W77" s="1151" t="s">
        <v>5</v>
      </c>
      <c r="X77" s="1240"/>
      <c r="Y77" s="1148"/>
      <c r="Z77" s="1151" t="s">
        <v>5</v>
      </c>
      <c r="AA77" s="1151"/>
      <c r="AB77" s="1151"/>
      <c r="AC77" s="1151" t="s">
        <v>5</v>
      </c>
      <c r="AD77" s="1240"/>
      <c r="AE77" s="1238" t="s">
        <v>955</v>
      </c>
      <c r="AF77" s="1143" t="s">
        <v>955</v>
      </c>
      <c r="AG77" s="1143" t="s">
        <v>955</v>
      </c>
      <c r="AH77" s="1143" t="s">
        <v>955</v>
      </c>
      <c r="AI77" s="1143" t="s">
        <v>955</v>
      </c>
      <c r="AJ77" s="1239" t="s">
        <v>955</v>
      </c>
    </row>
    <row r="78" spans="1:37" ht="13.35" customHeight="1">
      <c r="A78" s="1180" t="s">
        <v>37</v>
      </c>
      <c r="B78" s="1241" t="s">
        <v>820</v>
      </c>
      <c r="C78" s="1242" t="s">
        <v>81</v>
      </c>
      <c r="D78" s="1243" t="s">
        <v>685</v>
      </c>
      <c r="E78" s="1244">
        <v>1.1000000000000001</v>
      </c>
      <c r="F78" s="1245">
        <v>1</v>
      </c>
      <c r="G78" s="891" t="s">
        <v>955</v>
      </c>
      <c r="H78" s="1180" t="s">
        <v>955</v>
      </c>
      <c r="I78" s="1246" t="s">
        <v>955</v>
      </c>
      <c r="J78" s="893" t="s">
        <v>955</v>
      </c>
      <c r="K78" s="893" t="s">
        <v>955</v>
      </c>
      <c r="L78" s="1247" t="s">
        <v>955</v>
      </c>
      <c r="M78" s="891" t="s">
        <v>5</v>
      </c>
      <c r="N78" s="891" t="s">
        <v>5</v>
      </c>
      <c r="O78" s="894" t="s">
        <v>5</v>
      </c>
      <c r="P78" s="894" t="s">
        <v>5</v>
      </c>
      <c r="Q78" s="894" t="s">
        <v>5</v>
      </c>
      <c r="R78" s="1248" t="s">
        <v>5</v>
      </c>
      <c r="S78" s="891" t="s">
        <v>5</v>
      </c>
      <c r="T78" s="891" t="s">
        <v>5</v>
      </c>
      <c r="U78" s="894" t="s">
        <v>5</v>
      </c>
      <c r="V78" s="891" t="s">
        <v>5</v>
      </c>
      <c r="W78" s="891" t="s">
        <v>5</v>
      </c>
      <c r="X78" s="1248" t="s">
        <v>5</v>
      </c>
      <c r="Y78" s="891" t="s">
        <v>5</v>
      </c>
      <c r="Z78" s="891" t="s">
        <v>5</v>
      </c>
      <c r="AA78" s="894" t="s">
        <v>5</v>
      </c>
      <c r="AB78" s="1180" t="s">
        <v>5</v>
      </c>
      <c r="AC78" s="1180" t="s">
        <v>5</v>
      </c>
      <c r="AD78" s="1249" t="s">
        <v>5</v>
      </c>
      <c r="AE78" s="1183" t="s">
        <v>955</v>
      </c>
      <c r="AF78" s="1184" t="s">
        <v>955</v>
      </c>
      <c r="AG78" s="1250" t="s">
        <v>955</v>
      </c>
      <c r="AH78" s="1184" t="s">
        <v>955</v>
      </c>
      <c r="AI78" s="1184" t="s">
        <v>955</v>
      </c>
      <c r="AJ78" s="1251" t="s">
        <v>955</v>
      </c>
    </row>
    <row r="79" spans="1:37" ht="13.35" customHeight="1">
      <c r="A79" s="1101" t="s">
        <v>37</v>
      </c>
      <c r="B79" s="1252" t="s">
        <v>823</v>
      </c>
      <c r="C79" s="1253" t="s">
        <v>81</v>
      </c>
      <c r="D79" s="1254" t="s">
        <v>685</v>
      </c>
      <c r="E79" s="1255">
        <v>1.1000000000000001</v>
      </c>
      <c r="F79" s="1256">
        <v>1</v>
      </c>
      <c r="G79" s="1257" t="s">
        <v>5</v>
      </c>
      <c r="H79" s="891" t="s">
        <v>5</v>
      </c>
      <c r="I79" s="1258" t="s">
        <v>5</v>
      </c>
      <c r="J79" s="1259" t="s">
        <v>5</v>
      </c>
      <c r="K79" s="1259" t="s">
        <v>5</v>
      </c>
      <c r="L79" s="1260" t="s">
        <v>5</v>
      </c>
      <c r="M79" s="1257" t="s">
        <v>5</v>
      </c>
      <c r="N79" s="1257" t="s">
        <v>5</v>
      </c>
      <c r="O79" s="1258" t="s">
        <v>5</v>
      </c>
      <c r="P79" s="1257" t="s">
        <v>5</v>
      </c>
      <c r="Q79" s="1257" t="s">
        <v>5</v>
      </c>
      <c r="R79" s="1261" t="s">
        <v>5</v>
      </c>
      <c r="S79" s="1257" t="s">
        <v>5</v>
      </c>
      <c r="T79" s="1257" t="s">
        <v>5</v>
      </c>
      <c r="U79" s="1258" t="s">
        <v>5</v>
      </c>
      <c r="V79" s="1257" t="s">
        <v>5</v>
      </c>
      <c r="W79" s="1257" t="s">
        <v>5</v>
      </c>
      <c r="X79" s="1261" t="s">
        <v>5</v>
      </c>
      <c r="Y79" s="1257" t="s">
        <v>5</v>
      </c>
      <c r="Z79" s="1257" t="s">
        <v>5</v>
      </c>
      <c r="AA79" s="1258" t="s">
        <v>5</v>
      </c>
      <c r="AB79" s="891" t="s">
        <v>5</v>
      </c>
      <c r="AC79" s="891" t="s">
        <v>5</v>
      </c>
      <c r="AD79" s="894" t="s">
        <v>5</v>
      </c>
      <c r="AE79" s="1196" t="s">
        <v>955</v>
      </c>
      <c r="AF79" s="1011" t="s">
        <v>955</v>
      </c>
      <c r="AG79" s="991" t="s">
        <v>955</v>
      </c>
      <c r="AH79" s="1011" t="s">
        <v>955</v>
      </c>
      <c r="AI79" s="1011" t="s">
        <v>955</v>
      </c>
      <c r="AJ79" s="1262" t="s">
        <v>955</v>
      </c>
    </row>
    <row r="80" spans="1:37" ht="13.35" customHeight="1">
      <c r="A80" s="1101" t="s">
        <v>37</v>
      </c>
      <c r="B80" s="1252" t="s">
        <v>605</v>
      </c>
      <c r="C80" s="1253" t="s">
        <v>81</v>
      </c>
      <c r="D80" s="1254" t="s">
        <v>685</v>
      </c>
      <c r="E80" s="1255">
        <v>1.1000000000000001</v>
      </c>
      <c r="F80" s="1256">
        <v>2</v>
      </c>
      <c r="G80" s="1257" t="s">
        <v>5</v>
      </c>
      <c r="H80" s="1257" t="s">
        <v>5</v>
      </c>
      <c r="I80" s="1258" t="s">
        <v>5</v>
      </c>
      <c r="J80" s="1257" t="s">
        <v>5</v>
      </c>
      <c r="K80" s="1257" t="s">
        <v>5</v>
      </c>
      <c r="L80" s="1261" t="s">
        <v>5</v>
      </c>
      <c r="M80" s="1257" t="s">
        <v>5</v>
      </c>
      <c r="N80" s="1257" t="s">
        <v>5</v>
      </c>
      <c r="O80" s="1258" t="s">
        <v>5</v>
      </c>
      <c r="P80" s="1257" t="s">
        <v>5</v>
      </c>
      <c r="Q80" s="1257" t="s">
        <v>5</v>
      </c>
      <c r="R80" s="1261" t="s">
        <v>5</v>
      </c>
      <c r="S80" s="1257" t="s">
        <v>5</v>
      </c>
      <c r="T80" s="1257" t="s">
        <v>5</v>
      </c>
      <c r="U80" s="1258" t="s">
        <v>5</v>
      </c>
      <c r="V80" s="1257" t="s">
        <v>5</v>
      </c>
      <c r="W80" s="1257" t="s">
        <v>5</v>
      </c>
      <c r="X80" s="1261" t="s">
        <v>5</v>
      </c>
      <c r="Y80" s="1257" t="s">
        <v>5</v>
      </c>
      <c r="Z80" s="1257" t="s">
        <v>5</v>
      </c>
      <c r="AA80" s="1258" t="s">
        <v>5</v>
      </c>
      <c r="AB80" s="1257" t="s">
        <v>5</v>
      </c>
      <c r="AC80" s="1257" t="s">
        <v>5</v>
      </c>
      <c r="AD80" s="1263" t="s">
        <v>5</v>
      </c>
      <c r="AE80" s="1196" t="s">
        <v>955</v>
      </c>
      <c r="AF80" s="1011" t="s">
        <v>955</v>
      </c>
      <c r="AG80" s="991" t="s">
        <v>955</v>
      </c>
      <c r="AH80" s="1011" t="s">
        <v>955</v>
      </c>
      <c r="AI80" s="1011" t="s">
        <v>955</v>
      </c>
      <c r="AJ80" s="1262" t="s">
        <v>955</v>
      </c>
    </row>
    <row r="81" spans="1:36" ht="13.35" customHeight="1">
      <c r="A81" s="1101" t="s">
        <v>37</v>
      </c>
      <c r="B81" s="1252" t="s">
        <v>82</v>
      </c>
      <c r="C81" s="1253" t="s">
        <v>81</v>
      </c>
      <c r="D81" s="1254" t="s">
        <v>685</v>
      </c>
      <c r="E81" s="1255">
        <v>1.1000000000000001</v>
      </c>
      <c r="F81" s="1256">
        <v>1</v>
      </c>
      <c r="G81" s="1257" t="s">
        <v>5</v>
      </c>
      <c r="H81" s="1257" t="s">
        <v>5</v>
      </c>
      <c r="I81" s="1258" t="s">
        <v>5</v>
      </c>
      <c r="J81" s="1257" t="s">
        <v>5</v>
      </c>
      <c r="K81" s="1257" t="s">
        <v>5</v>
      </c>
      <c r="L81" s="1261" t="s">
        <v>5</v>
      </c>
      <c r="M81" s="1257" t="s">
        <v>5</v>
      </c>
      <c r="N81" s="1257" t="s">
        <v>5</v>
      </c>
      <c r="O81" s="1258" t="s">
        <v>5</v>
      </c>
      <c r="P81" s="1257" t="s">
        <v>5</v>
      </c>
      <c r="Q81" s="1257" t="s">
        <v>5</v>
      </c>
      <c r="R81" s="1261" t="s">
        <v>5</v>
      </c>
      <c r="S81" s="1257" t="s">
        <v>5</v>
      </c>
      <c r="T81" s="1257" t="s">
        <v>5</v>
      </c>
      <c r="U81" s="1258" t="s">
        <v>5</v>
      </c>
      <c r="V81" s="1257" t="s">
        <v>5</v>
      </c>
      <c r="W81" s="1257" t="s">
        <v>5</v>
      </c>
      <c r="X81" s="1261" t="s">
        <v>5</v>
      </c>
      <c r="Y81" s="1257" t="s">
        <v>5</v>
      </c>
      <c r="Z81" s="1257" t="s">
        <v>5</v>
      </c>
      <c r="AA81" s="1258" t="s">
        <v>5</v>
      </c>
      <c r="AB81" s="1257" t="s">
        <v>5</v>
      </c>
      <c r="AC81" s="1257" t="s">
        <v>5</v>
      </c>
      <c r="AD81" s="1263" t="s">
        <v>5</v>
      </c>
      <c r="AE81" s="1196" t="s">
        <v>955</v>
      </c>
      <c r="AF81" s="1011" t="s">
        <v>955</v>
      </c>
      <c r="AG81" s="991" t="s">
        <v>955</v>
      </c>
      <c r="AH81" s="1011" t="s">
        <v>955</v>
      </c>
      <c r="AI81" s="1011" t="s">
        <v>955</v>
      </c>
      <c r="AJ81" s="1262" t="s">
        <v>955</v>
      </c>
    </row>
    <row r="82" spans="1:36" ht="13.35" customHeight="1">
      <c r="A82" s="1101" t="s">
        <v>37</v>
      </c>
      <c r="B82" s="1252" t="s">
        <v>419</v>
      </c>
      <c r="C82" s="1253" t="s">
        <v>81</v>
      </c>
      <c r="D82" s="1254" t="s">
        <v>685</v>
      </c>
      <c r="E82" s="1255">
        <v>1.1000000000000001</v>
      </c>
      <c r="F82" s="1256">
        <v>2</v>
      </c>
      <c r="G82" s="1257" t="s">
        <v>5</v>
      </c>
      <c r="H82" s="1257"/>
      <c r="I82" s="1258" t="s">
        <v>5</v>
      </c>
      <c r="J82" s="1257" t="s">
        <v>5</v>
      </c>
      <c r="K82" s="1257"/>
      <c r="L82" s="1261" t="s">
        <v>5</v>
      </c>
      <c r="M82" s="1257" t="s">
        <v>5</v>
      </c>
      <c r="N82" s="1257"/>
      <c r="O82" s="1258" t="s">
        <v>5</v>
      </c>
      <c r="P82" s="1257" t="s">
        <v>5</v>
      </c>
      <c r="Q82" s="1257"/>
      <c r="R82" s="1261" t="s">
        <v>5</v>
      </c>
      <c r="S82" s="1257" t="s">
        <v>5</v>
      </c>
      <c r="T82" s="1257"/>
      <c r="U82" s="1258" t="s">
        <v>5</v>
      </c>
      <c r="V82" s="1257" t="s">
        <v>5</v>
      </c>
      <c r="W82" s="1257"/>
      <c r="X82" s="1261" t="s">
        <v>5</v>
      </c>
      <c r="Y82" s="1257" t="s">
        <v>5</v>
      </c>
      <c r="Z82" s="1257"/>
      <c r="AA82" s="1264" t="s">
        <v>5</v>
      </c>
      <c r="AB82" s="1257" t="s">
        <v>5</v>
      </c>
      <c r="AC82" s="1257"/>
      <c r="AD82" s="1263" t="s">
        <v>5</v>
      </c>
      <c r="AE82" s="1196" t="s">
        <v>955</v>
      </c>
      <c r="AF82" s="1011" t="s">
        <v>955</v>
      </c>
      <c r="AG82" s="991" t="s">
        <v>955</v>
      </c>
      <c r="AH82" s="1011" t="s">
        <v>955</v>
      </c>
      <c r="AI82" s="1011" t="s">
        <v>955</v>
      </c>
      <c r="AJ82" s="1262" t="s">
        <v>955</v>
      </c>
    </row>
    <row r="83" spans="1:36" ht="13.35" customHeight="1">
      <c r="A83" s="1101" t="s">
        <v>37</v>
      </c>
      <c r="B83" s="1252" t="s">
        <v>767</v>
      </c>
      <c r="C83" s="1253" t="s">
        <v>81</v>
      </c>
      <c r="D83" s="1254" t="s">
        <v>685</v>
      </c>
      <c r="E83" s="1255">
        <v>1.1000000000000001</v>
      </c>
      <c r="F83" s="1256">
        <v>1</v>
      </c>
      <c r="G83" s="1257" t="s">
        <v>5</v>
      </c>
      <c r="H83" s="1257" t="s">
        <v>5</v>
      </c>
      <c r="I83" s="1258" t="s">
        <v>5</v>
      </c>
      <c r="J83" s="1257" t="s">
        <v>5</v>
      </c>
      <c r="K83" s="1257" t="s">
        <v>5</v>
      </c>
      <c r="L83" s="1261" t="s">
        <v>5</v>
      </c>
      <c r="M83" s="1257" t="s">
        <v>5</v>
      </c>
      <c r="N83" s="1257" t="s">
        <v>5</v>
      </c>
      <c r="O83" s="1258" t="s">
        <v>5</v>
      </c>
      <c r="P83" s="1257" t="s">
        <v>5</v>
      </c>
      <c r="Q83" s="1257" t="s">
        <v>5</v>
      </c>
      <c r="R83" s="1261" t="s">
        <v>5</v>
      </c>
      <c r="S83" s="1257" t="s">
        <v>5</v>
      </c>
      <c r="T83" s="1257" t="s">
        <v>5</v>
      </c>
      <c r="U83" s="1258" t="s">
        <v>5</v>
      </c>
      <c r="V83" s="1257" t="s">
        <v>5</v>
      </c>
      <c r="W83" s="1257" t="s">
        <v>5</v>
      </c>
      <c r="X83" s="1261" t="s">
        <v>5</v>
      </c>
      <c r="Y83" s="1257" t="s">
        <v>5</v>
      </c>
      <c r="Z83" s="1257" t="s">
        <v>5</v>
      </c>
      <c r="AA83" s="1258" t="s">
        <v>5</v>
      </c>
      <c r="AB83" s="1257" t="s">
        <v>5</v>
      </c>
      <c r="AC83" s="1257" t="s">
        <v>5</v>
      </c>
      <c r="AD83" s="1263" t="s">
        <v>5</v>
      </c>
      <c r="AE83" s="1196" t="s">
        <v>955</v>
      </c>
      <c r="AF83" s="1011" t="s">
        <v>955</v>
      </c>
      <c r="AG83" s="991" t="s">
        <v>955</v>
      </c>
      <c r="AH83" s="1011" t="s">
        <v>955</v>
      </c>
      <c r="AI83" s="1011" t="s">
        <v>955</v>
      </c>
      <c r="AJ83" s="1262" t="s">
        <v>955</v>
      </c>
    </row>
    <row r="84" spans="1:36" ht="13.35" customHeight="1">
      <c r="A84" s="1101" t="s">
        <v>37</v>
      </c>
      <c r="B84" s="1252" t="s">
        <v>768</v>
      </c>
      <c r="C84" s="1253" t="s">
        <v>81</v>
      </c>
      <c r="D84" s="1254" t="s">
        <v>685</v>
      </c>
      <c r="E84" s="1255">
        <v>1.1000000000000001</v>
      </c>
      <c r="F84" s="1256">
        <v>1</v>
      </c>
      <c r="G84" s="1257" t="s">
        <v>5</v>
      </c>
      <c r="H84" s="1265" t="s">
        <v>5</v>
      </c>
      <c r="I84" s="1258" t="s">
        <v>5</v>
      </c>
      <c r="J84" s="1257" t="s">
        <v>5</v>
      </c>
      <c r="K84" s="1257" t="s">
        <v>5</v>
      </c>
      <c r="L84" s="1261" t="s">
        <v>5</v>
      </c>
      <c r="M84" s="1257" t="s">
        <v>5</v>
      </c>
      <c r="N84" s="1257" t="s">
        <v>5</v>
      </c>
      <c r="O84" s="1258" t="s">
        <v>5</v>
      </c>
      <c r="P84" s="1257" t="s">
        <v>5</v>
      </c>
      <c r="Q84" s="1257" t="s">
        <v>5</v>
      </c>
      <c r="R84" s="1261" t="s">
        <v>5</v>
      </c>
      <c r="S84" s="1257" t="s">
        <v>5</v>
      </c>
      <c r="T84" s="1257" t="s">
        <v>5</v>
      </c>
      <c r="U84" s="1258" t="s">
        <v>5</v>
      </c>
      <c r="V84" s="1257" t="s">
        <v>5</v>
      </c>
      <c r="W84" s="1257" t="s">
        <v>5</v>
      </c>
      <c r="X84" s="1261" t="s">
        <v>5</v>
      </c>
      <c r="Y84" s="1257" t="s">
        <v>5</v>
      </c>
      <c r="Z84" s="1257" t="s">
        <v>5</v>
      </c>
      <c r="AA84" s="1258" t="s">
        <v>5</v>
      </c>
      <c r="AB84" s="1257" t="s">
        <v>5</v>
      </c>
      <c r="AC84" s="1257" t="s">
        <v>5</v>
      </c>
      <c r="AD84" s="1263" t="s">
        <v>5</v>
      </c>
      <c r="AE84" s="1196" t="s">
        <v>955</v>
      </c>
      <c r="AF84" s="1011" t="s">
        <v>955</v>
      </c>
      <c r="AG84" s="991" t="s">
        <v>955</v>
      </c>
      <c r="AH84" s="1011" t="s">
        <v>955</v>
      </c>
      <c r="AI84" s="1011" t="s">
        <v>955</v>
      </c>
      <c r="AJ84" s="1262" t="s">
        <v>955</v>
      </c>
    </row>
    <row r="85" spans="1:36" ht="13.35" customHeight="1">
      <c r="A85" s="1101" t="s">
        <v>37</v>
      </c>
      <c r="B85" s="1252" t="s">
        <v>79</v>
      </c>
      <c r="C85" s="1253" t="s">
        <v>81</v>
      </c>
      <c r="D85" s="1254" t="s">
        <v>685</v>
      </c>
      <c r="E85" s="1255">
        <v>1.1000000000000001</v>
      </c>
      <c r="F85" s="1256">
        <v>1</v>
      </c>
      <c r="G85" s="1257" t="s">
        <v>955</v>
      </c>
      <c r="H85" s="1266" t="s">
        <v>955</v>
      </c>
      <c r="I85" s="1267" t="s">
        <v>955</v>
      </c>
      <c r="J85" s="1257" t="s">
        <v>955</v>
      </c>
      <c r="K85" s="1257" t="s">
        <v>955</v>
      </c>
      <c r="L85" s="1261" t="s">
        <v>955</v>
      </c>
      <c r="M85" s="1257" t="s">
        <v>5</v>
      </c>
      <c r="N85" s="1257" t="s">
        <v>5</v>
      </c>
      <c r="O85" s="1258" t="s">
        <v>5</v>
      </c>
      <c r="P85" s="1257" t="s">
        <v>5</v>
      </c>
      <c r="Q85" s="1257" t="s">
        <v>5</v>
      </c>
      <c r="R85" s="1261" t="s">
        <v>5</v>
      </c>
      <c r="S85" s="1257" t="s">
        <v>5</v>
      </c>
      <c r="T85" s="1257" t="s">
        <v>5</v>
      </c>
      <c r="U85" s="1258" t="s">
        <v>5</v>
      </c>
      <c r="V85" s="1257" t="s">
        <v>5</v>
      </c>
      <c r="W85" s="1257" t="s">
        <v>5</v>
      </c>
      <c r="X85" s="1261" t="s">
        <v>5</v>
      </c>
      <c r="Y85" s="1257" t="s">
        <v>5</v>
      </c>
      <c r="Z85" s="1257" t="s">
        <v>5</v>
      </c>
      <c r="AA85" s="1258" t="s">
        <v>5</v>
      </c>
      <c r="AB85" s="1257" t="s">
        <v>5</v>
      </c>
      <c r="AC85" s="1257" t="s">
        <v>5</v>
      </c>
      <c r="AD85" s="1263" t="s">
        <v>5</v>
      </c>
      <c r="AE85" s="1196" t="s">
        <v>955</v>
      </c>
      <c r="AF85" s="1011" t="s">
        <v>955</v>
      </c>
      <c r="AG85" s="991" t="s">
        <v>955</v>
      </c>
      <c r="AH85" s="1011" t="s">
        <v>955</v>
      </c>
      <c r="AI85" s="1011" t="s">
        <v>955</v>
      </c>
      <c r="AJ85" s="1262" t="s">
        <v>955</v>
      </c>
    </row>
    <row r="86" spans="1:36" ht="13.35" customHeight="1">
      <c r="A86" s="1101" t="s">
        <v>37</v>
      </c>
      <c r="B86" s="1252" t="s">
        <v>643</v>
      </c>
      <c r="C86" s="1253" t="s">
        <v>81</v>
      </c>
      <c r="D86" s="1254" t="s">
        <v>685</v>
      </c>
      <c r="E86" s="1255">
        <v>1.1000000000000001</v>
      </c>
      <c r="F86" s="1256">
        <v>2</v>
      </c>
      <c r="G86" s="1257" t="s">
        <v>955</v>
      </c>
      <c r="H86" s="1266" t="s">
        <v>955</v>
      </c>
      <c r="I86" s="1267" t="s">
        <v>955</v>
      </c>
      <c r="J86" s="1257" t="s">
        <v>955</v>
      </c>
      <c r="K86" s="1257" t="s">
        <v>955</v>
      </c>
      <c r="L86" s="1261" t="s">
        <v>955</v>
      </c>
      <c r="M86" s="1257" t="s">
        <v>5</v>
      </c>
      <c r="N86" s="1257"/>
      <c r="O86" s="1258" t="s">
        <v>5</v>
      </c>
      <c r="P86" s="1257" t="s">
        <v>5</v>
      </c>
      <c r="Q86" s="1257"/>
      <c r="R86" s="1261" t="s">
        <v>5</v>
      </c>
      <c r="S86" s="1257" t="s">
        <v>5</v>
      </c>
      <c r="T86" s="1257"/>
      <c r="U86" s="1258" t="s">
        <v>5</v>
      </c>
      <c r="V86" s="1257" t="s">
        <v>5</v>
      </c>
      <c r="W86" s="1257"/>
      <c r="X86" s="1261" t="s">
        <v>5</v>
      </c>
      <c r="Y86" s="1257" t="s">
        <v>5</v>
      </c>
      <c r="Z86" s="1257"/>
      <c r="AA86" s="1258" t="s">
        <v>5</v>
      </c>
      <c r="AB86" s="1257" t="s">
        <v>5</v>
      </c>
      <c r="AC86" s="1257"/>
      <c r="AD86" s="1263" t="s">
        <v>5</v>
      </c>
      <c r="AE86" s="1196" t="s">
        <v>955</v>
      </c>
      <c r="AF86" s="1011" t="s">
        <v>955</v>
      </c>
      <c r="AG86" s="991" t="s">
        <v>955</v>
      </c>
      <c r="AH86" s="1011" t="s">
        <v>955</v>
      </c>
      <c r="AI86" s="1011" t="s">
        <v>955</v>
      </c>
      <c r="AJ86" s="1262" t="s">
        <v>955</v>
      </c>
    </row>
    <row r="87" spans="1:36" ht="13.35" customHeight="1">
      <c r="A87" s="1101" t="s">
        <v>37</v>
      </c>
      <c r="B87" s="1252" t="s">
        <v>810</v>
      </c>
      <c r="C87" s="1253" t="s">
        <v>81</v>
      </c>
      <c r="D87" s="1254" t="s">
        <v>685</v>
      </c>
      <c r="E87" s="1255">
        <v>1.1000000000000001</v>
      </c>
      <c r="F87" s="1256">
        <v>1</v>
      </c>
      <c r="G87" s="1265" t="s">
        <v>955</v>
      </c>
      <c r="H87" s="1266" t="s">
        <v>955</v>
      </c>
      <c r="I87" s="1267" t="s">
        <v>955</v>
      </c>
      <c r="J87" s="1257" t="s">
        <v>955</v>
      </c>
      <c r="K87" s="1257" t="s">
        <v>955</v>
      </c>
      <c r="L87" s="1261" t="s">
        <v>955</v>
      </c>
      <c r="M87" s="1265" t="s">
        <v>5</v>
      </c>
      <c r="N87" s="1265" t="s">
        <v>5</v>
      </c>
      <c r="O87" s="1268" t="s">
        <v>5</v>
      </c>
      <c r="P87" s="1257" t="s">
        <v>5</v>
      </c>
      <c r="Q87" s="1257" t="s">
        <v>5</v>
      </c>
      <c r="R87" s="1261" t="s">
        <v>5</v>
      </c>
      <c r="S87" s="1265" t="s">
        <v>5</v>
      </c>
      <c r="T87" s="1265" t="s">
        <v>5</v>
      </c>
      <c r="U87" s="1268" t="s">
        <v>5</v>
      </c>
      <c r="V87" s="1257" t="s">
        <v>5</v>
      </c>
      <c r="W87" s="1257" t="s">
        <v>5</v>
      </c>
      <c r="X87" s="1261" t="s">
        <v>5</v>
      </c>
      <c r="Y87" s="1265" t="s">
        <v>5</v>
      </c>
      <c r="Z87" s="1265" t="s">
        <v>5</v>
      </c>
      <c r="AA87" s="1268" t="s">
        <v>5</v>
      </c>
      <c r="AB87" s="1257" t="s">
        <v>5</v>
      </c>
      <c r="AC87" s="1257" t="s">
        <v>5</v>
      </c>
      <c r="AD87" s="1263" t="s">
        <v>5</v>
      </c>
      <c r="AE87" s="1196" t="s">
        <v>955</v>
      </c>
      <c r="AF87" s="1011" t="s">
        <v>955</v>
      </c>
      <c r="AG87" s="991" t="s">
        <v>955</v>
      </c>
      <c r="AH87" s="1011" t="s">
        <v>955</v>
      </c>
      <c r="AI87" s="1011" t="s">
        <v>955</v>
      </c>
      <c r="AJ87" s="1262" t="s">
        <v>955</v>
      </c>
    </row>
    <row r="88" spans="1:36" ht="13.35" customHeight="1">
      <c r="A88" s="1101" t="s">
        <v>37</v>
      </c>
      <c r="B88" s="1252" t="s">
        <v>655</v>
      </c>
      <c r="C88" s="1253" t="s">
        <v>81</v>
      </c>
      <c r="D88" s="1254" t="s">
        <v>685</v>
      </c>
      <c r="E88" s="1255">
        <v>1.1000000000000001</v>
      </c>
      <c r="F88" s="1256">
        <v>1</v>
      </c>
      <c r="G88" s="1269" t="s">
        <v>5</v>
      </c>
      <c r="H88" s="1270" t="s">
        <v>5</v>
      </c>
      <c r="I88" s="1271" t="s">
        <v>5</v>
      </c>
      <c r="J88" s="1257" t="s">
        <v>5</v>
      </c>
      <c r="K88" s="1257" t="s">
        <v>5</v>
      </c>
      <c r="L88" s="1261" t="s">
        <v>5</v>
      </c>
      <c r="M88" s="1269" t="s">
        <v>5</v>
      </c>
      <c r="N88" s="1269" t="s">
        <v>5</v>
      </c>
      <c r="O88" s="1271" t="s">
        <v>5</v>
      </c>
      <c r="P88" s="1257" t="s">
        <v>5</v>
      </c>
      <c r="Q88" s="1257" t="s">
        <v>5</v>
      </c>
      <c r="R88" s="1261" t="s">
        <v>5</v>
      </c>
      <c r="S88" s="1269" t="s">
        <v>5</v>
      </c>
      <c r="T88" s="1269" t="s">
        <v>5</v>
      </c>
      <c r="U88" s="1271" t="s">
        <v>5</v>
      </c>
      <c r="V88" s="1257" t="s">
        <v>5</v>
      </c>
      <c r="W88" s="1257" t="s">
        <v>5</v>
      </c>
      <c r="X88" s="1261" t="s">
        <v>5</v>
      </c>
      <c r="Y88" s="1269" t="s">
        <v>5</v>
      </c>
      <c r="Z88" s="1269" t="s">
        <v>5</v>
      </c>
      <c r="AA88" s="1271" t="s">
        <v>5</v>
      </c>
      <c r="AB88" s="1257" t="s">
        <v>5</v>
      </c>
      <c r="AC88" s="1257" t="s">
        <v>5</v>
      </c>
      <c r="AD88" s="1263" t="s">
        <v>5</v>
      </c>
      <c r="AE88" s="1196" t="s">
        <v>955</v>
      </c>
      <c r="AF88" s="1011" t="s">
        <v>955</v>
      </c>
      <c r="AG88" s="991" t="s">
        <v>955</v>
      </c>
      <c r="AH88" s="1011" t="s">
        <v>955</v>
      </c>
      <c r="AI88" s="1011" t="s">
        <v>955</v>
      </c>
      <c r="AJ88" s="1262" t="s">
        <v>955</v>
      </c>
    </row>
    <row r="89" spans="1:36" ht="13.35" customHeight="1">
      <c r="A89" s="1101" t="s">
        <v>37</v>
      </c>
      <c r="B89" s="1252" t="s">
        <v>939</v>
      </c>
      <c r="C89" s="1253" t="s">
        <v>81</v>
      </c>
      <c r="D89" s="1254" t="s">
        <v>685</v>
      </c>
      <c r="E89" s="1255">
        <v>1.1000000000000001</v>
      </c>
      <c r="F89" s="1256">
        <v>2</v>
      </c>
      <c r="G89" s="1266" t="s">
        <v>5</v>
      </c>
      <c r="H89" s="1266"/>
      <c r="I89" s="1258" t="s">
        <v>5</v>
      </c>
      <c r="J89" s="1257" t="s">
        <v>5</v>
      </c>
      <c r="K89" s="1257"/>
      <c r="L89" s="1261" t="s">
        <v>5</v>
      </c>
      <c r="M89" s="1266" t="s">
        <v>5</v>
      </c>
      <c r="N89" s="1266"/>
      <c r="O89" s="1258" t="s">
        <v>5</v>
      </c>
      <c r="P89" s="1257" t="s">
        <v>5</v>
      </c>
      <c r="Q89" s="1257"/>
      <c r="R89" s="1261" t="s">
        <v>5</v>
      </c>
      <c r="S89" s="1266" t="s">
        <v>5</v>
      </c>
      <c r="T89" s="1266"/>
      <c r="U89" s="1258" t="s">
        <v>5</v>
      </c>
      <c r="V89" s="1257" t="s">
        <v>5</v>
      </c>
      <c r="W89" s="1257"/>
      <c r="X89" s="1261" t="s">
        <v>5</v>
      </c>
      <c r="Y89" s="1266" t="s">
        <v>5</v>
      </c>
      <c r="Z89" s="1266"/>
      <c r="AA89" s="1264" t="s">
        <v>5</v>
      </c>
      <c r="AB89" s="1257" t="s">
        <v>5</v>
      </c>
      <c r="AC89" s="1257"/>
      <c r="AD89" s="1263" t="s">
        <v>5</v>
      </c>
      <c r="AE89" s="1196" t="s">
        <v>955</v>
      </c>
      <c r="AF89" s="1011" t="s">
        <v>955</v>
      </c>
      <c r="AG89" s="991" t="s">
        <v>955</v>
      </c>
      <c r="AH89" s="1011" t="s">
        <v>955</v>
      </c>
      <c r="AI89" s="1011" t="s">
        <v>955</v>
      </c>
      <c r="AJ89" s="1262" t="s">
        <v>955</v>
      </c>
    </row>
    <row r="90" spans="1:36" ht="13.35" customHeight="1">
      <c r="A90" s="1101" t="s">
        <v>37</v>
      </c>
      <c r="B90" s="1252" t="s">
        <v>791</v>
      </c>
      <c r="C90" s="1253" t="s">
        <v>81</v>
      </c>
      <c r="D90" s="1254" t="s">
        <v>685</v>
      </c>
      <c r="E90" s="1255">
        <v>1.1000000000000001</v>
      </c>
      <c r="F90" s="1256">
        <v>2</v>
      </c>
      <c r="G90" s="1272" t="s">
        <v>5</v>
      </c>
      <c r="H90" s="1272"/>
      <c r="I90" s="1258" t="s">
        <v>5</v>
      </c>
      <c r="J90" s="1257" t="s">
        <v>5</v>
      </c>
      <c r="K90" s="1257"/>
      <c r="L90" s="1261" t="s">
        <v>5</v>
      </c>
      <c r="M90" s="1272" t="s">
        <v>5</v>
      </c>
      <c r="N90" s="1272"/>
      <c r="O90" s="1258" t="s">
        <v>5</v>
      </c>
      <c r="P90" s="1257" t="s">
        <v>5</v>
      </c>
      <c r="Q90" s="1257"/>
      <c r="R90" s="1261" t="s">
        <v>5</v>
      </c>
      <c r="S90" s="1272" t="s">
        <v>5</v>
      </c>
      <c r="T90" s="1272"/>
      <c r="U90" s="1258" t="s">
        <v>5</v>
      </c>
      <c r="V90" s="1257" t="s">
        <v>5</v>
      </c>
      <c r="W90" s="1257"/>
      <c r="X90" s="1261" t="s">
        <v>5</v>
      </c>
      <c r="Y90" s="1272" t="s">
        <v>5</v>
      </c>
      <c r="Z90" s="1272"/>
      <c r="AA90" s="1264" t="s">
        <v>5</v>
      </c>
      <c r="AB90" s="1257" t="s">
        <v>5</v>
      </c>
      <c r="AC90" s="1257"/>
      <c r="AD90" s="1263" t="s">
        <v>5</v>
      </c>
      <c r="AE90" s="1196" t="s">
        <v>955</v>
      </c>
      <c r="AF90" s="1011" t="s">
        <v>955</v>
      </c>
      <c r="AG90" s="991" t="s">
        <v>955</v>
      </c>
      <c r="AH90" s="1011" t="s">
        <v>955</v>
      </c>
      <c r="AI90" s="1011" t="s">
        <v>955</v>
      </c>
      <c r="AJ90" s="1262" t="s">
        <v>955</v>
      </c>
    </row>
    <row r="91" spans="1:36" ht="13.35" customHeight="1">
      <c r="A91" s="1101" t="s">
        <v>37</v>
      </c>
      <c r="B91" s="1252" t="s">
        <v>792</v>
      </c>
      <c r="C91" s="1253" t="s">
        <v>81</v>
      </c>
      <c r="D91" s="1254" t="s">
        <v>685</v>
      </c>
      <c r="E91" s="1255">
        <v>1.1000000000000001</v>
      </c>
      <c r="F91" s="1256">
        <v>2</v>
      </c>
      <c r="G91" s="1266" t="s">
        <v>5</v>
      </c>
      <c r="H91" s="1266"/>
      <c r="I91" s="1258" t="s">
        <v>5</v>
      </c>
      <c r="J91" s="1257" t="s">
        <v>5</v>
      </c>
      <c r="K91" s="1257"/>
      <c r="L91" s="1261" t="s">
        <v>5</v>
      </c>
      <c r="M91" s="1266" t="s">
        <v>5</v>
      </c>
      <c r="N91" s="1266"/>
      <c r="O91" s="1258" t="s">
        <v>5</v>
      </c>
      <c r="P91" s="1257" t="s">
        <v>5</v>
      </c>
      <c r="Q91" s="1257"/>
      <c r="R91" s="1261" t="s">
        <v>5</v>
      </c>
      <c r="S91" s="1266" t="s">
        <v>5</v>
      </c>
      <c r="T91" s="1266"/>
      <c r="U91" s="1258" t="s">
        <v>5</v>
      </c>
      <c r="V91" s="1257" t="s">
        <v>5</v>
      </c>
      <c r="W91" s="1257"/>
      <c r="X91" s="1261" t="s">
        <v>5</v>
      </c>
      <c r="Y91" s="1266" t="s">
        <v>5</v>
      </c>
      <c r="Z91" s="1266"/>
      <c r="AA91" s="1264" t="s">
        <v>5</v>
      </c>
      <c r="AB91" s="1257" t="s">
        <v>5</v>
      </c>
      <c r="AC91" s="1257"/>
      <c r="AD91" s="1263" t="s">
        <v>5</v>
      </c>
      <c r="AE91" s="1196" t="s">
        <v>955</v>
      </c>
      <c r="AF91" s="1011" t="s">
        <v>955</v>
      </c>
      <c r="AG91" s="991" t="s">
        <v>955</v>
      </c>
      <c r="AH91" s="1011" t="s">
        <v>955</v>
      </c>
      <c r="AI91" s="1011" t="s">
        <v>955</v>
      </c>
      <c r="AJ91" s="1262" t="s">
        <v>955</v>
      </c>
    </row>
    <row r="92" spans="1:36" ht="12.75">
      <c r="A92" s="1101" t="s">
        <v>37</v>
      </c>
      <c r="B92" s="1273" t="s">
        <v>917</v>
      </c>
      <c r="C92" s="1274" t="s">
        <v>81</v>
      </c>
      <c r="D92" s="1098" t="s">
        <v>685</v>
      </c>
      <c r="E92" s="1255">
        <v>1.1000000000000001</v>
      </c>
      <c r="F92" s="1256">
        <v>2</v>
      </c>
      <c r="G92" s="1266" t="s">
        <v>955</v>
      </c>
      <c r="H92" s="1266" t="s">
        <v>955</v>
      </c>
      <c r="I92" s="1267" t="s">
        <v>955</v>
      </c>
      <c r="J92" s="1266" t="s">
        <v>955</v>
      </c>
      <c r="K92" s="1266" t="s">
        <v>955</v>
      </c>
      <c r="L92" s="1261" t="s">
        <v>955</v>
      </c>
      <c r="M92" s="1266"/>
      <c r="N92" s="1266"/>
      <c r="O92" s="1258"/>
      <c r="P92" s="1257"/>
      <c r="Q92" s="1257" t="s">
        <v>5</v>
      </c>
      <c r="R92" s="1261"/>
      <c r="S92" s="1266"/>
      <c r="T92" s="1266"/>
      <c r="U92" s="1258"/>
      <c r="V92" s="1257"/>
      <c r="W92" s="1257" t="s">
        <v>5</v>
      </c>
      <c r="X92" s="1261"/>
      <c r="Y92" s="1266"/>
      <c r="Z92" s="1266"/>
      <c r="AA92" s="1258"/>
      <c r="AB92" s="1257"/>
      <c r="AC92" s="1257" t="s">
        <v>5</v>
      </c>
      <c r="AD92" s="1263"/>
      <c r="AE92" s="1196" t="s">
        <v>955</v>
      </c>
      <c r="AF92" s="1011" t="s">
        <v>955</v>
      </c>
      <c r="AG92" s="991" t="s">
        <v>955</v>
      </c>
      <c r="AH92" s="1011" t="s">
        <v>955</v>
      </c>
      <c r="AI92" s="1011" t="s">
        <v>955</v>
      </c>
      <c r="AJ92" s="1262" t="s">
        <v>955</v>
      </c>
    </row>
    <row r="93" spans="1:36" ht="12.75">
      <c r="A93" s="1101" t="s">
        <v>37</v>
      </c>
      <c r="B93" s="1275" t="s">
        <v>923</v>
      </c>
      <c r="C93" s="1274" t="s">
        <v>81</v>
      </c>
      <c r="D93" s="1098" t="s">
        <v>685</v>
      </c>
      <c r="E93" s="1255">
        <v>1.1000000000000001</v>
      </c>
      <c r="F93" s="1256">
        <v>2</v>
      </c>
      <c r="G93" s="1266" t="s">
        <v>955</v>
      </c>
      <c r="H93" s="1266" t="s">
        <v>955</v>
      </c>
      <c r="I93" s="1267" t="s">
        <v>955</v>
      </c>
      <c r="J93" s="1266" t="s">
        <v>955</v>
      </c>
      <c r="K93" s="1266" t="s">
        <v>955</v>
      </c>
      <c r="L93" s="1261" t="s">
        <v>955</v>
      </c>
      <c r="M93" s="1266"/>
      <c r="N93" s="1266"/>
      <c r="O93" s="1258"/>
      <c r="P93" s="1257"/>
      <c r="Q93" s="1257" t="s">
        <v>5</v>
      </c>
      <c r="R93" s="1261"/>
      <c r="S93" s="1266"/>
      <c r="T93" s="1266"/>
      <c r="U93" s="1258"/>
      <c r="V93" s="1257"/>
      <c r="W93" s="1257" t="s">
        <v>5</v>
      </c>
      <c r="X93" s="1261"/>
      <c r="Y93" s="1266"/>
      <c r="Z93" s="1266"/>
      <c r="AA93" s="1258"/>
      <c r="AB93" s="1257"/>
      <c r="AC93" s="1257" t="s">
        <v>5</v>
      </c>
      <c r="AD93" s="1263"/>
      <c r="AE93" s="1196" t="s">
        <v>955</v>
      </c>
      <c r="AF93" s="1011" t="s">
        <v>955</v>
      </c>
      <c r="AG93" s="991" t="s">
        <v>955</v>
      </c>
      <c r="AH93" s="1011" t="s">
        <v>955</v>
      </c>
      <c r="AI93" s="1011" t="s">
        <v>955</v>
      </c>
      <c r="AJ93" s="1262" t="s">
        <v>955</v>
      </c>
    </row>
    <row r="94" spans="1:36" ht="12.75">
      <c r="A94" s="1101" t="s">
        <v>37</v>
      </c>
      <c r="B94" s="1275" t="s">
        <v>806</v>
      </c>
      <c r="C94" s="1274" t="s">
        <v>81</v>
      </c>
      <c r="D94" s="1098" t="s">
        <v>685</v>
      </c>
      <c r="E94" s="1255">
        <v>1.1000000000000001</v>
      </c>
      <c r="F94" s="1256">
        <v>2</v>
      </c>
      <c r="G94" s="1266" t="s">
        <v>955</v>
      </c>
      <c r="H94" s="1266" t="s">
        <v>955</v>
      </c>
      <c r="I94" s="1267" t="s">
        <v>955</v>
      </c>
      <c r="J94" s="1266" t="s">
        <v>955</v>
      </c>
      <c r="K94" s="1266" t="s">
        <v>955</v>
      </c>
      <c r="L94" s="1261" t="s">
        <v>955</v>
      </c>
      <c r="M94" s="1266"/>
      <c r="N94" s="1266"/>
      <c r="O94" s="1258"/>
      <c r="P94" s="1257"/>
      <c r="Q94" s="1257" t="s">
        <v>5</v>
      </c>
      <c r="R94" s="1261"/>
      <c r="S94" s="1266"/>
      <c r="T94" s="1266"/>
      <c r="U94" s="1258"/>
      <c r="V94" s="1257"/>
      <c r="W94" s="1257" t="s">
        <v>5</v>
      </c>
      <c r="X94" s="1261"/>
      <c r="Y94" s="1266"/>
      <c r="Z94" s="1266"/>
      <c r="AA94" s="1258"/>
      <c r="AB94" s="1257"/>
      <c r="AC94" s="1257" t="s">
        <v>5</v>
      </c>
      <c r="AD94" s="1263"/>
      <c r="AE94" s="1196" t="s">
        <v>955</v>
      </c>
      <c r="AF94" s="1011" t="s">
        <v>955</v>
      </c>
      <c r="AG94" s="991" t="s">
        <v>955</v>
      </c>
      <c r="AH94" s="1011" t="s">
        <v>955</v>
      </c>
      <c r="AI94" s="1011" t="s">
        <v>955</v>
      </c>
      <c r="AJ94" s="1262" t="s">
        <v>955</v>
      </c>
    </row>
    <row r="95" spans="1:36" ht="12.75">
      <c r="A95" s="1101" t="s">
        <v>37</v>
      </c>
      <c r="B95" s="1275" t="s">
        <v>607</v>
      </c>
      <c r="C95" s="1274" t="s">
        <v>81</v>
      </c>
      <c r="D95" s="1098" t="s">
        <v>685</v>
      </c>
      <c r="E95" s="1255">
        <v>1.1000000000000001</v>
      </c>
      <c r="F95" s="1256">
        <v>2</v>
      </c>
      <c r="G95" s="1266"/>
      <c r="H95" s="1266"/>
      <c r="I95" s="1258"/>
      <c r="J95" s="1257"/>
      <c r="K95" s="1257" t="s">
        <v>5</v>
      </c>
      <c r="L95" s="1261"/>
      <c r="M95" s="1266"/>
      <c r="N95" s="1266"/>
      <c r="O95" s="1258"/>
      <c r="P95" s="1257"/>
      <c r="Q95" s="1257" t="s">
        <v>5</v>
      </c>
      <c r="R95" s="1261"/>
      <c r="S95" s="1266"/>
      <c r="T95" s="1266"/>
      <c r="U95" s="1258"/>
      <c r="V95" s="1257"/>
      <c r="W95" s="1257" t="s">
        <v>5</v>
      </c>
      <c r="X95" s="1261"/>
      <c r="Y95" s="1266"/>
      <c r="Z95" s="1266"/>
      <c r="AA95" s="1258"/>
      <c r="AB95" s="1257"/>
      <c r="AC95" s="1257" t="s">
        <v>5</v>
      </c>
      <c r="AD95" s="1263"/>
      <c r="AE95" s="1196" t="s">
        <v>955</v>
      </c>
      <c r="AF95" s="1011" t="s">
        <v>955</v>
      </c>
      <c r="AG95" s="991" t="s">
        <v>955</v>
      </c>
      <c r="AH95" s="1011" t="s">
        <v>955</v>
      </c>
      <c r="AI95" s="1011" t="s">
        <v>955</v>
      </c>
      <c r="AJ95" s="1262" t="s">
        <v>955</v>
      </c>
    </row>
    <row r="96" spans="1:36" ht="12.75">
      <c r="A96" s="1101" t="s">
        <v>37</v>
      </c>
      <c r="B96" s="1275" t="s">
        <v>770</v>
      </c>
      <c r="C96" s="1274" t="s">
        <v>81</v>
      </c>
      <c r="D96" s="1098" t="s">
        <v>685</v>
      </c>
      <c r="E96" s="1255">
        <v>1.1000000000000001</v>
      </c>
      <c r="F96" s="1256">
        <v>2</v>
      </c>
      <c r="G96" s="1266"/>
      <c r="H96" s="1266"/>
      <c r="I96" s="1258"/>
      <c r="J96" s="1257"/>
      <c r="K96" s="1257" t="s">
        <v>5</v>
      </c>
      <c r="L96" s="1261"/>
      <c r="M96" s="1266"/>
      <c r="N96" s="1266"/>
      <c r="O96" s="1258"/>
      <c r="P96" s="1257"/>
      <c r="Q96" s="1257" t="s">
        <v>5</v>
      </c>
      <c r="R96" s="1261"/>
      <c r="S96" s="1266"/>
      <c r="T96" s="1266"/>
      <c r="U96" s="1258"/>
      <c r="V96" s="1257"/>
      <c r="W96" s="1257" t="s">
        <v>5</v>
      </c>
      <c r="X96" s="1261"/>
      <c r="Y96" s="1266"/>
      <c r="Z96" s="1266"/>
      <c r="AA96" s="1258"/>
      <c r="AB96" s="1257"/>
      <c r="AC96" s="1257" t="s">
        <v>5</v>
      </c>
      <c r="AD96" s="1263"/>
      <c r="AE96" s="1196" t="s">
        <v>955</v>
      </c>
      <c r="AF96" s="1011" t="s">
        <v>955</v>
      </c>
      <c r="AG96" s="991" t="s">
        <v>955</v>
      </c>
      <c r="AH96" s="1011" t="s">
        <v>955</v>
      </c>
      <c r="AI96" s="1011" t="s">
        <v>955</v>
      </c>
      <c r="AJ96" s="1262" t="s">
        <v>955</v>
      </c>
    </row>
    <row r="97" spans="1:37" ht="13.5" thickBot="1">
      <c r="A97" s="1143" t="s">
        <v>37</v>
      </c>
      <c r="B97" s="1276" t="s">
        <v>814</v>
      </c>
      <c r="C97" s="1277" t="s">
        <v>81</v>
      </c>
      <c r="D97" s="1145" t="s">
        <v>685</v>
      </c>
      <c r="E97" s="1278">
        <v>1.1000000000000001</v>
      </c>
      <c r="F97" s="1279">
        <v>1</v>
      </c>
      <c r="G97" s="1280" t="s">
        <v>955</v>
      </c>
      <c r="H97" s="1143" t="s">
        <v>955</v>
      </c>
      <c r="I97" s="1281" t="s">
        <v>955</v>
      </c>
      <c r="J97" s="1143" t="s">
        <v>955</v>
      </c>
      <c r="K97" s="1143" t="s">
        <v>955</v>
      </c>
      <c r="L97" s="1282" t="s">
        <v>955</v>
      </c>
      <c r="M97" s="1143"/>
      <c r="N97" s="1143"/>
      <c r="O97" s="1149"/>
      <c r="P97" s="1151" t="s">
        <v>1013</v>
      </c>
      <c r="Q97" s="1151" t="s">
        <v>5</v>
      </c>
      <c r="R97" s="1282" t="s">
        <v>5</v>
      </c>
      <c r="S97" s="1143"/>
      <c r="T97" s="1143"/>
      <c r="U97" s="1149"/>
      <c r="V97" s="1151" t="s">
        <v>1013</v>
      </c>
      <c r="W97" s="1151" t="s">
        <v>5</v>
      </c>
      <c r="X97" s="1282" t="s">
        <v>5</v>
      </c>
      <c r="Y97" s="1143"/>
      <c r="Z97" s="1143"/>
      <c r="AA97" s="1149"/>
      <c r="AB97" s="1151" t="s">
        <v>1013</v>
      </c>
      <c r="AC97" s="1151" t="s">
        <v>5</v>
      </c>
      <c r="AD97" s="1171" t="s">
        <v>5</v>
      </c>
      <c r="AE97" s="1238" t="s">
        <v>955</v>
      </c>
      <c r="AF97" s="1143" t="s">
        <v>955</v>
      </c>
      <c r="AG97" s="1283" t="s">
        <v>955</v>
      </c>
      <c r="AH97" s="1143" t="s">
        <v>955</v>
      </c>
      <c r="AI97" s="1143" t="s">
        <v>955</v>
      </c>
      <c r="AJ97" s="1176" t="s">
        <v>955</v>
      </c>
      <c r="AK97" s="1284" t="s">
        <v>1027</v>
      </c>
    </row>
    <row r="98" spans="1:37" ht="13.5" customHeight="1">
      <c r="A98" s="1246" t="s">
        <v>37</v>
      </c>
      <c r="B98" s="1285" t="s">
        <v>1866</v>
      </c>
      <c r="C98" s="1286" t="s">
        <v>22</v>
      </c>
      <c r="D98" s="1286" t="s">
        <v>1021</v>
      </c>
      <c r="E98" s="1244" t="s">
        <v>906</v>
      </c>
      <c r="F98" s="1287" t="s">
        <v>1669</v>
      </c>
      <c r="G98" s="1159" t="s">
        <v>5</v>
      </c>
      <c r="H98" s="894" t="s">
        <v>5</v>
      </c>
      <c r="I98" s="1160" t="s">
        <v>5</v>
      </c>
      <c r="J98" s="1160" t="s">
        <v>5</v>
      </c>
      <c r="K98" s="1161" t="s">
        <v>5</v>
      </c>
      <c r="L98" s="1160" t="s">
        <v>5</v>
      </c>
      <c r="M98" s="1166" t="s">
        <v>5</v>
      </c>
      <c r="N98" s="894" t="s">
        <v>5</v>
      </c>
      <c r="O98" s="1160" t="s">
        <v>5</v>
      </c>
      <c r="P98" s="1160" t="s">
        <v>5</v>
      </c>
      <c r="Q98" s="1161" t="s">
        <v>5</v>
      </c>
      <c r="R98" s="1160" t="s">
        <v>5</v>
      </c>
      <c r="S98" s="1166" t="s">
        <v>5</v>
      </c>
      <c r="T98" s="894" t="s">
        <v>5</v>
      </c>
      <c r="U98" s="1160" t="s">
        <v>5</v>
      </c>
      <c r="V98" s="1160" t="s">
        <v>5</v>
      </c>
      <c r="W98" s="1160" t="s">
        <v>5</v>
      </c>
      <c r="X98" s="1161" t="s">
        <v>5</v>
      </c>
      <c r="Y98" s="1166" t="s">
        <v>5</v>
      </c>
      <c r="Z98" s="894" t="s">
        <v>5</v>
      </c>
      <c r="AA98" s="1160" t="s">
        <v>5</v>
      </c>
      <c r="AB98" s="1160" t="s">
        <v>5</v>
      </c>
      <c r="AC98" s="1161" t="s">
        <v>5</v>
      </c>
      <c r="AD98" s="1160" t="s">
        <v>5</v>
      </c>
      <c r="AE98" s="1166" t="s">
        <v>955</v>
      </c>
      <c r="AF98" s="1160" t="s">
        <v>955</v>
      </c>
      <c r="AG98" s="1160" t="s">
        <v>955</v>
      </c>
      <c r="AH98" s="1160" t="s">
        <v>955</v>
      </c>
      <c r="AI98" s="1160" t="s">
        <v>955</v>
      </c>
      <c r="AJ98" s="1160" t="s">
        <v>955</v>
      </c>
      <c r="AK98" s="1288"/>
    </row>
    <row r="99" spans="1:37" ht="13.5" customHeight="1">
      <c r="A99" s="1289" t="s">
        <v>37</v>
      </c>
      <c r="B99" s="1199" t="s">
        <v>669</v>
      </c>
      <c r="C99" s="781" t="s">
        <v>22</v>
      </c>
      <c r="D99" s="781" t="s">
        <v>1021</v>
      </c>
      <c r="E99" s="1290" t="s">
        <v>906</v>
      </c>
      <c r="F99" s="1291" t="s">
        <v>1669</v>
      </c>
      <c r="G99" s="1292" t="s">
        <v>5</v>
      </c>
      <c r="H99" s="894" t="s">
        <v>5</v>
      </c>
      <c r="I99" s="1293" t="s">
        <v>5</v>
      </c>
      <c r="J99" s="1293" t="s">
        <v>5</v>
      </c>
      <c r="K99" s="1161" t="s">
        <v>5</v>
      </c>
      <c r="L99" s="1160" t="s">
        <v>5</v>
      </c>
      <c r="M99" s="1294" t="s">
        <v>5</v>
      </c>
      <c r="N99" s="1295" t="s">
        <v>5</v>
      </c>
      <c r="O99" s="1293" t="s">
        <v>5</v>
      </c>
      <c r="P99" s="1293" t="s">
        <v>5</v>
      </c>
      <c r="Q99" s="1296" t="s">
        <v>5</v>
      </c>
      <c r="R99" s="1293" t="s">
        <v>5</v>
      </c>
      <c r="S99" s="1294" t="s">
        <v>5</v>
      </c>
      <c r="T99" s="1295" t="s">
        <v>5</v>
      </c>
      <c r="U99" s="1293" t="s">
        <v>5</v>
      </c>
      <c r="V99" s="1293" t="s">
        <v>5</v>
      </c>
      <c r="W99" s="1293" t="s">
        <v>5</v>
      </c>
      <c r="X99" s="1296" t="s">
        <v>5</v>
      </c>
      <c r="Y99" s="1294" t="s">
        <v>5</v>
      </c>
      <c r="Z99" s="1295" t="s">
        <v>5</v>
      </c>
      <c r="AA99" s="1293" t="s">
        <v>5</v>
      </c>
      <c r="AB99" s="1293" t="s">
        <v>5</v>
      </c>
      <c r="AC99" s="1296" t="s">
        <v>5</v>
      </c>
      <c r="AD99" s="1293" t="s">
        <v>5</v>
      </c>
      <c r="AE99" s="1294" t="s">
        <v>955</v>
      </c>
      <c r="AF99" s="1293" t="s">
        <v>955</v>
      </c>
      <c r="AG99" s="1293" t="s">
        <v>955</v>
      </c>
      <c r="AH99" s="1293" t="s">
        <v>955</v>
      </c>
      <c r="AI99" s="1293" t="s">
        <v>955</v>
      </c>
      <c r="AJ99" s="1293" t="s">
        <v>955</v>
      </c>
      <c r="AK99" s="1288"/>
    </row>
    <row r="100" spans="1:37" ht="13.5" customHeight="1">
      <c r="A100" s="1289" t="s">
        <v>37</v>
      </c>
      <c r="B100" s="1199" t="s">
        <v>676</v>
      </c>
      <c r="C100" s="781" t="s">
        <v>22</v>
      </c>
      <c r="D100" s="781" t="s">
        <v>1021</v>
      </c>
      <c r="E100" s="1290" t="s">
        <v>906</v>
      </c>
      <c r="F100" s="1291" t="s">
        <v>1674</v>
      </c>
      <c r="G100" s="1292" t="s">
        <v>5</v>
      </c>
      <c r="H100" s="894" t="s">
        <v>5</v>
      </c>
      <c r="I100" s="1293" t="s">
        <v>5</v>
      </c>
      <c r="J100" s="1293" t="s">
        <v>5</v>
      </c>
      <c r="K100" s="1161" t="s">
        <v>5</v>
      </c>
      <c r="L100" s="1160" t="s">
        <v>5</v>
      </c>
      <c r="M100" s="1294" t="s">
        <v>5</v>
      </c>
      <c r="N100" s="1295" t="s">
        <v>5</v>
      </c>
      <c r="O100" s="1293" t="s">
        <v>5</v>
      </c>
      <c r="P100" s="1293" t="s">
        <v>5</v>
      </c>
      <c r="Q100" s="1296" t="s">
        <v>5</v>
      </c>
      <c r="R100" s="1293" t="s">
        <v>5</v>
      </c>
      <c r="S100" s="1294" t="s">
        <v>5</v>
      </c>
      <c r="T100" s="1295" t="s">
        <v>5</v>
      </c>
      <c r="U100" s="1293" t="s">
        <v>5</v>
      </c>
      <c r="V100" s="1293" t="s">
        <v>5</v>
      </c>
      <c r="W100" s="1293" t="s">
        <v>5</v>
      </c>
      <c r="X100" s="1296" t="s">
        <v>5</v>
      </c>
      <c r="Y100" s="1294" t="s">
        <v>5</v>
      </c>
      <c r="Z100" s="1295" t="s">
        <v>5</v>
      </c>
      <c r="AA100" s="1293" t="s">
        <v>5</v>
      </c>
      <c r="AB100" s="1293" t="s">
        <v>5</v>
      </c>
      <c r="AC100" s="1296" t="s">
        <v>5</v>
      </c>
      <c r="AD100" s="1293" t="s">
        <v>5</v>
      </c>
      <c r="AE100" s="1294" t="s">
        <v>955</v>
      </c>
      <c r="AF100" s="1293" t="s">
        <v>955</v>
      </c>
      <c r="AG100" s="1293" t="s">
        <v>955</v>
      </c>
      <c r="AH100" s="1293" t="s">
        <v>955</v>
      </c>
      <c r="AI100" s="1293" t="s">
        <v>955</v>
      </c>
      <c r="AJ100" s="1293" t="s">
        <v>955</v>
      </c>
      <c r="AK100" s="1288"/>
    </row>
    <row r="101" spans="1:37" ht="13.5" customHeight="1">
      <c r="A101" s="1289" t="s">
        <v>37</v>
      </c>
      <c r="B101" s="1199" t="s">
        <v>679</v>
      </c>
      <c r="C101" s="781" t="s">
        <v>22</v>
      </c>
      <c r="D101" s="781" t="s">
        <v>1021</v>
      </c>
      <c r="E101" s="1290" t="s">
        <v>906</v>
      </c>
      <c r="F101" s="1291" t="s">
        <v>1674</v>
      </c>
      <c r="G101" s="1292" t="s">
        <v>5</v>
      </c>
      <c r="H101" s="894" t="s">
        <v>5</v>
      </c>
      <c r="I101" s="1293" t="s">
        <v>5</v>
      </c>
      <c r="J101" s="1293" t="s">
        <v>5</v>
      </c>
      <c r="K101" s="1161" t="s">
        <v>5</v>
      </c>
      <c r="L101" s="1160" t="s">
        <v>5</v>
      </c>
      <c r="M101" s="1294" t="s">
        <v>5</v>
      </c>
      <c r="N101" s="1295" t="s">
        <v>5</v>
      </c>
      <c r="O101" s="1293" t="s">
        <v>5</v>
      </c>
      <c r="P101" s="1293" t="s">
        <v>5</v>
      </c>
      <c r="Q101" s="1296" t="s">
        <v>5</v>
      </c>
      <c r="R101" s="1293" t="s">
        <v>5</v>
      </c>
      <c r="S101" s="1294" t="s">
        <v>5</v>
      </c>
      <c r="T101" s="1295" t="s">
        <v>5</v>
      </c>
      <c r="U101" s="1293" t="s">
        <v>5</v>
      </c>
      <c r="V101" s="1293" t="s">
        <v>5</v>
      </c>
      <c r="W101" s="1293" t="s">
        <v>5</v>
      </c>
      <c r="X101" s="1296" t="s">
        <v>5</v>
      </c>
      <c r="Y101" s="1294" t="s">
        <v>5</v>
      </c>
      <c r="Z101" s="1295" t="s">
        <v>5</v>
      </c>
      <c r="AA101" s="1293" t="s">
        <v>5</v>
      </c>
      <c r="AB101" s="1293" t="s">
        <v>5</v>
      </c>
      <c r="AC101" s="1296" t="s">
        <v>5</v>
      </c>
      <c r="AD101" s="1293" t="s">
        <v>5</v>
      </c>
      <c r="AE101" s="1294" t="s">
        <v>955</v>
      </c>
      <c r="AF101" s="1293" t="s">
        <v>955</v>
      </c>
      <c r="AG101" s="1293" t="s">
        <v>955</v>
      </c>
      <c r="AH101" s="1293" t="s">
        <v>955</v>
      </c>
      <c r="AI101" s="1293" t="s">
        <v>955</v>
      </c>
      <c r="AJ101" s="1293" t="s">
        <v>955</v>
      </c>
      <c r="AK101" s="1288"/>
    </row>
    <row r="102" spans="1:37" ht="13.5" customHeight="1">
      <c r="A102" s="1289" t="s">
        <v>37</v>
      </c>
      <c r="B102" s="1199" t="s">
        <v>598</v>
      </c>
      <c r="C102" s="781" t="s">
        <v>532</v>
      </c>
      <c r="D102" s="781" t="s">
        <v>1021</v>
      </c>
      <c r="E102" s="1290" t="s">
        <v>906</v>
      </c>
      <c r="F102" s="1291" t="s">
        <v>1674</v>
      </c>
      <c r="G102" s="1294" t="s">
        <v>955</v>
      </c>
      <c r="H102" s="1295" t="s">
        <v>955</v>
      </c>
      <c r="I102" s="1293" t="s">
        <v>955</v>
      </c>
      <c r="J102" s="1293" t="s">
        <v>955</v>
      </c>
      <c r="K102" s="1296" t="s">
        <v>955</v>
      </c>
      <c r="L102" s="1293" t="s">
        <v>955</v>
      </c>
      <c r="M102" s="1294" t="s">
        <v>5</v>
      </c>
      <c r="N102" s="1295" t="s">
        <v>5</v>
      </c>
      <c r="O102" s="1293" t="s">
        <v>5</v>
      </c>
      <c r="P102" s="1293" t="s">
        <v>5</v>
      </c>
      <c r="Q102" s="1296" t="s">
        <v>5</v>
      </c>
      <c r="R102" s="1293" t="s">
        <v>5</v>
      </c>
      <c r="S102" s="1294" t="s">
        <v>5</v>
      </c>
      <c r="T102" s="1295" t="s">
        <v>5</v>
      </c>
      <c r="U102" s="1293" t="s">
        <v>5</v>
      </c>
      <c r="V102" s="1293" t="s">
        <v>5</v>
      </c>
      <c r="W102" s="1293" t="s">
        <v>5</v>
      </c>
      <c r="X102" s="1296" t="s">
        <v>5</v>
      </c>
      <c r="Y102" s="1292"/>
      <c r="Z102" s="1295"/>
      <c r="AA102" s="1293"/>
      <c r="AB102" s="1293"/>
      <c r="AC102" s="1296"/>
      <c r="AD102" s="1293"/>
      <c r="AE102" s="1294" t="s">
        <v>955</v>
      </c>
      <c r="AF102" s="1293" t="s">
        <v>955</v>
      </c>
      <c r="AG102" s="1293" t="s">
        <v>955</v>
      </c>
      <c r="AH102" s="1293" t="s">
        <v>955</v>
      </c>
      <c r="AI102" s="1293" t="s">
        <v>955</v>
      </c>
      <c r="AJ102" s="1293" t="s">
        <v>955</v>
      </c>
      <c r="AK102" s="1297"/>
    </row>
    <row r="103" spans="1:37" ht="13.5" customHeight="1">
      <c r="A103" s="1289" t="s">
        <v>37</v>
      </c>
      <c r="B103" s="1199" t="s">
        <v>1867</v>
      </c>
      <c r="C103" s="781" t="s">
        <v>532</v>
      </c>
      <c r="D103" s="781" t="s">
        <v>1021</v>
      </c>
      <c r="E103" s="1290" t="s">
        <v>906</v>
      </c>
      <c r="F103" s="1298" t="s">
        <v>1674</v>
      </c>
      <c r="G103" s="1294" t="s">
        <v>955</v>
      </c>
      <c r="H103" s="1295" t="s">
        <v>955</v>
      </c>
      <c r="I103" s="1293" t="s">
        <v>955</v>
      </c>
      <c r="J103" s="1293" t="s">
        <v>955</v>
      </c>
      <c r="K103" s="1296" t="s">
        <v>955</v>
      </c>
      <c r="L103" s="1293" t="s">
        <v>955</v>
      </c>
      <c r="M103" s="1294" t="s">
        <v>5</v>
      </c>
      <c r="N103" s="1295" t="s">
        <v>5</v>
      </c>
      <c r="O103" s="1293" t="s">
        <v>5</v>
      </c>
      <c r="P103" s="1293" t="s">
        <v>5</v>
      </c>
      <c r="Q103" s="1296" t="s">
        <v>5</v>
      </c>
      <c r="R103" s="1293" t="s">
        <v>5</v>
      </c>
      <c r="S103" s="1294" t="s">
        <v>5</v>
      </c>
      <c r="T103" s="1295" t="s">
        <v>5</v>
      </c>
      <c r="U103" s="1293" t="s">
        <v>5</v>
      </c>
      <c r="V103" s="1293" t="s">
        <v>5</v>
      </c>
      <c r="W103" s="1293" t="s">
        <v>5</v>
      </c>
      <c r="X103" s="1296" t="s">
        <v>5</v>
      </c>
      <c r="Y103" s="1292"/>
      <c r="Z103" s="1295"/>
      <c r="AA103" s="1293"/>
      <c r="AB103" s="1293"/>
      <c r="AC103" s="1296"/>
      <c r="AD103" s="1293"/>
      <c r="AE103" s="1294" t="s">
        <v>955</v>
      </c>
      <c r="AF103" s="1293" t="s">
        <v>955</v>
      </c>
      <c r="AG103" s="1293" t="s">
        <v>955</v>
      </c>
      <c r="AH103" s="1293" t="s">
        <v>955</v>
      </c>
      <c r="AI103" s="1293" t="s">
        <v>955</v>
      </c>
      <c r="AJ103" s="1293" t="s">
        <v>955</v>
      </c>
      <c r="AK103" s="1288" t="s">
        <v>1868</v>
      </c>
    </row>
    <row r="104" spans="1:37" ht="13.5" customHeight="1">
      <c r="A104" s="1289" t="s">
        <v>37</v>
      </c>
      <c r="B104" s="1199" t="s">
        <v>649</v>
      </c>
      <c r="C104" s="781" t="s">
        <v>532</v>
      </c>
      <c r="D104" s="781" t="s">
        <v>1021</v>
      </c>
      <c r="E104" s="1290" t="s">
        <v>906</v>
      </c>
      <c r="F104" s="1298" t="s">
        <v>1674</v>
      </c>
      <c r="G104" s="1294" t="s">
        <v>955</v>
      </c>
      <c r="H104" s="1295" t="s">
        <v>955</v>
      </c>
      <c r="I104" s="1293" t="s">
        <v>955</v>
      </c>
      <c r="J104" s="1293" t="s">
        <v>955</v>
      </c>
      <c r="K104" s="1296" t="s">
        <v>955</v>
      </c>
      <c r="L104" s="1293" t="s">
        <v>955</v>
      </c>
      <c r="M104" s="1294" t="s">
        <v>5</v>
      </c>
      <c r="N104" s="1295" t="s">
        <v>5</v>
      </c>
      <c r="O104" s="1293" t="s">
        <v>5</v>
      </c>
      <c r="P104" s="1293" t="s">
        <v>5</v>
      </c>
      <c r="Q104" s="1296" t="s">
        <v>5</v>
      </c>
      <c r="R104" s="1293" t="s">
        <v>5</v>
      </c>
      <c r="S104" s="1294" t="s">
        <v>5</v>
      </c>
      <c r="T104" s="1295" t="s">
        <v>5</v>
      </c>
      <c r="U104" s="1293" t="s">
        <v>5</v>
      </c>
      <c r="V104" s="1293" t="s">
        <v>5</v>
      </c>
      <c r="W104" s="1293" t="s">
        <v>5</v>
      </c>
      <c r="X104" s="1296" t="s">
        <v>5</v>
      </c>
      <c r="Y104" s="1292"/>
      <c r="Z104" s="1295"/>
      <c r="AA104" s="1293"/>
      <c r="AB104" s="1293"/>
      <c r="AC104" s="1296"/>
      <c r="AD104" s="1293"/>
      <c r="AE104" s="1294" t="s">
        <v>955</v>
      </c>
      <c r="AF104" s="1293" t="s">
        <v>955</v>
      </c>
      <c r="AG104" s="1293" t="s">
        <v>955</v>
      </c>
      <c r="AH104" s="1293" t="s">
        <v>955</v>
      </c>
      <c r="AI104" s="1293" t="s">
        <v>955</v>
      </c>
      <c r="AJ104" s="1293" t="s">
        <v>955</v>
      </c>
      <c r="AK104" s="1297"/>
    </row>
    <row r="105" spans="1:37" ht="13.5" customHeight="1">
      <c r="A105" s="1289" t="s">
        <v>37</v>
      </c>
      <c r="B105" s="1199" t="s">
        <v>669</v>
      </c>
      <c r="C105" s="781" t="s">
        <v>532</v>
      </c>
      <c r="D105" s="781" t="s">
        <v>1021</v>
      </c>
      <c r="E105" s="1290" t="s">
        <v>906</v>
      </c>
      <c r="F105" s="1298" t="s">
        <v>1674</v>
      </c>
      <c r="G105" s="1292" t="s">
        <v>5</v>
      </c>
      <c r="H105" s="894" t="s">
        <v>5</v>
      </c>
      <c r="I105" s="1293" t="s">
        <v>5</v>
      </c>
      <c r="J105" s="1293" t="s">
        <v>5</v>
      </c>
      <c r="K105" s="1161" t="s">
        <v>5</v>
      </c>
      <c r="L105" s="1160" t="s">
        <v>5</v>
      </c>
      <c r="M105" s="1294" t="s">
        <v>5</v>
      </c>
      <c r="N105" s="1295" t="s">
        <v>5</v>
      </c>
      <c r="O105" s="1293" t="s">
        <v>5</v>
      </c>
      <c r="P105" s="1293" t="s">
        <v>5</v>
      </c>
      <c r="Q105" s="1296" t="s">
        <v>5</v>
      </c>
      <c r="R105" s="1293" t="s">
        <v>5</v>
      </c>
      <c r="S105" s="1294"/>
      <c r="T105" s="1295"/>
      <c r="U105" s="1293"/>
      <c r="V105" s="1293"/>
      <c r="W105" s="1293"/>
      <c r="X105" s="1296"/>
      <c r="Y105" s="1292"/>
      <c r="Z105" s="1295"/>
      <c r="AA105" s="1293"/>
      <c r="AB105" s="1293"/>
      <c r="AC105" s="1296"/>
      <c r="AD105" s="1293"/>
      <c r="AE105" s="1294" t="s">
        <v>955</v>
      </c>
      <c r="AF105" s="1293" t="s">
        <v>955</v>
      </c>
      <c r="AG105" s="1293" t="s">
        <v>955</v>
      </c>
      <c r="AH105" s="1293" t="s">
        <v>955</v>
      </c>
      <c r="AI105" s="1293" t="s">
        <v>955</v>
      </c>
      <c r="AJ105" s="1293" t="s">
        <v>955</v>
      </c>
      <c r="AK105" s="1288" t="s">
        <v>1868</v>
      </c>
    </row>
    <row r="106" spans="1:37" ht="13.5" customHeight="1">
      <c r="A106" s="1289" t="s">
        <v>37</v>
      </c>
      <c r="B106" s="1199" t="s">
        <v>672</v>
      </c>
      <c r="C106" s="781" t="s">
        <v>532</v>
      </c>
      <c r="D106" s="781" t="s">
        <v>1021</v>
      </c>
      <c r="E106" s="1290" t="s">
        <v>906</v>
      </c>
      <c r="F106" s="1298" t="s">
        <v>1674</v>
      </c>
      <c r="G106" s="1294" t="s">
        <v>955</v>
      </c>
      <c r="H106" s="1295" t="s">
        <v>955</v>
      </c>
      <c r="I106" s="1293" t="s">
        <v>955</v>
      </c>
      <c r="J106" s="1293" t="s">
        <v>955</v>
      </c>
      <c r="K106" s="1296" t="s">
        <v>955</v>
      </c>
      <c r="L106" s="1293" t="s">
        <v>955</v>
      </c>
      <c r="M106" s="1294" t="s">
        <v>5</v>
      </c>
      <c r="N106" s="1295" t="s">
        <v>5</v>
      </c>
      <c r="O106" s="1293" t="s">
        <v>5</v>
      </c>
      <c r="P106" s="1293" t="s">
        <v>5</v>
      </c>
      <c r="Q106" s="1296" t="s">
        <v>5</v>
      </c>
      <c r="R106" s="1293" t="s">
        <v>5</v>
      </c>
      <c r="S106" s="1294" t="s">
        <v>5</v>
      </c>
      <c r="T106" s="1295" t="s">
        <v>5</v>
      </c>
      <c r="U106" s="1293" t="s">
        <v>5</v>
      </c>
      <c r="V106" s="1293" t="s">
        <v>5</v>
      </c>
      <c r="W106" s="1293" t="s">
        <v>5</v>
      </c>
      <c r="X106" s="1296" t="s">
        <v>5</v>
      </c>
      <c r="Y106" s="1292"/>
      <c r="Z106" s="1295"/>
      <c r="AA106" s="1293"/>
      <c r="AB106" s="1293"/>
      <c r="AC106" s="1296"/>
      <c r="AD106" s="1293"/>
      <c r="AE106" s="1294" t="s">
        <v>955</v>
      </c>
      <c r="AF106" s="1293" t="s">
        <v>955</v>
      </c>
      <c r="AG106" s="1293" t="s">
        <v>955</v>
      </c>
      <c r="AH106" s="1293" t="s">
        <v>955</v>
      </c>
      <c r="AI106" s="1293" t="s">
        <v>955</v>
      </c>
      <c r="AJ106" s="1293" t="s">
        <v>955</v>
      </c>
      <c r="AK106" s="1288" t="s">
        <v>1869</v>
      </c>
    </row>
    <row r="107" spans="1:37" ht="13.5" customHeight="1">
      <c r="A107" s="1289" t="s">
        <v>37</v>
      </c>
      <c r="B107" s="1199" t="s">
        <v>674</v>
      </c>
      <c r="C107" s="781" t="s">
        <v>532</v>
      </c>
      <c r="D107" s="781" t="s">
        <v>1021</v>
      </c>
      <c r="E107" s="1290" t="s">
        <v>906</v>
      </c>
      <c r="F107" s="1298" t="s">
        <v>1674</v>
      </c>
      <c r="G107" s="1294" t="s">
        <v>955</v>
      </c>
      <c r="H107" s="1295" t="s">
        <v>955</v>
      </c>
      <c r="I107" s="1293" t="s">
        <v>955</v>
      </c>
      <c r="J107" s="1293" t="s">
        <v>955</v>
      </c>
      <c r="K107" s="1296" t="s">
        <v>955</v>
      </c>
      <c r="L107" s="1293" t="s">
        <v>955</v>
      </c>
      <c r="M107" s="1294" t="s">
        <v>5</v>
      </c>
      <c r="N107" s="1295" t="s">
        <v>5</v>
      </c>
      <c r="O107" s="1293" t="s">
        <v>5</v>
      </c>
      <c r="P107" s="1293" t="s">
        <v>5</v>
      </c>
      <c r="Q107" s="1296" t="s">
        <v>5</v>
      </c>
      <c r="R107" s="1293" t="s">
        <v>5</v>
      </c>
      <c r="S107" s="1294" t="s">
        <v>5</v>
      </c>
      <c r="T107" s="1295" t="s">
        <v>5</v>
      </c>
      <c r="U107" s="1293" t="s">
        <v>5</v>
      </c>
      <c r="V107" s="1293" t="s">
        <v>5</v>
      </c>
      <c r="W107" s="1293" t="s">
        <v>5</v>
      </c>
      <c r="X107" s="1296" t="s">
        <v>5</v>
      </c>
      <c r="Y107" s="1292"/>
      <c r="Z107" s="1295"/>
      <c r="AA107" s="1293"/>
      <c r="AB107" s="1293"/>
      <c r="AC107" s="1296"/>
      <c r="AD107" s="1293"/>
      <c r="AE107" s="1294" t="s">
        <v>955</v>
      </c>
      <c r="AF107" s="1293" t="s">
        <v>955</v>
      </c>
      <c r="AG107" s="1293" t="s">
        <v>955</v>
      </c>
      <c r="AH107" s="1293" t="s">
        <v>955</v>
      </c>
      <c r="AI107" s="1293" t="s">
        <v>955</v>
      </c>
      <c r="AJ107" s="1293" t="s">
        <v>955</v>
      </c>
      <c r="AK107" s="1288" t="s">
        <v>1869</v>
      </c>
    </row>
    <row r="108" spans="1:37" ht="13.5" customHeight="1">
      <c r="A108" s="1289" t="s">
        <v>37</v>
      </c>
      <c r="B108" s="1199" t="s">
        <v>676</v>
      </c>
      <c r="C108" s="781" t="s">
        <v>532</v>
      </c>
      <c r="D108" s="781" t="s">
        <v>1021</v>
      </c>
      <c r="E108" s="1290" t="s">
        <v>906</v>
      </c>
      <c r="F108" s="1298" t="s">
        <v>1674</v>
      </c>
      <c r="G108" s="1292" t="s">
        <v>5</v>
      </c>
      <c r="H108" s="894" t="s">
        <v>5</v>
      </c>
      <c r="I108" s="1293" t="s">
        <v>5</v>
      </c>
      <c r="J108" s="1293" t="s">
        <v>5</v>
      </c>
      <c r="K108" s="1161" t="s">
        <v>5</v>
      </c>
      <c r="L108" s="1160" t="s">
        <v>5</v>
      </c>
      <c r="M108" s="1294" t="s">
        <v>5</v>
      </c>
      <c r="N108" s="1295" t="s">
        <v>5</v>
      </c>
      <c r="O108" s="1293" t="s">
        <v>5</v>
      </c>
      <c r="P108" s="1293" t="s">
        <v>5</v>
      </c>
      <c r="Q108" s="1296" t="s">
        <v>5</v>
      </c>
      <c r="R108" s="1293" t="s">
        <v>5</v>
      </c>
      <c r="S108" s="1294"/>
      <c r="T108" s="1295"/>
      <c r="U108" s="1293"/>
      <c r="V108" s="1293"/>
      <c r="W108" s="1293"/>
      <c r="X108" s="1296"/>
      <c r="Y108" s="1292"/>
      <c r="Z108" s="1299"/>
      <c r="AA108" s="1293"/>
      <c r="AB108" s="1293"/>
      <c r="AC108" s="1300"/>
      <c r="AD108" s="1301"/>
      <c r="AE108" s="1294" t="s">
        <v>955</v>
      </c>
      <c r="AF108" s="1293" t="s">
        <v>955</v>
      </c>
      <c r="AG108" s="1293" t="s">
        <v>955</v>
      </c>
      <c r="AH108" s="1293" t="s">
        <v>955</v>
      </c>
      <c r="AI108" s="1293" t="s">
        <v>955</v>
      </c>
      <c r="AJ108" s="1293" t="s">
        <v>955</v>
      </c>
      <c r="AK108" s="1288" t="s">
        <v>1870</v>
      </c>
    </row>
    <row r="109" spans="1:37" ht="13.5" customHeight="1">
      <c r="A109" s="1289" t="s">
        <v>37</v>
      </c>
      <c r="B109" s="1199" t="s">
        <v>679</v>
      </c>
      <c r="C109" s="781" t="s">
        <v>532</v>
      </c>
      <c r="D109" s="781" t="s">
        <v>1021</v>
      </c>
      <c r="E109" s="1290" t="s">
        <v>906</v>
      </c>
      <c r="F109" s="1298" t="s">
        <v>1674</v>
      </c>
      <c r="G109" s="1294" t="s">
        <v>955</v>
      </c>
      <c r="H109" s="1295" t="s">
        <v>955</v>
      </c>
      <c r="I109" s="1293" t="s">
        <v>955</v>
      </c>
      <c r="J109" s="1293" t="s">
        <v>955</v>
      </c>
      <c r="K109" s="1296" t="s">
        <v>955</v>
      </c>
      <c r="L109" s="1293" t="s">
        <v>955</v>
      </c>
      <c r="M109" s="1294" t="s">
        <v>5</v>
      </c>
      <c r="N109" s="1295" t="s">
        <v>5</v>
      </c>
      <c r="O109" s="1293" t="s">
        <v>5</v>
      </c>
      <c r="P109" s="1293" t="s">
        <v>5</v>
      </c>
      <c r="Q109" s="1296" t="s">
        <v>5</v>
      </c>
      <c r="R109" s="1293" t="s">
        <v>5</v>
      </c>
      <c r="S109" s="1294" t="s">
        <v>5</v>
      </c>
      <c r="T109" s="1295" t="s">
        <v>5</v>
      </c>
      <c r="U109" s="1293" t="s">
        <v>5</v>
      </c>
      <c r="V109" s="1293" t="s">
        <v>5</v>
      </c>
      <c r="W109" s="1293" t="s">
        <v>5</v>
      </c>
      <c r="X109" s="1296" t="s">
        <v>5</v>
      </c>
      <c r="Y109" s="1294" t="s">
        <v>5</v>
      </c>
      <c r="Z109" s="1295" t="s">
        <v>5</v>
      </c>
      <c r="AA109" s="1293" t="s">
        <v>5</v>
      </c>
      <c r="AB109" s="1293" t="s">
        <v>5</v>
      </c>
      <c r="AC109" s="1296" t="s">
        <v>5</v>
      </c>
      <c r="AD109" s="1293" t="s">
        <v>5</v>
      </c>
      <c r="AE109" s="1294" t="s">
        <v>955</v>
      </c>
      <c r="AF109" s="1293" t="s">
        <v>955</v>
      </c>
      <c r="AG109" s="1293" t="s">
        <v>955</v>
      </c>
      <c r="AH109" s="1293" t="s">
        <v>955</v>
      </c>
      <c r="AI109" s="1293" t="s">
        <v>955</v>
      </c>
      <c r="AJ109" s="1293" t="s">
        <v>955</v>
      </c>
      <c r="AK109" s="1288"/>
    </row>
    <row r="110" spans="1:37" ht="13.5" customHeight="1">
      <c r="A110" s="1289" t="s">
        <v>37</v>
      </c>
      <c r="B110" s="1199" t="s">
        <v>598</v>
      </c>
      <c r="C110" s="781" t="s">
        <v>532</v>
      </c>
      <c r="D110" s="781" t="s">
        <v>1427</v>
      </c>
      <c r="E110" s="1290" t="s">
        <v>906</v>
      </c>
      <c r="F110" s="1298" t="s">
        <v>1674</v>
      </c>
      <c r="G110" s="1294" t="s">
        <v>955</v>
      </c>
      <c r="H110" s="1295" t="s">
        <v>955</v>
      </c>
      <c r="I110" s="1293" t="s">
        <v>955</v>
      </c>
      <c r="J110" s="1293" t="s">
        <v>955</v>
      </c>
      <c r="K110" s="1296" t="s">
        <v>955</v>
      </c>
      <c r="L110" s="1293" t="s">
        <v>955</v>
      </c>
      <c r="M110" s="1294" t="s">
        <v>5</v>
      </c>
      <c r="N110" s="1295" t="s">
        <v>5</v>
      </c>
      <c r="O110" s="1293" t="s">
        <v>5</v>
      </c>
      <c r="P110" s="1293" t="s">
        <v>5</v>
      </c>
      <c r="Q110" s="1296" t="s">
        <v>5</v>
      </c>
      <c r="R110" s="1293" t="s">
        <v>5</v>
      </c>
      <c r="S110" s="1294" t="s">
        <v>5</v>
      </c>
      <c r="T110" s="1295" t="s">
        <v>5</v>
      </c>
      <c r="U110" s="1293" t="s">
        <v>5</v>
      </c>
      <c r="V110" s="1293" t="s">
        <v>5</v>
      </c>
      <c r="W110" s="1293" t="s">
        <v>5</v>
      </c>
      <c r="X110" s="1296" t="s">
        <v>5</v>
      </c>
      <c r="Y110" s="1294"/>
      <c r="Z110" s="1295"/>
      <c r="AA110" s="1293"/>
      <c r="AB110" s="1293"/>
      <c r="AC110" s="1296"/>
      <c r="AD110" s="1293"/>
      <c r="AE110" s="1294" t="s">
        <v>955</v>
      </c>
      <c r="AF110" s="1293" t="s">
        <v>955</v>
      </c>
      <c r="AG110" s="1293" t="s">
        <v>955</v>
      </c>
      <c r="AH110" s="1293" t="s">
        <v>955</v>
      </c>
      <c r="AI110" s="1293" t="s">
        <v>955</v>
      </c>
      <c r="AJ110" s="1293" t="s">
        <v>955</v>
      </c>
      <c r="AK110" s="1288"/>
    </row>
    <row r="111" spans="1:37" ht="13.5" customHeight="1">
      <c r="A111" s="1289" t="s">
        <v>37</v>
      </c>
      <c r="B111" s="1199" t="s">
        <v>1867</v>
      </c>
      <c r="C111" s="781" t="s">
        <v>532</v>
      </c>
      <c r="D111" s="781" t="s">
        <v>1427</v>
      </c>
      <c r="E111" s="1290" t="s">
        <v>906</v>
      </c>
      <c r="F111" s="1298" t="s">
        <v>1674</v>
      </c>
      <c r="G111" s="1294" t="s">
        <v>955</v>
      </c>
      <c r="H111" s="1295" t="s">
        <v>955</v>
      </c>
      <c r="I111" s="1293" t="s">
        <v>955</v>
      </c>
      <c r="J111" s="1293" t="s">
        <v>955</v>
      </c>
      <c r="K111" s="1296" t="s">
        <v>955</v>
      </c>
      <c r="L111" s="1293" t="s">
        <v>955</v>
      </c>
      <c r="M111" s="1294" t="s">
        <v>5</v>
      </c>
      <c r="N111" s="1295" t="s">
        <v>5</v>
      </c>
      <c r="O111" s="1293" t="s">
        <v>5</v>
      </c>
      <c r="P111" s="1293" t="s">
        <v>5</v>
      </c>
      <c r="Q111" s="1296" t="s">
        <v>5</v>
      </c>
      <c r="R111" s="1293" t="s">
        <v>5</v>
      </c>
      <c r="S111" s="1294"/>
      <c r="T111" s="1295"/>
      <c r="U111" s="1293"/>
      <c r="V111" s="1293"/>
      <c r="W111" s="1293"/>
      <c r="X111" s="1296"/>
      <c r="Y111" s="1294"/>
      <c r="Z111" s="1295"/>
      <c r="AA111" s="1293"/>
      <c r="AB111" s="1293"/>
      <c r="AC111" s="1296"/>
      <c r="AD111" s="1293"/>
      <c r="AE111" s="1294" t="s">
        <v>955</v>
      </c>
      <c r="AF111" s="1293" t="s">
        <v>955</v>
      </c>
      <c r="AG111" s="1293" t="s">
        <v>955</v>
      </c>
      <c r="AH111" s="1293" t="s">
        <v>955</v>
      </c>
      <c r="AI111" s="1293" t="s">
        <v>955</v>
      </c>
      <c r="AJ111" s="1293" t="s">
        <v>955</v>
      </c>
      <c r="AK111" s="1288" t="s">
        <v>1870</v>
      </c>
    </row>
    <row r="112" spans="1:37" ht="13.5" customHeight="1">
      <c r="A112" s="1289" t="s">
        <v>37</v>
      </c>
      <c r="B112" s="1199" t="s">
        <v>649</v>
      </c>
      <c r="C112" s="781" t="s">
        <v>532</v>
      </c>
      <c r="D112" s="781" t="s">
        <v>1427</v>
      </c>
      <c r="E112" s="1290" t="s">
        <v>906</v>
      </c>
      <c r="F112" s="1298" t="s">
        <v>1674</v>
      </c>
      <c r="G112" s="1294" t="s">
        <v>955</v>
      </c>
      <c r="H112" s="1295" t="s">
        <v>955</v>
      </c>
      <c r="I112" s="1293" t="s">
        <v>955</v>
      </c>
      <c r="J112" s="1293" t="s">
        <v>955</v>
      </c>
      <c r="K112" s="1296" t="s">
        <v>955</v>
      </c>
      <c r="L112" s="1293" t="s">
        <v>955</v>
      </c>
      <c r="M112" s="1294" t="s">
        <v>5</v>
      </c>
      <c r="N112" s="1295" t="s">
        <v>5</v>
      </c>
      <c r="O112" s="1293" t="s">
        <v>5</v>
      </c>
      <c r="P112" s="1293" t="s">
        <v>5</v>
      </c>
      <c r="Q112" s="1296" t="s">
        <v>5</v>
      </c>
      <c r="R112" s="1293" t="s">
        <v>5</v>
      </c>
      <c r="S112" s="1294" t="s">
        <v>5</v>
      </c>
      <c r="T112" s="1295" t="s">
        <v>5</v>
      </c>
      <c r="U112" s="1293" t="s">
        <v>5</v>
      </c>
      <c r="V112" s="1293" t="s">
        <v>5</v>
      </c>
      <c r="W112" s="1293" t="s">
        <v>5</v>
      </c>
      <c r="X112" s="1296" t="s">
        <v>5</v>
      </c>
      <c r="Y112" s="1294"/>
      <c r="Z112" s="1295"/>
      <c r="AA112" s="1293"/>
      <c r="AB112" s="1293"/>
      <c r="AC112" s="1296"/>
      <c r="AD112" s="1293"/>
      <c r="AE112" s="1294" t="s">
        <v>955</v>
      </c>
      <c r="AF112" s="1293" t="s">
        <v>955</v>
      </c>
      <c r="AG112" s="1293" t="s">
        <v>955</v>
      </c>
      <c r="AH112" s="1293" t="s">
        <v>955</v>
      </c>
      <c r="AI112" s="1293" t="s">
        <v>955</v>
      </c>
      <c r="AJ112" s="1293" t="s">
        <v>955</v>
      </c>
      <c r="AK112" s="1288"/>
    </row>
    <row r="113" spans="1:37" ht="13.5" customHeight="1">
      <c r="A113" s="1289" t="s">
        <v>37</v>
      </c>
      <c r="B113" s="1199" t="s">
        <v>672</v>
      </c>
      <c r="C113" s="781" t="s">
        <v>532</v>
      </c>
      <c r="D113" s="781" t="s">
        <v>1427</v>
      </c>
      <c r="E113" s="1290" t="s">
        <v>906</v>
      </c>
      <c r="F113" s="1298" t="s">
        <v>1674</v>
      </c>
      <c r="G113" s="1294" t="s">
        <v>955</v>
      </c>
      <c r="H113" s="1295" t="s">
        <v>955</v>
      </c>
      <c r="I113" s="1293" t="s">
        <v>955</v>
      </c>
      <c r="J113" s="1293" t="s">
        <v>955</v>
      </c>
      <c r="K113" s="1296" t="s">
        <v>955</v>
      </c>
      <c r="L113" s="1293" t="s">
        <v>955</v>
      </c>
      <c r="M113" s="1294" t="s">
        <v>5</v>
      </c>
      <c r="N113" s="1295" t="s">
        <v>5</v>
      </c>
      <c r="O113" s="1293" t="s">
        <v>5</v>
      </c>
      <c r="P113" s="1293" t="s">
        <v>5</v>
      </c>
      <c r="Q113" s="1296" t="s">
        <v>5</v>
      </c>
      <c r="R113" s="1293" t="s">
        <v>5</v>
      </c>
      <c r="S113" s="1294" t="s">
        <v>5</v>
      </c>
      <c r="T113" s="1295" t="s">
        <v>5</v>
      </c>
      <c r="U113" s="1293" t="s">
        <v>5</v>
      </c>
      <c r="V113" s="1293" t="s">
        <v>5</v>
      </c>
      <c r="W113" s="1293" t="s">
        <v>5</v>
      </c>
      <c r="X113" s="1296" t="s">
        <v>5</v>
      </c>
      <c r="Y113" s="1294"/>
      <c r="Z113" s="1295"/>
      <c r="AA113" s="1293"/>
      <c r="AB113" s="1293"/>
      <c r="AC113" s="1296"/>
      <c r="AD113" s="1293"/>
      <c r="AE113" s="1294" t="s">
        <v>955</v>
      </c>
      <c r="AF113" s="1293" t="s">
        <v>955</v>
      </c>
      <c r="AG113" s="1293" t="s">
        <v>955</v>
      </c>
      <c r="AH113" s="1293" t="s">
        <v>955</v>
      </c>
      <c r="AI113" s="1293" t="s">
        <v>955</v>
      </c>
      <c r="AJ113" s="1293" t="s">
        <v>955</v>
      </c>
      <c r="AK113" s="1288" t="s">
        <v>1869</v>
      </c>
    </row>
    <row r="114" spans="1:37" ht="13.5" customHeight="1">
      <c r="A114" s="1289" t="s">
        <v>37</v>
      </c>
      <c r="B114" s="1199" t="s">
        <v>674</v>
      </c>
      <c r="C114" s="781" t="s">
        <v>532</v>
      </c>
      <c r="D114" s="781" t="s">
        <v>1427</v>
      </c>
      <c r="E114" s="1290" t="s">
        <v>906</v>
      </c>
      <c r="F114" s="1298" t="s">
        <v>1674</v>
      </c>
      <c r="G114" s="1294" t="s">
        <v>955</v>
      </c>
      <c r="H114" s="1295" t="s">
        <v>955</v>
      </c>
      <c r="I114" s="1293" t="s">
        <v>955</v>
      </c>
      <c r="J114" s="1293" t="s">
        <v>955</v>
      </c>
      <c r="K114" s="1296" t="s">
        <v>955</v>
      </c>
      <c r="L114" s="1293" t="s">
        <v>955</v>
      </c>
      <c r="M114" s="1294" t="s">
        <v>5</v>
      </c>
      <c r="N114" s="1295" t="s">
        <v>5</v>
      </c>
      <c r="O114" s="1293" t="s">
        <v>5</v>
      </c>
      <c r="P114" s="1293" t="s">
        <v>5</v>
      </c>
      <c r="Q114" s="1296" t="s">
        <v>5</v>
      </c>
      <c r="R114" s="1293" t="s">
        <v>5</v>
      </c>
      <c r="S114" s="1294" t="s">
        <v>5</v>
      </c>
      <c r="T114" s="1295" t="s">
        <v>5</v>
      </c>
      <c r="U114" s="1293" t="s">
        <v>5</v>
      </c>
      <c r="V114" s="1293" t="s">
        <v>5</v>
      </c>
      <c r="W114" s="1293" t="s">
        <v>5</v>
      </c>
      <c r="X114" s="1296" t="s">
        <v>5</v>
      </c>
      <c r="Y114" s="1294"/>
      <c r="Z114" s="1295"/>
      <c r="AA114" s="1293"/>
      <c r="AB114" s="1293"/>
      <c r="AC114" s="1296"/>
      <c r="AD114" s="1293"/>
      <c r="AE114" s="1294" t="s">
        <v>955</v>
      </c>
      <c r="AF114" s="1293" t="s">
        <v>955</v>
      </c>
      <c r="AG114" s="1293" t="s">
        <v>955</v>
      </c>
      <c r="AH114" s="1293" t="s">
        <v>955</v>
      </c>
      <c r="AI114" s="1293" t="s">
        <v>955</v>
      </c>
      <c r="AJ114" s="1293" t="s">
        <v>955</v>
      </c>
      <c r="AK114" s="1288" t="s">
        <v>1869</v>
      </c>
    </row>
    <row r="115" spans="1:37" ht="13.5" customHeight="1">
      <c r="A115" s="1289" t="s">
        <v>37</v>
      </c>
      <c r="B115" s="1199" t="s">
        <v>679</v>
      </c>
      <c r="C115" s="781" t="s">
        <v>532</v>
      </c>
      <c r="D115" s="781" t="s">
        <v>1427</v>
      </c>
      <c r="E115" s="1290" t="s">
        <v>906</v>
      </c>
      <c r="F115" s="1298" t="s">
        <v>1674</v>
      </c>
      <c r="G115" s="1294" t="s">
        <v>955</v>
      </c>
      <c r="H115" s="1295" t="s">
        <v>955</v>
      </c>
      <c r="I115" s="1293" t="s">
        <v>955</v>
      </c>
      <c r="J115" s="1293" t="s">
        <v>955</v>
      </c>
      <c r="K115" s="1296" t="s">
        <v>955</v>
      </c>
      <c r="L115" s="1293" t="s">
        <v>955</v>
      </c>
      <c r="M115" s="1294" t="s">
        <v>5</v>
      </c>
      <c r="N115" s="1295" t="s">
        <v>5</v>
      </c>
      <c r="O115" s="1293" t="s">
        <v>5</v>
      </c>
      <c r="P115" s="1293" t="s">
        <v>5</v>
      </c>
      <c r="Q115" s="1296" t="s">
        <v>5</v>
      </c>
      <c r="R115" s="1293" t="s">
        <v>5</v>
      </c>
      <c r="S115" s="1294" t="s">
        <v>5</v>
      </c>
      <c r="T115" s="1295" t="s">
        <v>5</v>
      </c>
      <c r="U115" s="1293" t="s">
        <v>5</v>
      </c>
      <c r="V115" s="1293" t="s">
        <v>5</v>
      </c>
      <c r="W115" s="1293" t="s">
        <v>5</v>
      </c>
      <c r="X115" s="1296" t="s">
        <v>5</v>
      </c>
      <c r="Y115" s="1294" t="s">
        <v>5</v>
      </c>
      <c r="Z115" s="1295" t="s">
        <v>5</v>
      </c>
      <c r="AA115" s="1293" t="s">
        <v>5</v>
      </c>
      <c r="AB115" s="1293" t="s">
        <v>5</v>
      </c>
      <c r="AC115" s="1296" t="s">
        <v>5</v>
      </c>
      <c r="AD115" s="1293" t="s">
        <v>5</v>
      </c>
      <c r="AE115" s="1294" t="s">
        <v>955</v>
      </c>
      <c r="AF115" s="1293" t="s">
        <v>955</v>
      </c>
      <c r="AG115" s="1293" t="s">
        <v>955</v>
      </c>
      <c r="AH115" s="1293" t="s">
        <v>955</v>
      </c>
      <c r="AI115" s="1293" t="s">
        <v>955</v>
      </c>
      <c r="AJ115" s="1293" t="s">
        <v>955</v>
      </c>
      <c r="AK115" s="1288"/>
    </row>
    <row r="116" spans="1:37" ht="13.5" customHeight="1">
      <c r="A116" s="1289" t="s">
        <v>37</v>
      </c>
      <c r="B116" s="1199" t="s">
        <v>598</v>
      </c>
      <c r="C116" s="781" t="s">
        <v>532</v>
      </c>
      <c r="D116" s="781" t="s">
        <v>1871</v>
      </c>
      <c r="E116" s="1290" t="s">
        <v>906</v>
      </c>
      <c r="F116" s="1298" t="s">
        <v>1674</v>
      </c>
      <c r="G116" s="1294" t="s">
        <v>955</v>
      </c>
      <c r="H116" s="1295" t="s">
        <v>955</v>
      </c>
      <c r="I116" s="1293" t="s">
        <v>955</v>
      </c>
      <c r="J116" s="1293" t="s">
        <v>955</v>
      </c>
      <c r="K116" s="1296" t="s">
        <v>955</v>
      </c>
      <c r="L116" s="1293" t="s">
        <v>955</v>
      </c>
      <c r="M116" s="1294" t="s">
        <v>5</v>
      </c>
      <c r="N116" s="1295" t="s">
        <v>5</v>
      </c>
      <c r="O116" s="1293" t="s">
        <v>5</v>
      </c>
      <c r="P116" s="1293" t="s">
        <v>5</v>
      </c>
      <c r="Q116" s="1296" t="s">
        <v>5</v>
      </c>
      <c r="R116" s="1293" t="s">
        <v>5</v>
      </c>
      <c r="S116" s="1294" t="s">
        <v>5</v>
      </c>
      <c r="T116" s="1295" t="s">
        <v>5</v>
      </c>
      <c r="U116" s="1293" t="s">
        <v>5</v>
      </c>
      <c r="V116" s="1293" t="s">
        <v>5</v>
      </c>
      <c r="W116" s="1293" t="s">
        <v>5</v>
      </c>
      <c r="X116" s="1296" t="s">
        <v>5</v>
      </c>
      <c r="Y116" s="1294"/>
      <c r="Z116" s="1295"/>
      <c r="AA116" s="1293"/>
      <c r="AB116" s="1293"/>
      <c r="AC116" s="1296"/>
      <c r="AD116" s="1293"/>
      <c r="AE116" s="1294" t="s">
        <v>955</v>
      </c>
      <c r="AF116" s="1293" t="s">
        <v>955</v>
      </c>
      <c r="AG116" s="1293" t="s">
        <v>955</v>
      </c>
      <c r="AH116" s="1293" t="s">
        <v>955</v>
      </c>
      <c r="AI116" s="1293" t="s">
        <v>955</v>
      </c>
      <c r="AJ116" s="1293" t="s">
        <v>955</v>
      </c>
      <c r="AK116" s="1288"/>
    </row>
    <row r="117" spans="1:37" ht="13.5" customHeight="1">
      <c r="A117" s="1289" t="s">
        <v>37</v>
      </c>
      <c r="B117" s="1199" t="s">
        <v>1867</v>
      </c>
      <c r="C117" s="781" t="s">
        <v>532</v>
      </c>
      <c r="D117" s="781" t="s">
        <v>1871</v>
      </c>
      <c r="E117" s="1290" t="s">
        <v>906</v>
      </c>
      <c r="F117" s="1298" t="s">
        <v>1674</v>
      </c>
      <c r="G117" s="1294" t="s">
        <v>955</v>
      </c>
      <c r="H117" s="1295" t="s">
        <v>955</v>
      </c>
      <c r="I117" s="1293" t="s">
        <v>955</v>
      </c>
      <c r="J117" s="1293" t="s">
        <v>955</v>
      </c>
      <c r="K117" s="1296" t="s">
        <v>955</v>
      </c>
      <c r="L117" s="1293" t="s">
        <v>955</v>
      </c>
      <c r="M117" s="1294"/>
      <c r="N117" s="1295"/>
      <c r="O117" s="1293"/>
      <c r="P117" s="1293"/>
      <c r="Q117" s="1296"/>
      <c r="R117" s="1293"/>
      <c r="S117" s="1294"/>
      <c r="T117" s="1295"/>
      <c r="U117" s="1293"/>
      <c r="V117" s="1293"/>
      <c r="W117" s="1293"/>
      <c r="X117" s="1296"/>
      <c r="Y117" s="1294"/>
      <c r="Z117" s="1295"/>
      <c r="AA117" s="1293"/>
      <c r="AB117" s="1293"/>
      <c r="AC117" s="1296"/>
      <c r="AD117" s="1293"/>
      <c r="AE117" s="1294" t="s">
        <v>955</v>
      </c>
      <c r="AF117" s="1293" t="s">
        <v>955</v>
      </c>
      <c r="AG117" s="1293" t="s">
        <v>955</v>
      </c>
      <c r="AH117" s="1293" t="s">
        <v>955</v>
      </c>
      <c r="AI117" s="1293" t="s">
        <v>955</v>
      </c>
      <c r="AJ117" s="1293" t="s">
        <v>955</v>
      </c>
      <c r="AK117" s="1288" t="s">
        <v>1129</v>
      </c>
    </row>
    <row r="118" spans="1:37" ht="13.5" customHeight="1">
      <c r="A118" s="1289" t="s">
        <v>37</v>
      </c>
      <c r="B118" s="1199" t="s">
        <v>649</v>
      </c>
      <c r="C118" s="781" t="s">
        <v>532</v>
      </c>
      <c r="D118" s="781" t="s">
        <v>1871</v>
      </c>
      <c r="E118" s="1290" t="s">
        <v>906</v>
      </c>
      <c r="F118" s="1298" t="s">
        <v>1674</v>
      </c>
      <c r="G118" s="1294" t="s">
        <v>955</v>
      </c>
      <c r="H118" s="1295" t="s">
        <v>955</v>
      </c>
      <c r="I118" s="1293" t="s">
        <v>955</v>
      </c>
      <c r="J118" s="1293" t="s">
        <v>955</v>
      </c>
      <c r="K118" s="1296" t="s">
        <v>955</v>
      </c>
      <c r="L118" s="1293" t="s">
        <v>955</v>
      </c>
      <c r="M118" s="1294" t="s">
        <v>5</v>
      </c>
      <c r="N118" s="1295" t="s">
        <v>5</v>
      </c>
      <c r="O118" s="1293" t="s">
        <v>5</v>
      </c>
      <c r="P118" s="1293" t="s">
        <v>5</v>
      </c>
      <c r="Q118" s="1296" t="s">
        <v>5</v>
      </c>
      <c r="R118" s="1293" t="s">
        <v>5</v>
      </c>
      <c r="S118" s="1294" t="s">
        <v>5</v>
      </c>
      <c r="T118" s="1295" t="s">
        <v>5</v>
      </c>
      <c r="U118" s="1293" t="s">
        <v>5</v>
      </c>
      <c r="V118" s="1293" t="s">
        <v>5</v>
      </c>
      <c r="W118" s="1293" t="s">
        <v>5</v>
      </c>
      <c r="X118" s="1296" t="s">
        <v>5</v>
      </c>
      <c r="Y118" s="1294"/>
      <c r="Z118" s="1295"/>
      <c r="AA118" s="1293"/>
      <c r="AB118" s="1293"/>
      <c r="AC118" s="1296"/>
      <c r="AD118" s="1293"/>
      <c r="AE118" s="1294" t="s">
        <v>955</v>
      </c>
      <c r="AF118" s="1293" t="s">
        <v>955</v>
      </c>
      <c r="AG118" s="1293" t="s">
        <v>955</v>
      </c>
      <c r="AH118" s="1293" t="s">
        <v>955</v>
      </c>
      <c r="AI118" s="1293" t="s">
        <v>955</v>
      </c>
      <c r="AJ118" s="1293" t="s">
        <v>955</v>
      </c>
      <c r="AK118" s="1288"/>
    </row>
    <row r="119" spans="1:37" ht="13.5" customHeight="1">
      <c r="A119" s="1289" t="s">
        <v>37</v>
      </c>
      <c r="B119" s="1199" t="s">
        <v>672</v>
      </c>
      <c r="C119" s="781" t="s">
        <v>532</v>
      </c>
      <c r="D119" s="781" t="s">
        <v>1871</v>
      </c>
      <c r="E119" s="1290" t="s">
        <v>906</v>
      </c>
      <c r="F119" s="1298" t="s">
        <v>1674</v>
      </c>
      <c r="G119" s="1294" t="s">
        <v>955</v>
      </c>
      <c r="H119" s="1295" t="s">
        <v>955</v>
      </c>
      <c r="I119" s="1293" t="s">
        <v>955</v>
      </c>
      <c r="J119" s="1293" t="s">
        <v>955</v>
      </c>
      <c r="K119" s="1296" t="s">
        <v>955</v>
      </c>
      <c r="L119" s="1293" t="s">
        <v>955</v>
      </c>
      <c r="M119" s="1294"/>
      <c r="N119" s="1295"/>
      <c r="O119" s="1293"/>
      <c r="P119" s="1293"/>
      <c r="Q119" s="1296"/>
      <c r="R119" s="1293"/>
      <c r="S119" s="1294"/>
      <c r="T119" s="1295"/>
      <c r="U119" s="1293"/>
      <c r="V119" s="1293"/>
      <c r="W119" s="1293"/>
      <c r="X119" s="1296"/>
      <c r="Y119" s="1294"/>
      <c r="Z119" s="1295"/>
      <c r="AA119" s="1293"/>
      <c r="AB119" s="1293"/>
      <c r="AC119" s="1296"/>
      <c r="AD119" s="1293"/>
      <c r="AE119" s="1294" t="s">
        <v>955</v>
      </c>
      <c r="AF119" s="1293" t="s">
        <v>955</v>
      </c>
      <c r="AG119" s="1293" t="s">
        <v>955</v>
      </c>
      <c r="AH119" s="1293" t="s">
        <v>955</v>
      </c>
      <c r="AI119" s="1293" t="s">
        <v>955</v>
      </c>
      <c r="AJ119" s="1293" t="s">
        <v>955</v>
      </c>
      <c r="AK119" s="1288" t="s">
        <v>1129</v>
      </c>
    </row>
    <row r="120" spans="1:37" ht="13.5" customHeight="1">
      <c r="A120" s="1289" t="s">
        <v>37</v>
      </c>
      <c r="B120" s="1199" t="s">
        <v>674</v>
      </c>
      <c r="C120" s="781" t="s">
        <v>532</v>
      </c>
      <c r="D120" s="781" t="s">
        <v>1871</v>
      </c>
      <c r="E120" s="1290" t="s">
        <v>906</v>
      </c>
      <c r="F120" s="1298" t="s">
        <v>1674</v>
      </c>
      <c r="G120" s="1294" t="s">
        <v>955</v>
      </c>
      <c r="H120" s="1295" t="s">
        <v>955</v>
      </c>
      <c r="I120" s="1293" t="s">
        <v>955</v>
      </c>
      <c r="J120" s="1293" t="s">
        <v>955</v>
      </c>
      <c r="K120" s="1296" t="s">
        <v>955</v>
      </c>
      <c r="L120" s="1293" t="s">
        <v>955</v>
      </c>
      <c r="M120" s="1294"/>
      <c r="N120" s="1295"/>
      <c r="O120" s="1293"/>
      <c r="P120" s="1293"/>
      <c r="Q120" s="1296"/>
      <c r="R120" s="1293"/>
      <c r="S120" s="1294"/>
      <c r="T120" s="1295"/>
      <c r="U120" s="1293"/>
      <c r="V120" s="1293"/>
      <c r="W120" s="1293"/>
      <c r="X120" s="1296"/>
      <c r="Y120" s="1294"/>
      <c r="Z120" s="1295"/>
      <c r="AA120" s="1293"/>
      <c r="AB120" s="1293"/>
      <c r="AC120" s="1296"/>
      <c r="AD120" s="1293"/>
      <c r="AE120" s="1294" t="s">
        <v>955</v>
      </c>
      <c r="AF120" s="1293" t="s">
        <v>955</v>
      </c>
      <c r="AG120" s="1293" t="s">
        <v>955</v>
      </c>
      <c r="AH120" s="1293" t="s">
        <v>955</v>
      </c>
      <c r="AI120" s="1293" t="s">
        <v>955</v>
      </c>
      <c r="AJ120" s="1293" t="s">
        <v>955</v>
      </c>
      <c r="AK120" s="1288" t="s">
        <v>1129</v>
      </c>
    </row>
    <row r="121" spans="1:37" ht="13.5" customHeight="1">
      <c r="A121" s="1289" t="s">
        <v>37</v>
      </c>
      <c r="B121" s="1199" t="s">
        <v>679</v>
      </c>
      <c r="C121" s="781" t="s">
        <v>532</v>
      </c>
      <c r="D121" s="781" t="s">
        <v>1871</v>
      </c>
      <c r="E121" s="1290" t="s">
        <v>906</v>
      </c>
      <c r="F121" s="1298" t="s">
        <v>1674</v>
      </c>
      <c r="G121" s="1292" t="s">
        <v>955</v>
      </c>
      <c r="H121" s="1295" t="s">
        <v>955</v>
      </c>
      <c r="I121" s="1293" t="s">
        <v>955</v>
      </c>
      <c r="J121" s="1293" t="s">
        <v>955</v>
      </c>
      <c r="K121" s="1296" t="s">
        <v>955</v>
      </c>
      <c r="L121" s="1293" t="s">
        <v>955</v>
      </c>
      <c r="M121" s="1294" t="s">
        <v>5</v>
      </c>
      <c r="N121" s="1295" t="s">
        <v>5</v>
      </c>
      <c r="O121" s="1293" t="s">
        <v>5</v>
      </c>
      <c r="P121" s="1293" t="s">
        <v>5</v>
      </c>
      <c r="Q121" s="1296" t="s">
        <v>5</v>
      </c>
      <c r="R121" s="1293" t="s">
        <v>5</v>
      </c>
      <c r="S121" s="1294" t="s">
        <v>5</v>
      </c>
      <c r="T121" s="1295" t="s">
        <v>5</v>
      </c>
      <c r="U121" s="1293" t="s">
        <v>5</v>
      </c>
      <c r="V121" s="1293" t="s">
        <v>5</v>
      </c>
      <c r="W121" s="1293" t="s">
        <v>5</v>
      </c>
      <c r="X121" s="1296" t="s">
        <v>5</v>
      </c>
      <c r="Y121" s="1294"/>
      <c r="Z121" s="1295"/>
      <c r="AA121" s="1293"/>
      <c r="AB121" s="1293" t="s">
        <v>5</v>
      </c>
      <c r="AC121" s="1293" t="s">
        <v>5</v>
      </c>
      <c r="AD121" s="1295" t="s">
        <v>5</v>
      </c>
      <c r="AE121" s="1294" t="s">
        <v>955</v>
      </c>
      <c r="AF121" s="1293" t="s">
        <v>955</v>
      </c>
      <c r="AG121" s="1293" t="s">
        <v>955</v>
      </c>
      <c r="AH121" s="1293" t="s">
        <v>955</v>
      </c>
      <c r="AI121" s="1293" t="s">
        <v>955</v>
      </c>
      <c r="AJ121" s="1293" t="s">
        <v>955</v>
      </c>
      <c r="AK121" s="1288"/>
    </row>
    <row r="122" spans="1:37" ht="20.100000000000001" customHeight="1">
      <c r="A122" s="41"/>
    </row>
    <row r="123" spans="1:37" ht="20.100000000000001" customHeight="1">
      <c r="A123" s="41"/>
    </row>
    <row r="124" spans="1:37" ht="20.100000000000001" customHeight="1">
      <c r="A124" s="341" t="s">
        <v>1023</v>
      </c>
    </row>
    <row r="125" spans="1:37" ht="20.100000000000001" customHeight="1">
      <c r="A125" s="341" t="s">
        <v>1024</v>
      </c>
    </row>
  </sheetData>
  <autoFilter ref="A4:AK97"/>
  <mergeCells count="5">
    <mergeCell ref="AE3:AJ3"/>
    <mergeCell ref="G3:L3"/>
    <mergeCell ref="M3:R3"/>
    <mergeCell ref="S3:X3"/>
    <mergeCell ref="Y3:AD3"/>
  </mergeCells>
  <phoneticPr fontId="27" type="noConversion"/>
  <dataValidations count="1">
    <dataValidation type="textLength" showInputMessage="1" showErrorMessage="1" sqref="AK98:AK107 AK64 AK61 AK67:AK69 AK4">
      <formula1>0</formula1>
      <formula2>150</formula2>
    </dataValidation>
  </dataValidations>
  <pageMargins left="0.78749999999999998" right="0.78749999999999998" top="1.0631944444444446" bottom="1.0631944444444446" header="0.51180555555555551" footer="0.51180555555555551"/>
  <pageSetup paperSize="9" scale="57" firstPageNumber="0" orientation="landscape" horizontalDpi="300" verticalDpi="300" r:id="rId1"/>
  <headerFooter alignWithMargins="0"/>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5" enableFormatConditionsCalculation="0">
    <pageSetUpPr fitToPage="1"/>
  </sheetPr>
  <dimension ref="A1:W431"/>
  <sheetViews>
    <sheetView topLeftCell="A298" zoomScale="70" zoomScaleNormal="70" zoomScaleSheetLayoutView="90" zoomScalePageLayoutView="120" workbookViewId="0">
      <selection activeCell="A298" sqref="A1:XFD1048576"/>
    </sheetView>
  </sheetViews>
  <sheetFormatPr defaultColWidth="8.85546875" defaultRowHeight="12.75"/>
  <cols>
    <col min="1" max="1" width="12" style="91" customWidth="1"/>
    <col min="2" max="2" width="12.85546875" style="91" customWidth="1"/>
    <col min="3" max="3" width="12.140625" style="91" customWidth="1"/>
    <col min="4" max="4" width="28.7109375" style="393" customWidth="1"/>
    <col min="5" max="5" width="8.7109375" style="32" customWidth="1"/>
    <col min="6" max="6" width="25.42578125" style="32" customWidth="1"/>
    <col min="7" max="7" width="12.140625" style="91" customWidth="1"/>
    <col min="8" max="8" width="25.7109375" style="91" customWidth="1"/>
    <col min="9" max="11" width="16.42578125" style="91" customWidth="1"/>
    <col min="12" max="12" width="20.28515625" style="91" customWidth="1"/>
    <col min="13" max="13" width="23.42578125" style="36" customWidth="1"/>
    <col min="14" max="14" width="24.140625" style="353" customWidth="1"/>
    <col min="15" max="15" width="24.140625" style="82" customWidth="1"/>
    <col min="16" max="243" width="8.85546875" style="91" customWidth="1"/>
    <col min="244" max="16384" width="8.85546875" style="91"/>
  </cols>
  <sheetData>
    <row r="1" spans="1:17" ht="23.85" customHeight="1" thickBot="1">
      <c r="A1" s="342" t="s">
        <v>88</v>
      </c>
      <c r="B1" s="342"/>
      <c r="C1" s="342"/>
      <c r="D1" s="391"/>
      <c r="E1" s="342"/>
      <c r="F1" s="342"/>
      <c r="G1" s="342"/>
      <c r="H1" s="342"/>
      <c r="I1" s="342"/>
      <c r="J1" s="342"/>
      <c r="K1" s="342"/>
      <c r="L1" s="342"/>
      <c r="N1" s="343" t="s">
        <v>0</v>
      </c>
      <c r="O1" s="321" t="s">
        <v>425</v>
      </c>
    </row>
    <row r="2" spans="1:17" ht="23.85" customHeight="1" thickBot="1">
      <c r="A2" s="342"/>
      <c r="B2" s="342"/>
      <c r="C2" s="342"/>
      <c r="D2" s="391"/>
      <c r="E2" s="342"/>
      <c r="F2" s="342"/>
      <c r="G2" s="342"/>
      <c r="H2" s="342"/>
      <c r="I2" s="342"/>
      <c r="J2" s="342"/>
      <c r="K2" s="342"/>
      <c r="L2" s="342"/>
      <c r="N2" s="344" t="s">
        <v>241</v>
      </c>
      <c r="O2" s="324">
        <v>2014</v>
      </c>
    </row>
    <row r="3" spans="1:17" s="31" customFormat="1" ht="56.1" customHeight="1" thickBot="1">
      <c r="A3" s="345" t="s">
        <v>1</v>
      </c>
      <c r="B3" s="25" t="s">
        <v>64</v>
      </c>
      <c r="C3" s="25" t="s">
        <v>57</v>
      </c>
      <c r="D3" s="392" t="s">
        <v>65</v>
      </c>
      <c r="E3" s="25" t="s">
        <v>66</v>
      </c>
      <c r="F3" s="24" t="s">
        <v>7</v>
      </c>
      <c r="G3" s="345" t="s">
        <v>2</v>
      </c>
      <c r="H3" s="346" t="s">
        <v>74</v>
      </c>
      <c r="I3" s="24" t="s">
        <v>89</v>
      </c>
      <c r="J3" s="24" t="s">
        <v>49</v>
      </c>
      <c r="K3" s="25" t="s">
        <v>90</v>
      </c>
      <c r="L3" s="525" t="s">
        <v>388</v>
      </c>
      <c r="M3" s="525" t="s">
        <v>280</v>
      </c>
      <c r="N3" s="347" t="s">
        <v>389</v>
      </c>
      <c r="O3" s="146" t="s">
        <v>292</v>
      </c>
      <c r="P3" s="348"/>
    </row>
    <row r="4" spans="1:17" s="70" customFormat="1">
      <c r="A4" s="243" t="s">
        <v>37</v>
      </c>
      <c r="B4" s="1302"/>
      <c r="C4" s="1302"/>
      <c r="D4" s="1303"/>
      <c r="E4" s="1304"/>
      <c r="F4" s="1305"/>
      <c r="G4" s="1306"/>
      <c r="H4" s="520"/>
      <c r="I4" s="1302"/>
      <c r="J4" s="1302"/>
      <c r="K4" s="1302"/>
      <c r="L4" s="1304"/>
      <c r="M4" s="266"/>
      <c r="N4" s="1307"/>
      <c r="O4" s="1308"/>
    </row>
    <row r="5" spans="1:17" s="70" customFormat="1">
      <c r="A5" s="243" t="s">
        <v>37</v>
      </c>
      <c r="B5" s="1302"/>
      <c r="C5" s="1302"/>
      <c r="D5" s="1303"/>
      <c r="E5" s="1304"/>
      <c r="F5" s="1305"/>
      <c r="G5" s="1306"/>
      <c r="H5" s="520"/>
      <c r="I5" s="1302"/>
      <c r="J5" s="1302"/>
      <c r="K5" s="1302"/>
      <c r="L5" s="1304"/>
      <c r="M5" s="1309"/>
      <c r="N5" s="1310"/>
      <c r="O5" s="1308"/>
    </row>
    <row r="6" spans="1:17" s="70" customFormat="1" ht="12.75" customHeight="1">
      <c r="A6" s="1311" t="s">
        <v>37</v>
      </c>
      <c r="B6" s="1311" t="s">
        <v>37</v>
      </c>
      <c r="C6" s="1312">
        <v>2014</v>
      </c>
      <c r="D6" s="1313" t="s">
        <v>78</v>
      </c>
      <c r="E6" s="1314">
        <v>1</v>
      </c>
      <c r="F6" s="1315" t="s">
        <v>18</v>
      </c>
      <c r="G6" s="1316" t="s">
        <v>1014</v>
      </c>
      <c r="H6" s="1317" t="s">
        <v>2003</v>
      </c>
      <c r="I6" s="1318" t="s">
        <v>958</v>
      </c>
      <c r="J6" s="1319" t="s">
        <v>1391</v>
      </c>
      <c r="K6" s="1320">
        <v>2.5000000000000001E-2</v>
      </c>
      <c r="L6" s="1321">
        <v>700</v>
      </c>
      <c r="M6" s="779">
        <f>2855 +275</f>
        <v>3130</v>
      </c>
      <c r="N6" s="1322">
        <f t="shared" ref="N6:N16" si="0">M6/L6</f>
        <v>4.4714285714285715</v>
      </c>
      <c r="O6" s="1323"/>
    </row>
    <row r="7" spans="1:17" s="70" customFormat="1">
      <c r="A7" s="1324" t="s">
        <v>37</v>
      </c>
      <c r="B7" s="1324" t="s">
        <v>37</v>
      </c>
      <c r="C7" s="1312">
        <v>2014</v>
      </c>
      <c r="D7" s="1325" t="s">
        <v>78</v>
      </c>
      <c r="E7" s="1326">
        <v>1</v>
      </c>
      <c r="F7" s="1327" t="s">
        <v>18</v>
      </c>
      <c r="G7" s="1328" t="s">
        <v>1014</v>
      </c>
      <c r="H7" s="1329" t="s">
        <v>2003</v>
      </c>
      <c r="I7" s="1329" t="s">
        <v>94</v>
      </c>
      <c r="J7" s="1319" t="s">
        <v>1391</v>
      </c>
      <c r="K7" s="1330">
        <v>2.5000000000000001E-2</v>
      </c>
      <c r="L7" s="1331">
        <v>1000</v>
      </c>
      <c r="M7" s="779">
        <v>5224</v>
      </c>
      <c r="N7" s="1322">
        <f t="shared" si="0"/>
        <v>5.2240000000000002</v>
      </c>
      <c r="O7" s="1323"/>
      <c r="Q7" s="1332"/>
    </row>
    <row r="8" spans="1:17" s="70" customFormat="1" ht="12.75" customHeight="1">
      <c r="A8" s="1324" t="s">
        <v>37</v>
      </c>
      <c r="B8" s="1324" t="s">
        <v>37</v>
      </c>
      <c r="C8" s="1312">
        <v>2014</v>
      </c>
      <c r="D8" s="1325" t="s">
        <v>78</v>
      </c>
      <c r="E8" s="1326">
        <v>1</v>
      </c>
      <c r="F8" s="1327" t="s">
        <v>18</v>
      </c>
      <c r="G8" s="1328" t="s">
        <v>1014</v>
      </c>
      <c r="H8" s="1329" t="s">
        <v>2003</v>
      </c>
      <c r="I8" s="1329" t="s">
        <v>96</v>
      </c>
      <c r="J8" s="1319" t="s">
        <v>1391</v>
      </c>
      <c r="K8" s="1330">
        <v>2.5000000000000001E-2</v>
      </c>
      <c r="L8" s="1331">
        <v>7000</v>
      </c>
      <c r="M8" s="779">
        <v>19459</v>
      </c>
      <c r="N8" s="1322">
        <f t="shared" si="0"/>
        <v>2.7798571428571428</v>
      </c>
      <c r="O8" s="1323"/>
    </row>
    <row r="9" spans="1:17" s="1341" customFormat="1" ht="12.75" customHeight="1">
      <c r="A9" s="1324" t="s">
        <v>37</v>
      </c>
      <c r="B9" s="1324" t="s">
        <v>37</v>
      </c>
      <c r="C9" s="1312">
        <v>2014</v>
      </c>
      <c r="D9" s="1333" t="s">
        <v>78</v>
      </c>
      <c r="E9" s="1326">
        <v>1</v>
      </c>
      <c r="F9" s="1327" t="s">
        <v>18</v>
      </c>
      <c r="G9" s="1334" t="s">
        <v>1014</v>
      </c>
      <c r="H9" s="1335" t="s">
        <v>2003</v>
      </c>
      <c r="I9" s="1329" t="s">
        <v>95</v>
      </c>
      <c r="J9" s="1336" t="s">
        <v>1391</v>
      </c>
      <c r="K9" s="1330">
        <v>2.5000000000000001E-2</v>
      </c>
      <c r="L9" s="1337">
        <v>1000</v>
      </c>
      <c r="M9" s="1338">
        <v>5224</v>
      </c>
      <c r="N9" s="1339">
        <f t="shared" si="0"/>
        <v>5.2240000000000002</v>
      </c>
      <c r="O9" s="1340"/>
      <c r="P9" s="70"/>
    </row>
    <row r="10" spans="1:17" s="70" customFormat="1" ht="12.75" customHeight="1">
      <c r="A10" s="1324" t="s">
        <v>37</v>
      </c>
      <c r="B10" s="1324" t="s">
        <v>37</v>
      </c>
      <c r="C10" s="1312">
        <v>2014</v>
      </c>
      <c r="D10" s="1325" t="s">
        <v>657</v>
      </c>
      <c r="E10" s="1326">
        <v>1</v>
      </c>
      <c r="F10" s="1327" t="s">
        <v>18</v>
      </c>
      <c r="G10" s="1328" t="s">
        <v>1014</v>
      </c>
      <c r="H10" s="1329" t="s">
        <v>2003</v>
      </c>
      <c r="I10" s="1329" t="s">
        <v>958</v>
      </c>
      <c r="J10" s="1319" t="s">
        <v>1391</v>
      </c>
      <c r="K10" s="1330">
        <v>2.5000000000000001E-2</v>
      </c>
      <c r="L10" s="1331">
        <v>150</v>
      </c>
      <c r="M10" s="779">
        <v>174</v>
      </c>
      <c r="N10" s="1322">
        <f t="shared" si="0"/>
        <v>1.1599999999999999</v>
      </c>
      <c r="O10" s="1323"/>
    </row>
    <row r="11" spans="1:17" s="70" customFormat="1">
      <c r="A11" s="1324" t="s">
        <v>37</v>
      </c>
      <c r="B11" s="1324" t="s">
        <v>37</v>
      </c>
      <c r="C11" s="1312">
        <v>2014</v>
      </c>
      <c r="D11" s="1325" t="s">
        <v>657</v>
      </c>
      <c r="E11" s="1326">
        <v>1</v>
      </c>
      <c r="F11" s="1327" t="s">
        <v>18</v>
      </c>
      <c r="G11" s="1328" t="s">
        <v>1014</v>
      </c>
      <c r="H11" s="1329" t="s">
        <v>2003</v>
      </c>
      <c r="I11" s="1329" t="s">
        <v>94</v>
      </c>
      <c r="J11" s="1319" t="s">
        <v>1391</v>
      </c>
      <c r="K11" s="1330">
        <v>2.5000000000000001E-2</v>
      </c>
      <c r="L11" s="1331">
        <v>1200</v>
      </c>
      <c r="M11" s="779">
        <v>5500</v>
      </c>
      <c r="N11" s="1322">
        <f t="shared" si="0"/>
        <v>4.583333333333333</v>
      </c>
      <c r="O11" s="1323"/>
    </row>
    <row r="12" spans="1:17" s="70" customFormat="1" ht="12.75" customHeight="1">
      <c r="A12" s="1324" t="s">
        <v>37</v>
      </c>
      <c r="B12" s="1324" t="s">
        <v>37</v>
      </c>
      <c r="C12" s="1312">
        <v>2014</v>
      </c>
      <c r="D12" s="1325" t="s">
        <v>657</v>
      </c>
      <c r="E12" s="1326">
        <v>1</v>
      </c>
      <c r="F12" s="1327" t="s">
        <v>18</v>
      </c>
      <c r="G12" s="1328" t="s">
        <v>1014</v>
      </c>
      <c r="H12" s="1329" t="s">
        <v>2003</v>
      </c>
      <c r="I12" s="1329" t="s">
        <v>96</v>
      </c>
      <c r="J12" s="1319" t="s">
        <v>1391</v>
      </c>
      <c r="K12" s="1330">
        <v>2.5000000000000001E-2</v>
      </c>
      <c r="L12" s="1342">
        <v>2450</v>
      </c>
      <c r="M12" s="779">
        <v>6117</v>
      </c>
      <c r="N12" s="1322">
        <f t="shared" si="0"/>
        <v>2.496734693877551</v>
      </c>
      <c r="O12" s="1323"/>
    </row>
    <row r="13" spans="1:17" s="1341" customFormat="1" ht="12.75" customHeight="1">
      <c r="A13" s="1324" t="s">
        <v>37</v>
      </c>
      <c r="B13" s="1324" t="s">
        <v>37</v>
      </c>
      <c r="C13" s="1312">
        <v>2014</v>
      </c>
      <c r="D13" s="1333" t="s">
        <v>657</v>
      </c>
      <c r="E13" s="1326">
        <v>1</v>
      </c>
      <c r="F13" s="1327" t="s">
        <v>18</v>
      </c>
      <c r="G13" s="1334" t="s">
        <v>1014</v>
      </c>
      <c r="H13" s="1335" t="s">
        <v>2003</v>
      </c>
      <c r="I13" s="1329" t="s">
        <v>95</v>
      </c>
      <c r="J13" s="1343" t="s">
        <v>1391</v>
      </c>
      <c r="K13" s="1330">
        <v>2.5000000000000001E-2</v>
      </c>
      <c r="L13" s="1337">
        <v>1200</v>
      </c>
      <c r="M13" s="1338">
        <v>5500</v>
      </c>
      <c r="N13" s="1339">
        <f t="shared" si="0"/>
        <v>4.583333333333333</v>
      </c>
      <c r="O13" s="1340"/>
      <c r="P13" s="70"/>
    </row>
    <row r="14" spans="1:17" s="70" customFormat="1">
      <c r="A14" s="1344" t="s">
        <v>37</v>
      </c>
      <c r="B14" s="1344" t="s">
        <v>37</v>
      </c>
      <c r="C14" s="1312">
        <v>2014</v>
      </c>
      <c r="D14" s="1345" t="s">
        <v>535</v>
      </c>
      <c r="E14" s="1346">
        <v>2</v>
      </c>
      <c r="F14" s="1347" t="s">
        <v>20</v>
      </c>
      <c r="G14" s="1348" t="s">
        <v>1014</v>
      </c>
      <c r="H14" s="1349" t="s">
        <v>1029</v>
      </c>
      <c r="I14" s="1329" t="s">
        <v>94</v>
      </c>
      <c r="J14" s="1350" t="s">
        <v>1391</v>
      </c>
      <c r="K14" s="1351">
        <v>2.5000000000000001E-2</v>
      </c>
      <c r="L14" s="1352">
        <v>1200</v>
      </c>
      <c r="M14" s="779">
        <v>1837</v>
      </c>
      <c r="N14" s="1322">
        <f t="shared" si="0"/>
        <v>1.5308333333333333</v>
      </c>
      <c r="O14" s="1353" t="s">
        <v>2007</v>
      </c>
      <c r="Q14" s="1341"/>
    </row>
    <row r="15" spans="1:17" s="70" customFormat="1" ht="12.75" customHeight="1">
      <c r="A15" s="1344" t="s">
        <v>37</v>
      </c>
      <c r="B15" s="1344" t="s">
        <v>37</v>
      </c>
      <c r="C15" s="1312">
        <v>2014</v>
      </c>
      <c r="D15" s="1345" t="s">
        <v>535</v>
      </c>
      <c r="E15" s="1346">
        <v>2</v>
      </c>
      <c r="F15" s="1347" t="s">
        <v>20</v>
      </c>
      <c r="G15" s="1348" t="s">
        <v>1014</v>
      </c>
      <c r="H15" s="1349" t="s">
        <v>1029</v>
      </c>
      <c r="I15" s="1329" t="s">
        <v>96</v>
      </c>
      <c r="J15" s="1319" t="s">
        <v>1391</v>
      </c>
      <c r="K15" s="1351">
        <v>2.5000000000000001E-2</v>
      </c>
      <c r="L15" s="1354">
        <v>1500</v>
      </c>
      <c r="M15" s="1355">
        <v>4197</v>
      </c>
      <c r="N15" s="1322">
        <f t="shared" si="0"/>
        <v>2.798</v>
      </c>
      <c r="O15" s="1353" t="s">
        <v>2007</v>
      </c>
      <c r="Q15" s="1341"/>
    </row>
    <row r="16" spans="1:17" s="1341" customFormat="1" ht="12.75" customHeight="1">
      <c r="A16" s="1344" t="s">
        <v>37</v>
      </c>
      <c r="B16" s="1344" t="s">
        <v>37</v>
      </c>
      <c r="C16" s="1312">
        <v>2014</v>
      </c>
      <c r="D16" s="1356" t="s">
        <v>535</v>
      </c>
      <c r="E16" s="1346">
        <v>2</v>
      </c>
      <c r="F16" s="1347" t="s">
        <v>20</v>
      </c>
      <c r="G16" s="1357" t="s">
        <v>1014</v>
      </c>
      <c r="H16" s="1358" t="s">
        <v>1029</v>
      </c>
      <c r="I16" s="1329" t="s">
        <v>95</v>
      </c>
      <c r="J16" s="1343" t="s">
        <v>1391</v>
      </c>
      <c r="K16" s="1359">
        <v>2.5000000000000001E-2</v>
      </c>
      <c r="L16" s="1360">
        <v>1200</v>
      </c>
      <c r="M16" s="1338">
        <v>1837</v>
      </c>
      <c r="N16" s="1339">
        <f t="shared" si="0"/>
        <v>1.5308333333333333</v>
      </c>
      <c r="O16" s="1353" t="s">
        <v>2007</v>
      </c>
      <c r="P16" s="70"/>
    </row>
    <row r="17" spans="1:22" s="1372" customFormat="1">
      <c r="A17" s="1361" t="s">
        <v>37</v>
      </c>
      <c r="B17" s="1361" t="s">
        <v>37</v>
      </c>
      <c r="C17" s="1362">
        <v>2014</v>
      </c>
      <c r="D17" s="1107" t="s">
        <v>1036</v>
      </c>
      <c r="E17" s="1363">
        <v>2</v>
      </c>
      <c r="F17" s="1364" t="s">
        <v>20</v>
      </c>
      <c r="G17" s="1365" t="s">
        <v>1014</v>
      </c>
      <c r="H17" s="1099" t="s">
        <v>906</v>
      </c>
      <c r="I17" s="1366" t="s">
        <v>1174</v>
      </c>
      <c r="J17" s="1367" t="s">
        <v>957</v>
      </c>
      <c r="K17" s="1368">
        <v>2.5000000000000001E-2</v>
      </c>
      <c r="L17" s="1369" t="s">
        <v>1025</v>
      </c>
      <c r="M17" s="1370" t="s">
        <v>400</v>
      </c>
      <c r="N17" s="1370" t="s">
        <v>400</v>
      </c>
      <c r="O17" s="1371"/>
      <c r="P17" s="70"/>
      <c r="Q17" s="70"/>
    </row>
    <row r="18" spans="1:22" s="1372" customFormat="1">
      <c r="A18" s="1367"/>
      <c r="B18" s="1367"/>
      <c r="C18" s="1373"/>
      <c r="D18" s="1107" t="s">
        <v>1036</v>
      </c>
      <c r="E18" s="1374">
        <v>2</v>
      </c>
      <c r="F18" s="1365" t="s">
        <v>20</v>
      </c>
      <c r="G18" s="1365" t="s">
        <v>1014</v>
      </c>
      <c r="H18" s="1099" t="s">
        <v>906</v>
      </c>
      <c r="I18" s="1375" t="s">
        <v>1176</v>
      </c>
      <c r="J18" s="1367" t="s">
        <v>957</v>
      </c>
      <c r="K18" s="1376">
        <v>2.5000000000000001E-2</v>
      </c>
      <c r="L18" s="1369" t="s">
        <v>1025</v>
      </c>
      <c r="M18" s="1370" t="s">
        <v>400</v>
      </c>
      <c r="N18" s="1370" t="s">
        <v>400</v>
      </c>
      <c r="O18" s="1377"/>
      <c r="P18" s="1378"/>
      <c r="Q18" s="1379"/>
      <c r="R18" s="1380"/>
      <c r="S18" s="1380"/>
      <c r="T18" s="1380"/>
      <c r="U18" s="1380"/>
      <c r="V18" s="1380"/>
    </row>
    <row r="19" spans="1:22" s="1372" customFormat="1">
      <c r="A19" s="1367"/>
      <c r="B19" s="1367"/>
      <c r="C19" s="1373"/>
      <c r="D19" s="1107" t="s">
        <v>1036</v>
      </c>
      <c r="E19" s="1374">
        <v>2</v>
      </c>
      <c r="F19" s="1365" t="s">
        <v>20</v>
      </c>
      <c r="G19" s="1365" t="s">
        <v>1014</v>
      </c>
      <c r="H19" s="1099" t="s">
        <v>906</v>
      </c>
      <c r="I19" s="1375" t="s">
        <v>1177</v>
      </c>
      <c r="J19" s="1367" t="s">
        <v>957</v>
      </c>
      <c r="K19" s="1376">
        <v>2.5000000000000001E-2</v>
      </c>
      <c r="L19" s="1369" t="s">
        <v>1025</v>
      </c>
      <c r="M19" s="1370" t="s">
        <v>400</v>
      </c>
      <c r="N19" s="1370" t="s">
        <v>400</v>
      </c>
      <c r="O19" s="1377"/>
      <c r="P19" s="1378"/>
      <c r="Q19" s="1379"/>
      <c r="R19" s="1380"/>
      <c r="S19" s="1380"/>
      <c r="T19" s="1380"/>
      <c r="U19" s="1380"/>
      <c r="V19" s="1380"/>
    </row>
    <row r="20" spans="1:22" s="1372" customFormat="1">
      <c r="A20" s="1367"/>
      <c r="B20" s="1367"/>
      <c r="C20" s="1373"/>
      <c r="D20" s="1107" t="s">
        <v>1036</v>
      </c>
      <c r="E20" s="1374">
        <v>2</v>
      </c>
      <c r="F20" s="1365" t="s">
        <v>20</v>
      </c>
      <c r="G20" s="1365" t="s">
        <v>1014</v>
      </c>
      <c r="H20" s="1099" t="s">
        <v>906</v>
      </c>
      <c r="I20" s="1375" t="s">
        <v>1178</v>
      </c>
      <c r="J20" s="1367" t="s">
        <v>957</v>
      </c>
      <c r="K20" s="1376">
        <v>2.5000000000000001E-2</v>
      </c>
      <c r="L20" s="1369" t="s">
        <v>1025</v>
      </c>
      <c r="M20" s="1370" t="s">
        <v>400</v>
      </c>
      <c r="N20" s="1370" t="s">
        <v>400</v>
      </c>
      <c r="O20" s="1377"/>
      <c r="P20" s="1378"/>
      <c r="Q20" s="1379"/>
      <c r="R20" s="1380"/>
      <c r="S20" s="1380"/>
      <c r="T20" s="1380"/>
      <c r="U20" s="1380"/>
      <c r="V20" s="1380"/>
    </row>
    <row r="21" spans="1:22" s="1372" customFormat="1">
      <c r="A21" s="1365" t="s">
        <v>37</v>
      </c>
      <c r="B21" s="1365" t="s">
        <v>37</v>
      </c>
      <c r="C21" s="1362">
        <v>2014</v>
      </c>
      <c r="D21" s="1381" t="s">
        <v>797</v>
      </c>
      <c r="E21" s="1365">
        <v>2</v>
      </c>
      <c r="F21" s="1365" t="s">
        <v>20</v>
      </c>
      <c r="G21" s="1365" t="s">
        <v>1014</v>
      </c>
      <c r="H21" s="1382" t="s">
        <v>1173</v>
      </c>
      <c r="I21" s="1375" t="s">
        <v>958</v>
      </c>
      <c r="J21" s="1383" t="s">
        <v>957</v>
      </c>
      <c r="K21" s="1384">
        <v>2.5000000000000001E-2</v>
      </c>
      <c r="L21" s="1385">
        <v>39</v>
      </c>
      <c r="M21" s="1386">
        <v>356</v>
      </c>
      <c r="N21" s="1387">
        <v>9.1282051282051277</v>
      </c>
      <c r="O21" s="993"/>
      <c r="P21" s="70"/>
      <c r="Q21" s="1341"/>
    </row>
    <row r="22" spans="1:22" s="1372" customFormat="1">
      <c r="A22" s="1365" t="s">
        <v>37</v>
      </c>
      <c r="B22" s="1365" t="s">
        <v>37</v>
      </c>
      <c r="C22" s="1362">
        <v>2014</v>
      </c>
      <c r="D22" s="1381" t="s">
        <v>797</v>
      </c>
      <c r="E22" s="1365">
        <v>2</v>
      </c>
      <c r="F22" s="1365" t="s">
        <v>20</v>
      </c>
      <c r="G22" s="1365" t="s">
        <v>1014</v>
      </c>
      <c r="H22" s="1382" t="s">
        <v>1173</v>
      </c>
      <c r="I22" s="1388" t="s">
        <v>94</v>
      </c>
      <c r="J22" s="1365" t="s">
        <v>957</v>
      </c>
      <c r="K22" s="1389">
        <v>2.5000000000000001E-2</v>
      </c>
      <c r="L22" s="1365">
        <v>100</v>
      </c>
      <c r="M22" s="1390">
        <v>443</v>
      </c>
      <c r="N22" s="1391">
        <v>4.43</v>
      </c>
      <c r="O22" s="1392"/>
      <c r="P22" s="70"/>
      <c r="Q22" s="1341"/>
    </row>
    <row r="23" spans="1:22" s="1372" customFormat="1">
      <c r="A23" s="1365" t="s">
        <v>37</v>
      </c>
      <c r="B23" s="1365" t="s">
        <v>37</v>
      </c>
      <c r="C23" s="1362">
        <v>2014</v>
      </c>
      <c r="D23" s="1381" t="s">
        <v>797</v>
      </c>
      <c r="E23" s="1365">
        <v>2</v>
      </c>
      <c r="F23" s="1365" t="s">
        <v>20</v>
      </c>
      <c r="G23" s="1365" t="s">
        <v>1014</v>
      </c>
      <c r="H23" s="1382" t="s">
        <v>1173</v>
      </c>
      <c r="I23" s="1393" t="s">
        <v>96</v>
      </c>
      <c r="J23" s="1365" t="s">
        <v>957</v>
      </c>
      <c r="K23" s="1389">
        <v>2.5000000000000001E-2</v>
      </c>
      <c r="L23" s="1365">
        <v>100</v>
      </c>
      <c r="M23" s="1394">
        <v>252</v>
      </c>
      <c r="N23" s="1395">
        <v>2.52</v>
      </c>
      <c r="O23" s="1392"/>
      <c r="P23" s="70"/>
      <c r="Q23" s="1379"/>
    </row>
    <row r="24" spans="1:22" s="1372" customFormat="1">
      <c r="A24" s="1365" t="s">
        <v>37</v>
      </c>
      <c r="B24" s="1365" t="s">
        <v>37</v>
      </c>
      <c r="C24" s="1362">
        <v>2014</v>
      </c>
      <c r="D24" s="1381" t="s">
        <v>797</v>
      </c>
      <c r="E24" s="1365">
        <v>2</v>
      </c>
      <c r="F24" s="1365" t="s">
        <v>20</v>
      </c>
      <c r="G24" s="1365" t="s">
        <v>1014</v>
      </c>
      <c r="H24" s="1382" t="s">
        <v>1173</v>
      </c>
      <c r="I24" s="1393" t="s">
        <v>95</v>
      </c>
      <c r="J24" s="1365" t="s">
        <v>957</v>
      </c>
      <c r="K24" s="1389">
        <v>2.5000000000000001E-2</v>
      </c>
      <c r="L24" s="1365">
        <v>100</v>
      </c>
      <c r="M24" s="1394">
        <v>252</v>
      </c>
      <c r="N24" s="1395">
        <v>2.52</v>
      </c>
      <c r="O24" s="1392"/>
      <c r="P24" s="70"/>
      <c r="Q24" s="1379"/>
    </row>
    <row r="25" spans="1:22" s="70" customFormat="1" ht="12.75" customHeight="1">
      <c r="A25" s="1396" t="s">
        <v>37</v>
      </c>
      <c r="B25" s="1396" t="s">
        <v>37</v>
      </c>
      <c r="C25" s="1312">
        <v>2014</v>
      </c>
      <c r="D25" s="1345" t="s">
        <v>568</v>
      </c>
      <c r="E25" s="1346">
        <v>1</v>
      </c>
      <c r="F25" s="1347" t="s">
        <v>20</v>
      </c>
      <c r="G25" s="1348" t="s">
        <v>1014</v>
      </c>
      <c r="H25" s="1349" t="s">
        <v>1029</v>
      </c>
      <c r="I25" s="1329" t="s">
        <v>958</v>
      </c>
      <c r="J25" s="1350" t="s">
        <v>1391</v>
      </c>
      <c r="K25" s="1351">
        <v>2.5000000000000001E-2</v>
      </c>
      <c r="L25" s="1352">
        <v>300</v>
      </c>
      <c r="M25" s="779">
        <v>336</v>
      </c>
      <c r="N25" s="1397">
        <f t="shared" ref="N25:N28" si="1">M25/L25</f>
        <v>1.1200000000000001</v>
      </c>
      <c r="O25" s="1353" t="s">
        <v>2007</v>
      </c>
    </row>
    <row r="26" spans="1:22" s="70" customFormat="1">
      <c r="A26" s="1344" t="s">
        <v>37</v>
      </c>
      <c r="B26" s="1344" t="s">
        <v>37</v>
      </c>
      <c r="C26" s="1312">
        <v>2014</v>
      </c>
      <c r="D26" s="1345" t="s">
        <v>568</v>
      </c>
      <c r="E26" s="1346">
        <v>1</v>
      </c>
      <c r="F26" s="1347" t="s">
        <v>20</v>
      </c>
      <c r="G26" s="1348" t="s">
        <v>1014</v>
      </c>
      <c r="H26" s="1349" t="s">
        <v>1029</v>
      </c>
      <c r="I26" s="1329" t="s">
        <v>94</v>
      </c>
      <c r="J26" s="1319" t="s">
        <v>1391</v>
      </c>
      <c r="K26" s="1351">
        <v>2.5000000000000001E-2</v>
      </c>
      <c r="L26" s="841">
        <v>1400</v>
      </c>
      <c r="M26" s="779">
        <v>2777</v>
      </c>
      <c r="N26" s="1310">
        <f t="shared" si="1"/>
        <v>1.9835714285714285</v>
      </c>
      <c r="O26" s="1353" t="s">
        <v>2007</v>
      </c>
    </row>
    <row r="27" spans="1:22" s="70" customFormat="1" ht="12.75" customHeight="1">
      <c r="A27" s="1344" t="s">
        <v>37</v>
      </c>
      <c r="B27" s="1344" t="s">
        <v>37</v>
      </c>
      <c r="C27" s="1312">
        <v>2014</v>
      </c>
      <c r="D27" s="1345" t="s">
        <v>568</v>
      </c>
      <c r="E27" s="1346">
        <v>1</v>
      </c>
      <c r="F27" s="1347" t="s">
        <v>20</v>
      </c>
      <c r="G27" s="1348" t="s">
        <v>1014</v>
      </c>
      <c r="H27" s="1349" t="s">
        <v>1029</v>
      </c>
      <c r="I27" s="1329" t="s">
        <v>96</v>
      </c>
      <c r="J27" s="1319" t="s">
        <v>1391</v>
      </c>
      <c r="K27" s="1351">
        <v>2.5000000000000001E-2</v>
      </c>
      <c r="L27" s="1354">
        <v>3000</v>
      </c>
      <c r="M27" s="1355">
        <v>7034</v>
      </c>
      <c r="N27" s="1310">
        <f t="shared" si="1"/>
        <v>2.3446666666666665</v>
      </c>
      <c r="O27" s="1353" t="s">
        <v>2007</v>
      </c>
    </row>
    <row r="28" spans="1:22" s="1341" customFormat="1" ht="12.75" customHeight="1">
      <c r="A28" s="1344" t="s">
        <v>37</v>
      </c>
      <c r="B28" s="1344" t="s">
        <v>37</v>
      </c>
      <c r="C28" s="1312">
        <v>2014</v>
      </c>
      <c r="D28" s="1356" t="s">
        <v>568</v>
      </c>
      <c r="E28" s="1346">
        <v>1</v>
      </c>
      <c r="F28" s="1347" t="s">
        <v>20</v>
      </c>
      <c r="G28" s="1357" t="s">
        <v>1014</v>
      </c>
      <c r="H28" s="1358" t="s">
        <v>1029</v>
      </c>
      <c r="I28" s="1329" t="s">
        <v>95</v>
      </c>
      <c r="J28" s="1343" t="s">
        <v>1391</v>
      </c>
      <c r="K28" s="1359">
        <v>2.5000000000000001E-2</v>
      </c>
      <c r="L28" s="1360">
        <v>1400</v>
      </c>
      <c r="M28" s="1338">
        <v>2777</v>
      </c>
      <c r="N28" s="1339">
        <f t="shared" si="1"/>
        <v>1.9835714285714285</v>
      </c>
      <c r="O28" s="1353" t="s">
        <v>2007</v>
      </c>
      <c r="P28" s="70"/>
      <c r="Q28" s="70"/>
    </row>
    <row r="29" spans="1:22" s="1372" customFormat="1">
      <c r="A29" s="1361" t="s">
        <v>37</v>
      </c>
      <c r="B29" s="1361" t="s">
        <v>37</v>
      </c>
      <c r="C29" s="1362">
        <v>2014</v>
      </c>
      <c r="D29" s="1107" t="s">
        <v>1057</v>
      </c>
      <c r="E29" s="1363">
        <v>2</v>
      </c>
      <c r="F29" s="1364" t="s">
        <v>20</v>
      </c>
      <c r="G29" s="1365" t="s">
        <v>1014</v>
      </c>
      <c r="H29" s="1099" t="s">
        <v>906</v>
      </c>
      <c r="I29" s="1366" t="s">
        <v>1174</v>
      </c>
      <c r="J29" s="1367" t="s">
        <v>957</v>
      </c>
      <c r="K29" s="1376">
        <v>-0.97499999999999998</v>
      </c>
      <c r="L29" s="1369" t="s">
        <v>1025</v>
      </c>
      <c r="M29" s="1370" t="s">
        <v>400</v>
      </c>
      <c r="N29" s="1370" t="s">
        <v>400</v>
      </c>
      <c r="O29" s="1371"/>
      <c r="P29" s="70"/>
      <c r="Q29" s="70"/>
    </row>
    <row r="30" spans="1:22" s="1372" customFormat="1">
      <c r="A30" s="1367"/>
      <c r="B30" s="1367"/>
      <c r="C30" s="1373"/>
      <c r="D30" s="1107" t="s">
        <v>1057</v>
      </c>
      <c r="E30" s="1374">
        <v>2</v>
      </c>
      <c r="F30" s="1365" t="s">
        <v>20</v>
      </c>
      <c r="G30" s="1365" t="s">
        <v>1014</v>
      </c>
      <c r="H30" s="1099" t="s">
        <v>906</v>
      </c>
      <c r="I30" s="1375" t="s">
        <v>1176</v>
      </c>
      <c r="J30" s="1367" t="s">
        <v>957</v>
      </c>
      <c r="K30" s="1376">
        <v>2.5000000000000001E-2</v>
      </c>
      <c r="L30" s="1369" t="s">
        <v>1025</v>
      </c>
      <c r="M30" s="1370" t="s">
        <v>400</v>
      </c>
      <c r="N30" s="1370" t="s">
        <v>400</v>
      </c>
      <c r="O30" s="1377"/>
      <c r="P30" s="1378"/>
      <c r="Q30" s="1379"/>
      <c r="R30" s="1380"/>
      <c r="S30" s="1380"/>
      <c r="T30" s="1380"/>
      <c r="U30" s="1380"/>
      <c r="V30" s="1380"/>
    </row>
    <row r="31" spans="1:22" s="1372" customFormat="1">
      <c r="A31" s="1367"/>
      <c r="B31" s="1367"/>
      <c r="C31" s="1373"/>
      <c r="D31" s="1107" t="s">
        <v>1057</v>
      </c>
      <c r="E31" s="1374">
        <v>2</v>
      </c>
      <c r="F31" s="1365" t="s">
        <v>20</v>
      </c>
      <c r="G31" s="1365" t="s">
        <v>1014</v>
      </c>
      <c r="H31" s="1099" t="s">
        <v>906</v>
      </c>
      <c r="I31" s="1375" t="s">
        <v>1177</v>
      </c>
      <c r="J31" s="1367" t="s">
        <v>957</v>
      </c>
      <c r="K31" s="1376">
        <v>2.5000000000000001E-2</v>
      </c>
      <c r="L31" s="1369" t="s">
        <v>1025</v>
      </c>
      <c r="M31" s="1370" t="s">
        <v>400</v>
      </c>
      <c r="N31" s="1370" t="s">
        <v>400</v>
      </c>
      <c r="O31" s="1377"/>
      <c r="P31" s="1378"/>
      <c r="Q31" s="1379"/>
      <c r="R31" s="1380"/>
      <c r="S31" s="1380"/>
      <c r="T31" s="1380"/>
      <c r="U31" s="1380"/>
      <c r="V31" s="1380"/>
    </row>
    <row r="32" spans="1:22" s="1372" customFormat="1">
      <c r="A32" s="1367"/>
      <c r="B32" s="1367"/>
      <c r="C32" s="1373"/>
      <c r="D32" s="1107" t="s">
        <v>1057</v>
      </c>
      <c r="E32" s="1374">
        <v>2</v>
      </c>
      <c r="F32" s="1365" t="s">
        <v>20</v>
      </c>
      <c r="G32" s="1365" t="s">
        <v>1014</v>
      </c>
      <c r="H32" s="1099" t="s">
        <v>906</v>
      </c>
      <c r="I32" s="1375" t="s">
        <v>1178</v>
      </c>
      <c r="J32" s="1367" t="s">
        <v>957</v>
      </c>
      <c r="K32" s="1376">
        <v>2.5000000000000001E-2</v>
      </c>
      <c r="L32" s="1369" t="s">
        <v>1025</v>
      </c>
      <c r="M32" s="1370" t="s">
        <v>400</v>
      </c>
      <c r="N32" s="1370" t="s">
        <v>400</v>
      </c>
      <c r="O32" s="1377"/>
      <c r="P32" s="1378"/>
      <c r="Q32" s="1379"/>
      <c r="R32" s="1380"/>
      <c r="S32" s="1380"/>
      <c r="T32" s="1380"/>
      <c r="U32" s="1380"/>
      <c r="V32" s="1380"/>
    </row>
    <row r="33" spans="1:22" s="1372" customFormat="1">
      <c r="A33" s="1361" t="s">
        <v>37</v>
      </c>
      <c r="B33" s="1361" t="s">
        <v>37</v>
      </c>
      <c r="C33" s="1362">
        <v>2014</v>
      </c>
      <c r="D33" s="1398" t="s">
        <v>1163</v>
      </c>
      <c r="E33" s="1363">
        <v>2</v>
      </c>
      <c r="F33" s="1364" t="s">
        <v>20</v>
      </c>
      <c r="G33" s="1365" t="s">
        <v>1014</v>
      </c>
      <c r="H33" s="1399" t="s">
        <v>1080</v>
      </c>
      <c r="I33" s="1366" t="s">
        <v>1174</v>
      </c>
      <c r="J33" s="1400" t="s">
        <v>1175</v>
      </c>
      <c r="K33" s="1368">
        <v>2.5000000000000001E-2</v>
      </c>
      <c r="L33" s="1401">
        <v>20</v>
      </c>
      <c r="M33" s="1394">
        <v>0</v>
      </c>
      <c r="N33" s="1395">
        <v>0</v>
      </c>
      <c r="O33" s="1371" t="s">
        <v>2011</v>
      </c>
      <c r="P33" s="70"/>
      <c r="Q33" s="70"/>
    </row>
    <row r="34" spans="1:22" s="1372" customFormat="1">
      <c r="A34" s="1402" t="s">
        <v>37</v>
      </c>
      <c r="B34" s="1402" t="s">
        <v>37</v>
      </c>
      <c r="C34" s="1362">
        <v>2014</v>
      </c>
      <c r="D34" s="1403" t="s">
        <v>1062</v>
      </c>
      <c r="E34" s="1404">
        <v>1</v>
      </c>
      <c r="F34" s="1364" t="s">
        <v>20</v>
      </c>
      <c r="G34" s="1365" t="s">
        <v>1014</v>
      </c>
      <c r="H34" s="1365" t="s">
        <v>1063</v>
      </c>
      <c r="I34" s="1375" t="s">
        <v>1174</v>
      </c>
      <c r="J34" s="1365" t="s">
        <v>957</v>
      </c>
      <c r="K34" s="1389">
        <v>2.5000000000000001E-2</v>
      </c>
      <c r="L34" s="1405">
        <v>1000</v>
      </c>
      <c r="M34" s="1394">
        <v>1000</v>
      </c>
      <c r="N34" s="1395">
        <v>1</v>
      </c>
      <c r="O34" s="1392"/>
      <c r="P34" s="70"/>
      <c r="Q34" s="1379"/>
    </row>
    <row r="35" spans="1:22" s="1372" customFormat="1">
      <c r="A35" s="1402" t="s">
        <v>37</v>
      </c>
      <c r="B35" s="1402" t="s">
        <v>37</v>
      </c>
      <c r="C35" s="1362">
        <v>2014</v>
      </c>
      <c r="D35" s="1403" t="s">
        <v>1062</v>
      </c>
      <c r="E35" s="1404">
        <v>1</v>
      </c>
      <c r="F35" s="1364" t="s">
        <v>20</v>
      </c>
      <c r="G35" s="1365" t="s">
        <v>1014</v>
      </c>
      <c r="H35" s="1365" t="s">
        <v>1063</v>
      </c>
      <c r="I35" s="1375" t="s">
        <v>1176</v>
      </c>
      <c r="J35" s="1365" t="s">
        <v>957</v>
      </c>
      <c r="K35" s="1389">
        <v>2.5000000000000001E-2</v>
      </c>
      <c r="L35" s="1405">
        <v>1000</v>
      </c>
      <c r="M35" s="1394">
        <v>1000</v>
      </c>
      <c r="N35" s="1395">
        <v>1</v>
      </c>
      <c r="O35" s="1392"/>
      <c r="P35" s="70"/>
      <c r="Q35" s="1379"/>
    </row>
    <row r="36" spans="1:22" s="1372" customFormat="1">
      <c r="A36" s="1402" t="s">
        <v>37</v>
      </c>
      <c r="B36" s="1402" t="s">
        <v>37</v>
      </c>
      <c r="C36" s="1362">
        <v>2014</v>
      </c>
      <c r="D36" s="1403" t="s">
        <v>1062</v>
      </c>
      <c r="E36" s="1404">
        <v>1</v>
      </c>
      <c r="F36" s="1364" t="s">
        <v>20</v>
      </c>
      <c r="G36" s="1365" t="s">
        <v>1014</v>
      </c>
      <c r="H36" s="1365" t="s">
        <v>1063</v>
      </c>
      <c r="I36" s="1375" t="s">
        <v>1177</v>
      </c>
      <c r="J36" s="1365" t="s">
        <v>957</v>
      </c>
      <c r="K36" s="1389">
        <v>2.5000000000000001E-2</v>
      </c>
      <c r="L36" s="1405">
        <v>1000</v>
      </c>
      <c r="M36" s="1394">
        <v>1000</v>
      </c>
      <c r="N36" s="1395">
        <v>1</v>
      </c>
      <c r="O36" s="1392"/>
      <c r="P36" s="70"/>
      <c r="Q36" s="1379"/>
    </row>
    <row r="37" spans="1:22" s="1372" customFormat="1">
      <c r="A37" s="1402" t="s">
        <v>37</v>
      </c>
      <c r="B37" s="1402" t="s">
        <v>37</v>
      </c>
      <c r="C37" s="1362">
        <v>2014</v>
      </c>
      <c r="D37" s="1403" t="s">
        <v>1062</v>
      </c>
      <c r="E37" s="1404">
        <v>1</v>
      </c>
      <c r="F37" s="1364" t="s">
        <v>20</v>
      </c>
      <c r="G37" s="1365" t="s">
        <v>1014</v>
      </c>
      <c r="H37" s="1365" t="s">
        <v>1063</v>
      </c>
      <c r="I37" s="1375" t="s">
        <v>1178</v>
      </c>
      <c r="J37" s="1365" t="s">
        <v>957</v>
      </c>
      <c r="K37" s="1389">
        <v>2.5000000000000001E-2</v>
      </c>
      <c r="L37" s="1405">
        <v>600</v>
      </c>
      <c r="M37" s="1394">
        <v>999</v>
      </c>
      <c r="N37" s="1395">
        <v>1.665</v>
      </c>
      <c r="O37" s="1392"/>
      <c r="P37" s="70"/>
      <c r="Q37" s="1379"/>
    </row>
    <row r="38" spans="1:22" s="1372" customFormat="1">
      <c r="A38" s="1402" t="s">
        <v>37</v>
      </c>
      <c r="B38" s="1402" t="s">
        <v>37</v>
      </c>
      <c r="C38" s="1362">
        <v>2014</v>
      </c>
      <c r="D38" s="1403" t="s">
        <v>1062</v>
      </c>
      <c r="E38" s="1404">
        <v>1</v>
      </c>
      <c r="F38" s="1364" t="s">
        <v>20</v>
      </c>
      <c r="G38" s="1365" t="s">
        <v>1014</v>
      </c>
      <c r="H38" s="1365" t="s">
        <v>1063</v>
      </c>
      <c r="I38" s="1375" t="s">
        <v>97</v>
      </c>
      <c r="J38" s="1365" t="s">
        <v>957</v>
      </c>
      <c r="K38" s="1389">
        <v>2.5000000000000001E-2</v>
      </c>
      <c r="L38" s="1405">
        <v>100</v>
      </c>
      <c r="M38" s="1394">
        <v>167</v>
      </c>
      <c r="N38" s="1395">
        <v>1.67</v>
      </c>
      <c r="O38" s="1392"/>
      <c r="P38" s="70"/>
      <c r="Q38" s="1379"/>
    </row>
    <row r="39" spans="1:22" s="1372" customFormat="1">
      <c r="A39" s="1402" t="s">
        <v>37</v>
      </c>
      <c r="B39" s="1402" t="s">
        <v>37</v>
      </c>
      <c r="C39" s="1362">
        <v>2014</v>
      </c>
      <c r="D39" s="1403" t="s">
        <v>1062</v>
      </c>
      <c r="E39" s="1404">
        <v>1</v>
      </c>
      <c r="F39" s="1364" t="s">
        <v>20</v>
      </c>
      <c r="G39" s="1365" t="s">
        <v>1014</v>
      </c>
      <c r="H39" s="1365" t="s">
        <v>1064</v>
      </c>
      <c r="I39" s="1375" t="s">
        <v>1174</v>
      </c>
      <c r="J39" s="1365" t="s">
        <v>957</v>
      </c>
      <c r="K39" s="1389">
        <v>2.5000000000000001E-2</v>
      </c>
      <c r="L39" s="1405">
        <v>1000</v>
      </c>
      <c r="M39" s="1394">
        <v>3710</v>
      </c>
      <c r="N39" s="1395">
        <v>3.71</v>
      </c>
      <c r="O39" s="1392"/>
      <c r="P39" s="1406"/>
      <c r="Q39" s="1379"/>
    </row>
    <row r="40" spans="1:22" s="1372" customFormat="1">
      <c r="A40" s="1402" t="s">
        <v>37</v>
      </c>
      <c r="B40" s="1402" t="s">
        <v>37</v>
      </c>
      <c r="C40" s="1362">
        <v>2014</v>
      </c>
      <c r="D40" s="1403" t="s">
        <v>1062</v>
      </c>
      <c r="E40" s="1404">
        <v>1</v>
      </c>
      <c r="F40" s="1364" t="s">
        <v>20</v>
      </c>
      <c r="G40" s="1365" t="s">
        <v>1014</v>
      </c>
      <c r="H40" s="1365" t="s">
        <v>1064</v>
      </c>
      <c r="I40" s="1375" t="s">
        <v>1176</v>
      </c>
      <c r="J40" s="1365" t="s">
        <v>957</v>
      </c>
      <c r="K40" s="1389">
        <v>2.5000000000000001E-2</v>
      </c>
      <c r="L40" s="1405">
        <v>1000</v>
      </c>
      <c r="M40" s="1394">
        <v>3721</v>
      </c>
      <c r="N40" s="1395">
        <v>3.7210000000000001</v>
      </c>
      <c r="O40" s="1407"/>
      <c r="P40" s="1378"/>
      <c r="Q40" s="1379"/>
      <c r="R40" s="1380"/>
      <c r="S40" s="1380"/>
      <c r="T40" s="1380"/>
      <c r="U40" s="1380"/>
      <c r="V40" s="1380"/>
    </row>
    <row r="41" spans="1:22" s="1372" customFormat="1">
      <c r="A41" s="1402" t="s">
        <v>37</v>
      </c>
      <c r="B41" s="1402" t="s">
        <v>37</v>
      </c>
      <c r="C41" s="1362">
        <v>2014</v>
      </c>
      <c r="D41" s="1403" t="s">
        <v>1062</v>
      </c>
      <c r="E41" s="1404">
        <v>1</v>
      </c>
      <c r="F41" s="1364" t="s">
        <v>20</v>
      </c>
      <c r="G41" s="1365" t="s">
        <v>1014</v>
      </c>
      <c r="H41" s="1365" t="s">
        <v>1064</v>
      </c>
      <c r="I41" s="1375" t="s">
        <v>1177</v>
      </c>
      <c r="J41" s="1365" t="s">
        <v>957</v>
      </c>
      <c r="K41" s="1389">
        <v>2.5000000000000001E-2</v>
      </c>
      <c r="L41" s="1405">
        <v>1000</v>
      </c>
      <c r="M41" s="1394">
        <v>3603</v>
      </c>
      <c r="N41" s="1395">
        <v>3.6030000000000002</v>
      </c>
      <c r="O41" s="1407"/>
      <c r="P41" s="1378"/>
      <c r="Q41" s="1379"/>
      <c r="R41" s="1380"/>
      <c r="S41" s="1380"/>
      <c r="T41" s="1380"/>
      <c r="U41" s="1380"/>
      <c r="V41" s="1380"/>
    </row>
    <row r="42" spans="1:22" s="1372" customFormat="1">
      <c r="A42" s="1402" t="s">
        <v>37</v>
      </c>
      <c r="B42" s="1402" t="s">
        <v>37</v>
      </c>
      <c r="C42" s="1362">
        <v>2014</v>
      </c>
      <c r="D42" s="1403" t="s">
        <v>1062</v>
      </c>
      <c r="E42" s="1404">
        <v>1</v>
      </c>
      <c r="F42" s="1364" t="s">
        <v>20</v>
      </c>
      <c r="G42" s="1365" t="s">
        <v>1014</v>
      </c>
      <c r="H42" s="1365" t="s">
        <v>1064</v>
      </c>
      <c r="I42" s="1375" t="s">
        <v>1178</v>
      </c>
      <c r="J42" s="1365" t="s">
        <v>957</v>
      </c>
      <c r="K42" s="1389">
        <v>2.5000000000000001E-2</v>
      </c>
      <c r="L42" s="1405">
        <v>1000</v>
      </c>
      <c r="M42" s="1394">
        <v>3426</v>
      </c>
      <c r="N42" s="1395">
        <v>3.4260000000000002</v>
      </c>
      <c r="O42" s="1407"/>
      <c r="P42" s="1378"/>
      <c r="Q42" s="1379"/>
      <c r="R42" s="1380"/>
      <c r="S42" s="1380"/>
      <c r="T42" s="1380"/>
      <c r="U42" s="1380"/>
      <c r="V42" s="1380"/>
    </row>
    <row r="43" spans="1:22" s="1372" customFormat="1">
      <c r="A43" s="1402" t="s">
        <v>37</v>
      </c>
      <c r="B43" s="1402" t="s">
        <v>37</v>
      </c>
      <c r="C43" s="1362">
        <v>2014</v>
      </c>
      <c r="D43" s="1403" t="s">
        <v>1062</v>
      </c>
      <c r="E43" s="1404">
        <v>1</v>
      </c>
      <c r="F43" s="1364" t="s">
        <v>20</v>
      </c>
      <c r="G43" s="1365" t="s">
        <v>1014</v>
      </c>
      <c r="H43" s="1365" t="s">
        <v>1064</v>
      </c>
      <c r="I43" s="1375" t="s">
        <v>97</v>
      </c>
      <c r="J43" s="1365" t="s">
        <v>1185</v>
      </c>
      <c r="K43" s="1389">
        <v>2.5000000000000001E-2</v>
      </c>
      <c r="L43" s="1405">
        <v>1000</v>
      </c>
      <c r="M43" s="1408">
        <v>112</v>
      </c>
      <c r="N43" s="1395">
        <v>0.11199999999999999</v>
      </c>
      <c r="O43" s="1372" t="s">
        <v>2089</v>
      </c>
      <c r="P43" s="1378"/>
      <c r="Q43" s="1379"/>
      <c r="R43" s="1380"/>
      <c r="S43" s="1380"/>
      <c r="T43" s="1380"/>
      <c r="U43" s="1380"/>
      <c r="V43" s="1380"/>
    </row>
    <row r="44" spans="1:22" s="1372" customFormat="1">
      <c r="A44" s="1365" t="s">
        <v>37</v>
      </c>
      <c r="B44" s="1365" t="s">
        <v>37</v>
      </c>
      <c r="C44" s="1362">
        <v>2014</v>
      </c>
      <c r="D44" s="1381" t="s">
        <v>801</v>
      </c>
      <c r="E44" s="1365">
        <v>2</v>
      </c>
      <c r="F44" s="1365" t="s">
        <v>20</v>
      </c>
      <c r="G44" s="1365" t="s">
        <v>1014</v>
      </c>
      <c r="H44" s="1382" t="s">
        <v>906</v>
      </c>
      <c r="I44" s="1375" t="s">
        <v>958</v>
      </c>
      <c r="J44" s="1365" t="s">
        <v>957</v>
      </c>
      <c r="K44" s="1389">
        <v>2.5000000000000001E-2</v>
      </c>
      <c r="L44" s="1365">
        <v>34</v>
      </c>
      <c r="M44" s="1394">
        <v>634</v>
      </c>
      <c r="N44" s="1395">
        <v>18.647058823529413</v>
      </c>
      <c r="O44" s="1407"/>
      <c r="P44" s="1378"/>
      <c r="Q44" s="1379"/>
      <c r="R44" s="1380"/>
      <c r="S44" s="1380"/>
      <c r="T44" s="1380"/>
      <c r="U44" s="1380"/>
      <c r="V44" s="1380"/>
    </row>
    <row r="45" spans="1:22" s="1372" customFormat="1">
      <c r="A45" s="1367"/>
      <c r="B45" s="1367"/>
      <c r="C45" s="1373"/>
      <c r="D45" s="1107" t="s">
        <v>1077</v>
      </c>
      <c r="E45" s="1374">
        <v>2</v>
      </c>
      <c r="F45" s="1365" t="s">
        <v>20</v>
      </c>
      <c r="G45" s="1365" t="s">
        <v>1014</v>
      </c>
      <c r="H45" s="1099" t="s">
        <v>1078</v>
      </c>
      <c r="I45" s="1375" t="s">
        <v>1176</v>
      </c>
      <c r="J45" s="1367" t="s">
        <v>957</v>
      </c>
      <c r="K45" s="1376">
        <v>2.5000000000000001E-2</v>
      </c>
      <c r="L45" s="1369" t="s">
        <v>1025</v>
      </c>
      <c r="M45" s="1370" t="s">
        <v>400</v>
      </c>
      <c r="N45" s="1370" t="s">
        <v>400</v>
      </c>
      <c r="O45" s="1377"/>
      <c r="P45" s="1378"/>
      <c r="Q45" s="1379"/>
      <c r="R45" s="1380"/>
      <c r="S45" s="1380"/>
      <c r="T45" s="1380"/>
      <c r="U45" s="1380"/>
      <c r="V45" s="1380"/>
    </row>
    <row r="46" spans="1:22" s="1372" customFormat="1">
      <c r="A46" s="1367"/>
      <c r="B46" s="1367"/>
      <c r="C46" s="1373"/>
      <c r="D46" s="1107" t="s">
        <v>1077</v>
      </c>
      <c r="E46" s="1374">
        <v>2</v>
      </c>
      <c r="F46" s="1365" t="s">
        <v>20</v>
      </c>
      <c r="G46" s="1365" t="s">
        <v>1014</v>
      </c>
      <c r="H46" s="1099" t="s">
        <v>1078</v>
      </c>
      <c r="I46" s="1375" t="s">
        <v>1177</v>
      </c>
      <c r="J46" s="1367" t="s">
        <v>957</v>
      </c>
      <c r="K46" s="1376">
        <v>2.5000000000000001E-2</v>
      </c>
      <c r="L46" s="1369" t="s">
        <v>1025</v>
      </c>
      <c r="M46" s="1370" t="s">
        <v>400</v>
      </c>
      <c r="N46" s="1370" t="s">
        <v>400</v>
      </c>
      <c r="O46" s="1377"/>
      <c r="P46" s="1378"/>
      <c r="Q46" s="1379"/>
      <c r="R46" s="1380"/>
      <c r="S46" s="1380"/>
      <c r="T46" s="1380"/>
      <c r="U46" s="1380"/>
      <c r="V46" s="1380"/>
    </row>
    <row r="47" spans="1:22" s="1372" customFormat="1">
      <c r="A47" s="1367"/>
      <c r="B47" s="1367"/>
      <c r="C47" s="1373"/>
      <c r="D47" s="1107" t="s">
        <v>1077</v>
      </c>
      <c r="E47" s="1374">
        <v>2</v>
      </c>
      <c r="F47" s="1365" t="s">
        <v>20</v>
      </c>
      <c r="G47" s="1365" t="s">
        <v>1014</v>
      </c>
      <c r="H47" s="1099" t="s">
        <v>1078</v>
      </c>
      <c r="I47" s="1375" t="s">
        <v>1178</v>
      </c>
      <c r="J47" s="1367" t="s">
        <v>957</v>
      </c>
      <c r="K47" s="1376">
        <v>2.5000000000000001E-2</v>
      </c>
      <c r="L47" s="1369" t="s">
        <v>1025</v>
      </c>
      <c r="M47" s="1370" t="s">
        <v>400</v>
      </c>
      <c r="N47" s="1370" t="s">
        <v>400</v>
      </c>
      <c r="O47" s="1377"/>
      <c r="P47" s="1378"/>
      <c r="Q47" s="1379"/>
      <c r="R47" s="1380"/>
      <c r="S47" s="1380"/>
      <c r="T47" s="1380"/>
      <c r="U47" s="1380"/>
      <c r="V47" s="1380"/>
    </row>
    <row r="48" spans="1:22" s="1372" customFormat="1">
      <c r="A48" s="1402" t="s">
        <v>37</v>
      </c>
      <c r="B48" s="1402" t="s">
        <v>37</v>
      </c>
      <c r="C48" s="1362">
        <v>2014</v>
      </c>
      <c r="D48" s="1403" t="s">
        <v>1079</v>
      </c>
      <c r="E48" s="1404">
        <v>1</v>
      </c>
      <c r="F48" s="1409" t="s">
        <v>20</v>
      </c>
      <c r="G48" s="1365" t="s">
        <v>1014</v>
      </c>
      <c r="H48" s="1365" t="s">
        <v>1080</v>
      </c>
      <c r="I48" s="1375" t="s">
        <v>1174</v>
      </c>
      <c r="J48" s="1365" t="s">
        <v>957</v>
      </c>
      <c r="K48" s="1389">
        <v>2.5000000000000001E-2</v>
      </c>
      <c r="L48" s="1405">
        <v>300</v>
      </c>
      <c r="M48" s="1394">
        <v>879</v>
      </c>
      <c r="N48" s="1395">
        <v>2.93</v>
      </c>
      <c r="O48" s="1407"/>
      <c r="P48" s="1378"/>
      <c r="Q48" s="1379"/>
      <c r="R48" s="1380"/>
      <c r="S48" s="1380"/>
      <c r="T48" s="1380"/>
      <c r="U48" s="1380"/>
      <c r="V48" s="1380"/>
    </row>
    <row r="49" spans="1:22" s="1372" customFormat="1">
      <c r="A49" s="1402" t="s">
        <v>37</v>
      </c>
      <c r="B49" s="1402" t="s">
        <v>37</v>
      </c>
      <c r="C49" s="1362">
        <v>2014</v>
      </c>
      <c r="D49" s="1403" t="s">
        <v>1079</v>
      </c>
      <c r="E49" s="1404">
        <v>1</v>
      </c>
      <c r="F49" s="1409" t="s">
        <v>20</v>
      </c>
      <c r="G49" s="1365" t="s">
        <v>1014</v>
      </c>
      <c r="H49" s="1365" t="s">
        <v>1080</v>
      </c>
      <c r="I49" s="1375" t="s">
        <v>1176</v>
      </c>
      <c r="J49" s="1365" t="s">
        <v>957</v>
      </c>
      <c r="K49" s="1389">
        <v>2.5000000000000001E-2</v>
      </c>
      <c r="L49" s="1405">
        <v>500</v>
      </c>
      <c r="M49" s="1394">
        <v>282</v>
      </c>
      <c r="N49" s="1395">
        <v>0.56399999999999995</v>
      </c>
      <c r="O49" s="1407"/>
      <c r="P49" s="1378"/>
      <c r="Q49" s="1379"/>
      <c r="R49" s="1380"/>
      <c r="S49" s="1380"/>
      <c r="T49" s="1380"/>
      <c r="U49" s="1380"/>
      <c r="V49" s="1380"/>
    </row>
    <row r="50" spans="1:22" s="1372" customFormat="1">
      <c r="A50" s="1402" t="s">
        <v>37</v>
      </c>
      <c r="B50" s="1402" t="s">
        <v>37</v>
      </c>
      <c r="C50" s="1362">
        <v>2014</v>
      </c>
      <c r="D50" s="1403" t="s">
        <v>1079</v>
      </c>
      <c r="E50" s="1404">
        <v>1</v>
      </c>
      <c r="F50" s="1409" t="s">
        <v>20</v>
      </c>
      <c r="G50" s="1365" t="s">
        <v>1014</v>
      </c>
      <c r="H50" s="1365" t="s">
        <v>1080</v>
      </c>
      <c r="I50" s="1375" t="s">
        <v>1177</v>
      </c>
      <c r="J50" s="1365" t="s">
        <v>957</v>
      </c>
      <c r="K50" s="1389">
        <v>2.5000000000000001E-2</v>
      </c>
      <c r="L50" s="1405">
        <v>500</v>
      </c>
      <c r="M50" s="1394">
        <v>880</v>
      </c>
      <c r="N50" s="1395">
        <v>1.76</v>
      </c>
      <c r="O50" s="1407"/>
      <c r="P50" s="1378"/>
      <c r="Q50" s="1379"/>
      <c r="R50" s="1380"/>
      <c r="S50" s="1380"/>
      <c r="T50" s="1380"/>
      <c r="U50" s="1380"/>
      <c r="V50" s="1380"/>
    </row>
    <row r="51" spans="1:22" s="1372" customFormat="1">
      <c r="A51" s="1402" t="s">
        <v>37</v>
      </c>
      <c r="B51" s="1402" t="s">
        <v>37</v>
      </c>
      <c r="C51" s="1362">
        <v>2014</v>
      </c>
      <c r="D51" s="1403" t="s">
        <v>1079</v>
      </c>
      <c r="E51" s="1404">
        <v>1</v>
      </c>
      <c r="F51" s="1409" t="s">
        <v>20</v>
      </c>
      <c r="G51" s="1365" t="s">
        <v>1014</v>
      </c>
      <c r="H51" s="1365" t="s">
        <v>1080</v>
      </c>
      <c r="I51" s="1375" t="s">
        <v>1178</v>
      </c>
      <c r="J51" s="1365" t="s">
        <v>957</v>
      </c>
      <c r="K51" s="1389">
        <v>2.5000000000000001E-2</v>
      </c>
      <c r="L51" s="1405">
        <v>500</v>
      </c>
      <c r="M51" s="1394">
        <v>742</v>
      </c>
      <c r="N51" s="1395">
        <v>1.484</v>
      </c>
      <c r="O51" s="1407"/>
      <c r="P51" s="1378"/>
      <c r="Q51" s="1379"/>
      <c r="R51" s="1380"/>
      <c r="S51" s="1380"/>
      <c r="T51" s="1380"/>
      <c r="U51" s="1380"/>
      <c r="V51" s="1380"/>
    </row>
    <row r="52" spans="1:22" s="1372" customFormat="1">
      <c r="A52" s="1402" t="s">
        <v>37</v>
      </c>
      <c r="B52" s="1402" t="s">
        <v>37</v>
      </c>
      <c r="C52" s="1362">
        <v>2014</v>
      </c>
      <c r="D52" s="1403" t="s">
        <v>1081</v>
      </c>
      <c r="E52" s="1404">
        <v>1</v>
      </c>
      <c r="F52" s="1409" t="s">
        <v>20</v>
      </c>
      <c r="G52" s="1365" t="s">
        <v>1014</v>
      </c>
      <c r="H52" s="1365" t="s">
        <v>1080</v>
      </c>
      <c r="I52" s="1375" t="s">
        <v>1174</v>
      </c>
      <c r="J52" s="1365" t="s">
        <v>957</v>
      </c>
      <c r="K52" s="1389">
        <v>2.5000000000000001E-2</v>
      </c>
      <c r="L52" s="1405">
        <v>300</v>
      </c>
      <c r="M52" s="1394">
        <v>1060</v>
      </c>
      <c r="N52" s="1395">
        <v>3.5333333333333332</v>
      </c>
      <c r="O52" s="1407"/>
      <c r="P52" s="1378"/>
      <c r="Q52" s="1379"/>
      <c r="R52" s="1380"/>
      <c r="S52" s="1380"/>
      <c r="T52" s="1380"/>
      <c r="U52" s="1380"/>
      <c r="V52" s="1380"/>
    </row>
    <row r="53" spans="1:22" s="1372" customFormat="1">
      <c r="A53" s="1402" t="s">
        <v>37</v>
      </c>
      <c r="B53" s="1402" t="s">
        <v>37</v>
      </c>
      <c r="C53" s="1362">
        <v>2014</v>
      </c>
      <c r="D53" s="1403" t="s">
        <v>1081</v>
      </c>
      <c r="E53" s="1404">
        <v>1</v>
      </c>
      <c r="F53" s="1409" t="s">
        <v>20</v>
      </c>
      <c r="G53" s="1365" t="s">
        <v>1014</v>
      </c>
      <c r="H53" s="1365" t="s">
        <v>1080</v>
      </c>
      <c r="I53" s="1375" t="s">
        <v>1176</v>
      </c>
      <c r="J53" s="1365" t="s">
        <v>957</v>
      </c>
      <c r="K53" s="1389">
        <v>2.5000000000000001E-2</v>
      </c>
      <c r="L53" s="1405">
        <v>500</v>
      </c>
      <c r="M53" s="1394">
        <v>515</v>
      </c>
      <c r="N53" s="1395">
        <v>1.03</v>
      </c>
      <c r="O53" s="1407"/>
      <c r="P53" s="1378"/>
      <c r="Q53" s="1379"/>
      <c r="R53" s="1380"/>
      <c r="S53" s="1380"/>
      <c r="T53" s="1380"/>
      <c r="U53" s="1380"/>
      <c r="V53" s="1380"/>
    </row>
    <row r="54" spans="1:22" s="1372" customFormat="1">
      <c r="A54" s="1402" t="s">
        <v>37</v>
      </c>
      <c r="B54" s="1402" t="s">
        <v>37</v>
      </c>
      <c r="C54" s="1362">
        <v>2014</v>
      </c>
      <c r="D54" s="1403" t="s">
        <v>1081</v>
      </c>
      <c r="E54" s="1404">
        <v>1</v>
      </c>
      <c r="F54" s="1409" t="s">
        <v>20</v>
      </c>
      <c r="G54" s="1365" t="s">
        <v>1014</v>
      </c>
      <c r="H54" s="1365" t="s">
        <v>1080</v>
      </c>
      <c r="I54" s="1375" t="s">
        <v>1177</v>
      </c>
      <c r="J54" s="1365" t="s">
        <v>957</v>
      </c>
      <c r="K54" s="1389">
        <v>2.5000000000000001E-2</v>
      </c>
      <c r="L54" s="1405">
        <v>500</v>
      </c>
      <c r="M54" s="1394">
        <v>1060</v>
      </c>
      <c r="N54" s="1395">
        <v>2.12</v>
      </c>
      <c r="O54" s="1407"/>
      <c r="P54" s="1378"/>
      <c r="Q54" s="1379"/>
      <c r="R54" s="1380"/>
      <c r="S54" s="1380"/>
      <c r="T54" s="1380"/>
      <c r="U54" s="1380"/>
      <c r="V54" s="1380"/>
    </row>
    <row r="55" spans="1:22" s="1372" customFormat="1">
      <c r="A55" s="1402" t="s">
        <v>37</v>
      </c>
      <c r="B55" s="1402" t="s">
        <v>37</v>
      </c>
      <c r="C55" s="1362">
        <v>2014</v>
      </c>
      <c r="D55" s="1403" t="s">
        <v>1081</v>
      </c>
      <c r="E55" s="1404">
        <v>1</v>
      </c>
      <c r="F55" s="1409" t="s">
        <v>20</v>
      </c>
      <c r="G55" s="1365" t="s">
        <v>1014</v>
      </c>
      <c r="H55" s="1365" t="s">
        <v>1080</v>
      </c>
      <c r="I55" s="1375" t="s">
        <v>1178</v>
      </c>
      <c r="J55" s="1365" t="s">
        <v>957</v>
      </c>
      <c r="K55" s="1389">
        <v>2.5000000000000001E-2</v>
      </c>
      <c r="L55" s="1405">
        <v>500</v>
      </c>
      <c r="M55" s="1394">
        <v>1021</v>
      </c>
      <c r="N55" s="1395">
        <v>2.0419999999999998</v>
      </c>
      <c r="O55" s="1407"/>
      <c r="P55" s="1378"/>
      <c r="Q55" s="1379"/>
      <c r="R55" s="1380"/>
      <c r="S55" s="1380"/>
      <c r="T55" s="1380"/>
      <c r="U55" s="1380"/>
      <c r="V55" s="1380"/>
    </row>
    <row r="56" spans="1:22" s="1372" customFormat="1">
      <c r="A56" s="1402" t="s">
        <v>37</v>
      </c>
      <c r="B56" s="1402" t="s">
        <v>37</v>
      </c>
      <c r="C56" s="1362">
        <v>2014</v>
      </c>
      <c r="D56" s="1403" t="s">
        <v>1081</v>
      </c>
      <c r="E56" s="1404">
        <v>1</v>
      </c>
      <c r="F56" s="1409" t="s">
        <v>20</v>
      </c>
      <c r="G56" s="1365" t="s">
        <v>1014</v>
      </c>
      <c r="H56" s="1365" t="s">
        <v>1080</v>
      </c>
      <c r="I56" s="1375" t="s">
        <v>1178</v>
      </c>
      <c r="J56" s="1365" t="s">
        <v>957</v>
      </c>
      <c r="K56" s="1389">
        <v>2.5000000000000001E-2</v>
      </c>
      <c r="L56" s="1405">
        <v>500</v>
      </c>
      <c r="M56" s="1394">
        <v>1021</v>
      </c>
      <c r="N56" s="1395">
        <v>2.0419999999999998</v>
      </c>
      <c r="O56" s="1407"/>
      <c r="P56" s="1378"/>
      <c r="Q56" s="1379"/>
      <c r="R56" s="1380"/>
      <c r="S56" s="1380"/>
      <c r="T56" s="1380"/>
      <c r="U56" s="1380"/>
      <c r="V56" s="1380"/>
    </row>
    <row r="57" spans="1:22" s="1372" customFormat="1">
      <c r="A57" s="1402" t="s">
        <v>37</v>
      </c>
      <c r="B57" s="1402" t="s">
        <v>37</v>
      </c>
      <c r="C57" s="1362">
        <v>2014</v>
      </c>
      <c r="D57" s="1403" t="s">
        <v>1081</v>
      </c>
      <c r="E57" s="1404">
        <v>1</v>
      </c>
      <c r="F57" s="1409" t="s">
        <v>20</v>
      </c>
      <c r="G57" s="1365" t="s">
        <v>1014</v>
      </c>
      <c r="H57" s="1365" t="s">
        <v>1179</v>
      </c>
      <c r="I57" s="1375" t="s">
        <v>1174</v>
      </c>
      <c r="J57" s="1365" t="s">
        <v>957</v>
      </c>
      <c r="K57" s="1389">
        <v>2.5000000000000001E-2</v>
      </c>
      <c r="L57" s="1405">
        <v>1000</v>
      </c>
      <c r="M57" s="1394">
        <v>2378</v>
      </c>
      <c r="N57" s="1395">
        <v>2.3780000000000001</v>
      </c>
      <c r="O57" s="1407"/>
      <c r="P57" s="1378"/>
      <c r="Q57" s="1379"/>
      <c r="R57" s="1380"/>
      <c r="S57" s="1380"/>
      <c r="T57" s="1380"/>
      <c r="U57" s="1380"/>
      <c r="V57" s="1380"/>
    </row>
    <row r="58" spans="1:22" s="1372" customFormat="1">
      <c r="A58" s="1402" t="s">
        <v>37</v>
      </c>
      <c r="B58" s="1402" t="s">
        <v>37</v>
      </c>
      <c r="C58" s="1362">
        <v>2014</v>
      </c>
      <c r="D58" s="1403" t="s">
        <v>1081</v>
      </c>
      <c r="E58" s="1404">
        <v>1</v>
      </c>
      <c r="F58" s="1409" t="s">
        <v>20</v>
      </c>
      <c r="G58" s="1365" t="s">
        <v>1014</v>
      </c>
      <c r="H58" s="1365" t="s">
        <v>1179</v>
      </c>
      <c r="I58" s="1375" t="s">
        <v>1176</v>
      </c>
      <c r="J58" s="1365" t="s">
        <v>957</v>
      </c>
      <c r="K58" s="1389">
        <v>2.5000000000000001E-2</v>
      </c>
      <c r="L58" s="1405">
        <v>1500</v>
      </c>
      <c r="M58" s="1394">
        <v>292</v>
      </c>
      <c r="N58" s="1395">
        <v>0.19466666666666665</v>
      </c>
      <c r="O58" s="1407"/>
      <c r="P58" s="1378"/>
      <c r="Q58" s="1379"/>
      <c r="R58" s="1380"/>
      <c r="S58" s="1380"/>
      <c r="T58" s="1380"/>
      <c r="U58" s="1380"/>
      <c r="V58" s="1380"/>
    </row>
    <row r="59" spans="1:22" s="1372" customFormat="1">
      <c r="A59" s="1402" t="s">
        <v>37</v>
      </c>
      <c r="B59" s="1402" t="s">
        <v>37</v>
      </c>
      <c r="C59" s="1362">
        <v>2014</v>
      </c>
      <c r="D59" s="1403" t="s">
        <v>1081</v>
      </c>
      <c r="E59" s="1404">
        <v>1</v>
      </c>
      <c r="F59" s="1409" t="s">
        <v>20</v>
      </c>
      <c r="G59" s="1365" t="s">
        <v>1014</v>
      </c>
      <c r="H59" s="1365" t="s">
        <v>1179</v>
      </c>
      <c r="I59" s="1375" t="s">
        <v>1177</v>
      </c>
      <c r="J59" s="1365" t="s">
        <v>957</v>
      </c>
      <c r="K59" s="1389">
        <v>2.5000000000000001E-2</v>
      </c>
      <c r="L59" s="1405">
        <v>1500</v>
      </c>
      <c r="M59" s="1394">
        <v>2378</v>
      </c>
      <c r="N59" s="1395">
        <v>1.5853333333333333</v>
      </c>
      <c r="O59" s="1407"/>
      <c r="P59" s="1378"/>
      <c r="Q59" s="1379"/>
      <c r="R59" s="1380"/>
      <c r="S59" s="1380"/>
      <c r="T59" s="1380"/>
      <c r="U59" s="1380"/>
      <c r="V59" s="1380"/>
    </row>
    <row r="60" spans="1:22" s="1372" customFormat="1">
      <c r="A60" s="1402" t="s">
        <v>37</v>
      </c>
      <c r="B60" s="1402" t="s">
        <v>37</v>
      </c>
      <c r="C60" s="1362">
        <v>2014</v>
      </c>
      <c r="D60" s="1403" t="s">
        <v>1081</v>
      </c>
      <c r="E60" s="1404">
        <v>1</v>
      </c>
      <c r="F60" s="1409" t="s">
        <v>20</v>
      </c>
      <c r="G60" s="1365" t="s">
        <v>1014</v>
      </c>
      <c r="H60" s="1365" t="s">
        <v>1179</v>
      </c>
      <c r="I60" s="1375" t="s">
        <v>1178</v>
      </c>
      <c r="J60" s="1365" t="s">
        <v>957</v>
      </c>
      <c r="K60" s="1389">
        <v>2.5000000000000001E-2</v>
      </c>
      <c r="L60" s="1405">
        <v>1500</v>
      </c>
      <c r="M60" s="1394">
        <v>2363</v>
      </c>
      <c r="N60" s="1395">
        <v>1.5753333333333333</v>
      </c>
      <c r="O60" s="1407"/>
      <c r="P60" s="1378"/>
      <c r="Q60" s="1379"/>
      <c r="R60" s="1380"/>
      <c r="S60" s="1380"/>
      <c r="T60" s="1380"/>
      <c r="U60" s="1380"/>
      <c r="V60" s="1380"/>
    </row>
    <row r="61" spans="1:22" s="1372" customFormat="1">
      <c r="A61" s="1402" t="s">
        <v>37</v>
      </c>
      <c r="B61" s="1402" t="s">
        <v>37</v>
      </c>
      <c r="C61" s="1362">
        <v>2014</v>
      </c>
      <c r="D61" s="1403" t="s">
        <v>1164</v>
      </c>
      <c r="E61" s="1404">
        <v>1</v>
      </c>
      <c r="F61" s="1409" t="s">
        <v>20</v>
      </c>
      <c r="G61" s="1365" t="s">
        <v>1014</v>
      </c>
      <c r="H61" s="1365" t="s">
        <v>1180</v>
      </c>
      <c r="I61" s="1375" t="s">
        <v>1174</v>
      </c>
      <c r="J61" s="1365" t="s">
        <v>957</v>
      </c>
      <c r="K61" s="1389">
        <v>2.5000000000000001E-2</v>
      </c>
      <c r="L61" s="1405">
        <v>670</v>
      </c>
      <c r="M61" s="1394">
        <v>785</v>
      </c>
      <c r="N61" s="1395">
        <v>1.1716417910447761</v>
      </c>
      <c r="O61" s="1407"/>
      <c r="P61" s="1410"/>
      <c r="Q61" s="1379"/>
      <c r="R61" s="1380"/>
      <c r="S61" s="1380"/>
      <c r="T61" s="1380"/>
      <c r="U61" s="1380"/>
      <c r="V61" s="1380"/>
    </row>
    <row r="62" spans="1:22" s="1372" customFormat="1">
      <c r="A62" s="1402" t="s">
        <v>37</v>
      </c>
      <c r="B62" s="1402" t="s">
        <v>37</v>
      </c>
      <c r="C62" s="1362">
        <v>2014</v>
      </c>
      <c r="D62" s="1403" t="s">
        <v>1164</v>
      </c>
      <c r="E62" s="1404">
        <v>1</v>
      </c>
      <c r="F62" s="1409" t="s">
        <v>20</v>
      </c>
      <c r="G62" s="1365" t="s">
        <v>1014</v>
      </c>
      <c r="H62" s="1365" t="s">
        <v>1180</v>
      </c>
      <c r="I62" s="1375" t="s">
        <v>1176</v>
      </c>
      <c r="J62" s="1365" t="s">
        <v>957</v>
      </c>
      <c r="K62" s="1389">
        <v>2.5000000000000001E-2</v>
      </c>
      <c r="L62" s="1405">
        <v>200</v>
      </c>
      <c r="M62" s="1394">
        <v>637</v>
      </c>
      <c r="N62" s="1395">
        <v>3.1850000000000001</v>
      </c>
      <c r="O62" s="1407"/>
      <c r="P62" s="1410"/>
      <c r="Q62" s="1379"/>
      <c r="R62" s="1380"/>
      <c r="S62" s="1380"/>
      <c r="T62" s="1380"/>
      <c r="U62" s="1380"/>
      <c r="V62" s="1380"/>
    </row>
    <row r="63" spans="1:22" s="1372" customFormat="1">
      <c r="A63" s="1402" t="s">
        <v>37</v>
      </c>
      <c r="B63" s="1402" t="s">
        <v>37</v>
      </c>
      <c r="C63" s="1362">
        <v>2014</v>
      </c>
      <c r="D63" s="1403" t="s">
        <v>1164</v>
      </c>
      <c r="E63" s="1404">
        <v>1</v>
      </c>
      <c r="F63" s="1409" t="s">
        <v>20</v>
      </c>
      <c r="G63" s="1365" t="s">
        <v>1014</v>
      </c>
      <c r="H63" s="1365" t="s">
        <v>1180</v>
      </c>
      <c r="I63" s="1375" t="s">
        <v>1177</v>
      </c>
      <c r="J63" s="1365" t="s">
        <v>957</v>
      </c>
      <c r="K63" s="1389">
        <v>2.5000000000000001E-2</v>
      </c>
      <c r="L63" s="1405">
        <v>200</v>
      </c>
      <c r="M63" s="1394">
        <v>655</v>
      </c>
      <c r="N63" s="1395">
        <v>3.2749999999999999</v>
      </c>
      <c r="O63" s="1407"/>
      <c r="P63" s="1410"/>
      <c r="Q63" s="1379"/>
      <c r="R63" s="1380"/>
      <c r="S63" s="1380"/>
      <c r="T63" s="1380"/>
      <c r="U63" s="1380"/>
      <c r="V63" s="1380"/>
    </row>
    <row r="64" spans="1:22" s="1372" customFormat="1">
      <c r="A64" s="1402" t="s">
        <v>37</v>
      </c>
      <c r="B64" s="1402" t="s">
        <v>37</v>
      </c>
      <c r="C64" s="1362">
        <v>2014</v>
      </c>
      <c r="D64" s="1403" t="s">
        <v>1164</v>
      </c>
      <c r="E64" s="1404">
        <v>1</v>
      </c>
      <c r="F64" s="1409" t="s">
        <v>20</v>
      </c>
      <c r="G64" s="1365" t="s">
        <v>1014</v>
      </c>
      <c r="H64" s="1365" t="s">
        <v>1180</v>
      </c>
      <c r="I64" s="1375" t="s">
        <v>1178</v>
      </c>
      <c r="J64" s="1365" t="s">
        <v>957</v>
      </c>
      <c r="K64" s="1389">
        <v>2.5000000000000001E-2</v>
      </c>
      <c r="L64" s="1405">
        <v>200</v>
      </c>
      <c r="M64" s="1394">
        <v>655</v>
      </c>
      <c r="N64" s="1395">
        <v>3.2749999999999999</v>
      </c>
      <c r="O64" s="1407"/>
      <c r="P64" s="1410"/>
      <c r="Q64" s="1379"/>
      <c r="R64" s="1380"/>
      <c r="S64" s="1380"/>
      <c r="T64" s="1380"/>
      <c r="U64" s="1380"/>
      <c r="V64" s="1380"/>
    </row>
    <row r="65" spans="1:22" s="1372" customFormat="1">
      <c r="A65" s="1402" t="s">
        <v>37</v>
      </c>
      <c r="B65" s="1402" t="s">
        <v>37</v>
      </c>
      <c r="C65" s="1362">
        <v>2014</v>
      </c>
      <c r="D65" s="1403" t="s">
        <v>1165</v>
      </c>
      <c r="E65" s="1404">
        <v>1</v>
      </c>
      <c r="F65" s="1409" t="s">
        <v>20</v>
      </c>
      <c r="G65" s="1365" t="s">
        <v>1014</v>
      </c>
      <c r="H65" s="1365" t="s">
        <v>1180</v>
      </c>
      <c r="I65" s="1375" t="s">
        <v>1174</v>
      </c>
      <c r="J65" s="1365" t="s">
        <v>957</v>
      </c>
      <c r="K65" s="1389">
        <v>2.5000000000000001E-2</v>
      </c>
      <c r="L65" s="1405">
        <v>400</v>
      </c>
      <c r="M65" s="1394">
        <v>755</v>
      </c>
      <c r="N65" s="1395">
        <v>1.8875</v>
      </c>
      <c r="O65" s="1407"/>
      <c r="P65" s="1410"/>
      <c r="Q65" s="1379"/>
      <c r="R65" s="1380"/>
      <c r="S65" s="1380"/>
      <c r="T65" s="1380"/>
      <c r="U65" s="1380"/>
      <c r="V65" s="1380"/>
    </row>
    <row r="66" spans="1:22" s="1372" customFormat="1">
      <c r="A66" s="1402" t="s">
        <v>37</v>
      </c>
      <c r="B66" s="1402" t="s">
        <v>37</v>
      </c>
      <c r="C66" s="1362">
        <v>2014</v>
      </c>
      <c r="D66" s="1403" t="s">
        <v>1165</v>
      </c>
      <c r="E66" s="1404">
        <v>1</v>
      </c>
      <c r="F66" s="1409" t="s">
        <v>20</v>
      </c>
      <c r="G66" s="1365" t="s">
        <v>1014</v>
      </c>
      <c r="H66" s="1365" t="s">
        <v>1180</v>
      </c>
      <c r="I66" s="1375" t="s">
        <v>1176</v>
      </c>
      <c r="J66" s="1365" t="s">
        <v>957</v>
      </c>
      <c r="K66" s="1389">
        <v>2.5000000000000001E-2</v>
      </c>
      <c r="L66" s="1405">
        <v>50</v>
      </c>
      <c r="M66" s="1394">
        <v>219</v>
      </c>
      <c r="N66" s="1395">
        <v>4.38</v>
      </c>
      <c r="O66" s="1407"/>
      <c r="P66" s="1410"/>
      <c r="Q66" s="1379"/>
      <c r="R66" s="1380"/>
      <c r="S66" s="1380"/>
      <c r="T66" s="1380"/>
      <c r="U66" s="1380"/>
      <c r="V66" s="1380"/>
    </row>
    <row r="67" spans="1:22" s="1372" customFormat="1">
      <c r="A67" s="1402" t="s">
        <v>37</v>
      </c>
      <c r="B67" s="1402" t="s">
        <v>37</v>
      </c>
      <c r="C67" s="1362">
        <v>2014</v>
      </c>
      <c r="D67" s="1403" t="s">
        <v>1165</v>
      </c>
      <c r="E67" s="1404">
        <v>1</v>
      </c>
      <c r="F67" s="1409" t="s">
        <v>20</v>
      </c>
      <c r="G67" s="1365" t="s">
        <v>1014</v>
      </c>
      <c r="H67" s="1365" t="s">
        <v>1180</v>
      </c>
      <c r="I67" s="1375" t="s">
        <v>1177</v>
      </c>
      <c r="J67" s="1365" t="s">
        <v>957</v>
      </c>
      <c r="K67" s="1389">
        <v>2.5000000000000001E-2</v>
      </c>
      <c r="L67" s="1405">
        <v>50</v>
      </c>
      <c r="M67" s="1394">
        <v>405</v>
      </c>
      <c r="N67" s="1395">
        <v>8.1</v>
      </c>
      <c r="O67" s="1407"/>
      <c r="P67" s="1410"/>
      <c r="Q67" s="1379"/>
      <c r="R67" s="1380"/>
      <c r="S67" s="1380"/>
      <c r="T67" s="1380"/>
      <c r="U67" s="1380"/>
      <c r="V67" s="1380"/>
    </row>
    <row r="68" spans="1:22" s="1372" customFormat="1">
      <c r="A68" s="1402" t="s">
        <v>37</v>
      </c>
      <c r="B68" s="1402" t="s">
        <v>37</v>
      </c>
      <c r="C68" s="1362">
        <v>2014</v>
      </c>
      <c r="D68" s="1403" t="s">
        <v>1165</v>
      </c>
      <c r="E68" s="1404">
        <v>1</v>
      </c>
      <c r="F68" s="1409" t="s">
        <v>20</v>
      </c>
      <c r="G68" s="1365" t="s">
        <v>1014</v>
      </c>
      <c r="H68" s="1365" t="s">
        <v>1180</v>
      </c>
      <c r="I68" s="1375" t="s">
        <v>1178</v>
      </c>
      <c r="J68" s="1365" t="s">
        <v>957</v>
      </c>
      <c r="K68" s="1389">
        <v>2.5000000000000001E-2</v>
      </c>
      <c r="L68" s="1405">
        <v>50</v>
      </c>
      <c r="M68" s="1394">
        <v>405</v>
      </c>
      <c r="N68" s="1395">
        <v>8.1</v>
      </c>
      <c r="O68" s="1407"/>
      <c r="P68" s="1410"/>
      <c r="Q68" s="1379"/>
      <c r="R68" s="1380"/>
      <c r="S68" s="1380"/>
      <c r="T68" s="1380"/>
      <c r="U68" s="1380"/>
      <c r="V68" s="1380"/>
    </row>
    <row r="69" spans="1:22" s="1372" customFormat="1">
      <c r="A69" s="1402" t="s">
        <v>37</v>
      </c>
      <c r="B69" s="1402" t="s">
        <v>37</v>
      </c>
      <c r="C69" s="1362">
        <v>2014</v>
      </c>
      <c r="D69" s="1403" t="s">
        <v>1164</v>
      </c>
      <c r="E69" s="1404">
        <v>1</v>
      </c>
      <c r="F69" s="1409" t="s">
        <v>20</v>
      </c>
      <c r="G69" s="1365" t="s">
        <v>1014</v>
      </c>
      <c r="H69" s="1365" t="s">
        <v>1080</v>
      </c>
      <c r="I69" s="1375" t="s">
        <v>1174</v>
      </c>
      <c r="J69" s="1365" t="s">
        <v>957</v>
      </c>
      <c r="K69" s="1389">
        <v>2.5000000000000001E-2</v>
      </c>
      <c r="L69" s="1405">
        <v>400</v>
      </c>
      <c r="M69" s="1394">
        <v>1069</v>
      </c>
      <c r="N69" s="1395">
        <v>2.6724999999999999</v>
      </c>
      <c r="O69" s="1407"/>
      <c r="P69" s="1410"/>
      <c r="Q69" s="1379"/>
      <c r="R69" s="1380"/>
      <c r="S69" s="1380"/>
      <c r="T69" s="1380"/>
      <c r="U69" s="1380"/>
      <c r="V69" s="1380"/>
    </row>
    <row r="70" spans="1:22" s="1372" customFormat="1">
      <c r="A70" s="1402" t="s">
        <v>37</v>
      </c>
      <c r="B70" s="1402" t="s">
        <v>37</v>
      </c>
      <c r="C70" s="1362">
        <v>2014</v>
      </c>
      <c r="D70" s="1403" t="s">
        <v>1164</v>
      </c>
      <c r="E70" s="1404">
        <v>1</v>
      </c>
      <c r="F70" s="1409" t="s">
        <v>20</v>
      </c>
      <c r="G70" s="1365" t="s">
        <v>1014</v>
      </c>
      <c r="H70" s="1365" t="s">
        <v>1080</v>
      </c>
      <c r="I70" s="1375" t="s">
        <v>1176</v>
      </c>
      <c r="J70" s="1365" t="s">
        <v>957</v>
      </c>
      <c r="K70" s="1389">
        <v>2.5000000000000001E-2</v>
      </c>
      <c r="L70" s="1405">
        <v>250</v>
      </c>
      <c r="M70" s="1394">
        <v>305</v>
      </c>
      <c r="N70" s="1395">
        <v>1.22</v>
      </c>
      <c r="O70" s="1407"/>
      <c r="P70" s="1410"/>
      <c r="Q70" s="1379"/>
      <c r="R70" s="1380"/>
      <c r="S70" s="1380"/>
      <c r="T70" s="1380"/>
      <c r="U70" s="1380"/>
      <c r="V70" s="1380"/>
    </row>
    <row r="71" spans="1:22" s="1372" customFormat="1">
      <c r="A71" s="1402" t="s">
        <v>37</v>
      </c>
      <c r="B71" s="1402" t="s">
        <v>37</v>
      </c>
      <c r="C71" s="1362">
        <v>2014</v>
      </c>
      <c r="D71" s="1403" t="s">
        <v>1164</v>
      </c>
      <c r="E71" s="1404">
        <v>1</v>
      </c>
      <c r="F71" s="1409" t="s">
        <v>20</v>
      </c>
      <c r="G71" s="1365" t="s">
        <v>1014</v>
      </c>
      <c r="H71" s="1365" t="s">
        <v>1080</v>
      </c>
      <c r="I71" s="1375" t="s">
        <v>1177</v>
      </c>
      <c r="J71" s="1365" t="s">
        <v>957</v>
      </c>
      <c r="K71" s="1389">
        <v>2.5000000000000001E-2</v>
      </c>
      <c r="L71" s="1405">
        <v>250</v>
      </c>
      <c r="M71" s="1394">
        <v>304</v>
      </c>
      <c r="N71" s="1395">
        <v>1.216</v>
      </c>
      <c r="O71" s="1407"/>
      <c r="P71" s="1410"/>
      <c r="Q71" s="1379"/>
      <c r="R71" s="1380"/>
      <c r="S71" s="1380"/>
      <c r="T71" s="1380"/>
      <c r="U71" s="1380"/>
      <c r="V71" s="1380"/>
    </row>
    <row r="72" spans="1:22" s="1372" customFormat="1">
      <c r="A72" s="1402" t="s">
        <v>37</v>
      </c>
      <c r="B72" s="1402" t="s">
        <v>37</v>
      </c>
      <c r="C72" s="1362">
        <v>2014</v>
      </c>
      <c r="D72" s="1403" t="s">
        <v>1164</v>
      </c>
      <c r="E72" s="1404">
        <v>1</v>
      </c>
      <c r="F72" s="1409" t="s">
        <v>20</v>
      </c>
      <c r="G72" s="1365" t="s">
        <v>1014</v>
      </c>
      <c r="H72" s="1365" t="s">
        <v>1080</v>
      </c>
      <c r="I72" s="1375" t="s">
        <v>1178</v>
      </c>
      <c r="J72" s="1365" t="s">
        <v>957</v>
      </c>
      <c r="K72" s="1389">
        <v>2.5000000000000001E-2</v>
      </c>
      <c r="L72" s="1405">
        <v>250</v>
      </c>
      <c r="M72" s="1394">
        <v>304</v>
      </c>
      <c r="N72" s="1395">
        <v>1.216</v>
      </c>
      <c r="O72" s="1407"/>
      <c r="P72" s="1410"/>
      <c r="Q72" s="1379"/>
      <c r="R72" s="1380"/>
      <c r="S72" s="1380"/>
      <c r="T72" s="1380"/>
      <c r="U72" s="1380"/>
      <c r="V72" s="1380"/>
    </row>
    <row r="73" spans="1:22" s="1372" customFormat="1">
      <c r="A73" s="1402" t="s">
        <v>37</v>
      </c>
      <c r="B73" s="1402" t="s">
        <v>37</v>
      </c>
      <c r="C73" s="1362">
        <v>2014</v>
      </c>
      <c r="D73" s="1403" t="s">
        <v>1165</v>
      </c>
      <c r="E73" s="1404">
        <v>1</v>
      </c>
      <c r="F73" s="1409" t="s">
        <v>20</v>
      </c>
      <c r="G73" s="1365" t="s">
        <v>1014</v>
      </c>
      <c r="H73" s="1365" t="s">
        <v>1080</v>
      </c>
      <c r="I73" s="1375" t="s">
        <v>1174</v>
      </c>
      <c r="J73" s="1365" t="s">
        <v>957</v>
      </c>
      <c r="K73" s="1389">
        <v>2.5000000000000001E-2</v>
      </c>
      <c r="L73" s="1405">
        <v>200</v>
      </c>
      <c r="M73" s="1394">
        <v>572</v>
      </c>
      <c r="N73" s="1395">
        <v>2.86</v>
      </c>
      <c r="O73" s="1407"/>
      <c r="P73" s="1410"/>
      <c r="Q73" s="1379"/>
      <c r="R73" s="1380"/>
      <c r="S73" s="1380"/>
      <c r="T73" s="1380"/>
      <c r="U73" s="1380"/>
      <c r="V73" s="1380"/>
    </row>
    <row r="74" spans="1:22" s="1372" customFormat="1">
      <c r="A74" s="1402" t="s">
        <v>37</v>
      </c>
      <c r="B74" s="1402" t="s">
        <v>37</v>
      </c>
      <c r="C74" s="1362">
        <v>2014</v>
      </c>
      <c r="D74" s="1403" t="s">
        <v>1165</v>
      </c>
      <c r="E74" s="1404">
        <v>1</v>
      </c>
      <c r="F74" s="1409" t="s">
        <v>20</v>
      </c>
      <c r="G74" s="1365" t="s">
        <v>1014</v>
      </c>
      <c r="H74" s="1365" t="s">
        <v>1080</v>
      </c>
      <c r="I74" s="1375" t="s">
        <v>1176</v>
      </c>
      <c r="J74" s="1365" t="s">
        <v>957</v>
      </c>
      <c r="K74" s="1389">
        <v>2.5000000000000001E-2</v>
      </c>
      <c r="L74" s="1405">
        <v>100</v>
      </c>
      <c r="M74" s="1394">
        <v>243</v>
      </c>
      <c r="N74" s="1395">
        <v>2.4300000000000002</v>
      </c>
      <c r="O74" s="1407"/>
      <c r="P74" s="1410"/>
      <c r="Q74" s="1379"/>
      <c r="R74" s="1380"/>
      <c r="S74" s="1380"/>
      <c r="T74" s="1380"/>
      <c r="U74" s="1380"/>
      <c r="V74" s="1380"/>
    </row>
    <row r="75" spans="1:22" s="1372" customFormat="1">
      <c r="A75" s="1402" t="s">
        <v>37</v>
      </c>
      <c r="B75" s="1402" t="s">
        <v>37</v>
      </c>
      <c r="C75" s="1362">
        <v>2014</v>
      </c>
      <c r="D75" s="1403" t="s">
        <v>1165</v>
      </c>
      <c r="E75" s="1404">
        <v>1</v>
      </c>
      <c r="F75" s="1409" t="s">
        <v>20</v>
      </c>
      <c r="G75" s="1365" t="s">
        <v>1014</v>
      </c>
      <c r="H75" s="1365" t="s">
        <v>1080</v>
      </c>
      <c r="I75" s="1375" t="s">
        <v>1177</v>
      </c>
      <c r="J75" s="1365" t="s">
        <v>957</v>
      </c>
      <c r="K75" s="1389">
        <v>2.5000000000000001E-2</v>
      </c>
      <c r="L75" s="1405">
        <v>100</v>
      </c>
      <c r="M75" s="1394">
        <v>243</v>
      </c>
      <c r="N75" s="1395">
        <v>2.4300000000000002</v>
      </c>
      <c r="O75" s="1407"/>
      <c r="P75" s="1410"/>
      <c r="Q75" s="1379"/>
      <c r="R75" s="1380"/>
      <c r="S75" s="1380"/>
      <c r="T75" s="1380"/>
      <c r="U75" s="1380"/>
      <c r="V75" s="1380"/>
    </row>
    <row r="76" spans="1:22" s="1372" customFormat="1">
      <c r="A76" s="1402" t="s">
        <v>37</v>
      </c>
      <c r="B76" s="1402" t="s">
        <v>37</v>
      </c>
      <c r="C76" s="1362">
        <v>2014</v>
      </c>
      <c r="D76" s="1403" t="s">
        <v>1165</v>
      </c>
      <c r="E76" s="1404">
        <v>1</v>
      </c>
      <c r="F76" s="1409" t="s">
        <v>20</v>
      </c>
      <c r="G76" s="1365" t="s">
        <v>1014</v>
      </c>
      <c r="H76" s="1365" t="s">
        <v>1080</v>
      </c>
      <c r="I76" s="1375" t="s">
        <v>1178</v>
      </c>
      <c r="J76" s="1365" t="s">
        <v>957</v>
      </c>
      <c r="K76" s="1389">
        <v>2.5000000000000001E-2</v>
      </c>
      <c r="L76" s="1405">
        <v>100</v>
      </c>
      <c r="M76" s="1394">
        <v>243</v>
      </c>
      <c r="N76" s="1395">
        <v>2.4300000000000002</v>
      </c>
      <c r="O76" s="1407"/>
      <c r="P76" s="1410"/>
      <c r="Q76" s="1379"/>
      <c r="R76" s="1380"/>
      <c r="S76" s="1380"/>
      <c r="T76" s="1380"/>
      <c r="U76" s="1380"/>
      <c r="V76" s="1380"/>
    </row>
    <row r="77" spans="1:22" s="1372" customFormat="1">
      <c r="A77" s="1365" t="s">
        <v>37</v>
      </c>
      <c r="B77" s="1365" t="s">
        <v>37</v>
      </c>
      <c r="C77" s="1362">
        <v>2014</v>
      </c>
      <c r="D77" s="1381" t="s">
        <v>82</v>
      </c>
      <c r="E77" s="1365">
        <v>1</v>
      </c>
      <c r="F77" s="1365" t="s">
        <v>20</v>
      </c>
      <c r="G77" s="1365" t="s">
        <v>1014</v>
      </c>
      <c r="H77" s="1365" t="s">
        <v>1181</v>
      </c>
      <c r="I77" s="1375" t="s">
        <v>1174</v>
      </c>
      <c r="J77" s="1365" t="s">
        <v>957</v>
      </c>
      <c r="K77" s="1365">
        <v>2.5000000000000001E-2</v>
      </c>
      <c r="L77" s="1365">
        <v>600</v>
      </c>
      <c r="M77" s="1394">
        <v>2884</v>
      </c>
      <c r="N77" s="1395">
        <v>4.8066666666666666</v>
      </c>
      <c r="O77" s="1407"/>
      <c r="P77" s="1410"/>
      <c r="Q77" s="1379"/>
      <c r="R77" s="1380"/>
      <c r="S77" s="1380"/>
      <c r="T77" s="1380"/>
      <c r="U77" s="1380"/>
      <c r="V77" s="1380"/>
    </row>
    <row r="78" spans="1:22" s="1372" customFormat="1">
      <c r="A78" s="1365" t="s">
        <v>37</v>
      </c>
      <c r="B78" s="1365" t="s">
        <v>37</v>
      </c>
      <c r="C78" s="1362">
        <v>2014</v>
      </c>
      <c r="D78" s="1381" t="s">
        <v>82</v>
      </c>
      <c r="E78" s="1365">
        <v>1</v>
      </c>
      <c r="F78" s="1365" t="s">
        <v>20</v>
      </c>
      <c r="G78" s="1365" t="s">
        <v>1014</v>
      </c>
      <c r="H78" s="1365" t="s">
        <v>1181</v>
      </c>
      <c r="I78" s="1411" t="s">
        <v>94</v>
      </c>
      <c r="J78" s="1365" t="s">
        <v>957</v>
      </c>
      <c r="K78" s="1365">
        <v>2.5000000000000001E-2</v>
      </c>
      <c r="L78" s="1365">
        <v>1000</v>
      </c>
      <c r="M78" s="1394">
        <v>2151</v>
      </c>
      <c r="N78" s="1395">
        <v>2.1509999999999998</v>
      </c>
      <c r="O78" s="1407"/>
      <c r="P78" s="1410"/>
      <c r="Q78" s="1379"/>
      <c r="R78" s="1380"/>
      <c r="S78" s="1380"/>
      <c r="T78" s="1380"/>
      <c r="U78" s="1380"/>
      <c r="V78" s="1380"/>
    </row>
    <row r="79" spans="1:22" s="1372" customFormat="1">
      <c r="A79" s="1365" t="s">
        <v>37</v>
      </c>
      <c r="B79" s="1365" t="s">
        <v>37</v>
      </c>
      <c r="C79" s="1362">
        <v>2014</v>
      </c>
      <c r="D79" s="1381" t="s">
        <v>82</v>
      </c>
      <c r="E79" s="1365">
        <v>1</v>
      </c>
      <c r="F79" s="1365" t="s">
        <v>20</v>
      </c>
      <c r="G79" s="1365" t="s">
        <v>1014</v>
      </c>
      <c r="H79" s="1365" t="s">
        <v>1181</v>
      </c>
      <c r="I79" s="1393" t="s">
        <v>96</v>
      </c>
      <c r="J79" s="1365" t="s">
        <v>957</v>
      </c>
      <c r="K79" s="1365">
        <v>2.5000000000000001E-2</v>
      </c>
      <c r="L79" s="1365">
        <v>1000</v>
      </c>
      <c r="M79" s="1394">
        <v>2246</v>
      </c>
      <c r="N79" s="1395">
        <v>2.246</v>
      </c>
      <c r="O79" s="1407"/>
      <c r="P79" s="1410"/>
      <c r="Q79" s="1379"/>
      <c r="R79" s="1380"/>
      <c r="S79" s="1380"/>
      <c r="T79" s="1380"/>
      <c r="U79" s="1380"/>
      <c r="V79" s="1380"/>
    </row>
    <row r="80" spans="1:22" s="1372" customFormat="1">
      <c r="A80" s="1365" t="s">
        <v>37</v>
      </c>
      <c r="B80" s="1365" t="s">
        <v>37</v>
      </c>
      <c r="C80" s="1362">
        <v>2014</v>
      </c>
      <c r="D80" s="1381" t="s">
        <v>82</v>
      </c>
      <c r="E80" s="1365">
        <v>1</v>
      </c>
      <c r="F80" s="1365" t="s">
        <v>20</v>
      </c>
      <c r="G80" s="1365" t="s">
        <v>1014</v>
      </c>
      <c r="H80" s="1365" t="s">
        <v>1181</v>
      </c>
      <c r="I80" s="1393" t="s">
        <v>95</v>
      </c>
      <c r="J80" s="1365" t="s">
        <v>957</v>
      </c>
      <c r="K80" s="1365">
        <v>2.5000000000000001E-2</v>
      </c>
      <c r="L80" s="1365">
        <v>1000</v>
      </c>
      <c r="M80" s="1394">
        <v>2245</v>
      </c>
      <c r="N80" s="1395">
        <v>2.2450000000000001</v>
      </c>
      <c r="O80" s="1407"/>
      <c r="P80" s="1410"/>
      <c r="Q80" s="1379"/>
      <c r="R80" s="1380"/>
      <c r="S80" s="1380"/>
      <c r="T80" s="1380"/>
      <c r="U80" s="1380"/>
      <c r="V80" s="1380"/>
    </row>
    <row r="81" spans="1:22" s="1372" customFormat="1">
      <c r="A81" s="1365" t="s">
        <v>37</v>
      </c>
      <c r="B81" s="1365" t="s">
        <v>37</v>
      </c>
      <c r="C81" s="1362">
        <v>2014</v>
      </c>
      <c r="D81" s="1381" t="s">
        <v>82</v>
      </c>
      <c r="E81" s="1365">
        <v>1</v>
      </c>
      <c r="F81" s="1365" t="s">
        <v>20</v>
      </c>
      <c r="G81" s="1365" t="s">
        <v>1014</v>
      </c>
      <c r="H81" s="1382" t="s">
        <v>1100</v>
      </c>
      <c r="I81" s="1375" t="s">
        <v>1174</v>
      </c>
      <c r="J81" s="1365" t="s">
        <v>957</v>
      </c>
      <c r="K81" s="1365">
        <v>2.5000000000000001E-2</v>
      </c>
      <c r="L81" s="1365">
        <v>400</v>
      </c>
      <c r="M81" s="1394">
        <v>3134</v>
      </c>
      <c r="N81" s="1395">
        <v>7.835</v>
      </c>
      <c r="O81" s="1407"/>
      <c r="P81" s="1410"/>
      <c r="Q81" s="1379"/>
      <c r="R81" s="1380"/>
      <c r="S81" s="1380"/>
      <c r="T81" s="1380"/>
      <c r="U81" s="1380"/>
      <c r="V81" s="1380"/>
    </row>
    <row r="82" spans="1:22" s="1372" customFormat="1">
      <c r="A82" s="1365" t="s">
        <v>37</v>
      </c>
      <c r="B82" s="1365" t="s">
        <v>37</v>
      </c>
      <c r="C82" s="1362">
        <v>2014</v>
      </c>
      <c r="D82" s="1381" t="s">
        <v>82</v>
      </c>
      <c r="E82" s="1365">
        <v>1</v>
      </c>
      <c r="F82" s="1365" t="s">
        <v>20</v>
      </c>
      <c r="G82" s="1365" t="s">
        <v>1014</v>
      </c>
      <c r="H82" s="1382" t="s">
        <v>1100</v>
      </c>
      <c r="I82" s="1411" t="s">
        <v>94</v>
      </c>
      <c r="J82" s="1365" t="s">
        <v>957</v>
      </c>
      <c r="K82" s="1365">
        <v>2.5000000000000001E-2</v>
      </c>
      <c r="L82" s="1365">
        <v>1000</v>
      </c>
      <c r="M82" s="1394">
        <v>1601</v>
      </c>
      <c r="N82" s="1395">
        <v>1.601</v>
      </c>
      <c r="O82" s="1407"/>
      <c r="P82" s="1410"/>
      <c r="Q82" s="1379"/>
      <c r="R82" s="1380"/>
      <c r="S82" s="1380"/>
      <c r="T82" s="1380"/>
      <c r="U82" s="1380"/>
      <c r="V82" s="1380"/>
    </row>
    <row r="83" spans="1:22" s="1372" customFormat="1">
      <c r="A83" s="1365" t="s">
        <v>37</v>
      </c>
      <c r="B83" s="1365" t="s">
        <v>37</v>
      </c>
      <c r="C83" s="1362">
        <v>2014</v>
      </c>
      <c r="D83" s="1381" t="s">
        <v>82</v>
      </c>
      <c r="E83" s="1365">
        <v>1</v>
      </c>
      <c r="F83" s="1365" t="s">
        <v>20</v>
      </c>
      <c r="G83" s="1365" t="s">
        <v>1014</v>
      </c>
      <c r="H83" s="1382" t="s">
        <v>1100</v>
      </c>
      <c r="I83" s="1393" t="s">
        <v>96</v>
      </c>
      <c r="J83" s="1365" t="s">
        <v>957</v>
      </c>
      <c r="K83" s="1365">
        <v>2.5000000000000001E-2</v>
      </c>
      <c r="L83" s="1365">
        <v>1000</v>
      </c>
      <c r="M83" s="1394">
        <v>4396</v>
      </c>
      <c r="N83" s="1395">
        <v>4.3959999999999999</v>
      </c>
      <c r="O83" s="1407"/>
      <c r="P83" s="1410"/>
      <c r="Q83" s="1379"/>
      <c r="R83" s="1380"/>
      <c r="S83" s="1380"/>
      <c r="T83" s="1380"/>
      <c r="U83" s="1380"/>
      <c r="V83" s="1380"/>
    </row>
    <row r="84" spans="1:22" s="1372" customFormat="1">
      <c r="A84" s="1365" t="s">
        <v>37</v>
      </c>
      <c r="B84" s="1365" t="s">
        <v>37</v>
      </c>
      <c r="C84" s="1362">
        <v>2014</v>
      </c>
      <c r="D84" s="1381" t="s">
        <v>82</v>
      </c>
      <c r="E84" s="1365">
        <v>1</v>
      </c>
      <c r="F84" s="1365" t="s">
        <v>20</v>
      </c>
      <c r="G84" s="1365" t="s">
        <v>1014</v>
      </c>
      <c r="H84" s="1382" t="s">
        <v>1100</v>
      </c>
      <c r="I84" s="1393" t="s">
        <v>95</v>
      </c>
      <c r="J84" s="1365" t="s">
        <v>957</v>
      </c>
      <c r="K84" s="1365">
        <v>2.5000000000000001E-2</v>
      </c>
      <c r="L84" s="1365">
        <v>1000</v>
      </c>
      <c r="M84" s="1394">
        <v>4395</v>
      </c>
      <c r="N84" s="1395">
        <v>4.3949999999999996</v>
      </c>
      <c r="O84" s="1407"/>
      <c r="P84" s="1410"/>
      <c r="Q84" s="1379"/>
      <c r="R84" s="1380"/>
      <c r="S84" s="1380"/>
      <c r="T84" s="1380"/>
      <c r="U84" s="1380"/>
      <c r="V84" s="1380"/>
    </row>
    <row r="85" spans="1:22" s="1372" customFormat="1">
      <c r="A85" s="1402" t="s">
        <v>37</v>
      </c>
      <c r="B85" s="1402" t="s">
        <v>37</v>
      </c>
      <c r="C85" s="1362">
        <v>2014</v>
      </c>
      <c r="D85" s="1403" t="s">
        <v>1102</v>
      </c>
      <c r="E85" s="1404">
        <v>1</v>
      </c>
      <c r="F85" s="1409" t="s">
        <v>20</v>
      </c>
      <c r="G85" s="1365" t="s">
        <v>1014</v>
      </c>
      <c r="H85" s="1365" t="s">
        <v>1103</v>
      </c>
      <c r="I85" s="1375" t="s">
        <v>1174</v>
      </c>
      <c r="J85" s="1365" t="s">
        <v>957</v>
      </c>
      <c r="K85" s="1389">
        <v>2.5000000000000001E-2</v>
      </c>
      <c r="L85" s="1405">
        <v>700</v>
      </c>
      <c r="M85" s="1394">
        <v>3740</v>
      </c>
      <c r="N85" s="1395">
        <v>5.3428571428571434</v>
      </c>
      <c r="O85" s="1407"/>
      <c r="P85" s="1410"/>
      <c r="Q85" s="1379"/>
      <c r="R85" s="1380"/>
      <c r="S85" s="1380"/>
      <c r="T85" s="1380"/>
      <c r="U85" s="1380"/>
      <c r="V85" s="1380"/>
    </row>
    <row r="86" spans="1:22" s="1372" customFormat="1">
      <c r="A86" s="1402" t="s">
        <v>37</v>
      </c>
      <c r="B86" s="1402" t="s">
        <v>37</v>
      </c>
      <c r="C86" s="1362">
        <v>2014</v>
      </c>
      <c r="D86" s="1403" t="s">
        <v>1102</v>
      </c>
      <c r="E86" s="1404">
        <v>1</v>
      </c>
      <c r="F86" s="1409" t="s">
        <v>20</v>
      </c>
      <c r="G86" s="1365" t="s">
        <v>1014</v>
      </c>
      <c r="H86" s="1365" t="s">
        <v>1103</v>
      </c>
      <c r="I86" s="1375" t="s">
        <v>1176</v>
      </c>
      <c r="J86" s="1365" t="s">
        <v>957</v>
      </c>
      <c r="K86" s="1389">
        <v>2.5000000000000001E-2</v>
      </c>
      <c r="L86" s="1405">
        <v>1000</v>
      </c>
      <c r="M86" s="1394">
        <v>2600</v>
      </c>
      <c r="N86" s="1395">
        <v>2.6</v>
      </c>
      <c r="O86" s="1407"/>
      <c r="P86" s="1410"/>
      <c r="Q86" s="1379"/>
      <c r="R86" s="1380"/>
      <c r="S86" s="1380"/>
      <c r="T86" s="1380"/>
      <c r="U86" s="1380"/>
      <c r="V86" s="1380"/>
    </row>
    <row r="87" spans="1:22" s="1372" customFormat="1">
      <c r="A87" s="1402" t="s">
        <v>37</v>
      </c>
      <c r="B87" s="1402" t="s">
        <v>37</v>
      </c>
      <c r="C87" s="1362">
        <v>2014</v>
      </c>
      <c r="D87" s="1403" t="s">
        <v>1102</v>
      </c>
      <c r="E87" s="1404">
        <v>1</v>
      </c>
      <c r="F87" s="1409" t="s">
        <v>20</v>
      </c>
      <c r="G87" s="1365" t="s">
        <v>1014</v>
      </c>
      <c r="H87" s="1365" t="s">
        <v>1103</v>
      </c>
      <c r="I87" s="1375" t="s">
        <v>1177</v>
      </c>
      <c r="J87" s="1365" t="s">
        <v>957</v>
      </c>
      <c r="K87" s="1389">
        <v>2.5000000000000001E-2</v>
      </c>
      <c r="L87" s="1405">
        <v>1000</v>
      </c>
      <c r="M87" s="1394">
        <v>2459</v>
      </c>
      <c r="N87" s="1395">
        <v>2.4590000000000001</v>
      </c>
      <c r="O87" s="1407"/>
      <c r="P87" s="1410"/>
      <c r="Q87" s="1379"/>
      <c r="R87" s="1380"/>
      <c r="S87" s="1380"/>
      <c r="T87" s="1380"/>
      <c r="U87" s="1380"/>
      <c r="V87" s="1380"/>
    </row>
    <row r="88" spans="1:22" s="1425" customFormat="1">
      <c r="A88" s="1412" t="s">
        <v>37</v>
      </c>
      <c r="B88" s="1412" t="s">
        <v>37</v>
      </c>
      <c r="C88" s="1413">
        <v>2014</v>
      </c>
      <c r="D88" s="1414" t="s">
        <v>1102</v>
      </c>
      <c r="E88" s="1415">
        <v>1</v>
      </c>
      <c r="F88" s="1416" t="s">
        <v>20</v>
      </c>
      <c r="G88" s="1417" t="s">
        <v>1014</v>
      </c>
      <c r="H88" s="1417" t="s">
        <v>1103</v>
      </c>
      <c r="I88" s="1418" t="s">
        <v>1178</v>
      </c>
      <c r="J88" s="1417" t="s">
        <v>400</v>
      </c>
      <c r="K88" s="1419" t="s">
        <v>400</v>
      </c>
      <c r="L88" s="1420" t="s">
        <v>1129</v>
      </c>
      <c r="M88" s="1421"/>
      <c r="N88" s="1422" t="s">
        <v>400</v>
      </c>
      <c r="O88" s="1407"/>
      <c r="P88" s="1423"/>
      <c r="Q88" s="1379"/>
      <c r="R88" s="1424"/>
      <c r="S88" s="1424"/>
      <c r="T88" s="1424"/>
      <c r="U88" s="1424"/>
      <c r="V88" s="1424"/>
    </row>
    <row r="89" spans="1:22" s="1372" customFormat="1">
      <c r="A89" s="1361" t="s">
        <v>37</v>
      </c>
      <c r="B89" s="1361" t="s">
        <v>37</v>
      </c>
      <c r="C89" s="1362">
        <v>2014</v>
      </c>
      <c r="D89" s="1135" t="s">
        <v>1105</v>
      </c>
      <c r="E89" s="1363">
        <v>2</v>
      </c>
      <c r="F89" s="1364" t="s">
        <v>20</v>
      </c>
      <c r="G89" s="1365" t="s">
        <v>1014</v>
      </c>
      <c r="H89" s="1099" t="s">
        <v>906</v>
      </c>
      <c r="I89" s="1366" t="s">
        <v>1174</v>
      </c>
      <c r="J89" s="1367" t="s">
        <v>957</v>
      </c>
      <c r="K89" s="1376">
        <v>-0.97499999999999998</v>
      </c>
      <c r="L89" s="1369" t="s">
        <v>1025</v>
      </c>
      <c r="M89" s="1370" t="s">
        <v>400</v>
      </c>
      <c r="N89" s="1370" t="s">
        <v>400</v>
      </c>
      <c r="O89" s="1371"/>
      <c r="P89" s="70"/>
      <c r="Q89" s="70"/>
    </row>
    <row r="90" spans="1:22" s="1372" customFormat="1">
      <c r="A90" s="1367"/>
      <c r="B90" s="1367"/>
      <c r="C90" s="1373"/>
      <c r="D90" s="1135" t="s">
        <v>1105</v>
      </c>
      <c r="E90" s="1374">
        <v>2</v>
      </c>
      <c r="F90" s="1365" t="s">
        <v>20</v>
      </c>
      <c r="G90" s="1365" t="s">
        <v>1014</v>
      </c>
      <c r="H90" s="1099" t="s">
        <v>906</v>
      </c>
      <c r="I90" s="1375" t="s">
        <v>1176</v>
      </c>
      <c r="J90" s="1367" t="s">
        <v>957</v>
      </c>
      <c r="K90" s="1376">
        <v>2.5000000000000001E-2</v>
      </c>
      <c r="L90" s="1369" t="s">
        <v>1025</v>
      </c>
      <c r="M90" s="1370" t="s">
        <v>400</v>
      </c>
      <c r="N90" s="1370" t="s">
        <v>400</v>
      </c>
      <c r="O90" s="1377"/>
      <c r="P90" s="1378"/>
      <c r="Q90" s="1379"/>
      <c r="R90" s="1380"/>
      <c r="S90" s="1380"/>
      <c r="T90" s="1380"/>
      <c r="U90" s="1380"/>
      <c r="V90" s="1380"/>
    </row>
    <row r="91" spans="1:22" s="1372" customFormat="1">
      <c r="A91" s="1367"/>
      <c r="B91" s="1367"/>
      <c r="C91" s="1373"/>
      <c r="D91" s="1135" t="s">
        <v>1105</v>
      </c>
      <c r="E91" s="1374">
        <v>2</v>
      </c>
      <c r="F91" s="1365" t="s">
        <v>20</v>
      </c>
      <c r="G91" s="1365" t="s">
        <v>1014</v>
      </c>
      <c r="H91" s="1099" t="s">
        <v>906</v>
      </c>
      <c r="I91" s="1375" t="s">
        <v>1177</v>
      </c>
      <c r="J91" s="1367" t="s">
        <v>957</v>
      </c>
      <c r="K91" s="1376">
        <v>2.5000000000000001E-2</v>
      </c>
      <c r="L91" s="1369" t="s">
        <v>1025</v>
      </c>
      <c r="M91" s="1370" t="s">
        <v>400</v>
      </c>
      <c r="N91" s="1370" t="s">
        <v>400</v>
      </c>
      <c r="O91" s="1377"/>
      <c r="P91" s="1378"/>
      <c r="Q91" s="1379"/>
      <c r="R91" s="1380"/>
      <c r="S91" s="1380"/>
      <c r="T91" s="1380"/>
      <c r="U91" s="1380"/>
      <c r="V91" s="1380"/>
    </row>
    <row r="92" spans="1:22" s="1372" customFormat="1">
      <c r="A92" s="1367"/>
      <c r="B92" s="1367"/>
      <c r="C92" s="1373"/>
      <c r="D92" s="1135" t="s">
        <v>1105</v>
      </c>
      <c r="E92" s="1374">
        <v>2</v>
      </c>
      <c r="F92" s="1365" t="s">
        <v>20</v>
      </c>
      <c r="G92" s="1365" t="s">
        <v>1014</v>
      </c>
      <c r="H92" s="1099" t="s">
        <v>906</v>
      </c>
      <c r="I92" s="1375" t="s">
        <v>1178</v>
      </c>
      <c r="J92" s="1367" t="s">
        <v>957</v>
      </c>
      <c r="K92" s="1376">
        <v>2.5000000000000001E-2</v>
      </c>
      <c r="L92" s="1369" t="s">
        <v>1025</v>
      </c>
      <c r="M92" s="1370" t="s">
        <v>400</v>
      </c>
      <c r="N92" s="1370" t="s">
        <v>400</v>
      </c>
      <c r="O92" s="1377"/>
      <c r="P92" s="1378"/>
      <c r="Q92" s="1379"/>
      <c r="R92" s="1380"/>
      <c r="S92" s="1380"/>
      <c r="T92" s="1380"/>
      <c r="U92" s="1380"/>
      <c r="V92" s="1380"/>
    </row>
    <row r="93" spans="1:22" s="1372" customFormat="1">
      <c r="A93" s="1365" t="s">
        <v>37</v>
      </c>
      <c r="B93" s="1365" t="s">
        <v>37</v>
      </c>
      <c r="C93" s="1362">
        <v>2014</v>
      </c>
      <c r="D93" s="1381" t="s">
        <v>641</v>
      </c>
      <c r="E93" s="1365">
        <v>2</v>
      </c>
      <c r="F93" s="1365" t="s">
        <v>20</v>
      </c>
      <c r="G93" s="1365" t="s">
        <v>1014</v>
      </c>
      <c r="H93" s="1382" t="s">
        <v>906</v>
      </c>
      <c r="I93" s="1375" t="s">
        <v>1174</v>
      </c>
      <c r="J93" s="1365" t="s">
        <v>957</v>
      </c>
      <c r="K93" s="1389">
        <v>2.5000000000000001E-2</v>
      </c>
      <c r="L93" s="1365">
        <v>59</v>
      </c>
      <c r="M93" s="1394">
        <v>199</v>
      </c>
      <c r="N93" s="1395">
        <v>3.3728813559322033</v>
      </c>
      <c r="O93" s="1407"/>
      <c r="P93" s="1378"/>
      <c r="Q93" s="1379"/>
      <c r="R93" s="1380"/>
      <c r="S93" s="1380"/>
      <c r="T93" s="1380"/>
      <c r="U93" s="1380"/>
      <c r="V93" s="1380"/>
    </row>
    <row r="94" spans="1:22" s="1372" customFormat="1">
      <c r="A94" s="1365" t="s">
        <v>37</v>
      </c>
      <c r="B94" s="1365" t="s">
        <v>37</v>
      </c>
      <c r="C94" s="1362">
        <v>2014</v>
      </c>
      <c r="D94" s="1381" t="s">
        <v>641</v>
      </c>
      <c r="E94" s="1365">
        <v>2</v>
      </c>
      <c r="F94" s="1365" t="s">
        <v>20</v>
      </c>
      <c r="G94" s="1365" t="s">
        <v>1014</v>
      </c>
      <c r="H94" s="1382" t="s">
        <v>906</v>
      </c>
      <c r="I94" s="1411" t="s">
        <v>94</v>
      </c>
      <c r="J94" s="1365" t="s">
        <v>957</v>
      </c>
      <c r="K94" s="1389">
        <v>2.5000000000000001E-2</v>
      </c>
      <c r="L94" s="1365">
        <v>100</v>
      </c>
      <c r="M94" s="1394">
        <v>154</v>
      </c>
      <c r="N94" s="1395">
        <v>1.54</v>
      </c>
      <c r="O94" s="1407"/>
      <c r="P94" s="1378"/>
      <c r="Q94" s="1379"/>
      <c r="R94" s="1380"/>
      <c r="S94" s="1380"/>
      <c r="T94" s="1380"/>
      <c r="U94" s="1380"/>
      <c r="V94" s="1380"/>
    </row>
    <row r="95" spans="1:22" s="1372" customFormat="1">
      <c r="A95" s="1365" t="s">
        <v>37</v>
      </c>
      <c r="B95" s="1365" t="s">
        <v>37</v>
      </c>
      <c r="C95" s="1362">
        <v>2014</v>
      </c>
      <c r="D95" s="1381" t="s">
        <v>641</v>
      </c>
      <c r="E95" s="1365">
        <v>2</v>
      </c>
      <c r="F95" s="1365" t="s">
        <v>20</v>
      </c>
      <c r="G95" s="1365" t="s">
        <v>1014</v>
      </c>
      <c r="H95" s="1382" t="s">
        <v>906</v>
      </c>
      <c r="I95" s="1393" t="s">
        <v>96</v>
      </c>
      <c r="J95" s="1365" t="s">
        <v>957</v>
      </c>
      <c r="K95" s="1389">
        <v>2.5000000000000001E-2</v>
      </c>
      <c r="L95" s="1365">
        <v>100</v>
      </c>
      <c r="M95" s="1394">
        <v>179</v>
      </c>
      <c r="N95" s="1395">
        <v>1.79</v>
      </c>
      <c r="O95" s="1407"/>
      <c r="P95" s="1378"/>
      <c r="Q95" s="1379"/>
      <c r="R95" s="1380"/>
      <c r="S95" s="1380"/>
      <c r="T95" s="1380"/>
      <c r="U95" s="1380"/>
      <c r="V95" s="1380"/>
    </row>
    <row r="96" spans="1:22" s="1372" customFormat="1">
      <c r="A96" s="1365" t="s">
        <v>37</v>
      </c>
      <c r="B96" s="1365" t="s">
        <v>37</v>
      </c>
      <c r="C96" s="1362">
        <v>2014</v>
      </c>
      <c r="D96" s="1381" t="s">
        <v>641</v>
      </c>
      <c r="E96" s="1365">
        <v>2</v>
      </c>
      <c r="F96" s="1365" t="s">
        <v>20</v>
      </c>
      <c r="G96" s="1365" t="s">
        <v>1014</v>
      </c>
      <c r="H96" s="1382" t="s">
        <v>906</v>
      </c>
      <c r="I96" s="1393" t="s">
        <v>95</v>
      </c>
      <c r="J96" s="1365" t="s">
        <v>957</v>
      </c>
      <c r="K96" s="1389">
        <v>2.5000000000000001E-2</v>
      </c>
      <c r="L96" s="1365">
        <v>100</v>
      </c>
      <c r="M96" s="1394">
        <v>174</v>
      </c>
      <c r="N96" s="1395">
        <v>1.74</v>
      </c>
      <c r="O96" s="1407"/>
      <c r="P96" s="1378"/>
      <c r="Q96" s="1379"/>
      <c r="R96" s="1380"/>
      <c r="S96" s="1380"/>
      <c r="T96" s="1380"/>
      <c r="U96" s="1380"/>
      <c r="V96" s="1380"/>
    </row>
    <row r="97" spans="1:22" s="1372" customFormat="1">
      <c r="A97" s="1361" t="s">
        <v>37</v>
      </c>
      <c r="B97" s="1361" t="s">
        <v>37</v>
      </c>
      <c r="C97" s="1362">
        <v>2014</v>
      </c>
      <c r="D97" s="1136" t="s">
        <v>1107</v>
      </c>
      <c r="E97" s="1363">
        <v>2</v>
      </c>
      <c r="F97" s="1364" t="s">
        <v>20</v>
      </c>
      <c r="G97" s="1365" t="s">
        <v>1014</v>
      </c>
      <c r="H97" s="1099" t="s">
        <v>906</v>
      </c>
      <c r="I97" s="1366" t="s">
        <v>1174</v>
      </c>
      <c r="J97" s="1367" t="s">
        <v>957</v>
      </c>
      <c r="K97" s="1376">
        <v>-0.97499999999999998</v>
      </c>
      <c r="L97" s="1369" t="s">
        <v>1025</v>
      </c>
      <c r="M97" s="1370" t="s">
        <v>400</v>
      </c>
      <c r="N97" s="1370" t="s">
        <v>400</v>
      </c>
      <c r="O97" s="1371"/>
      <c r="P97" s="70"/>
      <c r="Q97" s="70"/>
    </row>
    <row r="98" spans="1:22" s="1372" customFormat="1">
      <c r="A98" s="1367"/>
      <c r="B98" s="1367"/>
      <c r="C98" s="1373"/>
      <c r="D98" s="1136" t="s">
        <v>1107</v>
      </c>
      <c r="E98" s="1374">
        <v>2</v>
      </c>
      <c r="F98" s="1365" t="s">
        <v>20</v>
      </c>
      <c r="G98" s="1365" t="s">
        <v>1014</v>
      </c>
      <c r="H98" s="1099" t="s">
        <v>906</v>
      </c>
      <c r="I98" s="1375" t="s">
        <v>1176</v>
      </c>
      <c r="J98" s="1367" t="s">
        <v>957</v>
      </c>
      <c r="K98" s="1376">
        <v>2.5000000000000001E-2</v>
      </c>
      <c r="L98" s="1369" t="s">
        <v>1025</v>
      </c>
      <c r="M98" s="1370" t="s">
        <v>400</v>
      </c>
      <c r="N98" s="1370" t="s">
        <v>400</v>
      </c>
      <c r="O98" s="1377"/>
      <c r="P98" s="1378"/>
      <c r="Q98" s="1379"/>
      <c r="R98" s="1380"/>
      <c r="S98" s="1380"/>
      <c r="T98" s="1380"/>
      <c r="U98" s="1380"/>
      <c r="V98" s="1380"/>
    </row>
    <row r="99" spans="1:22" s="1372" customFormat="1">
      <c r="A99" s="1367"/>
      <c r="B99" s="1367"/>
      <c r="C99" s="1373"/>
      <c r="D99" s="1136" t="s">
        <v>1107</v>
      </c>
      <c r="E99" s="1374">
        <v>2</v>
      </c>
      <c r="F99" s="1365" t="s">
        <v>20</v>
      </c>
      <c r="G99" s="1365" t="s">
        <v>1014</v>
      </c>
      <c r="H99" s="1099" t="s">
        <v>906</v>
      </c>
      <c r="I99" s="1375" t="s">
        <v>1177</v>
      </c>
      <c r="J99" s="1367" t="s">
        <v>957</v>
      </c>
      <c r="K99" s="1376">
        <v>2.5000000000000001E-2</v>
      </c>
      <c r="L99" s="1369" t="s">
        <v>1025</v>
      </c>
      <c r="M99" s="1370" t="s">
        <v>400</v>
      </c>
      <c r="N99" s="1370" t="s">
        <v>400</v>
      </c>
      <c r="O99" s="1377"/>
      <c r="P99" s="1378"/>
      <c r="Q99" s="1379"/>
      <c r="R99" s="1380"/>
      <c r="S99" s="1380"/>
      <c r="T99" s="1380"/>
      <c r="U99" s="1380"/>
      <c r="V99" s="1380"/>
    </row>
    <row r="100" spans="1:22" s="1372" customFormat="1">
      <c r="A100" s="1367"/>
      <c r="B100" s="1367"/>
      <c r="C100" s="1373"/>
      <c r="D100" s="1136" t="s">
        <v>1107</v>
      </c>
      <c r="E100" s="1374">
        <v>2</v>
      </c>
      <c r="F100" s="1365" t="s">
        <v>20</v>
      </c>
      <c r="G100" s="1365" t="s">
        <v>1014</v>
      </c>
      <c r="H100" s="1099" t="s">
        <v>906</v>
      </c>
      <c r="I100" s="1375" t="s">
        <v>1178</v>
      </c>
      <c r="J100" s="1367" t="s">
        <v>957</v>
      </c>
      <c r="K100" s="1376">
        <v>2.5000000000000001E-2</v>
      </c>
      <c r="L100" s="1369" t="s">
        <v>1025</v>
      </c>
      <c r="M100" s="1370" t="s">
        <v>400</v>
      </c>
      <c r="N100" s="1370" t="s">
        <v>400</v>
      </c>
      <c r="O100" s="1377"/>
      <c r="P100" s="1378"/>
      <c r="Q100" s="1379"/>
      <c r="R100" s="1380"/>
      <c r="S100" s="1380"/>
      <c r="T100" s="1380"/>
      <c r="U100" s="1380"/>
      <c r="V100" s="1380"/>
    </row>
    <row r="101" spans="1:22" s="1372" customFormat="1" ht="12" customHeight="1">
      <c r="A101" s="1402" t="s">
        <v>37</v>
      </c>
      <c r="B101" s="1402" t="s">
        <v>37</v>
      </c>
      <c r="C101" s="1362">
        <v>2014</v>
      </c>
      <c r="D101" s="1403" t="s">
        <v>1110</v>
      </c>
      <c r="E101" s="1404">
        <v>1</v>
      </c>
      <c r="F101" s="1409" t="s">
        <v>20</v>
      </c>
      <c r="G101" s="1365" t="s">
        <v>1014</v>
      </c>
      <c r="H101" s="1365" t="s">
        <v>1063</v>
      </c>
      <c r="I101" s="1375" t="s">
        <v>1176</v>
      </c>
      <c r="J101" s="1365" t="s">
        <v>1182</v>
      </c>
      <c r="K101" s="1426">
        <v>0.125</v>
      </c>
      <c r="L101" s="1405">
        <v>600</v>
      </c>
      <c r="M101" s="1394">
        <v>119</v>
      </c>
      <c r="N101" s="1427">
        <v>0.19833333333333333</v>
      </c>
      <c r="O101" s="1428" t="s">
        <v>2094</v>
      </c>
      <c r="P101" s="1380"/>
      <c r="Q101" s="1379"/>
      <c r="R101" s="1380"/>
      <c r="S101" s="1380"/>
      <c r="T101" s="1380"/>
      <c r="U101" s="1380"/>
    </row>
    <row r="102" spans="1:22" s="1372" customFormat="1">
      <c r="A102" s="1402" t="s">
        <v>37</v>
      </c>
      <c r="B102" s="1402" t="s">
        <v>37</v>
      </c>
      <c r="C102" s="1362">
        <v>2014</v>
      </c>
      <c r="D102" s="1403" t="s">
        <v>1110</v>
      </c>
      <c r="E102" s="1404">
        <v>1</v>
      </c>
      <c r="F102" s="1409" t="s">
        <v>20</v>
      </c>
      <c r="G102" s="1365" t="s">
        <v>1014</v>
      </c>
      <c r="H102" s="1365" t="s">
        <v>1063</v>
      </c>
      <c r="I102" s="1375" t="s">
        <v>1177</v>
      </c>
      <c r="J102" s="1365" t="s">
        <v>1182</v>
      </c>
      <c r="K102" s="1426">
        <v>0.125</v>
      </c>
      <c r="L102" s="1405">
        <v>600</v>
      </c>
      <c r="M102" s="1394">
        <v>119</v>
      </c>
      <c r="N102" s="1427">
        <v>0.19833333333333333</v>
      </c>
      <c r="O102" s="1428" t="s">
        <v>2094</v>
      </c>
      <c r="P102" s="1380"/>
      <c r="Q102" s="1379"/>
      <c r="R102" s="1380"/>
      <c r="S102" s="1380"/>
      <c r="T102" s="1380"/>
      <c r="U102" s="1380"/>
    </row>
    <row r="103" spans="1:22" s="1372" customFormat="1">
      <c r="A103" s="1402" t="s">
        <v>37</v>
      </c>
      <c r="B103" s="1429" t="s">
        <v>37</v>
      </c>
      <c r="C103" s="1430">
        <v>2014</v>
      </c>
      <c r="D103" s="1431" t="s">
        <v>1110</v>
      </c>
      <c r="E103" s="1432">
        <v>1</v>
      </c>
      <c r="F103" s="1409" t="s">
        <v>20</v>
      </c>
      <c r="G103" s="1365" t="s">
        <v>1014</v>
      </c>
      <c r="H103" s="1365" t="s">
        <v>1063</v>
      </c>
      <c r="I103" s="1375" t="s">
        <v>1178</v>
      </c>
      <c r="J103" s="1365" t="s">
        <v>1182</v>
      </c>
      <c r="K103" s="1426">
        <v>0.125</v>
      </c>
      <c r="L103" s="1405">
        <v>600</v>
      </c>
      <c r="M103" s="1394">
        <v>66</v>
      </c>
      <c r="N103" s="1427">
        <v>0.11</v>
      </c>
      <c r="O103" s="1428" t="s">
        <v>2094</v>
      </c>
      <c r="P103" s="1380"/>
      <c r="Q103" s="1379"/>
      <c r="R103" s="1380"/>
      <c r="S103" s="1380"/>
      <c r="T103" s="1380"/>
      <c r="U103" s="1380"/>
    </row>
    <row r="104" spans="1:22" s="1372" customFormat="1">
      <c r="A104" s="1433" t="s">
        <v>37</v>
      </c>
      <c r="B104" s="1433" t="s">
        <v>37</v>
      </c>
      <c r="C104" s="1434">
        <v>2014</v>
      </c>
      <c r="D104" s="1435" t="s">
        <v>807</v>
      </c>
      <c r="E104" s="1436">
        <v>1</v>
      </c>
      <c r="F104" s="1437" t="s">
        <v>20</v>
      </c>
      <c r="G104" s="1438" t="s">
        <v>1014</v>
      </c>
      <c r="H104" s="1439" t="s">
        <v>1114</v>
      </c>
      <c r="I104" s="1440" t="s">
        <v>1174</v>
      </c>
      <c r="J104" s="1438" t="s">
        <v>1175</v>
      </c>
      <c r="K104" s="1389">
        <v>2.5000000000000001E-2</v>
      </c>
      <c r="L104" s="1405">
        <v>100</v>
      </c>
      <c r="M104" s="1394">
        <v>360</v>
      </c>
      <c r="N104" s="1395">
        <v>3.6</v>
      </c>
      <c r="O104" s="1407"/>
      <c r="P104" s="1410"/>
      <c r="Q104" s="1379"/>
      <c r="R104" s="1380"/>
      <c r="S104" s="1380"/>
      <c r="T104" s="1380"/>
      <c r="U104" s="1380"/>
      <c r="V104" s="1380"/>
    </row>
    <row r="105" spans="1:22" s="1372" customFormat="1">
      <c r="A105" s="1402" t="s">
        <v>37</v>
      </c>
      <c r="B105" s="1402" t="s">
        <v>37</v>
      </c>
      <c r="C105" s="1362">
        <v>2014</v>
      </c>
      <c r="D105" s="1403" t="s">
        <v>807</v>
      </c>
      <c r="E105" s="1441">
        <v>1</v>
      </c>
      <c r="F105" s="1442" t="s">
        <v>20</v>
      </c>
      <c r="G105" s="1365" t="s">
        <v>1014</v>
      </c>
      <c r="H105" s="1443" t="s">
        <v>1114</v>
      </c>
      <c r="I105" s="1375" t="s">
        <v>1176</v>
      </c>
      <c r="J105" s="1365" t="s">
        <v>1175</v>
      </c>
      <c r="K105" s="1389">
        <v>2.5000000000000001E-2</v>
      </c>
      <c r="L105" s="1405">
        <v>100</v>
      </c>
      <c r="M105" s="1394">
        <v>360</v>
      </c>
      <c r="N105" s="1395">
        <v>3.6</v>
      </c>
      <c r="O105" s="1407"/>
      <c r="P105" s="1410"/>
      <c r="Q105" s="1379"/>
      <c r="R105" s="1380"/>
      <c r="S105" s="1380"/>
      <c r="T105" s="1380"/>
      <c r="U105" s="1380"/>
      <c r="V105" s="1380"/>
    </row>
    <row r="106" spans="1:22" s="1372" customFormat="1" ht="12" customHeight="1">
      <c r="A106" s="1402" t="s">
        <v>37</v>
      </c>
      <c r="B106" s="1402" t="s">
        <v>37</v>
      </c>
      <c r="C106" s="1362">
        <v>2014</v>
      </c>
      <c r="D106" s="1403" t="s">
        <v>807</v>
      </c>
      <c r="E106" s="1441">
        <v>1</v>
      </c>
      <c r="F106" s="1442" t="s">
        <v>20</v>
      </c>
      <c r="G106" s="1365" t="s">
        <v>1014</v>
      </c>
      <c r="H106" s="1443" t="s">
        <v>1114</v>
      </c>
      <c r="I106" s="1375" t="s">
        <v>1177</v>
      </c>
      <c r="J106" s="1365" t="s">
        <v>1175</v>
      </c>
      <c r="K106" s="1389">
        <v>2.5000000000000001E-2</v>
      </c>
      <c r="L106" s="1405">
        <v>100</v>
      </c>
      <c r="M106" s="1394">
        <v>360</v>
      </c>
      <c r="N106" s="1395">
        <v>3.6</v>
      </c>
      <c r="O106" s="1407"/>
      <c r="P106" s="1410"/>
      <c r="Q106" s="1379"/>
      <c r="R106" s="1380"/>
      <c r="S106" s="1380"/>
      <c r="T106" s="1380"/>
      <c r="U106" s="1380"/>
    </row>
    <row r="107" spans="1:22" s="1372" customFormat="1">
      <c r="A107" s="1402" t="s">
        <v>37</v>
      </c>
      <c r="B107" s="1402" t="s">
        <v>37</v>
      </c>
      <c r="C107" s="1362">
        <v>2014</v>
      </c>
      <c r="D107" s="1403" t="s">
        <v>807</v>
      </c>
      <c r="E107" s="1441">
        <v>1</v>
      </c>
      <c r="F107" s="1442" t="s">
        <v>20</v>
      </c>
      <c r="G107" s="1365" t="s">
        <v>1014</v>
      </c>
      <c r="H107" s="1443" t="s">
        <v>1114</v>
      </c>
      <c r="I107" s="1375" t="s">
        <v>1178</v>
      </c>
      <c r="J107" s="1365" t="s">
        <v>1175</v>
      </c>
      <c r="K107" s="1389">
        <v>2.5000000000000001E-2</v>
      </c>
      <c r="L107" s="1405">
        <v>100</v>
      </c>
      <c r="M107" s="1394">
        <v>298</v>
      </c>
      <c r="N107" s="1395">
        <v>2.98</v>
      </c>
      <c r="O107" s="1407"/>
      <c r="P107" s="1410"/>
      <c r="Q107" s="1379"/>
      <c r="R107" s="1380"/>
      <c r="S107" s="1380"/>
      <c r="T107" s="1380"/>
      <c r="U107" s="1380"/>
    </row>
    <row r="108" spans="1:22" s="1372" customFormat="1">
      <c r="A108" s="1365" t="s">
        <v>37</v>
      </c>
      <c r="B108" s="1365" t="s">
        <v>37</v>
      </c>
      <c r="C108" s="1362">
        <v>2014</v>
      </c>
      <c r="D108" s="1381" t="s">
        <v>648</v>
      </c>
      <c r="E108" s="1365">
        <v>2</v>
      </c>
      <c r="F108" s="1365" t="s">
        <v>20</v>
      </c>
      <c r="G108" s="1365" t="s">
        <v>1014</v>
      </c>
      <c r="H108" s="1382" t="s">
        <v>906</v>
      </c>
      <c r="I108" s="1375" t="s">
        <v>1174</v>
      </c>
      <c r="J108" s="1365" t="s">
        <v>957</v>
      </c>
      <c r="K108" s="1389">
        <v>2.5000000000000001E-2</v>
      </c>
      <c r="L108" s="1365">
        <v>45</v>
      </c>
      <c r="M108" s="1394">
        <v>361</v>
      </c>
      <c r="N108" s="1395">
        <v>8.0222222222222221</v>
      </c>
      <c r="O108" s="1407"/>
      <c r="P108" s="1378"/>
      <c r="Q108" s="1379"/>
      <c r="R108" s="1380"/>
      <c r="S108" s="1380"/>
      <c r="T108" s="1380"/>
      <c r="U108" s="1380"/>
    </row>
    <row r="109" spans="1:22" s="1372" customFormat="1">
      <c r="A109" s="1365" t="s">
        <v>37</v>
      </c>
      <c r="B109" s="1365" t="s">
        <v>37</v>
      </c>
      <c r="C109" s="1362">
        <v>2014</v>
      </c>
      <c r="D109" s="1381" t="s">
        <v>648</v>
      </c>
      <c r="E109" s="1365">
        <v>2</v>
      </c>
      <c r="F109" s="1365" t="s">
        <v>20</v>
      </c>
      <c r="G109" s="1365" t="s">
        <v>1014</v>
      </c>
      <c r="H109" s="1382" t="s">
        <v>906</v>
      </c>
      <c r="I109" s="1411" t="s">
        <v>94</v>
      </c>
      <c r="J109" s="1365" t="s">
        <v>957</v>
      </c>
      <c r="K109" s="1389">
        <v>2.5000000000000001E-2</v>
      </c>
      <c r="L109" s="1365">
        <v>100</v>
      </c>
      <c r="M109" s="1394">
        <v>337</v>
      </c>
      <c r="N109" s="1395">
        <v>3.37</v>
      </c>
      <c r="O109" s="1407"/>
      <c r="P109" s="1378"/>
      <c r="Q109" s="1379"/>
      <c r="R109" s="1380"/>
      <c r="S109" s="1380"/>
      <c r="T109" s="1380"/>
      <c r="U109" s="1380"/>
      <c r="V109" s="1380"/>
    </row>
    <row r="110" spans="1:22" s="1372" customFormat="1">
      <c r="A110" s="1365" t="s">
        <v>37</v>
      </c>
      <c r="B110" s="1365" t="s">
        <v>37</v>
      </c>
      <c r="C110" s="1362">
        <v>2014</v>
      </c>
      <c r="D110" s="1381" t="s">
        <v>648</v>
      </c>
      <c r="E110" s="1365">
        <v>2</v>
      </c>
      <c r="F110" s="1365" t="s">
        <v>20</v>
      </c>
      <c r="G110" s="1365" t="s">
        <v>1014</v>
      </c>
      <c r="H110" s="1382" t="s">
        <v>906</v>
      </c>
      <c r="I110" s="1393" t="s">
        <v>96</v>
      </c>
      <c r="J110" s="1365" t="s">
        <v>957</v>
      </c>
      <c r="K110" s="1389">
        <v>2.5000000000000001E-2</v>
      </c>
      <c r="L110" s="1365">
        <v>100</v>
      </c>
      <c r="M110" s="1394">
        <v>326</v>
      </c>
      <c r="N110" s="1395">
        <v>3.26</v>
      </c>
      <c r="O110" s="1407"/>
      <c r="P110" s="1378"/>
      <c r="Q110" s="1379"/>
      <c r="R110" s="1380"/>
      <c r="S110" s="1380"/>
      <c r="T110" s="1380"/>
      <c r="U110" s="1380"/>
      <c r="V110" s="1380"/>
    </row>
    <row r="111" spans="1:22" s="1372" customFormat="1">
      <c r="A111" s="1365" t="s">
        <v>37</v>
      </c>
      <c r="B111" s="1365" t="s">
        <v>37</v>
      </c>
      <c r="C111" s="1362">
        <v>2014</v>
      </c>
      <c r="D111" s="1381" t="s">
        <v>648</v>
      </c>
      <c r="E111" s="1365">
        <v>2</v>
      </c>
      <c r="F111" s="1365" t="s">
        <v>20</v>
      </c>
      <c r="G111" s="1365" t="s">
        <v>1014</v>
      </c>
      <c r="H111" s="1382" t="s">
        <v>906</v>
      </c>
      <c r="I111" s="1393" t="s">
        <v>95</v>
      </c>
      <c r="J111" s="1365" t="s">
        <v>957</v>
      </c>
      <c r="K111" s="1389">
        <v>2.5000000000000001E-2</v>
      </c>
      <c r="L111" s="1365">
        <v>100</v>
      </c>
      <c r="M111" s="1394">
        <v>326</v>
      </c>
      <c r="N111" s="1395">
        <v>3.26</v>
      </c>
      <c r="O111" s="1407"/>
      <c r="P111" s="1378"/>
      <c r="Q111" s="1379"/>
      <c r="R111" s="1380"/>
      <c r="S111" s="1380"/>
      <c r="T111" s="1380"/>
      <c r="U111" s="1380"/>
      <c r="V111" s="1380"/>
    </row>
    <row r="112" spans="1:22" s="1372" customFormat="1">
      <c r="A112" s="1361" t="s">
        <v>37</v>
      </c>
      <c r="B112" s="1361" t="s">
        <v>37</v>
      </c>
      <c r="C112" s="1362">
        <v>2014</v>
      </c>
      <c r="D112" s="1136" t="s">
        <v>1118</v>
      </c>
      <c r="E112" s="1363">
        <v>2</v>
      </c>
      <c r="F112" s="1364" t="s">
        <v>20</v>
      </c>
      <c r="G112" s="1365" t="s">
        <v>1014</v>
      </c>
      <c r="H112" s="1099" t="s">
        <v>906</v>
      </c>
      <c r="I112" s="1366" t="s">
        <v>1174</v>
      </c>
      <c r="J112" s="1367" t="s">
        <v>957</v>
      </c>
      <c r="K112" s="1376">
        <v>-0.97499999999999998</v>
      </c>
      <c r="L112" s="1369" t="s">
        <v>1025</v>
      </c>
      <c r="M112" s="1370" t="s">
        <v>400</v>
      </c>
      <c r="N112" s="1370" t="s">
        <v>400</v>
      </c>
      <c r="O112" s="1371"/>
      <c r="P112" s="70"/>
      <c r="Q112" s="70"/>
    </row>
    <row r="113" spans="1:22" s="1372" customFormat="1">
      <c r="A113" s="1367"/>
      <c r="B113" s="1367"/>
      <c r="C113" s="1373"/>
      <c r="D113" s="1136" t="s">
        <v>1118</v>
      </c>
      <c r="E113" s="1374">
        <v>2</v>
      </c>
      <c r="F113" s="1365" t="s">
        <v>20</v>
      </c>
      <c r="G113" s="1365" t="s">
        <v>1014</v>
      </c>
      <c r="H113" s="1099" t="s">
        <v>906</v>
      </c>
      <c r="I113" s="1375" t="s">
        <v>1176</v>
      </c>
      <c r="J113" s="1367" t="s">
        <v>957</v>
      </c>
      <c r="K113" s="1376">
        <v>2.5000000000000001E-2</v>
      </c>
      <c r="L113" s="1369" t="s">
        <v>1025</v>
      </c>
      <c r="M113" s="1370" t="s">
        <v>400</v>
      </c>
      <c r="N113" s="1370" t="s">
        <v>400</v>
      </c>
      <c r="O113" s="1377"/>
      <c r="P113" s="1378"/>
      <c r="Q113" s="1379"/>
      <c r="R113" s="1380"/>
      <c r="S113" s="1380"/>
      <c r="T113" s="1380"/>
      <c r="U113" s="1380"/>
      <c r="V113" s="1380"/>
    </row>
    <row r="114" spans="1:22" s="1372" customFormat="1">
      <c r="A114" s="1367"/>
      <c r="B114" s="1367"/>
      <c r="C114" s="1373"/>
      <c r="D114" s="1136" t="s">
        <v>1118</v>
      </c>
      <c r="E114" s="1374">
        <v>2</v>
      </c>
      <c r="F114" s="1365" t="s">
        <v>20</v>
      </c>
      <c r="G114" s="1365" t="s">
        <v>1014</v>
      </c>
      <c r="H114" s="1099" t="s">
        <v>906</v>
      </c>
      <c r="I114" s="1375" t="s">
        <v>1177</v>
      </c>
      <c r="J114" s="1367" t="s">
        <v>957</v>
      </c>
      <c r="K114" s="1376">
        <v>2.5000000000000001E-2</v>
      </c>
      <c r="L114" s="1369" t="s">
        <v>1025</v>
      </c>
      <c r="M114" s="1370" t="s">
        <v>400</v>
      </c>
      <c r="N114" s="1370" t="s">
        <v>400</v>
      </c>
      <c r="O114" s="1377"/>
      <c r="P114" s="1378"/>
      <c r="Q114" s="1379"/>
      <c r="R114" s="1380"/>
      <c r="S114" s="1380"/>
      <c r="T114" s="1380"/>
      <c r="U114" s="1380"/>
      <c r="V114" s="1380"/>
    </row>
    <row r="115" spans="1:22" s="1372" customFormat="1">
      <c r="A115" s="1367"/>
      <c r="B115" s="1367"/>
      <c r="C115" s="1373"/>
      <c r="D115" s="1136" t="s">
        <v>1118</v>
      </c>
      <c r="E115" s="1374">
        <v>2</v>
      </c>
      <c r="F115" s="1365" t="s">
        <v>20</v>
      </c>
      <c r="G115" s="1365" t="s">
        <v>1014</v>
      </c>
      <c r="H115" s="1099" t="s">
        <v>906</v>
      </c>
      <c r="I115" s="1375" t="s">
        <v>1178</v>
      </c>
      <c r="J115" s="1367" t="s">
        <v>957</v>
      </c>
      <c r="K115" s="1376">
        <v>2.5000000000000001E-2</v>
      </c>
      <c r="L115" s="1369" t="s">
        <v>1025</v>
      </c>
      <c r="M115" s="1370" t="s">
        <v>400</v>
      </c>
      <c r="N115" s="1370" t="s">
        <v>400</v>
      </c>
      <c r="O115" s="1377"/>
      <c r="P115" s="1378"/>
      <c r="Q115" s="1379"/>
      <c r="R115" s="1380"/>
      <c r="S115" s="1380"/>
      <c r="T115" s="1380"/>
      <c r="U115" s="1380"/>
      <c r="V115" s="1380"/>
    </row>
    <row r="116" spans="1:22" s="1372" customFormat="1">
      <c r="A116" s="1365" t="s">
        <v>37</v>
      </c>
      <c r="B116" s="1365" t="s">
        <v>37</v>
      </c>
      <c r="C116" s="1362">
        <v>2014</v>
      </c>
      <c r="D116" s="1381" t="s">
        <v>1122</v>
      </c>
      <c r="E116" s="1365">
        <v>2</v>
      </c>
      <c r="F116" s="1365" t="s">
        <v>20</v>
      </c>
      <c r="G116" s="1365" t="s">
        <v>1014</v>
      </c>
      <c r="H116" s="1382" t="s">
        <v>1123</v>
      </c>
      <c r="I116" s="1444" t="s">
        <v>1174</v>
      </c>
      <c r="J116" s="1365" t="s">
        <v>957</v>
      </c>
      <c r="K116" s="1389">
        <v>2.5000000000000001E-2</v>
      </c>
      <c r="L116" s="1365">
        <v>56</v>
      </c>
      <c r="M116" s="1394">
        <v>158</v>
      </c>
      <c r="N116" s="1395">
        <v>2.8214285714285716</v>
      </c>
      <c r="O116" s="1407"/>
      <c r="P116" s="1378"/>
      <c r="Q116" s="1379"/>
      <c r="R116" s="1380"/>
      <c r="S116" s="1380"/>
      <c r="T116" s="1380"/>
      <c r="U116" s="1380"/>
      <c r="V116" s="1380"/>
    </row>
    <row r="117" spans="1:22" s="1372" customFormat="1">
      <c r="A117" s="1365" t="s">
        <v>37</v>
      </c>
      <c r="B117" s="1365" t="s">
        <v>37</v>
      </c>
      <c r="C117" s="1362">
        <v>2014</v>
      </c>
      <c r="D117" s="1381" t="s">
        <v>1122</v>
      </c>
      <c r="E117" s="1365">
        <v>2</v>
      </c>
      <c r="F117" s="1365" t="s">
        <v>20</v>
      </c>
      <c r="G117" s="1365" t="s">
        <v>1014</v>
      </c>
      <c r="H117" s="1382" t="s">
        <v>1123</v>
      </c>
      <c r="I117" s="1444" t="s">
        <v>94</v>
      </c>
      <c r="J117" s="1365" t="s">
        <v>957</v>
      </c>
      <c r="K117" s="1389">
        <v>2.5000000000000001E-2</v>
      </c>
      <c r="L117" s="1365">
        <v>100</v>
      </c>
      <c r="M117" s="1394">
        <v>158</v>
      </c>
      <c r="N117" s="1395">
        <v>1.58</v>
      </c>
      <c r="O117" s="1407"/>
      <c r="P117" s="1378"/>
      <c r="Q117" s="1379"/>
      <c r="R117" s="1380"/>
      <c r="S117" s="1380"/>
      <c r="T117" s="1380"/>
      <c r="U117" s="1380"/>
      <c r="V117" s="1380"/>
    </row>
    <row r="118" spans="1:22" s="1372" customFormat="1">
      <c r="A118" s="1365" t="s">
        <v>37</v>
      </c>
      <c r="B118" s="1365" t="s">
        <v>37</v>
      </c>
      <c r="C118" s="1362">
        <v>2014</v>
      </c>
      <c r="D118" s="1381" t="s">
        <v>1122</v>
      </c>
      <c r="E118" s="1365">
        <v>2</v>
      </c>
      <c r="F118" s="1365" t="s">
        <v>20</v>
      </c>
      <c r="G118" s="1365" t="s">
        <v>1014</v>
      </c>
      <c r="H118" s="1382" t="s">
        <v>1123</v>
      </c>
      <c r="I118" s="1444" t="s">
        <v>96</v>
      </c>
      <c r="J118" s="1365" t="s">
        <v>957</v>
      </c>
      <c r="K118" s="1389">
        <v>2.5000000000000001E-2</v>
      </c>
      <c r="L118" s="1365">
        <v>100</v>
      </c>
      <c r="M118" s="1394">
        <v>156</v>
      </c>
      <c r="N118" s="1395">
        <v>1.56</v>
      </c>
      <c r="O118" s="1407"/>
      <c r="P118" s="1378"/>
      <c r="Q118" s="1379"/>
      <c r="R118" s="1380"/>
      <c r="S118" s="1380"/>
      <c r="T118" s="1380"/>
      <c r="U118" s="1380"/>
      <c r="V118" s="1380"/>
    </row>
    <row r="119" spans="1:22" s="1372" customFormat="1">
      <c r="A119" s="1365" t="s">
        <v>37</v>
      </c>
      <c r="B119" s="1365" t="s">
        <v>37</v>
      </c>
      <c r="C119" s="1362">
        <v>2014</v>
      </c>
      <c r="D119" s="1403" t="s">
        <v>1122</v>
      </c>
      <c r="E119" s="1365">
        <v>2</v>
      </c>
      <c r="F119" s="1365" t="s">
        <v>20</v>
      </c>
      <c r="G119" s="1365" t="s">
        <v>1014</v>
      </c>
      <c r="H119" s="1382" t="s">
        <v>1123</v>
      </c>
      <c r="I119" s="1444" t="s">
        <v>95</v>
      </c>
      <c r="J119" s="1365" t="s">
        <v>957</v>
      </c>
      <c r="K119" s="1389">
        <v>2.5000000000000001E-2</v>
      </c>
      <c r="L119" s="1365">
        <v>100</v>
      </c>
      <c r="M119" s="1394">
        <v>156</v>
      </c>
      <c r="N119" s="1395">
        <v>1.56</v>
      </c>
      <c r="O119" s="1407"/>
      <c r="P119" s="1378"/>
      <c r="Q119" s="1379"/>
      <c r="R119" s="1380"/>
      <c r="S119" s="1380"/>
      <c r="T119" s="1380"/>
      <c r="U119" s="1380"/>
      <c r="V119" s="1380"/>
    </row>
    <row r="120" spans="1:22" s="1372" customFormat="1">
      <c r="A120" s="1402" t="s">
        <v>37</v>
      </c>
      <c r="B120" s="1429" t="s">
        <v>37</v>
      </c>
      <c r="C120" s="1445">
        <v>2014</v>
      </c>
      <c r="D120" s="1252" t="s">
        <v>1139</v>
      </c>
      <c r="E120" s="1126">
        <v>1</v>
      </c>
      <c r="F120" s="950" t="s">
        <v>20</v>
      </c>
      <c r="G120" s="1446" t="s">
        <v>1014</v>
      </c>
      <c r="H120" s="1446" t="s">
        <v>1140</v>
      </c>
      <c r="I120" s="1375" t="s">
        <v>1174</v>
      </c>
      <c r="J120" s="1365" t="s">
        <v>957</v>
      </c>
      <c r="K120" s="1389">
        <v>2.5000000000000001E-2</v>
      </c>
      <c r="L120" s="1447">
        <v>50</v>
      </c>
      <c r="M120" s="1394">
        <v>504</v>
      </c>
      <c r="N120" s="1395">
        <v>10.08</v>
      </c>
      <c r="O120" s="1407"/>
      <c r="P120" s="1378"/>
      <c r="Q120" s="1379"/>
      <c r="R120" s="1380"/>
      <c r="S120" s="1380"/>
      <c r="T120" s="1380"/>
      <c r="U120" s="1380"/>
      <c r="V120" s="1380"/>
    </row>
    <row r="121" spans="1:22" s="1372" customFormat="1">
      <c r="A121" s="1402" t="s">
        <v>37</v>
      </c>
      <c r="B121" s="1429" t="s">
        <v>37</v>
      </c>
      <c r="C121" s="1445">
        <v>2014</v>
      </c>
      <c r="D121" s="1252" t="s">
        <v>1139</v>
      </c>
      <c r="E121" s="1126">
        <v>1</v>
      </c>
      <c r="F121" s="950" t="s">
        <v>20</v>
      </c>
      <c r="G121" s="1446" t="s">
        <v>1014</v>
      </c>
      <c r="H121" s="1446" t="s">
        <v>1140</v>
      </c>
      <c r="I121" s="1375" t="s">
        <v>1176</v>
      </c>
      <c r="J121" s="1365" t="s">
        <v>957</v>
      </c>
      <c r="K121" s="1389">
        <v>2.5000000000000001E-2</v>
      </c>
      <c r="L121" s="1447">
        <v>100</v>
      </c>
      <c r="M121" s="1394">
        <v>506</v>
      </c>
      <c r="N121" s="1395">
        <v>5.0599999999999996</v>
      </c>
      <c r="O121" s="1407"/>
      <c r="P121" s="1378"/>
      <c r="Q121" s="1379"/>
      <c r="R121" s="1380"/>
      <c r="S121" s="1380"/>
      <c r="T121" s="1380"/>
      <c r="U121" s="1380"/>
      <c r="V121" s="1380"/>
    </row>
    <row r="122" spans="1:22" s="1372" customFormat="1">
      <c r="A122" s="1402" t="s">
        <v>37</v>
      </c>
      <c r="B122" s="1429" t="s">
        <v>37</v>
      </c>
      <c r="C122" s="1445">
        <v>2014</v>
      </c>
      <c r="D122" s="1252" t="s">
        <v>1139</v>
      </c>
      <c r="E122" s="1126">
        <v>1</v>
      </c>
      <c r="F122" s="950" t="s">
        <v>20</v>
      </c>
      <c r="G122" s="1446" t="s">
        <v>1014</v>
      </c>
      <c r="H122" s="1446" t="s">
        <v>1140</v>
      </c>
      <c r="I122" s="1375" t="s">
        <v>1177</v>
      </c>
      <c r="J122" s="1365" t="s">
        <v>957</v>
      </c>
      <c r="K122" s="1389">
        <v>2.5000000000000001E-2</v>
      </c>
      <c r="L122" s="1447">
        <v>100</v>
      </c>
      <c r="M122" s="1394">
        <v>506</v>
      </c>
      <c r="N122" s="1395">
        <v>5.0599999999999996</v>
      </c>
      <c r="O122" s="1407"/>
      <c r="P122" s="1378"/>
      <c r="Q122" s="1379"/>
      <c r="R122" s="1380"/>
      <c r="S122" s="1380"/>
      <c r="T122" s="1380"/>
      <c r="U122" s="1380"/>
      <c r="V122" s="1380"/>
    </row>
    <row r="123" spans="1:22" s="1372" customFormat="1">
      <c r="A123" s="1402" t="s">
        <v>37</v>
      </c>
      <c r="B123" s="1429" t="s">
        <v>37</v>
      </c>
      <c r="C123" s="1445">
        <v>2014</v>
      </c>
      <c r="D123" s="1252" t="s">
        <v>1139</v>
      </c>
      <c r="E123" s="1126">
        <v>1</v>
      </c>
      <c r="F123" s="950" t="s">
        <v>20</v>
      </c>
      <c r="G123" s="1446" t="s">
        <v>1014</v>
      </c>
      <c r="H123" s="1446" t="s">
        <v>1140</v>
      </c>
      <c r="I123" s="1375" t="s">
        <v>1178</v>
      </c>
      <c r="J123" s="1365" t="s">
        <v>957</v>
      </c>
      <c r="K123" s="1389">
        <v>2.5000000000000001E-2</v>
      </c>
      <c r="L123" s="1447">
        <v>100</v>
      </c>
      <c r="M123" s="1394">
        <v>506</v>
      </c>
      <c r="N123" s="1395">
        <v>5.0599999999999996</v>
      </c>
      <c r="O123" s="1407"/>
      <c r="P123" s="1378"/>
      <c r="Q123" s="1379"/>
      <c r="R123" s="1380"/>
      <c r="S123" s="1380"/>
      <c r="T123" s="1380"/>
      <c r="U123" s="1380"/>
      <c r="V123" s="1380"/>
    </row>
    <row r="124" spans="1:22" s="1372" customFormat="1">
      <c r="A124" s="1402" t="s">
        <v>37</v>
      </c>
      <c r="B124" s="1429" t="s">
        <v>37</v>
      </c>
      <c r="C124" s="1445">
        <v>2014</v>
      </c>
      <c r="D124" s="1252" t="s">
        <v>1139</v>
      </c>
      <c r="E124" s="1126">
        <v>1</v>
      </c>
      <c r="F124" s="950" t="s">
        <v>20</v>
      </c>
      <c r="G124" s="1446" t="s">
        <v>1014</v>
      </c>
      <c r="H124" s="1446" t="s">
        <v>1140</v>
      </c>
      <c r="I124" s="1448" t="s">
        <v>97</v>
      </c>
      <c r="J124" s="1394" t="s">
        <v>957</v>
      </c>
      <c r="K124" s="1449" t="s">
        <v>400</v>
      </c>
      <c r="L124" s="1450" t="s">
        <v>400</v>
      </c>
      <c r="M124" s="1394">
        <v>51</v>
      </c>
      <c r="N124" s="1395" t="s">
        <v>400</v>
      </c>
      <c r="O124" s="1407" t="s">
        <v>2090</v>
      </c>
      <c r="P124" s="1378"/>
      <c r="Q124" s="1379"/>
      <c r="R124" s="1380"/>
      <c r="S124" s="1380"/>
      <c r="T124" s="1380"/>
      <c r="U124" s="1380"/>
      <c r="V124" s="1380"/>
    </row>
    <row r="125" spans="1:22" s="1372" customFormat="1">
      <c r="A125" s="1402" t="s">
        <v>37</v>
      </c>
      <c r="B125" s="1429" t="s">
        <v>37</v>
      </c>
      <c r="C125" s="1445">
        <v>2014</v>
      </c>
      <c r="D125" s="1252" t="s">
        <v>1139</v>
      </c>
      <c r="E125" s="1126">
        <v>1</v>
      </c>
      <c r="F125" s="950" t="s">
        <v>20</v>
      </c>
      <c r="G125" s="1446" t="s">
        <v>1014</v>
      </c>
      <c r="H125" s="1446" t="s">
        <v>1080</v>
      </c>
      <c r="I125" s="1375" t="s">
        <v>1174</v>
      </c>
      <c r="J125" s="1365" t="s">
        <v>957</v>
      </c>
      <c r="K125" s="1389">
        <v>2.5000000000000001E-2</v>
      </c>
      <c r="L125" s="1447">
        <v>1500</v>
      </c>
      <c r="M125" s="1394">
        <v>4030</v>
      </c>
      <c r="N125" s="1395">
        <v>2.686666666666667</v>
      </c>
      <c r="O125" s="1407"/>
      <c r="P125" s="1378"/>
      <c r="Q125" s="1379"/>
      <c r="R125" s="1380"/>
      <c r="S125" s="1380"/>
      <c r="T125" s="1380"/>
      <c r="U125" s="1380"/>
      <c r="V125" s="1380"/>
    </row>
    <row r="126" spans="1:22" s="1372" customFormat="1">
      <c r="A126" s="1402" t="s">
        <v>37</v>
      </c>
      <c r="B126" s="1429" t="s">
        <v>37</v>
      </c>
      <c r="C126" s="1445">
        <v>2014</v>
      </c>
      <c r="D126" s="1252" t="s">
        <v>1139</v>
      </c>
      <c r="E126" s="1126">
        <v>1</v>
      </c>
      <c r="F126" s="950" t="s">
        <v>20</v>
      </c>
      <c r="G126" s="1446" t="s">
        <v>1014</v>
      </c>
      <c r="H126" s="1446" t="s">
        <v>1080</v>
      </c>
      <c r="I126" s="1375" t="s">
        <v>1176</v>
      </c>
      <c r="J126" s="1365" t="s">
        <v>957</v>
      </c>
      <c r="K126" s="1389">
        <v>2.5000000000000001E-2</v>
      </c>
      <c r="L126" s="1447">
        <v>2000</v>
      </c>
      <c r="M126" s="1394">
        <v>4210</v>
      </c>
      <c r="N126" s="1395">
        <v>2.105</v>
      </c>
      <c r="O126" s="1407"/>
      <c r="P126" s="1378"/>
      <c r="Q126" s="1379"/>
      <c r="R126" s="1380"/>
      <c r="S126" s="1380"/>
      <c r="T126" s="1380"/>
      <c r="U126" s="1380"/>
      <c r="V126" s="1380"/>
    </row>
    <row r="127" spans="1:22" s="1372" customFormat="1">
      <c r="A127" s="1402" t="s">
        <v>37</v>
      </c>
      <c r="B127" s="1429" t="s">
        <v>37</v>
      </c>
      <c r="C127" s="1445">
        <v>2014</v>
      </c>
      <c r="D127" s="1252" t="s">
        <v>1139</v>
      </c>
      <c r="E127" s="1126">
        <v>1</v>
      </c>
      <c r="F127" s="950" t="s">
        <v>20</v>
      </c>
      <c r="G127" s="1446" t="s">
        <v>1014</v>
      </c>
      <c r="H127" s="1446" t="s">
        <v>1080</v>
      </c>
      <c r="I127" s="1375" t="s">
        <v>1177</v>
      </c>
      <c r="J127" s="1365" t="s">
        <v>957</v>
      </c>
      <c r="K127" s="1389">
        <v>2.5000000000000001E-2</v>
      </c>
      <c r="L127" s="1447">
        <v>2000</v>
      </c>
      <c r="M127" s="1394">
        <v>4280</v>
      </c>
      <c r="N127" s="1395">
        <v>2.14</v>
      </c>
      <c r="O127" s="1407"/>
      <c r="P127" s="1378"/>
      <c r="Q127" s="1379"/>
      <c r="R127" s="1380"/>
      <c r="S127" s="1380"/>
      <c r="T127" s="1380"/>
      <c r="U127" s="1380"/>
      <c r="V127" s="1380"/>
    </row>
    <row r="128" spans="1:22" s="1372" customFormat="1">
      <c r="A128" s="1402" t="s">
        <v>37</v>
      </c>
      <c r="B128" s="1429" t="s">
        <v>37</v>
      </c>
      <c r="C128" s="1445">
        <v>2014</v>
      </c>
      <c r="D128" s="1252" t="s">
        <v>1139</v>
      </c>
      <c r="E128" s="1126">
        <v>1</v>
      </c>
      <c r="F128" s="950" t="s">
        <v>20</v>
      </c>
      <c r="G128" s="1446" t="s">
        <v>1014</v>
      </c>
      <c r="H128" s="1446" t="s">
        <v>1080</v>
      </c>
      <c r="I128" s="1375" t="s">
        <v>1178</v>
      </c>
      <c r="J128" s="1365" t="s">
        <v>957</v>
      </c>
      <c r="K128" s="1389">
        <v>2.5000000000000001E-2</v>
      </c>
      <c r="L128" s="1447">
        <v>2000</v>
      </c>
      <c r="M128" s="1394">
        <v>4171</v>
      </c>
      <c r="N128" s="1395">
        <v>2.0855000000000001</v>
      </c>
      <c r="O128" s="1407"/>
      <c r="P128" s="1378"/>
      <c r="Q128" s="1379"/>
      <c r="R128" s="1380"/>
      <c r="S128" s="1380"/>
      <c r="T128" s="1380"/>
      <c r="U128" s="1380"/>
      <c r="V128" s="1380"/>
    </row>
    <row r="129" spans="1:22" s="1372" customFormat="1">
      <c r="A129" s="1402" t="s">
        <v>37</v>
      </c>
      <c r="B129" s="1429" t="s">
        <v>37</v>
      </c>
      <c r="C129" s="1445">
        <v>2014</v>
      </c>
      <c r="D129" s="1252" t="s">
        <v>1139</v>
      </c>
      <c r="E129" s="1451">
        <v>1</v>
      </c>
      <c r="F129" s="950" t="s">
        <v>20</v>
      </c>
      <c r="G129" s="1446" t="s">
        <v>1014</v>
      </c>
      <c r="H129" s="1446" t="s">
        <v>1080</v>
      </c>
      <c r="I129" s="1448" t="s">
        <v>97</v>
      </c>
      <c r="J129" s="1394" t="s">
        <v>957</v>
      </c>
      <c r="K129" s="1449">
        <v>2.5000000000000001E-2</v>
      </c>
      <c r="L129" s="1450">
        <v>1000</v>
      </c>
      <c r="M129" s="1394">
        <v>189</v>
      </c>
      <c r="N129" s="1395">
        <v>0.18899999999999997</v>
      </c>
      <c r="O129" s="1407" t="s">
        <v>2091</v>
      </c>
      <c r="P129" s="1378"/>
      <c r="Q129" s="1379"/>
      <c r="R129" s="1380"/>
      <c r="S129" s="1380"/>
      <c r="T129" s="1380"/>
      <c r="U129" s="1380"/>
      <c r="V129" s="1380"/>
    </row>
    <row r="130" spans="1:22" s="1372" customFormat="1">
      <c r="A130" s="1402" t="s">
        <v>37</v>
      </c>
      <c r="B130" s="1402" t="s">
        <v>37</v>
      </c>
      <c r="C130" s="1434">
        <v>2014</v>
      </c>
      <c r="D130" s="1435" t="s">
        <v>1167</v>
      </c>
      <c r="E130" s="1441">
        <v>2</v>
      </c>
      <c r="F130" s="1452" t="s">
        <v>20</v>
      </c>
      <c r="G130" s="1365" t="s">
        <v>1014</v>
      </c>
      <c r="H130" s="1365" t="s">
        <v>1080</v>
      </c>
      <c r="I130" s="1375" t="s">
        <v>1174</v>
      </c>
      <c r="J130" s="1365" t="s">
        <v>957</v>
      </c>
      <c r="K130" s="1389">
        <v>2.5000000000000001E-2</v>
      </c>
      <c r="L130" s="1405">
        <v>270</v>
      </c>
      <c r="M130" s="1394">
        <v>1074</v>
      </c>
      <c r="N130" s="1395">
        <v>3.9777777777777779</v>
      </c>
      <c r="O130" s="1407"/>
      <c r="P130" s="1378"/>
      <c r="Q130" s="1379"/>
      <c r="R130" s="1380"/>
      <c r="S130" s="1380"/>
      <c r="T130" s="1380"/>
      <c r="U130" s="1380"/>
      <c r="V130" s="1380"/>
    </row>
    <row r="131" spans="1:22" s="1372" customFormat="1">
      <c r="A131" s="1402" t="s">
        <v>37</v>
      </c>
      <c r="B131" s="1402" t="s">
        <v>37</v>
      </c>
      <c r="C131" s="1362">
        <v>2014</v>
      </c>
      <c r="D131" s="1403" t="s">
        <v>1167</v>
      </c>
      <c r="E131" s="1441">
        <v>2</v>
      </c>
      <c r="F131" s="1452" t="s">
        <v>20</v>
      </c>
      <c r="G131" s="1365" t="s">
        <v>1014</v>
      </c>
      <c r="H131" s="1365" t="s">
        <v>1080</v>
      </c>
      <c r="I131" s="1375" t="s">
        <v>1176</v>
      </c>
      <c r="J131" s="1365" t="s">
        <v>957</v>
      </c>
      <c r="K131" s="1389">
        <v>2.5000000000000001E-2</v>
      </c>
      <c r="L131" s="1405">
        <v>300</v>
      </c>
      <c r="M131" s="1394">
        <v>1078</v>
      </c>
      <c r="N131" s="1395">
        <v>3.5933333333333333</v>
      </c>
      <c r="O131" s="1407"/>
      <c r="P131" s="1378"/>
      <c r="Q131" s="1379"/>
      <c r="R131" s="1380"/>
      <c r="S131" s="1380"/>
      <c r="T131" s="1380"/>
      <c r="U131" s="1380"/>
      <c r="V131" s="1380"/>
    </row>
    <row r="132" spans="1:22" s="1372" customFormat="1">
      <c r="A132" s="1402" t="s">
        <v>37</v>
      </c>
      <c r="B132" s="1402" t="s">
        <v>37</v>
      </c>
      <c r="C132" s="1362">
        <v>2014</v>
      </c>
      <c r="D132" s="1403" t="s">
        <v>1167</v>
      </c>
      <c r="E132" s="1441">
        <v>2</v>
      </c>
      <c r="F132" s="1452" t="s">
        <v>20</v>
      </c>
      <c r="G132" s="1365" t="s">
        <v>1014</v>
      </c>
      <c r="H132" s="1365" t="s">
        <v>1080</v>
      </c>
      <c r="I132" s="1375" t="s">
        <v>1177</v>
      </c>
      <c r="J132" s="1365" t="s">
        <v>957</v>
      </c>
      <c r="K132" s="1389">
        <v>2.5000000000000001E-2</v>
      </c>
      <c r="L132" s="1405">
        <v>300</v>
      </c>
      <c r="M132" s="1394">
        <v>1072</v>
      </c>
      <c r="N132" s="1395">
        <v>3.5733333333333333</v>
      </c>
      <c r="O132" s="1407"/>
      <c r="P132" s="1378"/>
      <c r="Q132" s="1379"/>
      <c r="R132" s="1380"/>
      <c r="S132" s="1380"/>
      <c r="T132" s="1380"/>
      <c r="U132" s="1380"/>
      <c r="V132" s="1380"/>
    </row>
    <row r="133" spans="1:22" s="1372" customFormat="1">
      <c r="A133" s="1402" t="s">
        <v>37</v>
      </c>
      <c r="B133" s="1402" t="s">
        <v>37</v>
      </c>
      <c r="C133" s="1362">
        <v>2014</v>
      </c>
      <c r="D133" s="1403" t="s">
        <v>1167</v>
      </c>
      <c r="E133" s="1441">
        <v>2</v>
      </c>
      <c r="F133" s="1452" t="s">
        <v>20</v>
      </c>
      <c r="G133" s="1365" t="s">
        <v>1014</v>
      </c>
      <c r="H133" s="1365" t="s">
        <v>1080</v>
      </c>
      <c r="I133" s="1375" t="s">
        <v>1178</v>
      </c>
      <c r="J133" s="1365" t="s">
        <v>957</v>
      </c>
      <c r="K133" s="1389">
        <v>2.5000000000000001E-2</v>
      </c>
      <c r="L133" s="1405">
        <v>300</v>
      </c>
      <c r="M133" s="1394">
        <v>1026</v>
      </c>
      <c r="N133" s="1395">
        <v>3.42</v>
      </c>
      <c r="O133" s="1407"/>
      <c r="P133" s="1378"/>
      <c r="Q133" s="1379"/>
      <c r="R133" s="1380"/>
      <c r="S133" s="1380"/>
      <c r="T133" s="1380"/>
      <c r="U133" s="1380"/>
      <c r="V133" s="1380"/>
    </row>
    <row r="134" spans="1:22" s="1372" customFormat="1">
      <c r="A134" s="1402" t="s">
        <v>37</v>
      </c>
      <c r="B134" s="1402" t="s">
        <v>37</v>
      </c>
      <c r="C134" s="1362">
        <v>2014</v>
      </c>
      <c r="D134" s="1403" t="s">
        <v>1168</v>
      </c>
      <c r="E134" s="1404">
        <v>1</v>
      </c>
      <c r="F134" s="1452" t="s">
        <v>20</v>
      </c>
      <c r="G134" s="1365" t="s">
        <v>1014</v>
      </c>
      <c r="H134" s="1365" t="s">
        <v>1143</v>
      </c>
      <c r="I134" s="1375" t="s">
        <v>1174</v>
      </c>
      <c r="J134" s="1365" t="s">
        <v>957</v>
      </c>
      <c r="K134" s="1389">
        <v>2.5000000000000001E-2</v>
      </c>
      <c r="L134" s="1405">
        <v>2000</v>
      </c>
      <c r="M134" s="1394">
        <v>5288</v>
      </c>
      <c r="N134" s="1395">
        <v>2.6439999999999997</v>
      </c>
      <c r="O134" s="1407"/>
      <c r="P134" s="1410"/>
      <c r="Q134" s="1379"/>
      <c r="R134" s="1380"/>
      <c r="S134" s="1380"/>
      <c r="T134" s="1380"/>
      <c r="U134" s="1380"/>
      <c r="V134" s="1380"/>
    </row>
    <row r="135" spans="1:22" s="1372" customFormat="1">
      <c r="A135" s="1402" t="s">
        <v>37</v>
      </c>
      <c r="B135" s="1402" t="s">
        <v>37</v>
      </c>
      <c r="C135" s="1362">
        <v>2014</v>
      </c>
      <c r="D135" s="1403" t="s">
        <v>1168</v>
      </c>
      <c r="E135" s="1404">
        <v>1</v>
      </c>
      <c r="F135" s="1452" t="s">
        <v>20</v>
      </c>
      <c r="G135" s="1365" t="s">
        <v>1014</v>
      </c>
      <c r="H135" s="1365" t="s">
        <v>1143</v>
      </c>
      <c r="I135" s="1375" t="s">
        <v>1176</v>
      </c>
      <c r="J135" s="1365" t="s">
        <v>957</v>
      </c>
      <c r="K135" s="1389">
        <v>2.5000000000000001E-2</v>
      </c>
      <c r="L135" s="1405">
        <v>2500</v>
      </c>
      <c r="M135" s="1394">
        <v>5438</v>
      </c>
      <c r="N135" s="1395">
        <v>2.1752000000000002</v>
      </c>
      <c r="O135" s="1407"/>
      <c r="P135" s="1410"/>
      <c r="Q135" s="1379"/>
      <c r="R135" s="1380"/>
      <c r="S135" s="1380"/>
      <c r="T135" s="1380"/>
      <c r="U135" s="1380"/>
      <c r="V135" s="1380"/>
    </row>
    <row r="136" spans="1:22" s="1372" customFormat="1">
      <c r="A136" s="1402" t="s">
        <v>37</v>
      </c>
      <c r="B136" s="1402" t="s">
        <v>37</v>
      </c>
      <c r="C136" s="1362">
        <v>2014</v>
      </c>
      <c r="D136" s="1403" t="s">
        <v>1168</v>
      </c>
      <c r="E136" s="1404">
        <v>1</v>
      </c>
      <c r="F136" s="1452" t="s">
        <v>20</v>
      </c>
      <c r="G136" s="1365" t="s">
        <v>1014</v>
      </c>
      <c r="H136" s="1365" t="s">
        <v>1143</v>
      </c>
      <c r="I136" s="1375" t="s">
        <v>1177</v>
      </c>
      <c r="J136" s="1365" t="s">
        <v>957</v>
      </c>
      <c r="K136" s="1389">
        <v>2.5000000000000001E-2</v>
      </c>
      <c r="L136" s="1405">
        <v>2500</v>
      </c>
      <c r="M136" s="1394">
        <v>5432</v>
      </c>
      <c r="N136" s="1395">
        <v>2.1728000000000001</v>
      </c>
      <c r="O136" s="1407"/>
      <c r="P136" s="1410"/>
      <c r="Q136" s="1379"/>
      <c r="R136" s="1380"/>
      <c r="S136" s="1380"/>
      <c r="T136" s="1380"/>
      <c r="U136" s="1380"/>
      <c r="V136" s="1380"/>
    </row>
    <row r="137" spans="1:22" s="1372" customFormat="1">
      <c r="A137" s="1402" t="s">
        <v>37</v>
      </c>
      <c r="B137" s="1402" t="s">
        <v>37</v>
      </c>
      <c r="C137" s="1362">
        <v>2014</v>
      </c>
      <c r="D137" s="1403" t="s">
        <v>1168</v>
      </c>
      <c r="E137" s="1404">
        <v>1</v>
      </c>
      <c r="F137" s="1452" t="s">
        <v>20</v>
      </c>
      <c r="G137" s="1365" t="s">
        <v>1014</v>
      </c>
      <c r="H137" s="1365" t="s">
        <v>1143</v>
      </c>
      <c r="I137" s="1375" t="s">
        <v>1178</v>
      </c>
      <c r="J137" s="1365" t="s">
        <v>957</v>
      </c>
      <c r="K137" s="1389">
        <v>2.5000000000000001E-2</v>
      </c>
      <c r="L137" s="1405">
        <v>2500</v>
      </c>
      <c r="M137" s="1394">
        <v>5120</v>
      </c>
      <c r="N137" s="1395">
        <v>2.048</v>
      </c>
      <c r="O137" s="1407"/>
      <c r="P137" s="1410"/>
      <c r="Q137" s="1379"/>
      <c r="R137" s="1380"/>
      <c r="S137" s="1380"/>
      <c r="T137" s="1380"/>
      <c r="U137" s="1380"/>
      <c r="V137" s="1380"/>
    </row>
    <row r="138" spans="1:22" s="1372" customFormat="1">
      <c r="A138" s="1402" t="s">
        <v>37</v>
      </c>
      <c r="B138" s="1402" t="s">
        <v>37</v>
      </c>
      <c r="C138" s="1362">
        <v>2014</v>
      </c>
      <c r="D138" s="1403" t="s">
        <v>1168</v>
      </c>
      <c r="E138" s="1404">
        <v>1</v>
      </c>
      <c r="F138" s="1452" t="s">
        <v>20</v>
      </c>
      <c r="G138" s="1365" t="s">
        <v>1014</v>
      </c>
      <c r="H138" s="1365" t="s">
        <v>1143</v>
      </c>
      <c r="I138" s="1375" t="s">
        <v>97</v>
      </c>
      <c r="J138" s="1365" t="s">
        <v>400</v>
      </c>
      <c r="K138" s="1453" t="s">
        <v>400</v>
      </c>
      <c r="L138" s="1454" t="s">
        <v>1025</v>
      </c>
      <c r="M138" s="1455" t="s">
        <v>400</v>
      </c>
      <c r="N138" s="1456" t="s">
        <v>400</v>
      </c>
      <c r="O138" s="1407"/>
      <c r="P138" s="1410"/>
      <c r="Q138" s="1379"/>
      <c r="R138" s="1380"/>
      <c r="S138" s="1380"/>
      <c r="T138" s="1380"/>
      <c r="U138" s="1380"/>
      <c r="V138" s="1380"/>
    </row>
    <row r="139" spans="1:22" s="70" customFormat="1" ht="25.5">
      <c r="A139" s="1457" t="s">
        <v>37</v>
      </c>
      <c r="B139" s="1457" t="s">
        <v>37</v>
      </c>
      <c r="C139" s="1312">
        <v>2014</v>
      </c>
      <c r="D139" s="1458" t="s">
        <v>657</v>
      </c>
      <c r="E139" s="1459">
        <v>1</v>
      </c>
      <c r="F139" s="1460" t="s">
        <v>20</v>
      </c>
      <c r="G139" s="1457" t="s">
        <v>1014</v>
      </c>
      <c r="H139" s="1459" t="s">
        <v>1169</v>
      </c>
      <c r="I139" s="1329" t="s">
        <v>958</v>
      </c>
      <c r="J139" s="1461" t="s">
        <v>1391</v>
      </c>
      <c r="K139" s="1462">
        <v>2.5000000000000001E-2</v>
      </c>
      <c r="L139" s="1463">
        <v>450</v>
      </c>
      <c r="M139" s="779">
        <v>327</v>
      </c>
      <c r="N139" s="1397">
        <f t="shared" ref="N139:N142" si="2">M139/L139</f>
        <v>0.72666666666666668</v>
      </c>
      <c r="O139" s="1407"/>
      <c r="P139" s="1410"/>
    </row>
    <row r="140" spans="1:22" s="70" customFormat="1" ht="25.5">
      <c r="A140" s="1457" t="s">
        <v>37</v>
      </c>
      <c r="B140" s="1457" t="s">
        <v>37</v>
      </c>
      <c r="C140" s="1312">
        <v>2014</v>
      </c>
      <c r="D140" s="1458" t="s">
        <v>657</v>
      </c>
      <c r="E140" s="1459">
        <v>1</v>
      </c>
      <c r="F140" s="1460" t="s">
        <v>20</v>
      </c>
      <c r="G140" s="1457" t="s">
        <v>1014</v>
      </c>
      <c r="H140" s="1459" t="s">
        <v>1169</v>
      </c>
      <c r="I140" s="1329" t="s">
        <v>94</v>
      </c>
      <c r="J140" s="1464" t="s">
        <v>1391</v>
      </c>
      <c r="K140" s="1462">
        <v>2.5000000000000001E-2</v>
      </c>
      <c r="L140" s="1465">
        <v>4300</v>
      </c>
      <c r="M140" s="779">
        <v>4949</v>
      </c>
      <c r="N140" s="1310">
        <f t="shared" si="2"/>
        <v>1.1509302325581396</v>
      </c>
      <c r="O140" s="1407"/>
      <c r="P140" s="1410"/>
    </row>
    <row r="141" spans="1:22" s="70" customFormat="1" ht="25.5">
      <c r="A141" s="1457" t="s">
        <v>37</v>
      </c>
      <c r="B141" s="1457" t="s">
        <v>37</v>
      </c>
      <c r="C141" s="1312">
        <v>2014</v>
      </c>
      <c r="D141" s="1458" t="s">
        <v>657</v>
      </c>
      <c r="E141" s="1459">
        <v>1</v>
      </c>
      <c r="F141" s="1460" t="s">
        <v>20</v>
      </c>
      <c r="G141" s="1457" t="s">
        <v>1014</v>
      </c>
      <c r="H141" s="1459" t="s">
        <v>1169</v>
      </c>
      <c r="I141" s="1329" t="s">
        <v>96</v>
      </c>
      <c r="J141" s="1464" t="s">
        <v>1391</v>
      </c>
      <c r="K141" s="1462">
        <v>2.5000000000000001E-2</v>
      </c>
      <c r="L141" s="1465">
        <v>8000</v>
      </c>
      <c r="M141" s="1355">
        <v>5452</v>
      </c>
      <c r="N141" s="1310">
        <f t="shared" si="2"/>
        <v>0.68149999999999999</v>
      </c>
      <c r="O141" s="1407"/>
      <c r="P141" s="1410"/>
    </row>
    <row r="142" spans="1:22" s="1341" customFormat="1" ht="25.5">
      <c r="A142" s="1457" t="s">
        <v>37</v>
      </c>
      <c r="B142" s="1457" t="s">
        <v>37</v>
      </c>
      <c r="C142" s="1312">
        <v>2014</v>
      </c>
      <c r="D142" s="1466" t="s">
        <v>657</v>
      </c>
      <c r="E142" s="1459">
        <v>1</v>
      </c>
      <c r="F142" s="1460" t="s">
        <v>20</v>
      </c>
      <c r="G142" s="1467" t="s">
        <v>1014</v>
      </c>
      <c r="H142" s="1468" t="s">
        <v>1169</v>
      </c>
      <c r="I142" s="1329" t="s">
        <v>95</v>
      </c>
      <c r="J142" s="1469" t="s">
        <v>1391</v>
      </c>
      <c r="K142" s="1462">
        <v>2.5000000000000001E-2</v>
      </c>
      <c r="L142" s="1470">
        <v>4300</v>
      </c>
      <c r="M142" s="1338">
        <v>4949</v>
      </c>
      <c r="N142" s="1339">
        <f t="shared" si="2"/>
        <v>1.1509302325581396</v>
      </c>
      <c r="O142" s="1407"/>
      <c r="P142" s="1410"/>
    </row>
    <row r="143" spans="1:22" s="1372" customFormat="1" ht="12" customHeight="1">
      <c r="A143" s="1402" t="s">
        <v>37</v>
      </c>
      <c r="B143" s="1402" t="s">
        <v>37</v>
      </c>
      <c r="C143" s="1362">
        <v>2014</v>
      </c>
      <c r="D143" s="1471" t="s">
        <v>784</v>
      </c>
      <c r="E143" s="1472">
        <v>2</v>
      </c>
      <c r="F143" s="1473" t="s">
        <v>20</v>
      </c>
      <c r="G143" s="1365" t="s">
        <v>1014</v>
      </c>
      <c r="H143" s="1382" t="s">
        <v>906</v>
      </c>
      <c r="I143" s="1375" t="s">
        <v>1176</v>
      </c>
      <c r="J143" s="1365" t="s">
        <v>1182</v>
      </c>
      <c r="K143" s="1474">
        <v>0.125</v>
      </c>
      <c r="L143" s="1475">
        <v>600</v>
      </c>
      <c r="M143" s="1394">
        <v>29</v>
      </c>
      <c r="N143" s="1395">
        <v>4.8333333333333332E-2</v>
      </c>
      <c r="O143" s="1476" t="s">
        <v>2093</v>
      </c>
      <c r="P143" s="1410"/>
      <c r="Q143" s="1379"/>
      <c r="R143" s="1380"/>
      <c r="S143" s="1380"/>
      <c r="T143" s="1380"/>
      <c r="U143" s="1380"/>
      <c r="V143" s="1380"/>
    </row>
    <row r="144" spans="1:22" s="1372" customFormat="1">
      <c r="A144" s="1402" t="s">
        <v>37</v>
      </c>
      <c r="B144" s="1402" t="s">
        <v>37</v>
      </c>
      <c r="C144" s="1362">
        <v>2014</v>
      </c>
      <c r="D144" s="1471" t="s">
        <v>784</v>
      </c>
      <c r="E144" s="1472">
        <v>2</v>
      </c>
      <c r="F144" s="1473" t="s">
        <v>20</v>
      </c>
      <c r="G144" s="1365" t="s">
        <v>1014</v>
      </c>
      <c r="H144" s="1382" t="s">
        <v>906</v>
      </c>
      <c r="I144" s="1375" t="s">
        <v>1177</v>
      </c>
      <c r="J144" s="1365" t="s">
        <v>1182</v>
      </c>
      <c r="K144" s="1389">
        <v>2.5000000000000001E-2</v>
      </c>
      <c r="L144" s="1475">
        <v>600</v>
      </c>
      <c r="M144" s="1394">
        <v>214</v>
      </c>
      <c r="N144" s="1395">
        <v>0.35666666666666663</v>
      </c>
      <c r="O144" s="1476" t="s">
        <v>2093</v>
      </c>
      <c r="P144" s="1410"/>
      <c r="Q144" s="1379"/>
      <c r="R144" s="1380"/>
      <c r="S144" s="1380"/>
      <c r="T144" s="1380"/>
      <c r="U144" s="1380"/>
      <c r="V144" s="1380"/>
    </row>
    <row r="145" spans="1:22" s="1372" customFormat="1">
      <c r="A145" s="1402" t="s">
        <v>37</v>
      </c>
      <c r="B145" s="1402" t="s">
        <v>37</v>
      </c>
      <c r="C145" s="1362">
        <v>2014</v>
      </c>
      <c r="D145" s="1471" t="s">
        <v>784</v>
      </c>
      <c r="E145" s="1472">
        <v>2</v>
      </c>
      <c r="F145" s="1473" t="s">
        <v>20</v>
      </c>
      <c r="G145" s="1365" t="s">
        <v>1014</v>
      </c>
      <c r="H145" s="1382" t="s">
        <v>906</v>
      </c>
      <c r="I145" s="1375" t="s">
        <v>1178</v>
      </c>
      <c r="J145" s="1365" t="s">
        <v>1182</v>
      </c>
      <c r="K145" s="1477">
        <v>0.125</v>
      </c>
      <c r="L145" s="1475">
        <v>600</v>
      </c>
      <c r="M145" s="1394">
        <v>214</v>
      </c>
      <c r="N145" s="1395">
        <v>0.35666666666666663</v>
      </c>
      <c r="O145" s="1476" t="s">
        <v>2093</v>
      </c>
      <c r="P145" s="1410"/>
      <c r="Q145" s="1379"/>
      <c r="R145" s="1380"/>
      <c r="S145" s="1380"/>
      <c r="T145" s="1380"/>
      <c r="U145" s="1380"/>
      <c r="V145" s="1380"/>
    </row>
    <row r="146" spans="1:22" s="1372" customFormat="1">
      <c r="A146" s="1402" t="s">
        <v>37</v>
      </c>
      <c r="B146" s="1402" t="s">
        <v>37</v>
      </c>
      <c r="C146" s="1362">
        <v>2014</v>
      </c>
      <c r="D146" s="1403" t="s">
        <v>791</v>
      </c>
      <c r="E146" s="1478">
        <v>2</v>
      </c>
      <c r="F146" s="1452" t="s">
        <v>20</v>
      </c>
      <c r="G146" s="1365" t="s">
        <v>1014</v>
      </c>
      <c r="H146" s="1365" t="s">
        <v>1080</v>
      </c>
      <c r="I146" s="1375" t="s">
        <v>1174</v>
      </c>
      <c r="J146" s="1365" t="s">
        <v>957</v>
      </c>
      <c r="K146" s="1389">
        <v>2.5000000000000001E-2</v>
      </c>
      <c r="L146" s="1405">
        <v>14</v>
      </c>
      <c r="M146" s="1394">
        <v>509</v>
      </c>
      <c r="N146" s="1395">
        <v>36.357142857142861</v>
      </c>
      <c r="O146" s="1407"/>
      <c r="P146" s="1410"/>
      <c r="Q146" s="1379"/>
      <c r="R146" s="1380"/>
      <c r="S146" s="1380"/>
      <c r="T146" s="1380"/>
      <c r="U146" s="1380"/>
      <c r="V146" s="1380"/>
    </row>
    <row r="147" spans="1:22" s="1372" customFormat="1">
      <c r="A147" s="1402" t="s">
        <v>37</v>
      </c>
      <c r="B147" s="1402" t="s">
        <v>37</v>
      </c>
      <c r="C147" s="1362">
        <v>2014</v>
      </c>
      <c r="D147" s="1403" t="s">
        <v>791</v>
      </c>
      <c r="E147" s="1478">
        <v>2</v>
      </c>
      <c r="F147" s="1452" t="s">
        <v>20</v>
      </c>
      <c r="G147" s="1365" t="s">
        <v>1014</v>
      </c>
      <c r="H147" s="1365" t="s">
        <v>1080</v>
      </c>
      <c r="I147" s="1375" t="s">
        <v>1176</v>
      </c>
      <c r="J147" s="1365" t="s">
        <v>957</v>
      </c>
      <c r="K147" s="1389">
        <v>2.5000000000000001E-2</v>
      </c>
      <c r="L147" s="1405">
        <v>100</v>
      </c>
      <c r="M147" s="1394">
        <v>512</v>
      </c>
      <c r="N147" s="1395">
        <v>5.12</v>
      </c>
      <c r="O147" s="1407"/>
      <c r="P147" s="1410"/>
      <c r="Q147" s="1379"/>
      <c r="R147" s="1380"/>
      <c r="S147" s="1380"/>
      <c r="T147" s="1380"/>
      <c r="U147" s="1380"/>
      <c r="V147" s="1380"/>
    </row>
    <row r="148" spans="1:22" s="1372" customFormat="1">
      <c r="A148" s="1402" t="s">
        <v>37</v>
      </c>
      <c r="B148" s="1402" t="s">
        <v>37</v>
      </c>
      <c r="C148" s="1362">
        <v>2014</v>
      </c>
      <c r="D148" s="1403" t="s">
        <v>791</v>
      </c>
      <c r="E148" s="1478">
        <v>2</v>
      </c>
      <c r="F148" s="1452" t="s">
        <v>20</v>
      </c>
      <c r="G148" s="1365" t="s">
        <v>1014</v>
      </c>
      <c r="H148" s="1365" t="s">
        <v>1080</v>
      </c>
      <c r="I148" s="1375" t="s">
        <v>1177</v>
      </c>
      <c r="J148" s="1365" t="s">
        <v>957</v>
      </c>
      <c r="K148" s="1389">
        <v>2.5000000000000001E-2</v>
      </c>
      <c r="L148" s="1405">
        <v>100</v>
      </c>
      <c r="M148" s="1394">
        <v>478</v>
      </c>
      <c r="N148" s="1395">
        <v>4.78</v>
      </c>
      <c r="O148" s="1407"/>
      <c r="P148" s="1410"/>
      <c r="Q148" s="1379"/>
      <c r="R148" s="1380"/>
      <c r="S148" s="1380"/>
      <c r="T148" s="1380"/>
      <c r="U148" s="1380"/>
      <c r="V148" s="1380"/>
    </row>
    <row r="149" spans="1:22" s="1372" customFormat="1">
      <c r="A149" s="1402" t="s">
        <v>37</v>
      </c>
      <c r="B149" s="1402" t="s">
        <v>37</v>
      </c>
      <c r="C149" s="1362">
        <v>2014</v>
      </c>
      <c r="D149" s="1403" t="s">
        <v>791</v>
      </c>
      <c r="E149" s="1478">
        <v>2</v>
      </c>
      <c r="F149" s="1452" t="s">
        <v>20</v>
      </c>
      <c r="G149" s="1365" t="s">
        <v>1014</v>
      </c>
      <c r="H149" s="1365" t="s">
        <v>1080</v>
      </c>
      <c r="I149" s="1375" t="s">
        <v>1178</v>
      </c>
      <c r="J149" s="1365" t="s">
        <v>957</v>
      </c>
      <c r="K149" s="1389">
        <v>2.5000000000000001E-2</v>
      </c>
      <c r="L149" s="1405">
        <v>100</v>
      </c>
      <c r="M149" s="1394">
        <v>441</v>
      </c>
      <c r="N149" s="1395">
        <v>4.41</v>
      </c>
      <c r="O149" s="1407"/>
      <c r="P149" s="1410"/>
      <c r="Q149" s="1379"/>
      <c r="R149" s="1380"/>
      <c r="S149" s="1380"/>
      <c r="T149" s="1380"/>
      <c r="U149" s="1380"/>
      <c r="V149" s="1380"/>
    </row>
    <row r="150" spans="1:22" s="1372" customFormat="1">
      <c r="A150" s="1402" t="s">
        <v>37</v>
      </c>
      <c r="B150" s="1402" t="s">
        <v>37</v>
      </c>
      <c r="C150" s="1362">
        <v>2014</v>
      </c>
      <c r="D150" s="1403" t="s">
        <v>1158</v>
      </c>
      <c r="E150" s="1478">
        <v>2</v>
      </c>
      <c r="F150" s="1452" t="s">
        <v>20</v>
      </c>
      <c r="G150" s="1365" t="s">
        <v>1014</v>
      </c>
      <c r="H150" s="1365" t="s">
        <v>1183</v>
      </c>
      <c r="I150" s="1375" t="s">
        <v>1174</v>
      </c>
      <c r="J150" s="1365" t="s">
        <v>957</v>
      </c>
      <c r="K150" s="1389">
        <v>2.5000000000000001E-2</v>
      </c>
      <c r="L150" s="1405">
        <v>1000</v>
      </c>
      <c r="M150" s="1394">
        <v>285</v>
      </c>
      <c r="N150" s="1395">
        <v>0.28499999999999998</v>
      </c>
      <c r="O150" s="1407"/>
      <c r="P150" s="1410"/>
      <c r="Q150" s="1379"/>
      <c r="R150" s="1380"/>
      <c r="S150" s="1380"/>
      <c r="T150" s="1380"/>
      <c r="U150" s="1380"/>
      <c r="V150" s="1380"/>
    </row>
    <row r="151" spans="1:22" s="1372" customFormat="1">
      <c r="A151" s="1402" t="s">
        <v>37</v>
      </c>
      <c r="B151" s="1402" t="s">
        <v>37</v>
      </c>
      <c r="C151" s="1362">
        <v>2014</v>
      </c>
      <c r="D151" s="1403" t="s">
        <v>1158</v>
      </c>
      <c r="E151" s="1478">
        <v>2</v>
      </c>
      <c r="F151" s="1452" t="s">
        <v>20</v>
      </c>
      <c r="G151" s="1365" t="s">
        <v>1014</v>
      </c>
      <c r="H151" s="1365" t="s">
        <v>1183</v>
      </c>
      <c r="I151" s="1375" t="s">
        <v>1176</v>
      </c>
      <c r="J151" s="1365" t="s">
        <v>957</v>
      </c>
      <c r="K151" s="1389">
        <v>2.5000000000000001E-2</v>
      </c>
      <c r="L151" s="1405">
        <v>1000</v>
      </c>
      <c r="M151" s="1394">
        <v>354</v>
      </c>
      <c r="N151" s="1395">
        <v>0.35399999999999998</v>
      </c>
      <c r="O151" s="1407"/>
      <c r="P151" s="1410"/>
      <c r="Q151" s="1379"/>
      <c r="R151" s="1380"/>
      <c r="S151" s="1380"/>
      <c r="T151" s="1380"/>
      <c r="U151" s="1380"/>
      <c r="V151" s="1380"/>
    </row>
    <row r="152" spans="1:22" s="1372" customFormat="1">
      <c r="A152" s="1402" t="s">
        <v>37</v>
      </c>
      <c r="B152" s="1402" t="s">
        <v>37</v>
      </c>
      <c r="C152" s="1362">
        <v>2014</v>
      </c>
      <c r="D152" s="1403" t="s">
        <v>1158</v>
      </c>
      <c r="E152" s="1478">
        <v>2</v>
      </c>
      <c r="F152" s="1452" t="s">
        <v>20</v>
      </c>
      <c r="G152" s="1365" t="s">
        <v>1014</v>
      </c>
      <c r="H152" s="1365" t="s">
        <v>1183</v>
      </c>
      <c r="I152" s="1375" t="s">
        <v>1177</v>
      </c>
      <c r="J152" s="1365" t="s">
        <v>957</v>
      </c>
      <c r="K152" s="1389">
        <v>2.5000000000000001E-2</v>
      </c>
      <c r="L152" s="1405">
        <v>1000</v>
      </c>
      <c r="M152" s="1394">
        <v>354</v>
      </c>
      <c r="N152" s="1395">
        <v>0.35399999999999998</v>
      </c>
      <c r="O152" s="1407"/>
      <c r="P152" s="1410"/>
      <c r="Q152" s="1379"/>
      <c r="R152" s="1380"/>
      <c r="S152" s="1380"/>
      <c r="T152" s="1380"/>
      <c r="U152" s="1380"/>
      <c r="V152" s="1380"/>
    </row>
    <row r="153" spans="1:22" s="1372" customFormat="1">
      <c r="A153" s="1402" t="s">
        <v>37</v>
      </c>
      <c r="B153" s="1402" t="s">
        <v>37</v>
      </c>
      <c r="C153" s="1362">
        <v>2014</v>
      </c>
      <c r="D153" s="1403" t="s">
        <v>1158</v>
      </c>
      <c r="E153" s="1478">
        <v>2</v>
      </c>
      <c r="F153" s="1452" t="s">
        <v>20</v>
      </c>
      <c r="G153" s="1365" t="s">
        <v>1014</v>
      </c>
      <c r="H153" s="1365" t="s">
        <v>1183</v>
      </c>
      <c r="I153" s="1375" t="s">
        <v>1178</v>
      </c>
      <c r="J153" s="1365" t="s">
        <v>957</v>
      </c>
      <c r="K153" s="1389">
        <v>2.5000000000000001E-2</v>
      </c>
      <c r="L153" s="1405">
        <v>1000</v>
      </c>
      <c r="M153" s="1394">
        <v>328</v>
      </c>
      <c r="N153" s="1395">
        <v>0.32799999999999996</v>
      </c>
      <c r="O153" s="1407"/>
      <c r="P153" s="1410"/>
      <c r="Q153" s="1379"/>
      <c r="R153" s="1380"/>
      <c r="S153" s="1380"/>
      <c r="T153" s="1380"/>
      <c r="U153" s="1380"/>
      <c r="V153" s="1380"/>
    </row>
    <row r="154" spans="1:22" s="1372" customFormat="1">
      <c r="A154" s="1402" t="s">
        <v>37</v>
      </c>
      <c r="B154" s="1402" t="s">
        <v>37</v>
      </c>
      <c r="C154" s="1362">
        <v>2014</v>
      </c>
      <c r="D154" s="1403" t="s">
        <v>1158</v>
      </c>
      <c r="E154" s="1478">
        <v>2</v>
      </c>
      <c r="F154" s="1452" t="s">
        <v>20</v>
      </c>
      <c r="G154" s="1365" t="s">
        <v>1014</v>
      </c>
      <c r="H154" s="1365" t="s">
        <v>1183</v>
      </c>
      <c r="I154" s="1375" t="s">
        <v>97</v>
      </c>
      <c r="J154" s="1365" t="s">
        <v>400</v>
      </c>
      <c r="K154" s="1426" t="s">
        <v>400</v>
      </c>
      <c r="L154" s="1479" t="s">
        <v>1025</v>
      </c>
      <c r="M154" s="1394" t="s">
        <v>400</v>
      </c>
      <c r="N154" s="1456" t="s">
        <v>400</v>
      </c>
      <c r="O154" s="1407"/>
      <c r="P154" s="1410"/>
      <c r="Q154" s="1379"/>
      <c r="R154" s="1380"/>
      <c r="S154" s="1380"/>
      <c r="T154" s="1380"/>
      <c r="U154" s="1380"/>
      <c r="V154" s="1380"/>
    </row>
    <row r="155" spans="1:22" s="1372" customFormat="1">
      <c r="A155" s="1402" t="s">
        <v>37</v>
      </c>
      <c r="B155" s="1402" t="s">
        <v>37</v>
      </c>
      <c r="C155" s="1362">
        <v>2014</v>
      </c>
      <c r="D155" s="1403" t="s">
        <v>1158</v>
      </c>
      <c r="E155" s="1478">
        <v>2</v>
      </c>
      <c r="F155" s="1452" t="s">
        <v>20</v>
      </c>
      <c r="G155" s="1365" t="s">
        <v>1014</v>
      </c>
      <c r="H155" s="1365" t="s">
        <v>1080</v>
      </c>
      <c r="I155" s="1375" t="s">
        <v>1174</v>
      </c>
      <c r="J155" s="1365" t="s">
        <v>957</v>
      </c>
      <c r="K155" s="1389">
        <v>2.5000000000000001E-2</v>
      </c>
      <c r="L155" s="1405">
        <v>700</v>
      </c>
      <c r="M155" s="1394">
        <v>4076</v>
      </c>
      <c r="N155" s="1395">
        <v>5.822857142857143</v>
      </c>
      <c r="O155" s="1407"/>
      <c r="P155" s="1410"/>
      <c r="Q155" s="1379"/>
      <c r="R155" s="1380"/>
      <c r="S155" s="1380"/>
      <c r="T155" s="1380"/>
      <c r="U155" s="1380"/>
      <c r="V155" s="1380"/>
    </row>
    <row r="156" spans="1:22" s="1372" customFormat="1">
      <c r="A156" s="1402" t="s">
        <v>37</v>
      </c>
      <c r="B156" s="1402" t="s">
        <v>37</v>
      </c>
      <c r="C156" s="1362">
        <v>2014</v>
      </c>
      <c r="D156" s="1403" t="s">
        <v>1158</v>
      </c>
      <c r="E156" s="1478">
        <v>2</v>
      </c>
      <c r="F156" s="1452" t="s">
        <v>20</v>
      </c>
      <c r="G156" s="1365" t="s">
        <v>1014</v>
      </c>
      <c r="H156" s="1365" t="s">
        <v>1080</v>
      </c>
      <c r="I156" s="1375" t="s">
        <v>1176</v>
      </c>
      <c r="J156" s="1365" t="s">
        <v>957</v>
      </c>
      <c r="K156" s="1389">
        <v>2.5000000000000001E-2</v>
      </c>
      <c r="L156" s="1405">
        <v>1600</v>
      </c>
      <c r="M156" s="1394">
        <v>4091</v>
      </c>
      <c r="N156" s="1395">
        <v>2.5568749999999998</v>
      </c>
      <c r="O156" s="1407"/>
      <c r="P156" s="1410"/>
      <c r="Q156" s="1379"/>
      <c r="R156" s="1380"/>
      <c r="S156" s="1380"/>
      <c r="T156" s="1380"/>
      <c r="U156" s="1380"/>
      <c r="V156" s="1380"/>
    </row>
    <row r="157" spans="1:22" s="1372" customFormat="1">
      <c r="A157" s="1402" t="s">
        <v>37</v>
      </c>
      <c r="B157" s="1402" t="s">
        <v>37</v>
      </c>
      <c r="C157" s="1362">
        <v>2014</v>
      </c>
      <c r="D157" s="1403" t="s">
        <v>1158</v>
      </c>
      <c r="E157" s="1478">
        <v>2</v>
      </c>
      <c r="F157" s="1452" t="s">
        <v>20</v>
      </c>
      <c r="G157" s="1365" t="s">
        <v>1014</v>
      </c>
      <c r="H157" s="1365" t="s">
        <v>1080</v>
      </c>
      <c r="I157" s="1375" t="s">
        <v>1177</v>
      </c>
      <c r="J157" s="1365" t="s">
        <v>957</v>
      </c>
      <c r="K157" s="1389">
        <v>2.5000000000000001E-2</v>
      </c>
      <c r="L157" s="1405">
        <v>1600</v>
      </c>
      <c r="M157" s="1394">
        <v>4025</v>
      </c>
      <c r="N157" s="1395">
        <v>2.515625</v>
      </c>
      <c r="O157" s="1407"/>
      <c r="P157" s="1410"/>
      <c r="Q157" s="1379"/>
      <c r="R157" s="1380"/>
      <c r="S157" s="1380"/>
      <c r="T157" s="1380"/>
      <c r="U157" s="1380"/>
      <c r="V157" s="1380"/>
    </row>
    <row r="158" spans="1:22" s="1372" customFormat="1">
      <c r="A158" s="1402" t="s">
        <v>37</v>
      </c>
      <c r="B158" s="1402" t="s">
        <v>37</v>
      </c>
      <c r="C158" s="1362">
        <v>2014</v>
      </c>
      <c r="D158" s="1403" t="s">
        <v>1158</v>
      </c>
      <c r="E158" s="1478">
        <v>2</v>
      </c>
      <c r="F158" s="1452" t="s">
        <v>20</v>
      </c>
      <c r="G158" s="1365" t="s">
        <v>1014</v>
      </c>
      <c r="H158" s="1365" t="s">
        <v>1080</v>
      </c>
      <c r="I158" s="1375" t="s">
        <v>1178</v>
      </c>
      <c r="J158" s="1365" t="s">
        <v>957</v>
      </c>
      <c r="K158" s="1389">
        <v>2.5000000000000001E-2</v>
      </c>
      <c r="L158" s="1405">
        <v>1600</v>
      </c>
      <c r="M158" s="1394">
        <v>3565</v>
      </c>
      <c r="N158" s="1395">
        <v>2.2281249999999999</v>
      </c>
      <c r="O158" s="1407"/>
      <c r="P158" s="1410"/>
      <c r="Q158" s="1379"/>
      <c r="R158" s="1380"/>
      <c r="S158" s="1380"/>
      <c r="T158" s="1380"/>
      <c r="U158" s="1380"/>
      <c r="V158" s="1380"/>
    </row>
    <row r="159" spans="1:22" s="1372" customFormat="1">
      <c r="A159" s="1402" t="s">
        <v>37</v>
      </c>
      <c r="B159" s="1402" t="s">
        <v>37</v>
      </c>
      <c r="C159" s="1362">
        <v>2014</v>
      </c>
      <c r="D159" s="1403" t="s">
        <v>1158</v>
      </c>
      <c r="E159" s="1478">
        <v>2</v>
      </c>
      <c r="F159" s="1442" t="s">
        <v>20</v>
      </c>
      <c r="G159" s="1443" t="s">
        <v>1014</v>
      </c>
      <c r="H159" s="1443" t="s">
        <v>1080</v>
      </c>
      <c r="I159" s="1480" t="s">
        <v>97</v>
      </c>
      <c r="J159" s="1443" t="s">
        <v>400</v>
      </c>
      <c r="K159" s="1426" t="s">
        <v>400</v>
      </c>
      <c r="L159" s="1479" t="s">
        <v>1025</v>
      </c>
      <c r="M159" s="1394" t="s">
        <v>400</v>
      </c>
      <c r="N159" s="1456" t="s">
        <v>400</v>
      </c>
      <c r="O159" s="1407"/>
      <c r="P159" s="1410"/>
      <c r="Q159" s="1379"/>
      <c r="R159" s="1380"/>
      <c r="S159" s="1380"/>
      <c r="T159" s="1380"/>
      <c r="U159" s="1380"/>
      <c r="V159" s="1380"/>
    </row>
    <row r="160" spans="1:22" s="1372" customFormat="1">
      <c r="A160" s="1402" t="s">
        <v>37</v>
      </c>
      <c r="B160" s="1402" t="s">
        <v>37</v>
      </c>
      <c r="C160" s="1481">
        <v>2014</v>
      </c>
      <c r="D160" s="1252" t="s">
        <v>1184</v>
      </c>
      <c r="E160" s="1098">
        <v>2</v>
      </c>
      <c r="F160" s="1098" t="s">
        <v>20</v>
      </c>
      <c r="G160" s="1098" t="s">
        <v>1014</v>
      </c>
      <c r="H160" s="1098" t="s">
        <v>906</v>
      </c>
      <c r="I160" s="1428" t="s">
        <v>1174</v>
      </c>
      <c r="J160" s="1482" t="s">
        <v>957</v>
      </c>
      <c r="K160" s="1483">
        <v>2.5000000000000001E-2</v>
      </c>
      <c r="L160" s="1482">
        <v>22</v>
      </c>
      <c r="M160" s="1394">
        <v>524</v>
      </c>
      <c r="N160" s="1484">
        <v>23.81818181818182</v>
      </c>
      <c r="O160" s="993"/>
      <c r="P160" s="1380"/>
      <c r="Q160" s="1379"/>
      <c r="R160" s="1380"/>
      <c r="S160" s="1380"/>
      <c r="T160" s="1380"/>
      <c r="U160" s="1380"/>
      <c r="V160" s="1380"/>
    </row>
    <row r="161" spans="1:17" s="70" customFormat="1" ht="12.75" customHeight="1">
      <c r="A161" s="1457" t="s">
        <v>37</v>
      </c>
      <c r="B161" s="1457" t="s">
        <v>37</v>
      </c>
      <c r="C161" s="1312">
        <v>2014</v>
      </c>
      <c r="D161" s="1458" t="s">
        <v>1068</v>
      </c>
      <c r="E161" s="1459">
        <v>1</v>
      </c>
      <c r="F161" s="1460" t="s">
        <v>20</v>
      </c>
      <c r="G161" s="1457" t="s">
        <v>1915</v>
      </c>
      <c r="H161" s="1459" t="s">
        <v>2004</v>
      </c>
      <c r="I161" s="1329" t="s">
        <v>958</v>
      </c>
      <c r="J161" s="1464" t="s">
        <v>2012</v>
      </c>
      <c r="K161" s="1462">
        <v>2.5000000000000001E-2</v>
      </c>
      <c r="L161" s="1465" t="s">
        <v>1013</v>
      </c>
      <c r="M161" s="779">
        <v>360</v>
      </c>
      <c r="N161" s="1485" t="s">
        <v>400</v>
      </c>
      <c r="O161" s="1353" t="s">
        <v>2016</v>
      </c>
      <c r="P161" s="1380"/>
      <c r="Q161" s="1379"/>
    </row>
    <row r="162" spans="1:17" s="70" customFormat="1">
      <c r="A162" s="1457" t="s">
        <v>37</v>
      </c>
      <c r="B162" s="1457" t="s">
        <v>37</v>
      </c>
      <c r="C162" s="1312">
        <v>2014</v>
      </c>
      <c r="D162" s="1458" t="s">
        <v>1068</v>
      </c>
      <c r="E162" s="1459">
        <v>1</v>
      </c>
      <c r="F162" s="1460" t="s">
        <v>20</v>
      </c>
      <c r="G162" s="1457" t="s">
        <v>1915</v>
      </c>
      <c r="H162" s="1459" t="s">
        <v>2004</v>
      </c>
      <c r="I162" s="1329" t="s">
        <v>94</v>
      </c>
      <c r="J162" s="1464" t="s">
        <v>2012</v>
      </c>
      <c r="K162" s="1462">
        <v>2.5000000000000001E-2</v>
      </c>
      <c r="L162" s="1465" t="s">
        <v>1013</v>
      </c>
      <c r="M162" s="779">
        <v>685</v>
      </c>
      <c r="N162" s="1485" t="s">
        <v>400</v>
      </c>
      <c r="O162" s="1353" t="s">
        <v>2016</v>
      </c>
      <c r="P162" s="1380"/>
      <c r="Q162" s="1379"/>
    </row>
    <row r="163" spans="1:17" s="70" customFormat="1" ht="12.75" customHeight="1">
      <c r="A163" s="1457" t="s">
        <v>37</v>
      </c>
      <c r="B163" s="1457" t="s">
        <v>37</v>
      </c>
      <c r="C163" s="1312">
        <v>2014</v>
      </c>
      <c r="D163" s="1458" t="s">
        <v>1068</v>
      </c>
      <c r="E163" s="1459">
        <v>1</v>
      </c>
      <c r="F163" s="1460" t="s">
        <v>20</v>
      </c>
      <c r="G163" s="1457" t="s">
        <v>1915</v>
      </c>
      <c r="H163" s="1459" t="s">
        <v>2004</v>
      </c>
      <c r="I163" s="1329" t="s">
        <v>96</v>
      </c>
      <c r="J163" s="1464" t="s">
        <v>2012</v>
      </c>
      <c r="K163" s="1462">
        <v>2.5000000000000001E-2</v>
      </c>
      <c r="L163" s="1465" t="s">
        <v>1013</v>
      </c>
      <c r="M163" s="779">
        <v>1009</v>
      </c>
      <c r="N163" s="1485" t="s">
        <v>400</v>
      </c>
      <c r="O163" s="1353" t="s">
        <v>2016</v>
      </c>
      <c r="P163" s="1380"/>
      <c r="Q163" s="1379"/>
    </row>
    <row r="164" spans="1:17" s="1341" customFormat="1" ht="12.75" customHeight="1">
      <c r="A164" s="1457" t="s">
        <v>37</v>
      </c>
      <c r="B164" s="1457" t="s">
        <v>37</v>
      </c>
      <c r="C164" s="1312">
        <v>2014</v>
      </c>
      <c r="D164" s="1466" t="s">
        <v>1068</v>
      </c>
      <c r="E164" s="1459">
        <v>1</v>
      </c>
      <c r="F164" s="1460" t="s">
        <v>20</v>
      </c>
      <c r="G164" s="1467" t="s">
        <v>1915</v>
      </c>
      <c r="H164" s="1468" t="s">
        <v>2004</v>
      </c>
      <c r="I164" s="1329" t="s">
        <v>95</v>
      </c>
      <c r="J164" s="1469" t="s">
        <v>2012</v>
      </c>
      <c r="K164" s="1462">
        <v>2.5000000000000001E-2</v>
      </c>
      <c r="L164" s="1470" t="s">
        <v>1013</v>
      </c>
      <c r="M164" s="1338">
        <v>685</v>
      </c>
      <c r="N164" s="1486" t="s">
        <v>400</v>
      </c>
      <c r="O164" s="1353" t="s">
        <v>2016</v>
      </c>
      <c r="P164" s="1380"/>
      <c r="Q164" s="1379"/>
    </row>
    <row r="165" spans="1:17" s="70" customFormat="1" ht="12.75" customHeight="1">
      <c r="A165" s="1457" t="s">
        <v>37</v>
      </c>
      <c r="B165" s="1457" t="s">
        <v>37</v>
      </c>
      <c r="C165" s="1312">
        <v>2014</v>
      </c>
      <c r="D165" s="1458" t="s">
        <v>1068</v>
      </c>
      <c r="E165" s="1459">
        <v>1</v>
      </c>
      <c r="F165" s="1460" t="s">
        <v>20</v>
      </c>
      <c r="G165" s="1457" t="s">
        <v>1915</v>
      </c>
      <c r="H165" s="1459" t="s">
        <v>1985</v>
      </c>
      <c r="I165" s="1329" t="s">
        <v>958</v>
      </c>
      <c r="J165" s="1464" t="s">
        <v>1391</v>
      </c>
      <c r="K165" s="1462">
        <v>2.5000000000000001E-2</v>
      </c>
      <c r="L165" s="1487">
        <v>250</v>
      </c>
      <c r="M165" s="779">
        <v>1083</v>
      </c>
      <c r="N165" s="1488">
        <f t="shared" ref="N165:N202" si="3">M165/L165</f>
        <v>4.3319999999999999</v>
      </c>
      <c r="O165" s="1323"/>
      <c r="P165" s="1380"/>
      <c r="Q165" s="1379"/>
    </row>
    <row r="166" spans="1:17" s="70" customFormat="1">
      <c r="A166" s="1457" t="s">
        <v>37</v>
      </c>
      <c r="B166" s="1457" t="s">
        <v>37</v>
      </c>
      <c r="C166" s="1312">
        <v>2014</v>
      </c>
      <c r="D166" s="1458" t="s">
        <v>1068</v>
      </c>
      <c r="E166" s="1459">
        <v>1</v>
      </c>
      <c r="F166" s="1460" t="s">
        <v>20</v>
      </c>
      <c r="G166" s="1457" t="s">
        <v>1915</v>
      </c>
      <c r="H166" s="1459" t="s">
        <v>1985</v>
      </c>
      <c r="I166" s="1329" t="s">
        <v>94</v>
      </c>
      <c r="J166" s="1464" t="s">
        <v>1391</v>
      </c>
      <c r="K166" s="1462">
        <v>2.5000000000000001E-2</v>
      </c>
      <c r="L166" s="1487">
        <v>700</v>
      </c>
      <c r="M166" s="779">
        <v>1785</v>
      </c>
      <c r="N166" s="1488">
        <f t="shared" si="3"/>
        <v>2.5499999999999998</v>
      </c>
      <c r="O166" s="1323"/>
      <c r="P166" s="1380"/>
      <c r="Q166" s="1379"/>
    </row>
    <row r="167" spans="1:17" s="70" customFormat="1" ht="12.75" customHeight="1">
      <c r="A167" s="1457" t="s">
        <v>37</v>
      </c>
      <c r="B167" s="1457" t="s">
        <v>37</v>
      </c>
      <c r="C167" s="1312">
        <v>2014</v>
      </c>
      <c r="D167" s="1458" t="s">
        <v>1068</v>
      </c>
      <c r="E167" s="1459">
        <v>1</v>
      </c>
      <c r="F167" s="1460" t="s">
        <v>20</v>
      </c>
      <c r="G167" s="1457" t="s">
        <v>1915</v>
      </c>
      <c r="H167" s="1459" t="s">
        <v>1985</v>
      </c>
      <c r="I167" s="1329" t="s">
        <v>96</v>
      </c>
      <c r="J167" s="1464" t="s">
        <v>1391</v>
      </c>
      <c r="K167" s="1462">
        <v>2.5000000000000001E-2</v>
      </c>
      <c r="L167" s="1487">
        <v>2000</v>
      </c>
      <c r="M167" s="779">
        <v>7822</v>
      </c>
      <c r="N167" s="1488">
        <f t="shared" si="3"/>
        <v>3.911</v>
      </c>
      <c r="O167" s="1323"/>
      <c r="P167" s="1380"/>
      <c r="Q167" s="1379"/>
    </row>
    <row r="168" spans="1:17" s="1341" customFormat="1" ht="12.75" customHeight="1">
      <c r="A168" s="1457" t="s">
        <v>37</v>
      </c>
      <c r="B168" s="1457" t="s">
        <v>37</v>
      </c>
      <c r="C168" s="1312">
        <v>2014</v>
      </c>
      <c r="D168" s="1466" t="s">
        <v>1068</v>
      </c>
      <c r="E168" s="1459">
        <v>1</v>
      </c>
      <c r="F168" s="1460" t="s">
        <v>20</v>
      </c>
      <c r="G168" s="1467" t="s">
        <v>1915</v>
      </c>
      <c r="H168" s="1468" t="s">
        <v>1985</v>
      </c>
      <c r="I168" s="1329" t="s">
        <v>95</v>
      </c>
      <c r="J168" s="1469" t="s">
        <v>2012</v>
      </c>
      <c r="K168" s="1462">
        <v>2.5000000000000001E-2</v>
      </c>
      <c r="L168" s="1489">
        <v>700</v>
      </c>
      <c r="M168" s="1338">
        <v>1785</v>
      </c>
      <c r="N168" s="1490">
        <f t="shared" si="3"/>
        <v>2.5499999999999998</v>
      </c>
      <c r="O168" s="1323"/>
      <c r="P168" s="1380"/>
      <c r="Q168" s="1379"/>
    </row>
    <row r="169" spans="1:17" s="70" customFormat="1" ht="12.75" customHeight="1">
      <c r="A169" s="1457" t="s">
        <v>37</v>
      </c>
      <c r="B169" s="1457" t="s">
        <v>37</v>
      </c>
      <c r="C169" s="1312">
        <v>2014</v>
      </c>
      <c r="D169" s="1458" t="s">
        <v>1068</v>
      </c>
      <c r="E169" s="1459">
        <v>1</v>
      </c>
      <c r="F169" s="1460" t="s">
        <v>20</v>
      </c>
      <c r="G169" s="1457" t="s">
        <v>1915</v>
      </c>
      <c r="H169" s="1459" t="s">
        <v>1986</v>
      </c>
      <c r="I169" s="1329" t="s">
        <v>958</v>
      </c>
      <c r="J169" s="1464" t="s">
        <v>2012</v>
      </c>
      <c r="K169" s="1462">
        <v>2.5000000000000001E-2</v>
      </c>
      <c r="L169" s="1465" t="s">
        <v>1013</v>
      </c>
      <c r="M169" s="1338">
        <v>401</v>
      </c>
      <c r="N169" s="1485" t="s">
        <v>400</v>
      </c>
      <c r="O169" s="1353" t="s">
        <v>2016</v>
      </c>
      <c r="P169" s="1380"/>
      <c r="Q169" s="1379"/>
    </row>
    <row r="170" spans="1:17" s="70" customFormat="1">
      <c r="A170" s="1457" t="s">
        <v>37</v>
      </c>
      <c r="B170" s="1457" t="s">
        <v>37</v>
      </c>
      <c r="C170" s="1312">
        <v>2014</v>
      </c>
      <c r="D170" s="1458" t="s">
        <v>1068</v>
      </c>
      <c r="E170" s="1459">
        <v>1</v>
      </c>
      <c r="F170" s="1460" t="s">
        <v>20</v>
      </c>
      <c r="G170" s="1457" t="s">
        <v>1915</v>
      </c>
      <c r="H170" s="1459" t="s">
        <v>1986</v>
      </c>
      <c r="I170" s="1329" t="s">
        <v>94</v>
      </c>
      <c r="J170" s="1464" t="s">
        <v>2012</v>
      </c>
      <c r="K170" s="1462">
        <v>2.5000000000000001E-2</v>
      </c>
      <c r="L170" s="1465" t="s">
        <v>1013</v>
      </c>
      <c r="M170" s="1338">
        <v>2560</v>
      </c>
      <c r="N170" s="1485" t="s">
        <v>400</v>
      </c>
      <c r="O170" s="1353" t="s">
        <v>2016</v>
      </c>
      <c r="P170" s="1380"/>
      <c r="Q170" s="1379"/>
    </row>
    <row r="171" spans="1:17" s="70" customFormat="1" ht="12.75" customHeight="1">
      <c r="A171" s="1457" t="s">
        <v>37</v>
      </c>
      <c r="B171" s="1457" t="s">
        <v>37</v>
      </c>
      <c r="C171" s="1312">
        <v>2014</v>
      </c>
      <c r="D171" s="1458" t="s">
        <v>1068</v>
      </c>
      <c r="E171" s="1459">
        <v>1</v>
      </c>
      <c r="F171" s="1460" t="s">
        <v>20</v>
      </c>
      <c r="G171" s="1457" t="s">
        <v>1915</v>
      </c>
      <c r="H171" s="1459" t="s">
        <v>1986</v>
      </c>
      <c r="I171" s="1329" t="s">
        <v>96</v>
      </c>
      <c r="J171" s="1464" t="s">
        <v>2012</v>
      </c>
      <c r="K171" s="1462">
        <v>2.5000000000000001E-2</v>
      </c>
      <c r="L171" s="1465" t="s">
        <v>1013</v>
      </c>
      <c r="M171" s="1338">
        <v>4698</v>
      </c>
      <c r="N171" s="1485" t="s">
        <v>400</v>
      </c>
      <c r="O171" s="1353" t="s">
        <v>2016</v>
      </c>
      <c r="P171" s="1380"/>
      <c r="Q171" s="1379"/>
    </row>
    <row r="172" spans="1:17" s="1341" customFormat="1" ht="12.75" customHeight="1">
      <c r="A172" s="1457" t="s">
        <v>37</v>
      </c>
      <c r="B172" s="1457" t="s">
        <v>37</v>
      </c>
      <c r="C172" s="1312">
        <v>2014</v>
      </c>
      <c r="D172" s="1466" t="s">
        <v>1068</v>
      </c>
      <c r="E172" s="1459">
        <v>1</v>
      </c>
      <c r="F172" s="1460" t="s">
        <v>20</v>
      </c>
      <c r="G172" s="1467" t="s">
        <v>1915</v>
      </c>
      <c r="H172" s="1468" t="s">
        <v>1986</v>
      </c>
      <c r="I172" s="1329" t="s">
        <v>95</v>
      </c>
      <c r="J172" s="1469" t="s">
        <v>2012</v>
      </c>
      <c r="K172" s="1462">
        <v>2.5000000000000001E-2</v>
      </c>
      <c r="L172" s="1470" t="s">
        <v>1013</v>
      </c>
      <c r="M172" s="1338">
        <v>1301</v>
      </c>
      <c r="N172" s="1485" t="s">
        <v>400</v>
      </c>
      <c r="O172" s="1353" t="s">
        <v>2016</v>
      </c>
      <c r="P172" s="1380"/>
      <c r="Q172" s="1379"/>
    </row>
    <row r="173" spans="1:17" s="70" customFormat="1" ht="12.75" customHeight="1">
      <c r="A173" s="1457" t="s">
        <v>37</v>
      </c>
      <c r="B173" s="1457" t="s">
        <v>37</v>
      </c>
      <c r="C173" s="1312">
        <v>2014</v>
      </c>
      <c r="D173" s="1458" t="s">
        <v>1071</v>
      </c>
      <c r="E173" s="1459">
        <v>2</v>
      </c>
      <c r="F173" s="1460" t="s">
        <v>20</v>
      </c>
      <c r="G173" s="1457" t="s">
        <v>1915</v>
      </c>
      <c r="H173" s="1459" t="s">
        <v>1986</v>
      </c>
      <c r="I173" s="1329" t="s">
        <v>958</v>
      </c>
      <c r="J173" s="1464" t="s">
        <v>2012</v>
      </c>
      <c r="K173" s="1462">
        <v>2.5000000000000001E-2</v>
      </c>
      <c r="L173" s="1465" t="s">
        <v>955</v>
      </c>
      <c r="M173" s="1338" t="s">
        <v>400</v>
      </c>
      <c r="N173" s="1485" t="s">
        <v>400</v>
      </c>
      <c r="O173" s="997"/>
      <c r="P173" s="1380"/>
      <c r="Q173" s="1379"/>
    </row>
    <row r="174" spans="1:17" s="70" customFormat="1">
      <c r="A174" s="1457" t="s">
        <v>37</v>
      </c>
      <c r="B174" s="1457" t="s">
        <v>37</v>
      </c>
      <c r="C174" s="1312">
        <v>2014</v>
      </c>
      <c r="D174" s="1458" t="s">
        <v>1071</v>
      </c>
      <c r="E174" s="1459">
        <v>2</v>
      </c>
      <c r="F174" s="1460" t="s">
        <v>20</v>
      </c>
      <c r="G174" s="1457" t="s">
        <v>1915</v>
      </c>
      <c r="H174" s="1459" t="s">
        <v>1986</v>
      </c>
      <c r="I174" s="1329" t="s">
        <v>94</v>
      </c>
      <c r="J174" s="1464" t="s">
        <v>2012</v>
      </c>
      <c r="K174" s="1462">
        <v>2.5000000000000001E-2</v>
      </c>
      <c r="L174" s="779" t="s">
        <v>1013</v>
      </c>
      <c r="M174" s="1338">
        <v>422</v>
      </c>
      <c r="N174" s="1485" t="s">
        <v>400</v>
      </c>
      <c r="O174" s="1353" t="s">
        <v>2016</v>
      </c>
      <c r="P174" s="1380"/>
      <c r="Q174" s="1379"/>
    </row>
    <row r="175" spans="1:17" s="70" customFormat="1" ht="12.75" customHeight="1">
      <c r="A175" s="1457" t="s">
        <v>37</v>
      </c>
      <c r="B175" s="1457" t="s">
        <v>37</v>
      </c>
      <c r="C175" s="1312">
        <v>2014</v>
      </c>
      <c r="D175" s="1458" t="s">
        <v>1071</v>
      </c>
      <c r="E175" s="1459">
        <v>2</v>
      </c>
      <c r="F175" s="1460" t="s">
        <v>20</v>
      </c>
      <c r="G175" s="1457" t="s">
        <v>1915</v>
      </c>
      <c r="H175" s="1459" t="s">
        <v>1986</v>
      </c>
      <c r="I175" s="1329" t="s">
        <v>96</v>
      </c>
      <c r="J175" s="1464" t="s">
        <v>2012</v>
      </c>
      <c r="K175" s="1462">
        <v>2.5000000000000001E-2</v>
      </c>
      <c r="L175" s="1465" t="s">
        <v>1013</v>
      </c>
      <c r="M175" s="1338">
        <v>402</v>
      </c>
      <c r="N175" s="1485" t="s">
        <v>400</v>
      </c>
      <c r="O175" s="1353" t="s">
        <v>2016</v>
      </c>
      <c r="P175" s="1380"/>
      <c r="Q175" s="1379"/>
    </row>
    <row r="176" spans="1:17" s="1341" customFormat="1" ht="12.75" customHeight="1">
      <c r="A176" s="1457" t="s">
        <v>37</v>
      </c>
      <c r="B176" s="1457" t="s">
        <v>37</v>
      </c>
      <c r="C176" s="1312">
        <v>2014</v>
      </c>
      <c r="D176" s="1466" t="s">
        <v>1071</v>
      </c>
      <c r="E176" s="1459">
        <v>2</v>
      </c>
      <c r="F176" s="1460" t="s">
        <v>20</v>
      </c>
      <c r="G176" s="1467" t="s">
        <v>1915</v>
      </c>
      <c r="H176" s="1468" t="s">
        <v>1986</v>
      </c>
      <c r="I176" s="1329" t="s">
        <v>95</v>
      </c>
      <c r="J176" s="1469" t="s">
        <v>2012</v>
      </c>
      <c r="K176" s="1462">
        <v>2.5000000000000001E-2</v>
      </c>
      <c r="L176" s="1470" t="s">
        <v>1013</v>
      </c>
      <c r="M176" s="1338">
        <v>422</v>
      </c>
      <c r="N176" s="1485" t="s">
        <v>400</v>
      </c>
      <c r="O176" s="1353" t="s">
        <v>2016</v>
      </c>
      <c r="P176" s="1380"/>
      <c r="Q176" s="1379"/>
    </row>
    <row r="177" spans="1:17" s="70" customFormat="1" ht="12.75" customHeight="1">
      <c r="A177" s="1457" t="s">
        <v>37</v>
      </c>
      <c r="B177" s="1457" t="s">
        <v>37</v>
      </c>
      <c r="C177" s="1312">
        <v>2014</v>
      </c>
      <c r="D177" s="1458" t="s">
        <v>1989</v>
      </c>
      <c r="E177" s="1459">
        <v>1</v>
      </c>
      <c r="F177" s="1460" t="s">
        <v>20</v>
      </c>
      <c r="G177" s="1457" t="s">
        <v>1915</v>
      </c>
      <c r="H177" s="1459" t="s">
        <v>1990</v>
      </c>
      <c r="I177" s="1329" t="s">
        <v>958</v>
      </c>
      <c r="J177" s="1464" t="s">
        <v>2012</v>
      </c>
      <c r="K177" s="1462">
        <v>2.5000000000000001E-2</v>
      </c>
      <c r="L177" s="1465" t="s">
        <v>1013</v>
      </c>
      <c r="M177" s="1338">
        <v>273</v>
      </c>
      <c r="N177" s="1485" t="s">
        <v>400</v>
      </c>
      <c r="O177" s="1353" t="s">
        <v>2016</v>
      </c>
      <c r="P177" s="1380"/>
      <c r="Q177" s="1379"/>
    </row>
    <row r="178" spans="1:17" s="70" customFormat="1">
      <c r="A178" s="1457" t="s">
        <v>37</v>
      </c>
      <c r="B178" s="1457" t="s">
        <v>37</v>
      </c>
      <c r="C178" s="1312">
        <v>2014</v>
      </c>
      <c r="D178" s="1458" t="s">
        <v>1989</v>
      </c>
      <c r="E178" s="1459">
        <v>1</v>
      </c>
      <c r="F178" s="1460" t="s">
        <v>20</v>
      </c>
      <c r="G178" s="1457" t="s">
        <v>1915</v>
      </c>
      <c r="H178" s="1459" t="s">
        <v>1990</v>
      </c>
      <c r="I178" s="1329" t="s">
        <v>94</v>
      </c>
      <c r="J178" s="1464" t="s">
        <v>2012</v>
      </c>
      <c r="K178" s="1462">
        <v>2.5000000000000001E-2</v>
      </c>
      <c r="L178" s="1465" t="s">
        <v>1013</v>
      </c>
      <c r="M178" s="1338">
        <v>2338</v>
      </c>
      <c r="N178" s="1485" t="s">
        <v>400</v>
      </c>
      <c r="O178" s="1353" t="s">
        <v>2016</v>
      </c>
      <c r="P178" s="1380"/>
      <c r="Q178" s="1379"/>
    </row>
    <row r="179" spans="1:17" s="70" customFormat="1" ht="12.75" customHeight="1">
      <c r="A179" s="1457" t="s">
        <v>37</v>
      </c>
      <c r="B179" s="1457" t="s">
        <v>37</v>
      </c>
      <c r="C179" s="1312">
        <v>2014</v>
      </c>
      <c r="D179" s="1458" t="s">
        <v>1989</v>
      </c>
      <c r="E179" s="1459">
        <v>1</v>
      </c>
      <c r="F179" s="1460" t="s">
        <v>20</v>
      </c>
      <c r="G179" s="1457" t="s">
        <v>1915</v>
      </c>
      <c r="H179" s="1459" t="s">
        <v>1990</v>
      </c>
      <c r="I179" s="1329" t="s">
        <v>96</v>
      </c>
      <c r="J179" s="1464" t="s">
        <v>2012</v>
      </c>
      <c r="K179" s="1462">
        <v>2.5000000000000001E-2</v>
      </c>
      <c r="L179" s="1465" t="s">
        <v>1013</v>
      </c>
      <c r="M179" s="1338">
        <v>14227</v>
      </c>
      <c r="N179" s="1485" t="s">
        <v>400</v>
      </c>
      <c r="O179" s="1353" t="s">
        <v>2016</v>
      </c>
      <c r="P179" s="1380"/>
      <c r="Q179" s="1379"/>
    </row>
    <row r="180" spans="1:17" s="1341" customFormat="1" ht="12.75" customHeight="1">
      <c r="A180" s="1457" t="s">
        <v>37</v>
      </c>
      <c r="B180" s="1457" t="s">
        <v>37</v>
      </c>
      <c r="C180" s="1312">
        <v>2014</v>
      </c>
      <c r="D180" s="1466" t="s">
        <v>1989</v>
      </c>
      <c r="E180" s="1459">
        <v>1</v>
      </c>
      <c r="F180" s="1460" t="s">
        <v>20</v>
      </c>
      <c r="G180" s="1467" t="s">
        <v>1915</v>
      </c>
      <c r="H180" s="1468" t="s">
        <v>1990</v>
      </c>
      <c r="I180" s="1329" t="s">
        <v>95</v>
      </c>
      <c r="J180" s="1469" t="s">
        <v>2012</v>
      </c>
      <c r="K180" s="1462">
        <v>2.5000000000000001E-2</v>
      </c>
      <c r="L180" s="1470" t="s">
        <v>1013</v>
      </c>
      <c r="M180" s="1338">
        <v>2338</v>
      </c>
      <c r="N180" s="1485" t="s">
        <v>400</v>
      </c>
      <c r="O180" s="1353" t="s">
        <v>2016</v>
      </c>
      <c r="P180" s="1380"/>
      <c r="Q180" s="1379"/>
    </row>
    <row r="181" spans="1:17" s="70" customFormat="1" ht="12.75" customHeight="1">
      <c r="A181" s="1457" t="s">
        <v>37</v>
      </c>
      <c r="B181" s="1457" t="s">
        <v>37</v>
      </c>
      <c r="C181" s="1312">
        <v>2014</v>
      </c>
      <c r="D181" s="1458" t="s">
        <v>1989</v>
      </c>
      <c r="E181" s="1459">
        <v>1</v>
      </c>
      <c r="F181" s="1460" t="s">
        <v>20</v>
      </c>
      <c r="G181" s="1457" t="s">
        <v>1915</v>
      </c>
      <c r="H181" s="1459" t="s">
        <v>1985</v>
      </c>
      <c r="I181" s="1329" t="s">
        <v>958</v>
      </c>
      <c r="J181" s="1464" t="s">
        <v>2012</v>
      </c>
      <c r="K181" s="1462">
        <v>2.5000000000000001E-2</v>
      </c>
      <c r="L181" s="1465" t="s">
        <v>1013</v>
      </c>
      <c r="M181" s="1338">
        <v>616</v>
      </c>
      <c r="N181" s="1485" t="s">
        <v>400</v>
      </c>
      <c r="O181" s="1353" t="s">
        <v>2016</v>
      </c>
      <c r="P181" s="1380"/>
      <c r="Q181" s="1379"/>
    </row>
    <row r="182" spans="1:17" s="70" customFormat="1">
      <c r="A182" s="1457" t="s">
        <v>37</v>
      </c>
      <c r="B182" s="1457" t="s">
        <v>37</v>
      </c>
      <c r="C182" s="1312">
        <v>2014</v>
      </c>
      <c r="D182" s="1458" t="s">
        <v>1989</v>
      </c>
      <c r="E182" s="1459">
        <v>1</v>
      </c>
      <c r="F182" s="1460" t="s">
        <v>20</v>
      </c>
      <c r="G182" s="1457" t="s">
        <v>1915</v>
      </c>
      <c r="H182" s="1459" t="s">
        <v>1985</v>
      </c>
      <c r="I182" s="1329" t="s">
        <v>94</v>
      </c>
      <c r="J182" s="1464" t="s">
        <v>2012</v>
      </c>
      <c r="K182" s="1462">
        <v>2.5000000000000001E-2</v>
      </c>
      <c r="L182" s="1465" t="s">
        <v>1013</v>
      </c>
      <c r="M182" s="1338">
        <v>617</v>
      </c>
      <c r="N182" s="1485" t="s">
        <v>400</v>
      </c>
      <c r="O182" s="1353" t="s">
        <v>2016</v>
      </c>
      <c r="P182" s="1380"/>
      <c r="Q182" s="1379"/>
    </row>
    <row r="183" spans="1:17" s="70" customFormat="1" ht="12.75" customHeight="1">
      <c r="A183" s="1457" t="s">
        <v>37</v>
      </c>
      <c r="B183" s="1457" t="s">
        <v>37</v>
      </c>
      <c r="C183" s="1312">
        <v>2014</v>
      </c>
      <c r="D183" s="1458" t="s">
        <v>1989</v>
      </c>
      <c r="E183" s="1459">
        <v>1</v>
      </c>
      <c r="F183" s="1460" t="s">
        <v>20</v>
      </c>
      <c r="G183" s="1457" t="s">
        <v>1915</v>
      </c>
      <c r="H183" s="1459" t="s">
        <v>1985</v>
      </c>
      <c r="I183" s="1329" t="s">
        <v>96</v>
      </c>
      <c r="J183" s="1464" t="s">
        <v>2012</v>
      </c>
      <c r="K183" s="1462">
        <v>2.5000000000000001E-2</v>
      </c>
      <c r="L183" s="1465" t="s">
        <v>1013</v>
      </c>
      <c r="M183" s="1338">
        <v>663</v>
      </c>
      <c r="N183" s="1485" t="s">
        <v>400</v>
      </c>
      <c r="O183" s="1353" t="s">
        <v>2016</v>
      </c>
      <c r="P183" s="1380"/>
      <c r="Q183" s="1379"/>
    </row>
    <row r="184" spans="1:17" s="1341" customFormat="1" ht="13.5" customHeight="1">
      <c r="A184" s="1457" t="s">
        <v>37</v>
      </c>
      <c r="B184" s="1457" t="s">
        <v>37</v>
      </c>
      <c r="C184" s="1312">
        <v>2014</v>
      </c>
      <c r="D184" s="1466" t="s">
        <v>1989</v>
      </c>
      <c r="E184" s="1459">
        <v>1</v>
      </c>
      <c r="F184" s="1460" t="s">
        <v>20</v>
      </c>
      <c r="G184" s="1467" t="s">
        <v>1915</v>
      </c>
      <c r="H184" s="1468" t="s">
        <v>1985</v>
      </c>
      <c r="I184" s="1329" t="s">
        <v>95</v>
      </c>
      <c r="J184" s="1469" t="s">
        <v>2012</v>
      </c>
      <c r="K184" s="1462">
        <v>2.5000000000000001E-2</v>
      </c>
      <c r="L184" s="1470" t="s">
        <v>1013</v>
      </c>
      <c r="M184" s="1338">
        <v>617</v>
      </c>
      <c r="N184" s="1485" t="s">
        <v>400</v>
      </c>
      <c r="O184" s="1353" t="s">
        <v>2016</v>
      </c>
      <c r="P184" s="1380"/>
      <c r="Q184" s="1379"/>
    </row>
    <row r="185" spans="1:17" s="70" customFormat="1" ht="12.75" customHeight="1">
      <c r="A185" s="1457" t="s">
        <v>37</v>
      </c>
      <c r="B185" s="1457" t="s">
        <v>37</v>
      </c>
      <c r="C185" s="1312">
        <v>2014</v>
      </c>
      <c r="D185" s="1458" t="s">
        <v>1991</v>
      </c>
      <c r="E185" s="1459">
        <v>2</v>
      </c>
      <c r="F185" s="1460" t="s">
        <v>20</v>
      </c>
      <c r="G185" s="1457" t="s">
        <v>1915</v>
      </c>
      <c r="H185" s="1459" t="s">
        <v>1990</v>
      </c>
      <c r="I185" s="1329" t="s">
        <v>958</v>
      </c>
      <c r="J185" s="1464" t="s">
        <v>2012</v>
      </c>
      <c r="K185" s="1462">
        <v>2.5000000000000001E-2</v>
      </c>
      <c r="L185" s="1465" t="s">
        <v>955</v>
      </c>
      <c r="M185" s="1338" t="s">
        <v>400</v>
      </c>
      <c r="N185" s="1485" t="s">
        <v>400</v>
      </c>
      <c r="O185" s="1353"/>
      <c r="P185" s="1380"/>
      <c r="Q185" s="1379"/>
    </row>
    <row r="186" spans="1:17" s="70" customFormat="1">
      <c r="A186" s="1457" t="s">
        <v>37</v>
      </c>
      <c r="B186" s="1457" t="s">
        <v>37</v>
      </c>
      <c r="C186" s="1312">
        <v>2014</v>
      </c>
      <c r="D186" s="1458" t="s">
        <v>1991</v>
      </c>
      <c r="E186" s="1459">
        <v>2</v>
      </c>
      <c r="F186" s="1460" t="s">
        <v>20</v>
      </c>
      <c r="G186" s="1457" t="s">
        <v>1915</v>
      </c>
      <c r="H186" s="1459" t="s">
        <v>1990</v>
      </c>
      <c r="I186" s="1329" t="s">
        <v>94</v>
      </c>
      <c r="J186" s="1464" t="s">
        <v>2012</v>
      </c>
      <c r="K186" s="1462">
        <v>2.5000000000000001E-2</v>
      </c>
      <c r="L186" s="1465" t="s">
        <v>1013</v>
      </c>
      <c r="M186" s="1338">
        <v>1039</v>
      </c>
      <c r="N186" s="1485" t="s">
        <v>400</v>
      </c>
      <c r="O186" s="1353" t="s">
        <v>2016</v>
      </c>
      <c r="P186" s="1380"/>
      <c r="Q186" s="1379"/>
    </row>
    <row r="187" spans="1:17" s="70" customFormat="1" ht="12.75" customHeight="1">
      <c r="A187" s="1457" t="s">
        <v>37</v>
      </c>
      <c r="B187" s="1457" t="s">
        <v>37</v>
      </c>
      <c r="C187" s="1312">
        <v>2014</v>
      </c>
      <c r="D187" s="1458" t="s">
        <v>1991</v>
      </c>
      <c r="E187" s="1459">
        <v>2</v>
      </c>
      <c r="F187" s="1460" t="s">
        <v>20</v>
      </c>
      <c r="G187" s="1457" t="s">
        <v>1915</v>
      </c>
      <c r="H187" s="1459" t="s">
        <v>1990</v>
      </c>
      <c r="I187" s="1329" t="s">
        <v>96</v>
      </c>
      <c r="J187" s="1464" t="s">
        <v>2012</v>
      </c>
      <c r="K187" s="1462">
        <v>2.5000000000000001E-2</v>
      </c>
      <c r="L187" s="1465" t="s">
        <v>1013</v>
      </c>
      <c r="M187" s="1338">
        <v>6979</v>
      </c>
      <c r="N187" s="1485" t="s">
        <v>400</v>
      </c>
      <c r="O187" s="1353" t="s">
        <v>2016</v>
      </c>
      <c r="P187" s="1380"/>
      <c r="Q187" s="1379"/>
    </row>
    <row r="188" spans="1:17" s="1341" customFormat="1" ht="12.75" customHeight="1">
      <c r="A188" s="1457" t="s">
        <v>37</v>
      </c>
      <c r="B188" s="1457" t="s">
        <v>37</v>
      </c>
      <c r="C188" s="1312">
        <v>2014</v>
      </c>
      <c r="D188" s="1466" t="s">
        <v>1991</v>
      </c>
      <c r="E188" s="1459">
        <v>2</v>
      </c>
      <c r="F188" s="1460" t="s">
        <v>20</v>
      </c>
      <c r="G188" s="1467" t="s">
        <v>1915</v>
      </c>
      <c r="H188" s="1468" t="s">
        <v>1990</v>
      </c>
      <c r="I188" s="1329" t="s">
        <v>95</v>
      </c>
      <c r="J188" s="1469" t="s">
        <v>2012</v>
      </c>
      <c r="K188" s="1462">
        <v>2.5000000000000001E-2</v>
      </c>
      <c r="L188" s="1470" t="s">
        <v>1013</v>
      </c>
      <c r="M188" s="1338">
        <v>1039</v>
      </c>
      <c r="N188" s="1485" t="s">
        <v>400</v>
      </c>
      <c r="O188" s="1353" t="s">
        <v>2016</v>
      </c>
      <c r="P188" s="1380"/>
      <c r="Q188" s="1379"/>
    </row>
    <row r="189" spans="1:17" s="70" customFormat="1" ht="12.75" customHeight="1">
      <c r="A189" s="1457" t="s">
        <v>37</v>
      </c>
      <c r="B189" s="1457" t="s">
        <v>37</v>
      </c>
      <c r="C189" s="1312">
        <v>2014</v>
      </c>
      <c r="D189" s="1458" t="s">
        <v>2005</v>
      </c>
      <c r="E189" s="1491">
        <v>2</v>
      </c>
      <c r="F189" s="1460" t="s">
        <v>20</v>
      </c>
      <c r="G189" s="1457" t="s">
        <v>1915</v>
      </c>
      <c r="H189" s="1459" t="s">
        <v>2006</v>
      </c>
      <c r="I189" s="1329" t="s">
        <v>958</v>
      </c>
      <c r="J189" s="1464" t="s">
        <v>2013</v>
      </c>
      <c r="K189" s="1462">
        <v>2.5000000000000001E-2</v>
      </c>
      <c r="L189" s="1464">
        <v>250</v>
      </c>
      <c r="M189" s="1338">
        <v>491</v>
      </c>
      <c r="N189" s="1488">
        <f t="shared" si="3"/>
        <v>1.964</v>
      </c>
      <c r="O189" s="1492" t="s">
        <v>616</v>
      </c>
      <c r="P189" s="1380"/>
      <c r="Q189" s="1379"/>
    </row>
    <row r="190" spans="1:17" s="70" customFormat="1">
      <c r="A190" s="1457" t="s">
        <v>37</v>
      </c>
      <c r="B190" s="1457" t="s">
        <v>37</v>
      </c>
      <c r="C190" s="1312">
        <v>2014</v>
      </c>
      <c r="D190" s="1458" t="s">
        <v>2005</v>
      </c>
      <c r="E190" s="1491">
        <v>2</v>
      </c>
      <c r="F190" s="1460" t="s">
        <v>20</v>
      </c>
      <c r="G190" s="1457" t="s">
        <v>1915</v>
      </c>
      <c r="H190" s="1459" t="s">
        <v>2006</v>
      </c>
      <c r="I190" s="1329" t="s">
        <v>94</v>
      </c>
      <c r="J190" s="1464" t="s">
        <v>2013</v>
      </c>
      <c r="K190" s="1462">
        <v>2.5000000000000001E-2</v>
      </c>
      <c r="L190" s="1464">
        <v>1300</v>
      </c>
      <c r="M190" s="1338">
        <v>4348</v>
      </c>
      <c r="N190" s="1488">
        <f t="shared" si="3"/>
        <v>3.3446153846153845</v>
      </c>
      <c r="O190" s="1492" t="s">
        <v>616</v>
      </c>
      <c r="P190" s="1380"/>
      <c r="Q190" s="1379"/>
    </row>
    <row r="191" spans="1:17" s="70" customFormat="1" ht="12.75" customHeight="1">
      <c r="A191" s="1457" t="s">
        <v>37</v>
      </c>
      <c r="B191" s="1457" t="s">
        <v>37</v>
      </c>
      <c r="C191" s="1312">
        <v>2014</v>
      </c>
      <c r="D191" s="1458" t="s">
        <v>2005</v>
      </c>
      <c r="E191" s="1491">
        <v>2</v>
      </c>
      <c r="F191" s="1460" t="s">
        <v>20</v>
      </c>
      <c r="G191" s="1457" t="s">
        <v>1915</v>
      </c>
      <c r="H191" s="1459" t="s">
        <v>2006</v>
      </c>
      <c r="I191" s="1329" t="s">
        <v>96</v>
      </c>
      <c r="J191" s="1464" t="s">
        <v>2013</v>
      </c>
      <c r="K191" s="1462">
        <v>2.5000000000000001E-2</v>
      </c>
      <c r="L191" s="1464">
        <v>3000</v>
      </c>
      <c r="M191" s="1338">
        <v>9785</v>
      </c>
      <c r="N191" s="1488">
        <f t="shared" si="3"/>
        <v>3.2616666666666667</v>
      </c>
      <c r="O191" s="1492" t="s">
        <v>616</v>
      </c>
      <c r="P191" s="1380"/>
      <c r="Q191" s="1379"/>
    </row>
    <row r="192" spans="1:17" s="1493" customFormat="1" ht="12.75" customHeight="1">
      <c r="A192" s="1457" t="s">
        <v>37</v>
      </c>
      <c r="B192" s="1457" t="s">
        <v>37</v>
      </c>
      <c r="C192" s="1312">
        <v>2014</v>
      </c>
      <c r="D192" s="1466" t="s">
        <v>2005</v>
      </c>
      <c r="E192" s="1491">
        <v>2</v>
      </c>
      <c r="F192" s="1460" t="s">
        <v>20</v>
      </c>
      <c r="G192" s="1467" t="s">
        <v>1915</v>
      </c>
      <c r="H192" s="1468" t="s">
        <v>2006</v>
      </c>
      <c r="I192" s="1329" t="s">
        <v>95</v>
      </c>
      <c r="J192" s="1469" t="s">
        <v>2013</v>
      </c>
      <c r="K192" s="1462">
        <v>2.5000000000000001E-2</v>
      </c>
      <c r="L192" s="1469">
        <v>1300</v>
      </c>
      <c r="M192" s="1338">
        <v>4348</v>
      </c>
      <c r="N192" s="1490">
        <f t="shared" si="3"/>
        <v>3.3446153846153845</v>
      </c>
      <c r="O192" s="1492" t="s">
        <v>616</v>
      </c>
      <c r="P192" s="1380"/>
      <c r="Q192" s="1379"/>
    </row>
    <row r="193" spans="1:17" s="70" customFormat="1">
      <c r="A193" s="1464" t="s">
        <v>37</v>
      </c>
      <c r="B193" s="1464" t="s">
        <v>37</v>
      </c>
      <c r="C193" s="1312">
        <v>2014</v>
      </c>
      <c r="D193" s="1458" t="s">
        <v>1115</v>
      </c>
      <c r="E193" s="1459">
        <v>1</v>
      </c>
      <c r="F193" s="1494" t="s">
        <v>20</v>
      </c>
      <c r="G193" s="1464" t="s">
        <v>1915</v>
      </c>
      <c r="H193" s="1459" t="s">
        <v>1994</v>
      </c>
      <c r="I193" s="1329" t="s">
        <v>94</v>
      </c>
      <c r="J193" s="1469" t="s">
        <v>2012</v>
      </c>
      <c r="K193" s="1462">
        <v>2.5000000000000001E-2</v>
      </c>
      <c r="L193" s="1465" t="s">
        <v>2014</v>
      </c>
      <c r="M193" s="1338">
        <v>4531</v>
      </c>
      <c r="N193" s="1488" t="s">
        <v>400</v>
      </c>
      <c r="O193" s="683" t="s">
        <v>2018</v>
      </c>
      <c r="P193" s="1380"/>
      <c r="Q193" s="1379"/>
    </row>
    <row r="194" spans="1:17" s="70" customFormat="1" ht="12.75" customHeight="1">
      <c r="A194" s="1464" t="s">
        <v>37</v>
      </c>
      <c r="B194" s="1464" t="s">
        <v>37</v>
      </c>
      <c r="C194" s="1312">
        <v>2014</v>
      </c>
      <c r="D194" s="1458" t="s">
        <v>1115</v>
      </c>
      <c r="E194" s="1459">
        <v>1</v>
      </c>
      <c r="F194" s="1494" t="s">
        <v>20</v>
      </c>
      <c r="G194" s="1464" t="s">
        <v>1915</v>
      </c>
      <c r="H194" s="1459" t="s">
        <v>1994</v>
      </c>
      <c r="I194" s="1329" t="s">
        <v>96</v>
      </c>
      <c r="J194" s="1469" t="s">
        <v>2012</v>
      </c>
      <c r="K194" s="1462">
        <v>2.5000000000000001E-2</v>
      </c>
      <c r="L194" s="1464">
        <v>1316</v>
      </c>
      <c r="M194" s="1338">
        <v>5488</v>
      </c>
      <c r="N194" s="1488">
        <f t="shared" si="3"/>
        <v>4.1702127659574471</v>
      </c>
      <c r="O194" s="683"/>
      <c r="P194" s="1380"/>
      <c r="Q194" s="1379"/>
    </row>
    <row r="195" spans="1:17" s="1341" customFormat="1" ht="12.75" customHeight="1">
      <c r="A195" s="1464" t="s">
        <v>37</v>
      </c>
      <c r="B195" s="1464" t="s">
        <v>37</v>
      </c>
      <c r="C195" s="1312">
        <v>2014</v>
      </c>
      <c r="D195" s="1466" t="s">
        <v>1115</v>
      </c>
      <c r="E195" s="1459">
        <v>1</v>
      </c>
      <c r="F195" s="1494" t="s">
        <v>20</v>
      </c>
      <c r="G195" s="1469" t="s">
        <v>1915</v>
      </c>
      <c r="H195" s="1468" t="s">
        <v>1994</v>
      </c>
      <c r="I195" s="1329" t="s">
        <v>95</v>
      </c>
      <c r="J195" s="1469" t="s">
        <v>2012</v>
      </c>
      <c r="K195" s="1462">
        <v>2.5000000000000001E-2</v>
      </c>
      <c r="L195" s="1469">
        <v>1316</v>
      </c>
      <c r="M195" s="1338">
        <v>4531</v>
      </c>
      <c r="N195" s="1490">
        <f t="shared" si="3"/>
        <v>3.4430091185410334</v>
      </c>
      <c r="O195" s="1495"/>
      <c r="P195" s="1380"/>
      <c r="Q195" s="1379"/>
    </row>
    <row r="196" spans="1:17" s="70" customFormat="1" ht="13.5" customHeight="1">
      <c r="A196" s="1464" t="s">
        <v>37</v>
      </c>
      <c r="B196" s="1464" t="s">
        <v>37</v>
      </c>
      <c r="C196" s="1312">
        <v>2014</v>
      </c>
      <c r="D196" s="1458" t="s">
        <v>1115</v>
      </c>
      <c r="E196" s="1459">
        <v>1</v>
      </c>
      <c r="F196" s="1494" t="s">
        <v>20</v>
      </c>
      <c r="G196" s="1464" t="s">
        <v>1915</v>
      </c>
      <c r="H196" s="1459" t="s">
        <v>1985</v>
      </c>
      <c r="I196" s="1329" t="s">
        <v>94</v>
      </c>
      <c r="J196" s="1469" t="s">
        <v>2012</v>
      </c>
      <c r="K196" s="1462">
        <v>2.5000000000000001E-2</v>
      </c>
      <c r="L196" s="1464" t="s">
        <v>2015</v>
      </c>
      <c r="M196" s="1338">
        <v>2921</v>
      </c>
      <c r="N196" s="1488" t="s">
        <v>400</v>
      </c>
      <c r="O196" s="683" t="s">
        <v>2017</v>
      </c>
      <c r="P196" s="1380"/>
      <c r="Q196" s="1379"/>
    </row>
    <row r="197" spans="1:17" s="1496" customFormat="1" ht="12.75" customHeight="1">
      <c r="A197" s="1457" t="s">
        <v>37</v>
      </c>
      <c r="B197" s="1457" t="s">
        <v>37</v>
      </c>
      <c r="C197" s="1312">
        <v>2014</v>
      </c>
      <c r="D197" s="1458" t="s">
        <v>1115</v>
      </c>
      <c r="E197" s="1459">
        <v>1</v>
      </c>
      <c r="F197" s="1460" t="s">
        <v>20</v>
      </c>
      <c r="G197" s="1457" t="s">
        <v>1915</v>
      </c>
      <c r="H197" s="1459" t="s">
        <v>1985</v>
      </c>
      <c r="I197" s="1329" t="s">
        <v>96</v>
      </c>
      <c r="J197" s="1469" t="s">
        <v>2012</v>
      </c>
      <c r="K197" s="1462">
        <v>2.5000000000000001E-2</v>
      </c>
      <c r="L197" s="1464">
        <v>4147</v>
      </c>
      <c r="M197" s="1338">
        <v>8144</v>
      </c>
      <c r="N197" s="1488">
        <f t="shared" si="3"/>
        <v>1.9638292741741017</v>
      </c>
      <c r="O197" s="1323"/>
      <c r="P197" s="1380"/>
      <c r="Q197" s="1379"/>
    </row>
    <row r="198" spans="1:17" s="1493" customFormat="1" ht="12.75" customHeight="1">
      <c r="A198" s="1457" t="s">
        <v>37</v>
      </c>
      <c r="B198" s="1457" t="s">
        <v>37</v>
      </c>
      <c r="C198" s="1312">
        <v>2014</v>
      </c>
      <c r="D198" s="1466" t="s">
        <v>1115</v>
      </c>
      <c r="E198" s="1459">
        <v>1</v>
      </c>
      <c r="F198" s="1460" t="s">
        <v>20</v>
      </c>
      <c r="G198" s="1467" t="s">
        <v>1915</v>
      </c>
      <c r="H198" s="1468" t="s">
        <v>1985</v>
      </c>
      <c r="I198" s="1329" t="s">
        <v>95</v>
      </c>
      <c r="J198" s="1469" t="s">
        <v>2012</v>
      </c>
      <c r="K198" s="1462">
        <v>2.5000000000000001E-2</v>
      </c>
      <c r="L198" s="1469">
        <v>4147</v>
      </c>
      <c r="M198" s="1338">
        <v>2921</v>
      </c>
      <c r="N198" s="1490">
        <f t="shared" si="3"/>
        <v>0.70436460091632502</v>
      </c>
      <c r="O198" s="1340"/>
      <c r="P198" s="1380"/>
      <c r="Q198" s="1379"/>
    </row>
    <row r="199" spans="1:17" s="1496" customFormat="1">
      <c r="A199" s="1457" t="s">
        <v>37</v>
      </c>
      <c r="B199" s="1457" t="s">
        <v>37</v>
      </c>
      <c r="C199" s="1312">
        <v>2014</v>
      </c>
      <c r="D199" s="1458" t="s">
        <v>1995</v>
      </c>
      <c r="E199" s="1459">
        <v>1</v>
      </c>
      <c r="F199" s="1460" t="s">
        <v>20</v>
      </c>
      <c r="G199" s="1457" t="s">
        <v>1915</v>
      </c>
      <c r="H199" s="1459" t="s">
        <v>1996</v>
      </c>
      <c r="I199" s="1329" t="s">
        <v>94</v>
      </c>
      <c r="J199" s="1464" t="s">
        <v>1391</v>
      </c>
      <c r="K199" s="1462">
        <v>2.5000000000000001E-2</v>
      </c>
      <c r="L199" s="1464">
        <v>1000</v>
      </c>
      <c r="M199" s="1338">
        <v>2383</v>
      </c>
      <c r="N199" s="1488">
        <f t="shared" si="3"/>
        <v>2.383</v>
      </c>
      <c r="O199" s="1492" t="s">
        <v>2087</v>
      </c>
      <c r="P199" s="1380"/>
      <c r="Q199" s="1379"/>
    </row>
    <row r="200" spans="1:17" s="1496" customFormat="1" ht="12.75" customHeight="1">
      <c r="A200" s="1457" t="s">
        <v>37</v>
      </c>
      <c r="B200" s="1457" t="s">
        <v>37</v>
      </c>
      <c r="C200" s="1312">
        <v>2014</v>
      </c>
      <c r="D200" s="1458" t="s">
        <v>1995</v>
      </c>
      <c r="E200" s="1459">
        <v>1</v>
      </c>
      <c r="F200" s="1460" t="s">
        <v>20</v>
      </c>
      <c r="G200" s="1457" t="s">
        <v>1915</v>
      </c>
      <c r="H200" s="1459" t="s">
        <v>1996</v>
      </c>
      <c r="I200" s="1329" t="s">
        <v>96</v>
      </c>
      <c r="J200" s="1464" t="s">
        <v>1391</v>
      </c>
      <c r="K200" s="1462">
        <v>2.5000000000000001E-2</v>
      </c>
      <c r="L200" s="1464">
        <v>3500</v>
      </c>
      <c r="M200" s="1338">
        <v>5789</v>
      </c>
      <c r="N200" s="1488">
        <f t="shared" si="3"/>
        <v>1.6539999999999999</v>
      </c>
      <c r="O200" s="1492" t="s">
        <v>2087</v>
      </c>
      <c r="P200" s="1380"/>
      <c r="Q200" s="1379"/>
    </row>
    <row r="201" spans="1:17" s="1493" customFormat="1" ht="12.75" customHeight="1">
      <c r="A201" s="1457" t="s">
        <v>37</v>
      </c>
      <c r="B201" s="1457" t="s">
        <v>37</v>
      </c>
      <c r="C201" s="1312">
        <v>2014</v>
      </c>
      <c r="D201" s="1466" t="s">
        <v>1995</v>
      </c>
      <c r="E201" s="1459">
        <v>1</v>
      </c>
      <c r="F201" s="1460" t="s">
        <v>20</v>
      </c>
      <c r="G201" s="1467" t="s">
        <v>1915</v>
      </c>
      <c r="H201" s="1468" t="s">
        <v>1996</v>
      </c>
      <c r="I201" s="1329" t="s">
        <v>95</v>
      </c>
      <c r="J201" s="1464" t="s">
        <v>1391</v>
      </c>
      <c r="K201" s="1462">
        <v>2.5000000000000001E-2</v>
      </c>
      <c r="L201" s="1469">
        <v>1000</v>
      </c>
      <c r="M201" s="1338">
        <v>2383</v>
      </c>
      <c r="N201" s="1490">
        <f t="shared" si="3"/>
        <v>2.383</v>
      </c>
      <c r="O201" s="1492" t="s">
        <v>2087</v>
      </c>
      <c r="P201" s="1380"/>
      <c r="Q201" s="1379"/>
    </row>
    <row r="202" spans="1:17" s="1496" customFormat="1" ht="12.75" customHeight="1">
      <c r="A202" s="1457" t="s">
        <v>37</v>
      </c>
      <c r="B202" s="1457" t="s">
        <v>37</v>
      </c>
      <c r="C202" s="1312">
        <v>2014</v>
      </c>
      <c r="D202" s="1458" t="s">
        <v>1136</v>
      </c>
      <c r="E202" s="1459">
        <v>1</v>
      </c>
      <c r="F202" s="1460" t="s">
        <v>20</v>
      </c>
      <c r="G202" s="1457" t="s">
        <v>1915</v>
      </c>
      <c r="H202" s="1459" t="s">
        <v>1997</v>
      </c>
      <c r="I202" s="1329" t="s">
        <v>958</v>
      </c>
      <c r="J202" s="1464" t="s">
        <v>2013</v>
      </c>
      <c r="K202" s="1462">
        <v>2.5000000000000001E-2</v>
      </c>
      <c r="L202" s="1464">
        <v>1000</v>
      </c>
      <c r="M202" s="1338">
        <v>1621</v>
      </c>
      <c r="N202" s="1488">
        <f t="shared" si="3"/>
        <v>1.621</v>
      </c>
      <c r="O202" s="1323"/>
      <c r="P202" s="1380"/>
      <c r="Q202" s="1379"/>
    </row>
    <row r="203" spans="1:17" s="1496" customFormat="1">
      <c r="A203" s="1457" t="s">
        <v>37</v>
      </c>
      <c r="B203" s="1457" t="s">
        <v>37</v>
      </c>
      <c r="C203" s="1312">
        <v>2014</v>
      </c>
      <c r="D203" s="1458" t="s">
        <v>1136</v>
      </c>
      <c r="E203" s="1459">
        <v>1</v>
      </c>
      <c r="F203" s="1460" t="s">
        <v>20</v>
      </c>
      <c r="G203" s="1457" t="s">
        <v>1915</v>
      </c>
      <c r="H203" s="1459" t="s">
        <v>1997</v>
      </c>
      <c r="I203" s="1329" t="s">
        <v>94</v>
      </c>
      <c r="J203" s="1464" t="s">
        <v>2013</v>
      </c>
      <c r="K203" s="1462">
        <v>2.5000000000000001E-2</v>
      </c>
      <c r="L203" s="1464">
        <v>7300</v>
      </c>
      <c r="M203" s="1338">
        <v>8785</v>
      </c>
      <c r="N203" s="1488">
        <f>M203/L203</f>
        <v>1.2034246575342467</v>
      </c>
      <c r="O203" s="1323"/>
      <c r="P203" s="1380"/>
      <c r="Q203" s="1379"/>
    </row>
    <row r="204" spans="1:17" s="1496" customFormat="1" ht="12.75" customHeight="1">
      <c r="A204" s="1457" t="s">
        <v>37</v>
      </c>
      <c r="B204" s="1457" t="s">
        <v>37</v>
      </c>
      <c r="C204" s="1312">
        <v>2014</v>
      </c>
      <c r="D204" s="1458" t="s">
        <v>1136</v>
      </c>
      <c r="E204" s="1459">
        <v>1</v>
      </c>
      <c r="F204" s="1460" t="s">
        <v>20</v>
      </c>
      <c r="G204" s="1457" t="s">
        <v>1915</v>
      </c>
      <c r="H204" s="1459" t="s">
        <v>1997</v>
      </c>
      <c r="I204" s="1329" t="s">
        <v>96</v>
      </c>
      <c r="J204" s="1464" t="s">
        <v>2013</v>
      </c>
      <c r="K204" s="1462">
        <v>2.5000000000000001E-2</v>
      </c>
      <c r="L204" s="1464">
        <v>21000</v>
      </c>
      <c r="M204" s="1338">
        <v>24138</v>
      </c>
      <c r="N204" s="1488">
        <f>M204/L204</f>
        <v>1.1494285714285715</v>
      </c>
      <c r="O204" s="1323"/>
      <c r="P204" s="1380"/>
      <c r="Q204" s="1379"/>
    </row>
    <row r="205" spans="1:17" s="1493" customFormat="1" ht="12.75" customHeight="1">
      <c r="A205" s="1457" t="s">
        <v>37</v>
      </c>
      <c r="B205" s="1457" t="s">
        <v>37</v>
      </c>
      <c r="C205" s="1312">
        <v>2014</v>
      </c>
      <c r="D205" s="1466" t="s">
        <v>1136</v>
      </c>
      <c r="E205" s="1459">
        <v>1</v>
      </c>
      <c r="F205" s="1460" t="s">
        <v>20</v>
      </c>
      <c r="G205" s="1467" t="s">
        <v>1915</v>
      </c>
      <c r="H205" s="1468" t="s">
        <v>1997</v>
      </c>
      <c r="I205" s="1329" t="s">
        <v>95</v>
      </c>
      <c r="J205" s="1469" t="s">
        <v>2013</v>
      </c>
      <c r="K205" s="1462">
        <v>2.5000000000000001E-2</v>
      </c>
      <c r="L205" s="1469">
        <v>7300</v>
      </c>
      <c r="M205" s="1338">
        <v>8785</v>
      </c>
      <c r="N205" s="1490">
        <f>M205/L205</f>
        <v>1.2034246575342467</v>
      </c>
      <c r="O205" s="1340"/>
      <c r="P205" s="1380"/>
      <c r="Q205" s="1379"/>
    </row>
    <row r="206" spans="1:17" s="70" customFormat="1">
      <c r="A206" s="1464" t="s">
        <v>37</v>
      </c>
      <c r="B206" s="1464" t="s">
        <v>37</v>
      </c>
      <c r="C206" s="1312">
        <v>2014</v>
      </c>
      <c r="D206" s="1458" t="s">
        <v>2085</v>
      </c>
      <c r="E206" s="1459">
        <v>1</v>
      </c>
      <c r="F206" s="1494" t="s">
        <v>20</v>
      </c>
      <c r="G206" s="1464" t="s">
        <v>1915</v>
      </c>
      <c r="H206" s="1459" t="s">
        <v>1985</v>
      </c>
      <c r="I206" s="1329" t="s">
        <v>958</v>
      </c>
      <c r="J206" s="1469" t="s">
        <v>2012</v>
      </c>
      <c r="K206" s="1462">
        <v>2.5000000000000001E-2</v>
      </c>
      <c r="L206" s="1497">
        <v>40</v>
      </c>
      <c r="M206" s="779">
        <v>2020</v>
      </c>
      <c r="N206" s="1498">
        <f>M206/L206</f>
        <v>50.5</v>
      </c>
      <c r="O206" s="1353" t="s">
        <v>2086</v>
      </c>
      <c r="P206" s="1380"/>
      <c r="Q206" s="1379"/>
    </row>
    <row r="207" spans="1:17" s="1496" customFormat="1" ht="30.75" customHeight="1">
      <c r="A207" s="1499" t="s">
        <v>37</v>
      </c>
      <c r="B207" s="1499" t="s">
        <v>37</v>
      </c>
      <c r="C207" s="1500">
        <v>2014</v>
      </c>
      <c r="D207" s="1501" t="s">
        <v>823</v>
      </c>
      <c r="E207" s="763">
        <v>1</v>
      </c>
      <c r="F207" s="763" t="s">
        <v>532</v>
      </c>
      <c r="G207" s="762" t="s">
        <v>1305</v>
      </c>
      <c r="H207" s="1188" t="s">
        <v>1381</v>
      </c>
      <c r="I207" s="1502" t="s">
        <v>94</v>
      </c>
      <c r="J207" s="1298" t="s">
        <v>1389</v>
      </c>
      <c r="K207" s="787">
        <v>2.5000000000000001E-2</v>
      </c>
      <c r="L207" s="1503" t="s">
        <v>1025</v>
      </c>
      <c r="M207" s="787" t="s">
        <v>400</v>
      </c>
      <c r="N207" s="1504" t="s">
        <v>400</v>
      </c>
      <c r="O207" s="697"/>
      <c r="P207" s="70"/>
    </row>
    <row r="208" spans="1:17" s="1496" customFormat="1" ht="19.5" customHeight="1">
      <c r="A208" s="763" t="s">
        <v>37</v>
      </c>
      <c r="B208" s="763" t="s">
        <v>37</v>
      </c>
      <c r="C208" s="1500">
        <v>2014</v>
      </c>
      <c r="D208" s="1501" t="s">
        <v>823</v>
      </c>
      <c r="E208" s="763">
        <v>1</v>
      </c>
      <c r="F208" s="763" t="s">
        <v>532</v>
      </c>
      <c r="G208" s="762" t="s">
        <v>1305</v>
      </c>
      <c r="H208" s="1188" t="s">
        <v>1381</v>
      </c>
      <c r="I208" s="1502" t="s">
        <v>95</v>
      </c>
      <c r="J208" s="1298" t="s">
        <v>1389</v>
      </c>
      <c r="K208" s="787">
        <v>2.5000000000000001E-2</v>
      </c>
      <c r="L208" s="1503" t="s">
        <v>1025</v>
      </c>
      <c r="M208" s="787" t="s">
        <v>400</v>
      </c>
      <c r="N208" s="1505" t="s">
        <v>400</v>
      </c>
      <c r="O208" s="697"/>
      <c r="P208" s="70"/>
    </row>
    <row r="209" spans="1:16" s="1496" customFormat="1" ht="19.5" customHeight="1">
      <c r="A209" s="763" t="s">
        <v>37</v>
      </c>
      <c r="B209" s="763" t="s">
        <v>37</v>
      </c>
      <c r="C209" s="1500">
        <v>2014</v>
      </c>
      <c r="D209" s="1501" t="s">
        <v>823</v>
      </c>
      <c r="E209" s="763">
        <v>1</v>
      </c>
      <c r="F209" s="763" t="s">
        <v>532</v>
      </c>
      <c r="G209" s="762" t="s">
        <v>1305</v>
      </c>
      <c r="H209" s="1188" t="s">
        <v>1381</v>
      </c>
      <c r="I209" s="1502" t="s">
        <v>96</v>
      </c>
      <c r="J209" s="1298" t="s">
        <v>1389</v>
      </c>
      <c r="K209" s="787">
        <v>2.5000000000000001E-2</v>
      </c>
      <c r="L209" s="1503" t="s">
        <v>1025</v>
      </c>
      <c r="M209" s="787" t="s">
        <v>400</v>
      </c>
      <c r="N209" s="1505" t="s">
        <v>400</v>
      </c>
      <c r="O209" s="697"/>
      <c r="P209" s="70"/>
    </row>
    <row r="210" spans="1:16" ht="26.1" customHeight="1">
      <c r="A210" s="763" t="s">
        <v>37</v>
      </c>
      <c r="B210" s="763" t="s">
        <v>37</v>
      </c>
      <c r="C210" s="762">
        <v>2014</v>
      </c>
      <c r="D210" s="1506" t="s">
        <v>1382</v>
      </c>
      <c r="E210" s="763">
        <v>1</v>
      </c>
      <c r="F210" s="763" t="s">
        <v>532</v>
      </c>
      <c r="G210" s="762" t="s">
        <v>1305</v>
      </c>
      <c r="H210" s="763" t="s">
        <v>1390</v>
      </c>
      <c r="I210" s="694" t="s">
        <v>94</v>
      </c>
      <c r="J210" s="1298" t="s">
        <v>1391</v>
      </c>
      <c r="K210" s="787">
        <v>0.125</v>
      </c>
      <c r="L210" s="1507" t="s">
        <v>1025</v>
      </c>
      <c r="M210" s="694" t="s">
        <v>400</v>
      </c>
      <c r="N210" s="1505" t="s">
        <v>400</v>
      </c>
      <c r="O210" s="697"/>
      <c r="P210" s="36"/>
    </row>
    <row r="211" spans="1:16" ht="26.1" customHeight="1">
      <c r="A211" s="763" t="s">
        <v>37</v>
      </c>
      <c r="B211" s="763" t="s">
        <v>37</v>
      </c>
      <c r="C211" s="762">
        <v>2014</v>
      </c>
      <c r="D211" s="1506" t="s">
        <v>1382</v>
      </c>
      <c r="E211" s="763">
        <v>1</v>
      </c>
      <c r="F211" s="763" t="s">
        <v>532</v>
      </c>
      <c r="G211" s="762" t="s">
        <v>1305</v>
      </c>
      <c r="H211" s="763" t="s">
        <v>1390</v>
      </c>
      <c r="I211" s="694" t="s">
        <v>95</v>
      </c>
      <c r="J211" s="1298" t="s">
        <v>1391</v>
      </c>
      <c r="K211" s="787">
        <v>2.5000000000000001E-2</v>
      </c>
      <c r="L211" s="1507" t="s">
        <v>1025</v>
      </c>
      <c r="M211" s="694" t="s">
        <v>400</v>
      </c>
      <c r="N211" s="1505" t="s">
        <v>400</v>
      </c>
      <c r="O211" s="1508"/>
    </row>
    <row r="212" spans="1:16" ht="26.1" customHeight="1">
      <c r="A212" s="763" t="s">
        <v>37</v>
      </c>
      <c r="B212" s="763" t="s">
        <v>37</v>
      </c>
      <c r="C212" s="762">
        <v>2014</v>
      </c>
      <c r="D212" s="1506" t="s">
        <v>1382</v>
      </c>
      <c r="E212" s="763">
        <v>1</v>
      </c>
      <c r="F212" s="763" t="s">
        <v>532</v>
      </c>
      <c r="G212" s="762" t="s">
        <v>1305</v>
      </c>
      <c r="H212" s="763" t="s">
        <v>1390</v>
      </c>
      <c r="I212" s="694" t="s">
        <v>96</v>
      </c>
      <c r="J212" s="1298" t="s">
        <v>1391</v>
      </c>
      <c r="K212" s="787">
        <v>2.5000000000000001E-2</v>
      </c>
      <c r="L212" s="1503">
        <v>6400</v>
      </c>
      <c r="M212" s="694">
        <v>5034</v>
      </c>
      <c r="N212" s="1509">
        <f>M212/L212</f>
        <v>0.78656250000000005</v>
      </c>
      <c r="O212" s="697"/>
    </row>
    <row r="213" spans="1:16">
      <c r="A213" s="692" t="s">
        <v>37</v>
      </c>
      <c r="B213" s="692" t="s">
        <v>37</v>
      </c>
      <c r="C213" s="763">
        <v>2014</v>
      </c>
      <c r="D213" s="1510" t="s">
        <v>806</v>
      </c>
      <c r="E213" s="763">
        <v>1</v>
      </c>
      <c r="F213" s="763" t="s">
        <v>532</v>
      </c>
      <c r="G213" s="692" t="s">
        <v>1305</v>
      </c>
      <c r="H213" s="1511" t="s">
        <v>906</v>
      </c>
      <c r="I213" s="763" t="s">
        <v>94</v>
      </c>
      <c r="J213" s="763" t="s">
        <v>1175</v>
      </c>
      <c r="K213" s="763">
        <v>0.125</v>
      </c>
      <c r="L213" s="266">
        <v>500</v>
      </c>
      <c r="M213" s="692">
        <v>0</v>
      </c>
      <c r="N213" s="1512">
        <f t="shared" ref="N213:N221" si="4">M213/L213</f>
        <v>0</v>
      </c>
      <c r="O213" s="703" t="s">
        <v>1403</v>
      </c>
    </row>
    <row r="214" spans="1:16">
      <c r="A214" s="692" t="s">
        <v>37</v>
      </c>
      <c r="B214" s="692" t="s">
        <v>37</v>
      </c>
      <c r="C214" s="763">
        <v>2014</v>
      </c>
      <c r="D214" s="1510" t="s">
        <v>806</v>
      </c>
      <c r="E214" s="763">
        <v>1</v>
      </c>
      <c r="F214" s="763" t="s">
        <v>532</v>
      </c>
      <c r="G214" s="692" t="s">
        <v>1305</v>
      </c>
      <c r="H214" s="1511" t="s">
        <v>906</v>
      </c>
      <c r="I214" s="763" t="s">
        <v>96</v>
      </c>
      <c r="J214" s="763" t="s">
        <v>1175</v>
      </c>
      <c r="K214" s="763">
        <v>2.5000000000000001E-2</v>
      </c>
      <c r="L214" s="266">
        <v>500</v>
      </c>
      <c r="M214" s="692">
        <v>0</v>
      </c>
      <c r="N214" s="1512">
        <f t="shared" si="4"/>
        <v>0</v>
      </c>
      <c r="O214" s="703" t="s">
        <v>1403</v>
      </c>
    </row>
    <row r="215" spans="1:16">
      <c r="A215" s="692" t="s">
        <v>37</v>
      </c>
      <c r="B215" s="692" t="s">
        <v>37</v>
      </c>
      <c r="C215" s="763">
        <v>2014</v>
      </c>
      <c r="D215" s="1510" t="s">
        <v>806</v>
      </c>
      <c r="E215" s="763">
        <v>1</v>
      </c>
      <c r="F215" s="763" t="s">
        <v>532</v>
      </c>
      <c r="G215" s="692" t="s">
        <v>1305</v>
      </c>
      <c r="H215" s="1511" t="s">
        <v>906</v>
      </c>
      <c r="I215" s="763" t="s">
        <v>95</v>
      </c>
      <c r="J215" s="763" t="s">
        <v>1175</v>
      </c>
      <c r="K215" s="763">
        <v>2.5000000000000001E-2</v>
      </c>
      <c r="L215" s="266">
        <v>500</v>
      </c>
      <c r="M215" s="692">
        <v>0</v>
      </c>
      <c r="N215" s="1512">
        <f t="shared" si="4"/>
        <v>0</v>
      </c>
      <c r="O215" s="703" t="s">
        <v>1403</v>
      </c>
    </row>
    <row r="216" spans="1:16" s="36" customFormat="1" ht="24.75" customHeight="1">
      <c r="A216" s="763" t="s">
        <v>37</v>
      </c>
      <c r="B216" s="763" t="s">
        <v>37</v>
      </c>
      <c r="C216" s="1500">
        <v>2014</v>
      </c>
      <c r="D216" s="1513" t="s">
        <v>1386</v>
      </c>
      <c r="E216" s="692">
        <v>1</v>
      </c>
      <c r="F216" s="763" t="s">
        <v>532</v>
      </c>
      <c r="G216" s="1298" t="s">
        <v>1305</v>
      </c>
      <c r="H216" s="692" t="s">
        <v>906</v>
      </c>
      <c r="I216" s="694" t="s">
        <v>94</v>
      </c>
      <c r="J216" s="1298" t="s">
        <v>1391</v>
      </c>
      <c r="K216" s="694">
        <v>2.5000000000000001E-2</v>
      </c>
      <c r="L216" s="694">
        <v>2500</v>
      </c>
      <c r="M216" s="815">
        <v>0</v>
      </c>
      <c r="N216" s="1514">
        <f t="shared" si="4"/>
        <v>0</v>
      </c>
      <c r="O216" s="523" t="s">
        <v>1404</v>
      </c>
    </row>
    <row r="217" spans="1:16" s="36" customFormat="1" ht="25.5">
      <c r="A217" s="763" t="s">
        <v>37</v>
      </c>
      <c r="B217" s="763" t="s">
        <v>37</v>
      </c>
      <c r="C217" s="1500">
        <v>2014</v>
      </c>
      <c r="D217" s="1513" t="s">
        <v>1386</v>
      </c>
      <c r="E217" s="692">
        <v>1</v>
      </c>
      <c r="F217" s="763" t="s">
        <v>532</v>
      </c>
      <c r="G217" s="1298" t="s">
        <v>1305</v>
      </c>
      <c r="H217" s="692" t="s">
        <v>906</v>
      </c>
      <c r="I217" s="694" t="s">
        <v>95</v>
      </c>
      <c r="J217" s="1298" t="s">
        <v>1391</v>
      </c>
      <c r="K217" s="694">
        <v>2.5000000000000001E-2</v>
      </c>
      <c r="L217" s="694">
        <v>2500</v>
      </c>
      <c r="M217" s="694">
        <v>0</v>
      </c>
      <c r="N217" s="1514">
        <f t="shared" si="4"/>
        <v>0</v>
      </c>
      <c r="O217" s="523" t="s">
        <v>1404</v>
      </c>
    </row>
    <row r="218" spans="1:16" s="36" customFormat="1" ht="25.5">
      <c r="A218" s="763" t="s">
        <v>37</v>
      </c>
      <c r="B218" s="763" t="s">
        <v>37</v>
      </c>
      <c r="C218" s="1500">
        <v>2014</v>
      </c>
      <c r="D218" s="1513" t="s">
        <v>1386</v>
      </c>
      <c r="E218" s="692">
        <v>1</v>
      </c>
      <c r="F218" s="763" t="s">
        <v>532</v>
      </c>
      <c r="G218" s="1298" t="s">
        <v>1305</v>
      </c>
      <c r="H218" s="692" t="s">
        <v>906</v>
      </c>
      <c r="I218" s="694" t="s">
        <v>96</v>
      </c>
      <c r="J218" s="1298" t="s">
        <v>1391</v>
      </c>
      <c r="K218" s="694">
        <v>2.5000000000000001E-2</v>
      </c>
      <c r="L218" s="694">
        <v>2500</v>
      </c>
      <c r="M218" s="694">
        <v>0</v>
      </c>
      <c r="N218" s="1514">
        <f t="shared" si="4"/>
        <v>0</v>
      </c>
      <c r="O218" s="523" t="s">
        <v>1404</v>
      </c>
    </row>
    <row r="219" spans="1:16">
      <c r="A219" s="692" t="s">
        <v>37</v>
      </c>
      <c r="B219" s="692" t="s">
        <v>37</v>
      </c>
      <c r="C219" s="763">
        <v>2014</v>
      </c>
      <c r="D219" s="1510" t="s">
        <v>643</v>
      </c>
      <c r="E219" s="763">
        <v>1</v>
      </c>
      <c r="F219" s="763" t="s">
        <v>532</v>
      </c>
      <c r="G219" s="692" t="s">
        <v>1305</v>
      </c>
      <c r="H219" s="1511" t="s">
        <v>906</v>
      </c>
      <c r="I219" s="763" t="s">
        <v>94</v>
      </c>
      <c r="J219" s="763" t="s">
        <v>1175</v>
      </c>
      <c r="K219" s="763">
        <v>0.125</v>
      </c>
      <c r="L219" s="266">
        <v>500</v>
      </c>
      <c r="M219" s="692">
        <v>0</v>
      </c>
      <c r="N219" s="1512">
        <f t="shared" si="4"/>
        <v>0</v>
      </c>
      <c r="O219" s="703" t="s">
        <v>1403</v>
      </c>
    </row>
    <row r="220" spans="1:16">
      <c r="A220" s="692" t="s">
        <v>37</v>
      </c>
      <c r="B220" s="692" t="s">
        <v>37</v>
      </c>
      <c r="C220" s="763">
        <v>2014</v>
      </c>
      <c r="D220" s="1510" t="s">
        <v>643</v>
      </c>
      <c r="E220" s="763">
        <v>1</v>
      </c>
      <c r="F220" s="763" t="s">
        <v>532</v>
      </c>
      <c r="G220" s="692" t="s">
        <v>1305</v>
      </c>
      <c r="H220" s="1511" t="s">
        <v>906</v>
      </c>
      <c r="I220" s="763" t="s">
        <v>96</v>
      </c>
      <c r="J220" s="763" t="s">
        <v>1175</v>
      </c>
      <c r="K220" s="763">
        <v>2.5000000000000001E-2</v>
      </c>
      <c r="L220" s="266">
        <v>500</v>
      </c>
      <c r="M220" s="692">
        <v>0</v>
      </c>
      <c r="N220" s="1512">
        <f t="shared" si="4"/>
        <v>0</v>
      </c>
      <c r="O220" s="703" t="s">
        <v>1403</v>
      </c>
    </row>
    <row r="221" spans="1:16">
      <c r="A221" s="692" t="s">
        <v>37</v>
      </c>
      <c r="B221" s="692" t="s">
        <v>37</v>
      </c>
      <c r="C221" s="763">
        <v>2014</v>
      </c>
      <c r="D221" s="1510" t="s">
        <v>643</v>
      </c>
      <c r="E221" s="763">
        <v>1</v>
      </c>
      <c r="F221" s="763" t="s">
        <v>532</v>
      </c>
      <c r="G221" s="692" t="s">
        <v>1305</v>
      </c>
      <c r="H221" s="1511" t="s">
        <v>906</v>
      </c>
      <c r="I221" s="763" t="s">
        <v>95</v>
      </c>
      <c r="J221" s="763" t="s">
        <v>1175</v>
      </c>
      <c r="K221" s="763">
        <v>2.5000000000000001E-2</v>
      </c>
      <c r="L221" s="266">
        <v>500</v>
      </c>
      <c r="M221" s="692">
        <v>0</v>
      </c>
      <c r="N221" s="1512">
        <f t="shared" si="4"/>
        <v>0</v>
      </c>
      <c r="O221" s="703" t="s">
        <v>1403</v>
      </c>
    </row>
    <row r="222" spans="1:16" s="1496" customFormat="1" ht="26.1" customHeight="1">
      <c r="A222" s="763" t="s">
        <v>37</v>
      </c>
      <c r="B222" s="763" t="s">
        <v>37</v>
      </c>
      <c r="C222" s="762">
        <v>2014</v>
      </c>
      <c r="D222" s="1506" t="s">
        <v>810</v>
      </c>
      <c r="E222" s="763">
        <v>1</v>
      </c>
      <c r="F222" s="763" t="s">
        <v>532</v>
      </c>
      <c r="G222" s="762" t="s">
        <v>1305</v>
      </c>
      <c r="H222" s="763" t="s">
        <v>1390</v>
      </c>
      <c r="I222" s="694" t="s">
        <v>94</v>
      </c>
      <c r="J222" s="1298" t="s">
        <v>1391</v>
      </c>
      <c r="K222" s="787">
        <v>0.125</v>
      </c>
      <c r="L222" s="1507" t="s">
        <v>1025</v>
      </c>
      <c r="M222" s="787" t="s">
        <v>400</v>
      </c>
      <c r="N222" s="1514" t="s">
        <v>400</v>
      </c>
      <c r="O222" s="697"/>
      <c r="P222" s="70"/>
    </row>
    <row r="223" spans="1:16" s="1496" customFormat="1" ht="26.1" customHeight="1">
      <c r="A223" s="763" t="s">
        <v>37</v>
      </c>
      <c r="B223" s="763" t="s">
        <v>37</v>
      </c>
      <c r="C223" s="762">
        <v>2014</v>
      </c>
      <c r="D223" s="1506" t="s">
        <v>810</v>
      </c>
      <c r="E223" s="763">
        <v>1</v>
      </c>
      <c r="F223" s="763" t="s">
        <v>532</v>
      </c>
      <c r="G223" s="762" t="s">
        <v>1305</v>
      </c>
      <c r="H223" s="763" t="s">
        <v>1390</v>
      </c>
      <c r="I223" s="694" t="s">
        <v>95</v>
      </c>
      <c r="J223" s="1298" t="s">
        <v>1391</v>
      </c>
      <c r="K223" s="787">
        <v>2.5000000000000001E-2</v>
      </c>
      <c r="L223" s="1507" t="s">
        <v>1025</v>
      </c>
      <c r="M223" s="787" t="s">
        <v>400</v>
      </c>
      <c r="N223" s="1514" t="s">
        <v>400</v>
      </c>
      <c r="O223" s="697"/>
      <c r="P223" s="70"/>
    </row>
    <row r="224" spans="1:16" s="1496" customFormat="1" ht="26.1" customHeight="1">
      <c r="A224" s="763" t="s">
        <v>37</v>
      </c>
      <c r="B224" s="763" t="s">
        <v>37</v>
      </c>
      <c r="C224" s="762">
        <v>2014</v>
      </c>
      <c r="D224" s="1506" t="s">
        <v>810</v>
      </c>
      <c r="E224" s="763">
        <v>1</v>
      </c>
      <c r="F224" s="763" t="s">
        <v>532</v>
      </c>
      <c r="G224" s="762" t="s">
        <v>1305</v>
      </c>
      <c r="H224" s="763" t="s">
        <v>1390</v>
      </c>
      <c r="I224" s="694" t="s">
        <v>96</v>
      </c>
      <c r="J224" s="1298" t="s">
        <v>1391</v>
      </c>
      <c r="K224" s="787">
        <v>2.5000000000000001E-2</v>
      </c>
      <c r="L224" s="1507">
        <v>5000</v>
      </c>
      <c r="M224" s="787">
        <v>7487</v>
      </c>
      <c r="N224" s="1514">
        <f t="shared" ref="N224" si="5">M224/L224</f>
        <v>1.4974000000000001</v>
      </c>
      <c r="O224" s="697"/>
      <c r="P224" s="70"/>
    </row>
    <row r="225" spans="1:15">
      <c r="A225" s="692" t="s">
        <v>37</v>
      </c>
      <c r="B225" s="692" t="s">
        <v>37</v>
      </c>
      <c r="C225" s="763">
        <v>2014</v>
      </c>
      <c r="D225" s="1515" t="s">
        <v>655</v>
      </c>
      <c r="E225" s="763">
        <v>1</v>
      </c>
      <c r="F225" s="763" t="s">
        <v>532</v>
      </c>
      <c r="G225" s="692" t="s">
        <v>1305</v>
      </c>
      <c r="H225" s="763" t="s">
        <v>1388</v>
      </c>
      <c r="I225" s="763" t="s">
        <v>94</v>
      </c>
      <c r="J225" s="763" t="s">
        <v>1389</v>
      </c>
      <c r="K225" s="763">
        <v>2.5000000000000001E-2</v>
      </c>
      <c r="L225" s="1746">
        <v>800</v>
      </c>
      <c r="M225" s="692">
        <v>400</v>
      </c>
      <c r="N225" s="1818">
        <f>(M225+M226)/L225</f>
        <v>1.675</v>
      </c>
      <c r="O225" s="703"/>
    </row>
    <row r="226" spans="1:15">
      <c r="A226" s="692" t="s">
        <v>37</v>
      </c>
      <c r="B226" s="692" t="s">
        <v>37</v>
      </c>
      <c r="C226" s="763">
        <v>2014</v>
      </c>
      <c r="D226" s="1515" t="s">
        <v>655</v>
      </c>
      <c r="E226" s="763">
        <v>1</v>
      </c>
      <c r="F226" s="763" t="s">
        <v>532</v>
      </c>
      <c r="G226" s="692" t="s">
        <v>1305</v>
      </c>
      <c r="H226" s="1511" t="s">
        <v>1387</v>
      </c>
      <c r="I226" s="763" t="s">
        <v>94</v>
      </c>
      <c r="J226" s="763" t="s">
        <v>1389</v>
      </c>
      <c r="K226" s="763">
        <v>2.5000000000000001E-2</v>
      </c>
      <c r="L226" s="1748"/>
      <c r="M226" s="692">
        <v>940</v>
      </c>
      <c r="N226" s="1819"/>
      <c r="O226" s="703"/>
    </row>
    <row r="227" spans="1:15">
      <c r="A227" s="692" t="s">
        <v>37</v>
      </c>
      <c r="B227" s="692" t="s">
        <v>37</v>
      </c>
      <c r="C227" s="763">
        <v>2014</v>
      </c>
      <c r="D227" s="1515" t="s">
        <v>655</v>
      </c>
      <c r="E227" s="763">
        <v>1</v>
      </c>
      <c r="F227" s="763" t="s">
        <v>532</v>
      </c>
      <c r="G227" s="692" t="s">
        <v>1305</v>
      </c>
      <c r="H227" s="763" t="s">
        <v>1388</v>
      </c>
      <c r="I227" s="763" t="s">
        <v>96</v>
      </c>
      <c r="J227" s="763" t="s">
        <v>1389</v>
      </c>
      <c r="K227" s="763">
        <v>2.5000000000000001E-2</v>
      </c>
      <c r="L227" s="1746">
        <v>800</v>
      </c>
      <c r="M227" s="692">
        <v>400</v>
      </c>
      <c r="N227" s="1818">
        <f>(M227+M228)/L227</f>
        <v>1.675</v>
      </c>
      <c r="O227" s="703"/>
    </row>
    <row r="228" spans="1:15">
      <c r="A228" s="692" t="s">
        <v>37</v>
      </c>
      <c r="B228" s="692" t="s">
        <v>37</v>
      </c>
      <c r="C228" s="763">
        <v>2014</v>
      </c>
      <c r="D228" s="1515" t="s">
        <v>655</v>
      </c>
      <c r="E228" s="763">
        <v>1</v>
      </c>
      <c r="F228" s="763" t="s">
        <v>532</v>
      </c>
      <c r="G228" s="692" t="s">
        <v>1305</v>
      </c>
      <c r="H228" s="1511" t="s">
        <v>1387</v>
      </c>
      <c r="I228" s="763" t="s">
        <v>96</v>
      </c>
      <c r="J228" s="763" t="s">
        <v>1389</v>
      </c>
      <c r="K228" s="763">
        <v>2.5000000000000001E-2</v>
      </c>
      <c r="L228" s="1748"/>
      <c r="M228" s="692">
        <v>940</v>
      </c>
      <c r="N228" s="1819"/>
      <c r="O228" s="703"/>
    </row>
    <row r="229" spans="1:15">
      <c r="A229" s="692" t="s">
        <v>37</v>
      </c>
      <c r="B229" s="692" t="s">
        <v>37</v>
      </c>
      <c r="C229" s="763">
        <v>2014</v>
      </c>
      <c r="D229" s="1515" t="s">
        <v>655</v>
      </c>
      <c r="E229" s="763">
        <v>1</v>
      </c>
      <c r="F229" s="763" t="s">
        <v>532</v>
      </c>
      <c r="G229" s="692" t="s">
        <v>1305</v>
      </c>
      <c r="H229" s="763" t="s">
        <v>1388</v>
      </c>
      <c r="I229" s="763" t="s">
        <v>95</v>
      </c>
      <c r="J229" s="763" t="s">
        <v>1389</v>
      </c>
      <c r="K229" s="763">
        <v>2.5000000000000001E-2</v>
      </c>
      <c r="L229" s="1746">
        <v>800</v>
      </c>
      <c r="M229" s="692">
        <v>400</v>
      </c>
      <c r="N229" s="1818">
        <f>(M229+M230)/L229</f>
        <v>1.675</v>
      </c>
      <c r="O229" s="703"/>
    </row>
    <row r="230" spans="1:15">
      <c r="A230" s="692" t="s">
        <v>37</v>
      </c>
      <c r="B230" s="692" t="s">
        <v>37</v>
      </c>
      <c r="C230" s="763">
        <v>2014</v>
      </c>
      <c r="D230" s="1515" t="s">
        <v>655</v>
      </c>
      <c r="E230" s="763">
        <v>1</v>
      </c>
      <c r="F230" s="763" t="s">
        <v>532</v>
      </c>
      <c r="G230" s="692" t="s">
        <v>1305</v>
      </c>
      <c r="H230" s="1511" t="s">
        <v>1387</v>
      </c>
      <c r="I230" s="763" t="s">
        <v>95</v>
      </c>
      <c r="J230" s="763" t="s">
        <v>1389</v>
      </c>
      <c r="K230" s="763">
        <v>2.5000000000000001E-2</v>
      </c>
      <c r="L230" s="1748"/>
      <c r="M230" s="692">
        <v>940</v>
      </c>
      <c r="N230" s="1819"/>
      <c r="O230" s="703"/>
    </row>
    <row r="231" spans="1:15">
      <c r="A231" s="692" t="s">
        <v>37</v>
      </c>
      <c r="B231" s="692" t="s">
        <v>37</v>
      </c>
      <c r="C231" s="763">
        <v>2014</v>
      </c>
      <c r="D231" s="1515" t="s">
        <v>824</v>
      </c>
      <c r="E231" s="763">
        <v>1</v>
      </c>
      <c r="F231" s="763" t="s">
        <v>532</v>
      </c>
      <c r="G231" s="692" t="s">
        <v>1305</v>
      </c>
      <c r="H231" s="763" t="s">
        <v>1388</v>
      </c>
      <c r="I231" s="763" t="s">
        <v>94</v>
      </c>
      <c r="J231" s="763" t="s">
        <v>1389</v>
      </c>
      <c r="K231" s="763">
        <v>2.5000000000000001E-2</v>
      </c>
      <c r="L231" s="1746">
        <v>800</v>
      </c>
      <c r="M231" s="692">
        <v>336</v>
      </c>
      <c r="N231" s="1818">
        <f t="shared" ref="N231" si="6">(M231+M232)/L231</f>
        <v>1.8612500000000001</v>
      </c>
      <c r="O231" s="703"/>
    </row>
    <row r="232" spans="1:15">
      <c r="A232" s="692" t="s">
        <v>37</v>
      </c>
      <c r="B232" s="692" t="s">
        <v>37</v>
      </c>
      <c r="C232" s="763">
        <v>2014</v>
      </c>
      <c r="D232" s="1515" t="s">
        <v>824</v>
      </c>
      <c r="E232" s="763">
        <v>1</v>
      </c>
      <c r="F232" s="763" t="s">
        <v>532</v>
      </c>
      <c r="G232" s="692" t="s">
        <v>1305</v>
      </c>
      <c r="H232" s="1511" t="s">
        <v>1387</v>
      </c>
      <c r="I232" s="763" t="s">
        <v>94</v>
      </c>
      <c r="J232" s="763" t="s">
        <v>1389</v>
      </c>
      <c r="K232" s="763">
        <v>2.5000000000000001E-2</v>
      </c>
      <c r="L232" s="1748"/>
      <c r="M232" s="692">
        <v>1153</v>
      </c>
      <c r="N232" s="1819"/>
      <c r="O232" s="703"/>
    </row>
    <row r="233" spans="1:15">
      <c r="A233" s="692" t="s">
        <v>37</v>
      </c>
      <c r="B233" s="692" t="s">
        <v>37</v>
      </c>
      <c r="C233" s="763">
        <v>2014</v>
      </c>
      <c r="D233" s="1515" t="s">
        <v>824</v>
      </c>
      <c r="E233" s="763">
        <v>1</v>
      </c>
      <c r="F233" s="763" t="s">
        <v>532</v>
      </c>
      <c r="G233" s="692" t="s">
        <v>1305</v>
      </c>
      <c r="H233" s="763" t="s">
        <v>1388</v>
      </c>
      <c r="I233" s="763" t="s">
        <v>96</v>
      </c>
      <c r="J233" s="763" t="s">
        <v>1389</v>
      </c>
      <c r="K233" s="763">
        <v>2.5000000000000001E-2</v>
      </c>
      <c r="L233" s="1746">
        <v>800</v>
      </c>
      <c r="M233" s="692">
        <v>336</v>
      </c>
      <c r="N233" s="1818">
        <f t="shared" ref="N233" si="7">(M233+M234)/L233</f>
        <v>1.8612500000000001</v>
      </c>
      <c r="O233" s="703"/>
    </row>
    <row r="234" spans="1:15">
      <c r="A234" s="692" t="s">
        <v>37</v>
      </c>
      <c r="B234" s="692" t="s">
        <v>37</v>
      </c>
      <c r="C234" s="763">
        <v>2014</v>
      </c>
      <c r="D234" s="1515" t="s">
        <v>824</v>
      </c>
      <c r="E234" s="763">
        <v>1</v>
      </c>
      <c r="F234" s="763" t="s">
        <v>532</v>
      </c>
      <c r="G234" s="692" t="s">
        <v>1305</v>
      </c>
      <c r="H234" s="1511" t="s">
        <v>1387</v>
      </c>
      <c r="I234" s="763" t="s">
        <v>96</v>
      </c>
      <c r="J234" s="763" t="s">
        <v>1389</v>
      </c>
      <c r="K234" s="763">
        <v>2.5000000000000001E-2</v>
      </c>
      <c r="L234" s="1748"/>
      <c r="M234" s="692">
        <v>1153</v>
      </c>
      <c r="N234" s="1819"/>
      <c r="O234" s="703"/>
    </row>
    <row r="235" spans="1:15">
      <c r="A235" s="692" t="s">
        <v>37</v>
      </c>
      <c r="B235" s="692" t="s">
        <v>37</v>
      </c>
      <c r="C235" s="763">
        <v>2014</v>
      </c>
      <c r="D235" s="1515" t="s">
        <v>824</v>
      </c>
      <c r="E235" s="763">
        <v>1</v>
      </c>
      <c r="F235" s="763" t="s">
        <v>532</v>
      </c>
      <c r="G235" s="692" t="s">
        <v>1305</v>
      </c>
      <c r="H235" s="763" t="s">
        <v>1388</v>
      </c>
      <c r="I235" s="763" t="s">
        <v>95</v>
      </c>
      <c r="J235" s="763" t="s">
        <v>1389</v>
      </c>
      <c r="K235" s="763">
        <v>2.5000000000000001E-2</v>
      </c>
      <c r="L235" s="1746">
        <v>800</v>
      </c>
      <c r="M235" s="692">
        <v>336</v>
      </c>
      <c r="N235" s="1818">
        <f t="shared" ref="N235" si="8">(M235+M236)/L235</f>
        <v>1.8612500000000001</v>
      </c>
      <c r="O235" s="703"/>
    </row>
    <row r="236" spans="1:15">
      <c r="A236" s="692" t="s">
        <v>37</v>
      </c>
      <c r="B236" s="692" t="s">
        <v>37</v>
      </c>
      <c r="C236" s="763">
        <v>2014</v>
      </c>
      <c r="D236" s="1515" t="s">
        <v>824</v>
      </c>
      <c r="E236" s="763">
        <v>1</v>
      </c>
      <c r="F236" s="1516" t="s">
        <v>1315</v>
      </c>
      <c r="G236" s="692" t="s">
        <v>1305</v>
      </c>
      <c r="H236" s="1511" t="s">
        <v>1387</v>
      </c>
      <c r="I236" s="763" t="s">
        <v>95</v>
      </c>
      <c r="J236" s="763" t="s">
        <v>1389</v>
      </c>
      <c r="K236" s="763">
        <v>2.5000000000000001E-2</v>
      </c>
      <c r="L236" s="1748"/>
      <c r="M236" s="692">
        <v>1153</v>
      </c>
      <c r="N236" s="1819"/>
      <c r="O236" s="703"/>
    </row>
    <row r="237" spans="1:15">
      <c r="A237" s="692" t="s">
        <v>37</v>
      </c>
      <c r="B237" s="692" t="s">
        <v>37</v>
      </c>
      <c r="C237" s="763">
        <v>2014</v>
      </c>
      <c r="D237" s="1515" t="s">
        <v>1377</v>
      </c>
      <c r="E237" s="763">
        <v>1</v>
      </c>
      <c r="F237" s="1516" t="s">
        <v>1315</v>
      </c>
      <c r="G237" s="692" t="s">
        <v>1305</v>
      </c>
      <c r="H237" s="763" t="s">
        <v>1388</v>
      </c>
      <c r="I237" s="763" t="s">
        <v>94</v>
      </c>
      <c r="J237" s="763" t="s">
        <v>1389</v>
      </c>
      <c r="K237" s="763">
        <v>2.5000000000000001E-2</v>
      </c>
      <c r="L237" s="707" t="s">
        <v>1392</v>
      </c>
      <c r="M237" s="692">
        <v>391</v>
      </c>
      <c r="N237" s="1517" t="s">
        <v>400</v>
      </c>
      <c r="O237" s="356"/>
    </row>
    <row r="238" spans="1:15">
      <c r="A238" s="692" t="s">
        <v>37</v>
      </c>
      <c r="B238" s="692" t="s">
        <v>37</v>
      </c>
      <c r="C238" s="763">
        <v>2014</v>
      </c>
      <c r="D238" s="1515" t="s">
        <v>1377</v>
      </c>
      <c r="E238" s="763">
        <v>1</v>
      </c>
      <c r="F238" s="1516" t="s">
        <v>1315</v>
      </c>
      <c r="G238" s="692" t="s">
        <v>1305</v>
      </c>
      <c r="H238" s="763" t="s">
        <v>1388</v>
      </c>
      <c r="I238" s="763" t="s">
        <v>96</v>
      </c>
      <c r="J238" s="763" t="s">
        <v>1389</v>
      </c>
      <c r="K238" s="763">
        <v>2.5000000000000001E-2</v>
      </c>
      <c r="L238" s="707" t="s">
        <v>1392</v>
      </c>
      <c r="M238" s="692">
        <v>391</v>
      </c>
      <c r="N238" s="1517" t="s">
        <v>400</v>
      </c>
      <c r="O238" s="703"/>
    </row>
    <row r="239" spans="1:15">
      <c r="A239" s="692" t="s">
        <v>37</v>
      </c>
      <c r="B239" s="692" t="s">
        <v>37</v>
      </c>
      <c r="C239" s="763">
        <v>2014</v>
      </c>
      <c r="D239" s="1515" t="s">
        <v>1377</v>
      </c>
      <c r="E239" s="763">
        <v>1</v>
      </c>
      <c r="F239" s="1516" t="s">
        <v>1315</v>
      </c>
      <c r="G239" s="692" t="s">
        <v>1305</v>
      </c>
      <c r="H239" s="763" t="s">
        <v>1388</v>
      </c>
      <c r="I239" s="763" t="s">
        <v>95</v>
      </c>
      <c r="J239" s="763" t="s">
        <v>1389</v>
      </c>
      <c r="K239" s="763">
        <v>2.5000000000000001E-2</v>
      </c>
      <c r="L239" s="707" t="s">
        <v>1392</v>
      </c>
      <c r="M239" s="692">
        <v>391</v>
      </c>
      <c r="N239" s="1517" t="s">
        <v>400</v>
      </c>
      <c r="O239" s="703"/>
    </row>
    <row r="240" spans="1:15">
      <c r="A240" s="692" t="s">
        <v>37</v>
      </c>
      <c r="B240" s="692" t="s">
        <v>37</v>
      </c>
      <c r="C240" s="763">
        <v>2014</v>
      </c>
      <c r="D240" s="1515" t="s">
        <v>1167</v>
      </c>
      <c r="E240" s="763">
        <v>1</v>
      </c>
      <c r="F240" s="1516" t="s">
        <v>1315</v>
      </c>
      <c r="G240" s="692" t="s">
        <v>1305</v>
      </c>
      <c r="H240" s="763" t="s">
        <v>1388</v>
      </c>
      <c r="I240" s="763" t="s">
        <v>94</v>
      </c>
      <c r="J240" s="763" t="s">
        <v>1389</v>
      </c>
      <c r="K240" s="763">
        <v>2.5000000000000001E-2</v>
      </c>
      <c r="L240" s="1746">
        <v>800</v>
      </c>
      <c r="M240" s="692">
        <v>400</v>
      </c>
      <c r="N240" s="1818">
        <f>(M240+M241)/L240</f>
        <v>1.6812499999999999</v>
      </c>
      <c r="O240" s="703"/>
    </row>
    <row r="241" spans="1:15">
      <c r="A241" s="692" t="s">
        <v>37</v>
      </c>
      <c r="B241" s="692" t="s">
        <v>37</v>
      </c>
      <c r="C241" s="763">
        <v>2014</v>
      </c>
      <c r="D241" s="1515" t="s">
        <v>1167</v>
      </c>
      <c r="E241" s="763">
        <v>1</v>
      </c>
      <c r="F241" s="1516" t="s">
        <v>1315</v>
      </c>
      <c r="G241" s="692" t="s">
        <v>1305</v>
      </c>
      <c r="H241" s="1511" t="s">
        <v>1387</v>
      </c>
      <c r="I241" s="763" t="s">
        <v>94</v>
      </c>
      <c r="J241" s="763" t="s">
        <v>1389</v>
      </c>
      <c r="K241" s="763">
        <v>2.5000000000000001E-2</v>
      </c>
      <c r="L241" s="1748"/>
      <c r="M241" s="692">
        <v>945</v>
      </c>
      <c r="N241" s="1819"/>
      <c r="O241" s="703"/>
    </row>
    <row r="242" spans="1:15">
      <c r="A242" s="692" t="s">
        <v>37</v>
      </c>
      <c r="B242" s="692" t="s">
        <v>37</v>
      </c>
      <c r="C242" s="763">
        <v>2014</v>
      </c>
      <c r="D242" s="1515" t="s">
        <v>1167</v>
      </c>
      <c r="E242" s="763">
        <v>1</v>
      </c>
      <c r="F242" s="1516" t="s">
        <v>1315</v>
      </c>
      <c r="G242" s="692" t="s">
        <v>1305</v>
      </c>
      <c r="H242" s="763" t="s">
        <v>1388</v>
      </c>
      <c r="I242" s="763" t="s">
        <v>96</v>
      </c>
      <c r="J242" s="763" t="s">
        <v>1389</v>
      </c>
      <c r="K242" s="763">
        <v>2.5000000000000001E-2</v>
      </c>
      <c r="L242" s="1746">
        <v>800</v>
      </c>
      <c r="M242" s="692">
        <v>400</v>
      </c>
      <c r="N242" s="1818">
        <f t="shared" ref="N242" si="9">(M242+M243)/L242</f>
        <v>1.6812499999999999</v>
      </c>
      <c r="O242" s="703"/>
    </row>
    <row r="243" spans="1:15">
      <c r="A243" s="692" t="s">
        <v>37</v>
      </c>
      <c r="B243" s="692" t="s">
        <v>37</v>
      </c>
      <c r="C243" s="763">
        <v>2014</v>
      </c>
      <c r="D243" s="1515" t="s">
        <v>1167</v>
      </c>
      <c r="E243" s="763">
        <v>1</v>
      </c>
      <c r="F243" s="1516" t="s">
        <v>1315</v>
      </c>
      <c r="G243" s="692" t="s">
        <v>1305</v>
      </c>
      <c r="H243" s="1511" t="s">
        <v>1387</v>
      </c>
      <c r="I243" s="763" t="s">
        <v>96</v>
      </c>
      <c r="J243" s="763" t="s">
        <v>1389</v>
      </c>
      <c r="K243" s="763">
        <v>2.5000000000000001E-2</v>
      </c>
      <c r="L243" s="1748"/>
      <c r="M243" s="692">
        <v>945</v>
      </c>
      <c r="N243" s="1819"/>
      <c r="O243" s="703"/>
    </row>
    <row r="244" spans="1:15">
      <c r="A244" s="692" t="s">
        <v>37</v>
      </c>
      <c r="B244" s="692" t="s">
        <v>37</v>
      </c>
      <c r="C244" s="763">
        <v>2014</v>
      </c>
      <c r="D244" s="1515" t="s">
        <v>1167</v>
      </c>
      <c r="E244" s="763">
        <v>1</v>
      </c>
      <c r="F244" s="1516" t="s">
        <v>1315</v>
      </c>
      <c r="G244" s="692" t="s">
        <v>1305</v>
      </c>
      <c r="H244" s="763" t="s">
        <v>1388</v>
      </c>
      <c r="I244" s="763" t="s">
        <v>95</v>
      </c>
      <c r="J244" s="763" t="s">
        <v>1389</v>
      </c>
      <c r="K244" s="763">
        <v>2.5000000000000001E-2</v>
      </c>
      <c r="L244" s="1746">
        <v>800</v>
      </c>
      <c r="M244" s="692">
        <v>400</v>
      </c>
      <c r="N244" s="1818">
        <f t="shared" ref="N244" si="10">(M244+M245)/L244</f>
        <v>1.6812499999999999</v>
      </c>
      <c r="O244" s="703"/>
    </row>
    <row r="245" spans="1:15">
      <c r="A245" s="692" t="s">
        <v>37</v>
      </c>
      <c r="B245" s="692" t="s">
        <v>37</v>
      </c>
      <c r="C245" s="763">
        <v>2014</v>
      </c>
      <c r="D245" s="1515" t="s">
        <v>1167</v>
      </c>
      <c r="E245" s="763">
        <v>1</v>
      </c>
      <c r="F245" s="1516" t="s">
        <v>1315</v>
      </c>
      <c r="G245" s="692" t="s">
        <v>1305</v>
      </c>
      <c r="H245" s="1511" t="s">
        <v>1387</v>
      </c>
      <c r="I245" s="763" t="s">
        <v>95</v>
      </c>
      <c r="J245" s="763" t="s">
        <v>1389</v>
      </c>
      <c r="K245" s="763">
        <v>2.5000000000000001E-2</v>
      </c>
      <c r="L245" s="1748"/>
      <c r="M245" s="692">
        <v>945</v>
      </c>
      <c r="N245" s="1819"/>
      <c r="O245" s="703"/>
    </row>
    <row r="246" spans="1:15">
      <c r="A246" s="692" t="s">
        <v>37</v>
      </c>
      <c r="B246" s="692" t="s">
        <v>37</v>
      </c>
      <c r="C246" s="763">
        <v>2014</v>
      </c>
      <c r="D246" s="1510" t="s">
        <v>1385</v>
      </c>
      <c r="E246" s="763">
        <v>1</v>
      </c>
      <c r="F246" s="1516" t="s">
        <v>1315</v>
      </c>
      <c r="G246" s="692" t="s">
        <v>1305</v>
      </c>
      <c r="H246" s="1511" t="s">
        <v>906</v>
      </c>
      <c r="I246" s="763" t="s">
        <v>94</v>
      </c>
      <c r="J246" s="763" t="s">
        <v>1175</v>
      </c>
      <c r="K246" s="763">
        <v>0.125</v>
      </c>
      <c r="L246" s="266">
        <v>400</v>
      </c>
      <c r="M246" s="692">
        <v>0</v>
      </c>
      <c r="N246" s="1512">
        <f t="shared" ref="N246:N251" si="11">M246/L246</f>
        <v>0</v>
      </c>
      <c r="O246" s="703" t="s">
        <v>1403</v>
      </c>
    </row>
    <row r="247" spans="1:15">
      <c r="A247" s="692" t="s">
        <v>37</v>
      </c>
      <c r="B247" s="692" t="s">
        <v>37</v>
      </c>
      <c r="C247" s="763">
        <v>2014</v>
      </c>
      <c r="D247" s="1510" t="s">
        <v>1385</v>
      </c>
      <c r="E247" s="763">
        <v>1</v>
      </c>
      <c r="F247" s="1516" t="s">
        <v>1315</v>
      </c>
      <c r="G247" s="692" t="s">
        <v>1305</v>
      </c>
      <c r="H247" s="1511" t="s">
        <v>906</v>
      </c>
      <c r="I247" s="763" t="s">
        <v>96</v>
      </c>
      <c r="J247" s="763" t="s">
        <v>1175</v>
      </c>
      <c r="K247" s="763">
        <v>2.5000000000000001E-2</v>
      </c>
      <c r="L247" s="266">
        <v>400</v>
      </c>
      <c r="M247" s="692">
        <v>0</v>
      </c>
      <c r="N247" s="1512">
        <f t="shared" si="11"/>
        <v>0</v>
      </c>
      <c r="O247" s="703" t="s">
        <v>1403</v>
      </c>
    </row>
    <row r="248" spans="1:15">
      <c r="A248" s="692" t="s">
        <v>37</v>
      </c>
      <c r="B248" s="692" t="s">
        <v>37</v>
      </c>
      <c r="C248" s="763">
        <v>2014</v>
      </c>
      <c r="D248" s="1510" t="s">
        <v>1385</v>
      </c>
      <c r="E248" s="763">
        <v>1</v>
      </c>
      <c r="F248" s="1516" t="s">
        <v>1315</v>
      </c>
      <c r="G248" s="692" t="s">
        <v>1305</v>
      </c>
      <c r="H248" s="1511" t="s">
        <v>906</v>
      </c>
      <c r="I248" s="763" t="s">
        <v>95</v>
      </c>
      <c r="J248" s="763" t="s">
        <v>1175</v>
      </c>
      <c r="K248" s="763">
        <v>2.5000000000000001E-2</v>
      </c>
      <c r="L248" s="266">
        <v>400</v>
      </c>
      <c r="M248" s="692">
        <v>0</v>
      </c>
      <c r="N248" s="1512">
        <f t="shared" si="11"/>
        <v>0</v>
      </c>
      <c r="O248" s="703" t="s">
        <v>1403</v>
      </c>
    </row>
    <row r="249" spans="1:15">
      <c r="A249" s="692" t="s">
        <v>37</v>
      </c>
      <c r="B249" s="692" t="s">
        <v>37</v>
      </c>
      <c r="C249" s="763">
        <v>2014</v>
      </c>
      <c r="D249" s="1510" t="s">
        <v>784</v>
      </c>
      <c r="E249" s="763">
        <v>1</v>
      </c>
      <c r="F249" s="1516" t="s">
        <v>1315</v>
      </c>
      <c r="G249" s="692" t="s">
        <v>1305</v>
      </c>
      <c r="H249" s="1511" t="s">
        <v>906</v>
      </c>
      <c r="I249" s="763" t="s">
        <v>94</v>
      </c>
      <c r="J249" s="763" t="s">
        <v>1175</v>
      </c>
      <c r="K249" s="763">
        <v>0.125</v>
      </c>
      <c r="L249" s="266">
        <v>400</v>
      </c>
      <c r="M249" s="692">
        <v>0</v>
      </c>
      <c r="N249" s="1512">
        <f t="shared" si="11"/>
        <v>0</v>
      </c>
      <c r="O249" s="703" t="s">
        <v>1403</v>
      </c>
    </row>
    <row r="250" spans="1:15">
      <c r="A250" s="692" t="s">
        <v>37</v>
      </c>
      <c r="B250" s="692" t="s">
        <v>37</v>
      </c>
      <c r="C250" s="763">
        <v>2014</v>
      </c>
      <c r="D250" s="1510" t="s">
        <v>784</v>
      </c>
      <c r="E250" s="763">
        <v>1</v>
      </c>
      <c r="F250" s="1516" t="s">
        <v>1315</v>
      </c>
      <c r="G250" s="692" t="s">
        <v>1305</v>
      </c>
      <c r="H250" s="1511" t="s">
        <v>906</v>
      </c>
      <c r="I250" s="763" t="s">
        <v>96</v>
      </c>
      <c r="J250" s="763" t="s">
        <v>1175</v>
      </c>
      <c r="K250" s="763">
        <v>2.5000000000000001E-2</v>
      </c>
      <c r="L250" s="266">
        <v>400</v>
      </c>
      <c r="M250" s="692">
        <v>0</v>
      </c>
      <c r="N250" s="1512">
        <f t="shared" si="11"/>
        <v>0</v>
      </c>
      <c r="O250" s="703" t="s">
        <v>1403</v>
      </c>
    </row>
    <row r="251" spans="1:15">
      <c r="A251" s="692" t="s">
        <v>37</v>
      </c>
      <c r="B251" s="692" t="s">
        <v>37</v>
      </c>
      <c r="C251" s="763">
        <v>2014</v>
      </c>
      <c r="D251" s="1510" t="s">
        <v>784</v>
      </c>
      <c r="E251" s="763">
        <v>1</v>
      </c>
      <c r="F251" s="1516" t="s">
        <v>1315</v>
      </c>
      <c r="G251" s="692" t="s">
        <v>1305</v>
      </c>
      <c r="H251" s="1511" t="s">
        <v>906</v>
      </c>
      <c r="I251" s="763" t="s">
        <v>95</v>
      </c>
      <c r="J251" s="763" t="s">
        <v>1175</v>
      </c>
      <c r="K251" s="763">
        <v>2.5000000000000001E-2</v>
      </c>
      <c r="L251" s="266">
        <v>400</v>
      </c>
      <c r="M251" s="692">
        <v>0</v>
      </c>
      <c r="N251" s="1512">
        <f t="shared" si="11"/>
        <v>0</v>
      </c>
      <c r="O251" s="703" t="s">
        <v>1403</v>
      </c>
    </row>
    <row r="252" spans="1:15">
      <c r="A252" s="692" t="s">
        <v>37</v>
      </c>
      <c r="B252" s="692" t="s">
        <v>37</v>
      </c>
      <c r="C252" s="763">
        <v>2014</v>
      </c>
      <c r="D252" s="1515" t="s">
        <v>872</v>
      </c>
      <c r="E252" s="763">
        <v>1</v>
      </c>
      <c r="F252" s="1516" t="s">
        <v>1315</v>
      </c>
      <c r="G252" s="692" t="s">
        <v>1305</v>
      </c>
      <c r="H252" s="763" t="s">
        <v>1388</v>
      </c>
      <c r="I252" s="763" t="s">
        <v>94</v>
      </c>
      <c r="J252" s="763" t="s">
        <v>1389</v>
      </c>
      <c r="K252" s="763">
        <v>2.5000000000000001E-2</v>
      </c>
      <c r="L252" s="1746" t="s">
        <v>1392</v>
      </c>
      <c r="M252" s="692">
        <v>593</v>
      </c>
      <c r="N252" s="1818" t="s">
        <v>400</v>
      </c>
      <c r="O252" s="703"/>
    </row>
    <row r="253" spans="1:15">
      <c r="A253" s="692" t="s">
        <v>37</v>
      </c>
      <c r="B253" s="692" t="s">
        <v>37</v>
      </c>
      <c r="C253" s="763">
        <v>2014</v>
      </c>
      <c r="D253" s="1515" t="s">
        <v>872</v>
      </c>
      <c r="E253" s="763">
        <v>1</v>
      </c>
      <c r="F253" s="1516" t="s">
        <v>1315</v>
      </c>
      <c r="G253" s="692" t="s">
        <v>1305</v>
      </c>
      <c r="H253" s="1511" t="s">
        <v>1387</v>
      </c>
      <c r="I253" s="763" t="s">
        <v>94</v>
      </c>
      <c r="J253" s="763" t="s">
        <v>1389</v>
      </c>
      <c r="K253" s="763">
        <v>2.5000000000000001E-2</v>
      </c>
      <c r="L253" s="1748"/>
      <c r="M253" s="692">
        <v>1100</v>
      </c>
      <c r="N253" s="1819"/>
      <c r="O253" s="1518" t="s">
        <v>819</v>
      </c>
    </row>
    <row r="254" spans="1:15">
      <c r="A254" s="692" t="s">
        <v>37</v>
      </c>
      <c r="B254" s="692" t="s">
        <v>37</v>
      </c>
      <c r="C254" s="763">
        <v>2014</v>
      </c>
      <c r="D254" s="1515" t="s">
        <v>872</v>
      </c>
      <c r="E254" s="763">
        <v>1</v>
      </c>
      <c r="F254" s="1516" t="s">
        <v>1315</v>
      </c>
      <c r="G254" s="692" t="s">
        <v>1305</v>
      </c>
      <c r="H254" s="763" t="s">
        <v>1388</v>
      </c>
      <c r="I254" s="763" t="s">
        <v>96</v>
      </c>
      <c r="J254" s="763" t="s">
        <v>1389</v>
      </c>
      <c r="K254" s="763">
        <v>2.5000000000000001E-2</v>
      </c>
      <c r="L254" s="1746" t="s">
        <v>1392</v>
      </c>
      <c r="M254" s="692">
        <v>593</v>
      </c>
      <c r="N254" s="1818" t="s">
        <v>400</v>
      </c>
      <c r="O254" s="755"/>
    </row>
    <row r="255" spans="1:15">
      <c r="A255" s="692" t="s">
        <v>37</v>
      </c>
      <c r="B255" s="692" t="s">
        <v>37</v>
      </c>
      <c r="C255" s="763">
        <v>2014</v>
      </c>
      <c r="D255" s="1515" t="s">
        <v>872</v>
      </c>
      <c r="E255" s="763">
        <v>1</v>
      </c>
      <c r="F255" s="1516" t="s">
        <v>1315</v>
      </c>
      <c r="G255" s="692" t="s">
        <v>1305</v>
      </c>
      <c r="H255" s="1511" t="s">
        <v>1387</v>
      </c>
      <c r="I255" s="763" t="s">
        <v>96</v>
      </c>
      <c r="J255" s="763" t="s">
        <v>1389</v>
      </c>
      <c r="K255" s="763">
        <v>2.5000000000000001E-2</v>
      </c>
      <c r="L255" s="1748"/>
      <c r="M255" s="692">
        <v>1100</v>
      </c>
      <c r="N255" s="1819"/>
      <c r="O255" s="1518" t="s">
        <v>819</v>
      </c>
    </row>
    <row r="256" spans="1:15">
      <c r="A256" s="692" t="s">
        <v>37</v>
      </c>
      <c r="B256" s="692" t="s">
        <v>37</v>
      </c>
      <c r="C256" s="763">
        <v>2014</v>
      </c>
      <c r="D256" s="1515" t="s">
        <v>872</v>
      </c>
      <c r="E256" s="763">
        <v>1</v>
      </c>
      <c r="F256" s="1516" t="s">
        <v>1315</v>
      </c>
      <c r="G256" s="692" t="s">
        <v>1305</v>
      </c>
      <c r="H256" s="763" t="s">
        <v>1388</v>
      </c>
      <c r="I256" s="763" t="s">
        <v>95</v>
      </c>
      <c r="J256" s="763" t="s">
        <v>1389</v>
      </c>
      <c r="K256" s="763">
        <v>2.5000000000000001E-2</v>
      </c>
      <c r="L256" s="1746" t="s">
        <v>1392</v>
      </c>
      <c r="M256" s="692">
        <v>593</v>
      </c>
      <c r="N256" s="1818" t="s">
        <v>400</v>
      </c>
      <c r="O256" s="755"/>
    </row>
    <row r="257" spans="1:23">
      <c r="A257" s="692" t="s">
        <v>37</v>
      </c>
      <c r="B257" s="692" t="s">
        <v>37</v>
      </c>
      <c r="C257" s="763">
        <v>2014</v>
      </c>
      <c r="D257" s="1515" t="s">
        <v>872</v>
      </c>
      <c r="E257" s="763">
        <v>1</v>
      </c>
      <c r="F257" s="1519" t="s">
        <v>1315</v>
      </c>
      <c r="G257" s="692" t="s">
        <v>1305</v>
      </c>
      <c r="H257" s="1511" t="s">
        <v>1387</v>
      </c>
      <c r="I257" s="763" t="s">
        <v>95</v>
      </c>
      <c r="J257" s="763" t="s">
        <v>1389</v>
      </c>
      <c r="K257" s="763">
        <v>2.5000000000000001E-2</v>
      </c>
      <c r="L257" s="1748"/>
      <c r="M257" s="692">
        <v>1100</v>
      </c>
      <c r="N257" s="1819"/>
      <c r="O257" s="1518" t="s">
        <v>819</v>
      </c>
    </row>
    <row r="258" spans="1:23" s="70" customFormat="1">
      <c r="A258" s="266" t="s">
        <v>37</v>
      </c>
      <c r="B258" s="266" t="s">
        <v>37</v>
      </c>
      <c r="C258" s="1520">
        <v>2014</v>
      </c>
      <c r="D258" s="1521" t="s">
        <v>820</v>
      </c>
      <c r="E258" s="1520">
        <v>1</v>
      </c>
      <c r="F258" s="1522" t="s">
        <v>81</v>
      </c>
      <c r="G258" s="1522" t="s">
        <v>685</v>
      </c>
      <c r="H258" s="1523" t="s">
        <v>956</v>
      </c>
      <c r="I258" s="1524" t="s">
        <v>94</v>
      </c>
      <c r="J258" s="1525" t="s">
        <v>957</v>
      </c>
      <c r="K258" s="1526">
        <v>0.125</v>
      </c>
      <c r="L258" s="1522">
        <v>2800</v>
      </c>
      <c r="M258" s="1522">
        <v>2569</v>
      </c>
      <c r="N258" s="1527">
        <f>M258/L258</f>
        <v>0.91749999999999998</v>
      </c>
      <c r="O258" s="1407"/>
      <c r="P258" s="1410"/>
      <c r="Q258" s="1380"/>
      <c r="R258" s="1380"/>
      <c r="S258" s="1380"/>
      <c r="T258" s="1380"/>
      <c r="U258" s="1380"/>
      <c r="V258" s="1380"/>
      <c r="W258" s="1372"/>
    </row>
    <row r="259" spans="1:23" s="70" customFormat="1">
      <c r="A259" s="266" t="s">
        <v>37</v>
      </c>
      <c r="B259" s="266" t="s">
        <v>37</v>
      </c>
      <c r="C259" s="1520">
        <v>2014</v>
      </c>
      <c r="D259" s="1521" t="s">
        <v>820</v>
      </c>
      <c r="E259" s="1520">
        <v>1</v>
      </c>
      <c r="F259" s="1522" t="s">
        <v>81</v>
      </c>
      <c r="G259" s="1522" t="s">
        <v>685</v>
      </c>
      <c r="H259" s="1523" t="s">
        <v>956</v>
      </c>
      <c r="I259" s="1524" t="s">
        <v>95</v>
      </c>
      <c r="J259" s="1525" t="s">
        <v>957</v>
      </c>
      <c r="K259" s="1526">
        <v>2.5000000000000001E-2</v>
      </c>
      <c r="L259" s="1522">
        <v>2800</v>
      </c>
      <c r="M259" s="1522">
        <v>2569</v>
      </c>
      <c r="N259" s="1527">
        <f>M259/L259</f>
        <v>0.91749999999999998</v>
      </c>
      <c r="O259" s="1407"/>
      <c r="P259" s="1410"/>
      <c r="Q259" s="1380"/>
      <c r="R259" s="1380"/>
      <c r="S259" s="1380"/>
      <c r="T259" s="1380"/>
      <c r="U259" s="1380"/>
      <c r="V259" s="1380"/>
      <c r="W259" s="1372"/>
    </row>
    <row r="260" spans="1:23" s="1496" customFormat="1">
      <c r="A260" s="266" t="s">
        <v>37</v>
      </c>
      <c r="B260" s="266" t="s">
        <v>37</v>
      </c>
      <c r="C260" s="1520">
        <v>2014</v>
      </c>
      <c r="D260" s="1521" t="s">
        <v>820</v>
      </c>
      <c r="E260" s="1520">
        <v>1</v>
      </c>
      <c r="F260" s="1522" t="s">
        <v>81</v>
      </c>
      <c r="G260" s="1522" t="s">
        <v>685</v>
      </c>
      <c r="H260" s="1523" t="s">
        <v>956</v>
      </c>
      <c r="I260" s="1524" t="s">
        <v>96</v>
      </c>
      <c r="J260" s="1525" t="s">
        <v>957</v>
      </c>
      <c r="K260" s="1526">
        <v>2.5000000000000001E-2</v>
      </c>
      <c r="L260" s="1522">
        <v>2800</v>
      </c>
      <c r="M260" s="1522">
        <v>2569</v>
      </c>
      <c r="N260" s="1527">
        <f t="shared" ref="N260:N309" si="12">M260/L260</f>
        <v>0.91749999999999998</v>
      </c>
      <c r="O260" s="1407"/>
      <c r="P260" s="1410"/>
      <c r="Q260" s="1380"/>
      <c r="R260" s="1380"/>
      <c r="S260" s="1380"/>
      <c r="T260" s="1380"/>
      <c r="U260" s="1380"/>
      <c r="V260" s="1380"/>
      <c r="W260" s="1372"/>
    </row>
    <row r="261" spans="1:23" s="1496" customFormat="1">
      <c r="A261" s="266" t="s">
        <v>37</v>
      </c>
      <c r="B261" s="266" t="s">
        <v>37</v>
      </c>
      <c r="C261" s="1520">
        <v>2014</v>
      </c>
      <c r="D261" s="1521" t="s">
        <v>823</v>
      </c>
      <c r="E261" s="1520">
        <v>1</v>
      </c>
      <c r="F261" s="1522" t="s">
        <v>81</v>
      </c>
      <c r="G261" s="1522" t="s">
        <v>685</v>
      </c>
      <c r="H261" s="1523" t="s">
        <v>956</v>
      </c>
      <c r="I261" s="1524" t="s">
        <v>958</v>
      </c>
      <c r="J261" s="1525" t="s">
        <v>957</v>
      </c>
      <c r="K261" s="1526">
        <v>2.5000000000000001E-2</v>
      </c>
      <c r="L261" s="1525">
        <v>1000</v>
      </c>
      <c r="M261" s="1522">
        <v>1558</v>
      </c>
      <c r="N261" s="1527">
        <f t="shared" si="12"/>
        <v>1.5580000000000001</v>
      </c>
      <c r="O261" s="1407"/>
      <c r="P261" s="1410"/>
      <c r="Q261" s="1380"/>
      <c r="R261" s="1380"/>
      <c r="S261" s="1380"/>
      <c r="T261" s="1380"/>
      <c r="U261" s="1380"/>
      <c r="V261" s="1380"/>
      <c r="W261" s="1372"/>
    </row>
    <row r="262" spans="1:23" s="1496" customFormat="1">
      <c r="A262" s="266" t="s">
        <v>37</v>
      </c>
      <c r="B262" s="266" t="s">
        <v>37</v>
      </c>
      <c r="C262" s="1520">
        <v>2014</v>
      </c>
      <c r="D262" s="1521" t="s">
        <v>823</v>
      </c>
      <c r="E262" s="1520">
        <v>1</v>
      </c>
      <c r="F262" s="1522" t="s">
        <v>81</v>
      </c>
      <c r="G262" s="1522" t="s">
        <v>685</v>
      </c>
      <c r="H262" s="1523" t="s">
        <v>956</v>
      </c>
      <c r="I262" s="1524" t="s">
        <v>94</v>
      </c>
      <c r="J262" s="1525" t="s">
        <v>957</v>
      </c>
      <c r="K262" s="1526">
        <v>2.5000000000000001E-2</v>
      </c>
      <c r="L262" s="1525">
        <v>1000</v>
      </c>
      <c r="M262" s="1522">
        <v>2022</v>
      </c>
      <c r="N262" s="1527">
        <f t="shared" si="12"/>
        <v>2.0219999999999998</v>
      </c>
      <c r="O262" s="1407"/>
      <c r="P262" s="1410"/>
      <c r="Q262" s="1380"/>
      <c r="R262" s="1380"/>
      <c r="S262" s="1380"/>
      <c r="T262" s="1380"/>
      <c r="U262" s="1380"/>
      <c r="V262" s="1380"/>
      <c r="W262" s="1372"/>
    </row>
    <row r="263" spans="1:23" s="1496" customFormat="1">
      <c r="A263" s="266" t="s">
        <v>37</v>
      </c>
      <c r="B263" s="266" t="s">
        <v>37</v>
      </c>
      <c r="C263" s="1520">
        <v>2014</v>
      </c>
      <c r="D263" s="1521" t="s">
        <v>823</v>
      </c>
      <c r="E263" s="1520">
        <v>1</v>
      </c>
      <c r="F263" s="1522" t="s">
        <v>81</v>
      </c>
      <c r="G263" s="1522" t="s">
        <v>685</v>
      </c>
      <c r="H263" s="1523" t="s">
        <v>956</v>
      </c>
      <c r="I263" s="1524" t="s">
        <v>95</v>
      </c>
      <c r="J263" s="1525" t="s">
        <v>957</v>
      </c>
      <c r="K263" s="1526">
        <v>2.5000000000000001E-2</v>
      </c>
      <c r="L263" s="1525">
        <v>1000</v>
      </c>
      <c r="M263" s="1522">
        <v>2022</v>
      </c>
      <c r="N263" s="1527">
        <f t="shared" si="12"/>
        <v>2.0219999999999998</v>
      </c>
      <c r="O263" s="1407"/>
      <c r="P263" s="1410"/>
      <c r="Q263" s="1380"/>
      <c r="R263" s="1380"/>
      <c r="S263" s="1380"/>
      <c r="T263" s="1380"/>
      <c r="U263" s="1380"/>
      <c r="V263" s="1380"/>
      <c r="W263" s="1372"/>
    </row>
    <row r="264" spans="1:23" s="1496" customFormat="1">
      <c r="A264" s="266" t="s">
        <v>37</v>
      </c>
      <c r="B264" s="266" t="s">
        <v>37</v>
      </c>
      <c r="C264" s="1520">
        <v>2014</v>
      </c>
      <c r="D264" s="1521" t="s">
        <v>823</v>
      </c>
      <c r="E264" s="1520">
        <v>1</v>
      </c>
      <c r="F264" s="1522" t="s">
        <v>81</v>
      </c>
      <c r="G264" s="1522" t="s">
        <v>685</v>
      </c>
      <c r="H264" s="1523" t="s">
        <v>956</v>
      </c>
      <c r="I264" s="1524" t="s">
        <v>96</v>
      </c>
      <c r="J264" s="1525" t="s">
        <v>957</v>
      </c>
      <c r="K264" s="1526">
        <v>2.5000000000000001E-2</v>
      </c>
      <c r="L264" s="1525">
        <v>1000</v>
      </c>
      <c r="M264" s="1522">
        <v>2022</v>
      </c>
      <c r="N264" s="1527">
        <f t="shared" si="12"/>
        <v>2.0219999999999998</v>
      </c>
      <c r="O264" s="1407"/>
      <c r="P264" s="1410"/>
      <c r="Q264" s="1380"/>
      <c r="R264" s="1380"/>
      <c r="S264" s="1380"/>
      <c r="T264" s="1380"/>
      <c r="U264" s="1380"/>
      <c r="V264" s="1380"/>
      <c r="W264" s="1372"/>
    </row>
    <row r="265" spans="1:23" s="1496" customFormat="1">
      <c r="A265" s="266" t="s">
        <v>37</v>
      </c>
      <c r="B265" s="266" t="s">
        <v>37</v>
      </c>
      <c r="C265" s="1520">
        <v>2014</v>
      </c>
      <c r="D265" s="1521" t="s">
        <v>605</v>
      </c>
      <c r="E265" s="1520">
        <v>2</v>
      </c>
      <c r="F265" s="1522" t="s">
        <v>81</v>
      </c>
      <c r="G265" s="1522" t="s">
        <v>685</v>
      </c>
      <c r="H265" s="1523" t="s">
        <v>956</v>
      </c>
      <c r="I265" s="1524" t="s">
        <v>958</v>
      </c>
      <c r="J265" s="1525" t="s">
        <v>957</v>
      </c>
      <c r="K265" s="1526">
        <v>2.5000000000000001E-2</v>
      </c>
      <c r="L265" s="1522">
        <v>240</v>
      </c>
      <c r="M265" s="1522">
        <v>642</v>
      </c>
      <c r="N265" s="1527">
        <f t="shared" si="12"/>
        <v>2.6749999999999998</v>
      </c>
      <c r="O265" s="1407"/>
      <c r="P265" s="1410"/>
      <c r="Q265" s="1380"/>
      <c r="R265" s="1380"/>
      <c r="S265" s="1380"/>
      <c r="T265" s="1380"/>
      <c r="U265" s="1380"/>
      <c r="V265" s="1380"/>
      <c r="W265" s="1372"/>
    </row>
    <row r="266" spans="1:23" s="1496" customFormat="1">
      <c r="A266" s="266" t="s">
        <v>37</v>
      </c>
      <c r="B266" s="266" t="s">
        <v>37</v>
      </c>
      <c r="C266" s="1520">
        <v>2014</v>
      </c>
      <c r="D266" s="1521" t="s">
        <v>605</v>
      </c>
      <c r="E266" s="1520">
        <v>2</v>
      </c>
      <c r="F266" s="1522" t="s">
        <v>81</v>
      </c>
      <c r="G266" s="1522" t="s">
        <v>685</v>
      </c>
      <c r="H266" s="1523" t="s">
        <v>956</v>
      </c>
      <c r="I266" s="1524" t="s">
        <v>94</v>
      </c>
      <c r="J266" s="1525" t="s">
        <v>957</v>
      </c>
      <c r="K266" s="1526">
        <v>2.5000000000000001E-2</v>
      </c>
      <c r="L266" s="1522">
        <v>240</v>
      </c>
      <c r="M266" s="1522">
        <v>718</v>
      </c>
      <c r="N266" s="1527">
        <f t="shared" si="12"/>
        <v>2.9916666666666667</v>
      </c>
      <c r="O266" s="1407"/>
      <c r="P266" s="1410"/>
      <c r="Q266" s="1380"/>
      <c r="R266" s="1380"/>
      <c r="S266" s="1380"/>
      <c r="T266" s="1380"/>
      <c r="U266" s="1380"/>
      <c r="V266" s="1380"/>
      <c r="W266" s="1372"/>
    </row>
    <row r="267" spans="1:23" s="1496" customFormat="1">
      <c r="A267" s="266" t="s">
        <v>37</v>
      </c>
      <c r="B267" s="266" t="s">
        <v>37</v>
      </c>
      <c r="C267" s="1520">
        <v>2014</v>
      </c>
      <c r="D267" s="1521" t="s">
        <v>605</v>
      </c>
      <c r="E267" s="1520">
        <v>2</v>
      </c>
      <c r="F267" s="1522" t="s">
        <v>81</v>
      </c>
      <c r="G267" s="1522" t="s">
        <v>685</v>
      </c>
      <c r="H267" s="1523" t="s">
        <v>956</v>
      </c>
      <c r="I267" s="1524" t="s">
        <v>95</v>
      </c>
      <c r="J267" s="1525" t="s">
        <v>957</v>
      </c>
      <c r="K267" s="1526">
        <v>2.5000000000000001E-2</v>
      </c>
      <c r="L267" s="1522">
        <v>240</v>
      </c>
      <c r="M267" s="1522">
        <v>593</v>
      </c>
      <c r="N267" s="1527">
        <f t="shared" si="12"/>
        <v>2.4708333333333332</v>
      </c>
      <c r="O267" s="1407"/>
      <c r="P267" s="1410"/>
      <c r="Q267" s="1380"/>
      <c r="R267" s="1380"/>
      <c r="S267" s="1380"/>
      <c r="T267" s="1380"/>
      <c r="U267" s="1380"/>
      <c r="V267" s="1380"/>
      <c r="W267" s="1372"/>
    </row>
    <row r="268" spans="1:23" s="1496" customFormat="1">
      <c r="A268" s="266" t="s">
        <v>37</v>
      </c>
      <c r="B268" s="266" t="s">
        <v>37</v>
      </c>
      <c r="C268" s="1520">
        <v>2014</v>
      </c>
      <c r="D268" s="1521" t="s">
        <v>605</v>
      </c>
      <c r="E268" s="1520">
        <v>2</v>
      </c>
      <c r="F268" s="1522" t="s">
        <v>81</v>
      </c>
      <c r="G268" s="1522" t="s">
        <v>685</v>
      </c>
      <c r="H268" s="1523" t="s">
        <v>956</v>
      </c>
      <c r="I268" s="1524" t="s">
        <v>96</v>
      </c>
      <c r="J268" s="1525" t="s">
        <v>957</v>
      </c>
      <c r="K268" s="1526">
        <v>2.5000000000000001E-2</v>
      </c>
      <c r="L268" s="1522">
        <v>240</v>
      </c>
      <c r="M268" s="1522">
        <v>593</v>
      </c>
      <c r="N268" s="1527">
        <f t="shared" si="12"/>
        <v>2.4708333333333332</v>
      </c>
      <c r="O268" s="1407"/>
      <c r="P268" s="1410"/>
      <c r="Q268" s="1380"/>
      <c r="R268" s="1380"/>
      <c r="S268" s="1380"/>
      <c r="T268" s="1380"/>
      <c r="U268" s="1380"/>
      <c r="V268" s="1380"/>
      <c r="W268" s="1372"/>
    </row>
    <row r="269" spans="1:23" s="1496" customFormat="1">
      <c r="A269" s="266" t="s">
        <v>37</v>
      </c>
      <c r="B269" s="266" t="s">
        <v>37</v>
      </c>
      <c r="C269" s="1520">
        <v>2014</v>
      </c>
      <c r="D269" s="1521" t="s">
        <v>82</v>
      </c>
      <c r="E269" s="1520">
        <v>1</v>
      </c>
      <c r="F269" s="1522" t="s">
        <v>81</v>
      </c>
      <c r="G269" s="1522" t="s">
        <v>685</v>
      </c>
      <c r="H269" s="1523" t="s">
        <v>956</v>
      </c>
      <c r="I269" s="1524" t="s">
        <v>958</v>
      </c>
      <c r="J269" s="1525" t="s">
        <v>957</v>
      </c>
      <c r="K269" s="1526">
        <v>2.5000000000000001E-2</v>
      </c>
      <c r="L269" s="1522">
        <v>850</v>
      </c>
      <c r="M269" s="1522">
        <v>1541</v>
      </c>
      <c r="N269" s="1527">
        <f t="shared" si="12"/>
        <v>1.8129411764705883</v>
      </c>
      <c r="O269" s="1407"/>
      <c r="P269" s="1410"/>
      <c r="Q269" s="1380"/>
      <c r="R269" s="1380"/>
      <c r="S269" s="1380"/>
      <c r="T269" s="1380"/>
      <c r="U269" s="1380"/>
    </row>
    <row r="270" spans="1:23" s="82" customFormat="1">
      <c r="A270" s="266" t="s">
        <v>37</v>
      </c>
      <c r="B270" s="266" t="s">
        <v>37</v>
      </c>
      <c r="C270" s="1520">
        <v>2014</v>
      </c>
      <c r="D270" s="1521" t="s">
        <v>82</v>
      </c>
      <c r="E270" s="1520">
        <v>1</v>
      </c>
      <c r="F270" s="1522" t="s">
        <v>81</v>
      </c>
      <c r="G270" s="1522" t="s">
        <v>685</v>
      </c>
      <c r="H270" s="1523" t="s">
        <v>956</v>
      </c>
      <c r="I270" s="1524" t="s">
        <v>94</v>
      </c>
      <c r="J270" s="1525" t="s">
        <v>957</v>
      </c>
      <c r="K270" s="1526">
        <v>2.5000000000000001E-2</v>
      </c>
      <c r="L270" s="1522">
        <v>850</v>
      </c>
      <c r="M270" s="1522">
        <v>1635</v>
      </c>
      <c r="N270" s="1528">
        <f t="shared" si="12"/>
        <v>1.9235294117647059</v>
      </c>
      <c r="O270" s="1407"/>
      <c r="P270" s="1410"/>
      <c r="Q270" s="1380"/>
      <c r="R270" s="1380"/>
      <c r="S270" s="1380"/>
      <c r="T270" s="1380"/>
      <c r="U270" s="1380"/>
      <c r="V270" s="319"/>
    </row>
    <row r="271" spans="1:23" s="82" customFormat="1">
      <c r="A271" s="266" t="s">
        <v>37</v>
      </c>
      <c r="B271" s="266" t="s">
        <v>37</v>
      </c>
      <c r="C271" s="1520">
        <v>2014</v>
      </c>
      <c r="D271" s="1521" t="s">
        <v>82</v>
      </c>
      <c r="E271" s="1520">
        <v>1</v>
      </c>
      <c r="F271" s="1522" t="s">
        <v>81</v>
      </c>
      <c r="G271" s="1522" t="s">
        <v>685</v>
      </c>
      <c r="H271" s="1523" t="s">
        <v>956</v>
      </c>
      <c r="I271" s="1524" t="s">
        <v>95</v>
      </c>
      <c r="J271" s="1525" t="s">
        <v>957</v>
      </c>
      <c r="K271" s="1526">
        <v>2.5000000000000001E-2</v>
      </c>
      <c r="L271" s="1522">
        <v>850</v>
      </c>
      <c r="M271" s="1522">
        <v>1635</v>
      </c>
      <c r="N271" s="1528">
        <f t="shared" si="12"/>
        <v>1.9235294117647059</v>
      </c>
      <c r="O271" s="1407"/>
      <c r="P271" s="1410"/>
      <c r="Q271" s="1380"/>
      <c r="R271" s="1380"/>
      <c r="S271" s="1380"/>
      <c r="T271" s="1380"/>
      <c r="U271" s="1380"/>
      <c r="V271" s="319"/>
    </row>
    <row r="272" spans="1:23" s="82" customFormat="1">
      <c r="A272" s="266" t="s">
        <v>37</v>
      </c>
      <c r="B272" s="266" t="s">
        <v>37</v>
      </c>
      <c r="C272" s="1520">
        <v>2014</v>
      </c>
      <c r="D272" s="1521" t="s">
        <v>82</v>
      </c>
      <c r="E272" s="1520">
        <v>1</v>
      </c>
      <c r="F272" s="1522" t="s">
        <v>81</v>
      </c>
      <c r="G272" s="1522" t="s">
        <v>685</v>
      </c>
      <c r="H272" s="1523" t="s">
        <v>956</v>
      </c>
      <c r="I272" s="1524" t="s">
        <v>96</v>
      </c>
      <c r="J272" s="1525" t="s">
        <v>957</v>
      </c>
      <c r="K272" s="1526">
        <v>2.5000000000000001E-2</v>
      </c>
      <c r="L272" s="1522">
        <v>850</v>
      </c>
      <c r="M272" s="1522">
        <v>1635</v>
      </c>
      <c r="N272" s="1528">
        <f t="shared" si="12"/>
        <v>1.9235294117647059</v>
      </c>
      <c r="O272" s="1407"/>
      <c r="P272" s="1410"/>
      <c r="Q272" s="1380"/>
      <c r="R272" s="1380"/>
      <c r="S272" s="1380"/>
      <c r="T272" s="1380"/>
      <c r="U272" s="1380"/>
      <c r="V272" s="319"/>
    </row>
    <row r="273" spans="1:22" s="82" customFormat="1">
      <c r="A273" s="266" t="s">
        <v>37</v>
      </c>
      <c r="B273" s="266" t="s">
        <v>37</v>
      </c>
      <c r="C273" s="1520">
        <v>2014</v>
      </c>
      <c r="D273" s="1521" t="s">
        <v>419</v>
      </c>
      <c r="E273" s="1520">
        <v>2</v>
      </c>
      <c r="F273" s="1522" t="s">
        <v>81</v>
      </c>
      <c r="G273" s="1522" t="s">
        <v>685</v>
      </c>
      <c r="H273" s="1523" t="s">
        <v>956</v>
      </c>
      <c r="I273" s="1524" t="s">
        <v>958</v>
      </c>
      <c r="J273" s="1525" t="s">
        <v>957</v>
      </c>
      <c r="K273" s="1526">
        <v>2.5000000000000001E-2</v>
      </c>
      <c r="L273" s="1522">
        <v>750</v>
      </c>
      <c r="M273" s="1522">
        <v>1119</v>
      </c>
      <c r="N273" s="1528">
        <f t="shared" si="12"/>
        <v>1.492</v>
      </c>
      <c r="O273" s="1407"/>
      <c r="P273" s="1410"/>
      <c r="Q273" s="1380"/>
      <c r="R273" s="1380"/>
      <c r="S273" s="1380"/>
      <c r="T273" s="1380"/>
      <c r="U273" s="1380"/>
      <c r="V273" s="319"/>
    </row>
    <row r="274" spans="1:22" s="82" customFormat="1">
      <c r="A274" s="266" t="s">
        <v>37</v>
      </c>
      <c r="B274" s="266" t="s">
        <v>37</v>
      </c>
      <c r="C274" s="1520">
        <v>2014</v>
      </c>
      <c r="D274" s="1521" t="s">
        <v>419</v>
      </c>
      <c r="E274" s="1520">
        <v>2</v>
      </c>
      <c r="F274" s="1522" t="s">
        <v>81</v>
      </c>
      <c r="G274" s="1522" t="s">
        <v>685</v>
      </c>
      <c r="H274" s="1523" t="s">
        <v>956</v>
      </c>
      <c r="I274" s="1524" t="s">
        <v>94</v>
      </c>
      <c r="J274" s="1525" t="s">
        <v>957</v>
      </c>
      <c r="K274" s="1526">
        <v>2.5000000000000001E-2</v>
      </c>
      <c r="L274" s="1522">
        <v>750</v>
      </c>
      <c r="M274" s="1522">
        <v>1119</v>
      </c>
      <c r="N274" s="1528">
        <f t="shared" si="12"/>
        <v>1.492</v>
      </c>
      <c r="O274" s="1407"/>
      <c r="P274" s="1410"/>
      <c r="Q274" s="1380"/>
      <c r="R274" s="1380"/>
      <c r="S274" s="1380"/>
      <c r="T274" s="1380"/>
      <c r="U274" s="1380"/>
      <c r="V274" s="319"/>
    </row>
    <row r="275" spans="1:22" s="82" customFormat="1">
      <c r="A275" s="266" t="s">
        <v>37</v>
      </c>
      <c r="B275" s="266" t="s">
        <v>37</v>
      </c>
      <c r="C275" s="1520">
        <v>2014</v>
      </c>
      <c r="D275" s="1521" t="s">
        <v>419</v>
      </c>
      <c r="E275" s="1520">
        <v>2</v>
      </c>
      <c r="F275" s="1522" t="s">
        <v>81</v>
      </c>
      <c r="G275" s="1522" t="s">
        <v>685</v>
      </c>
      <c r="H275" s="1523" t="s">
        <v>956</v>
      </c>
      <c r="I275" s="1524" t="s">
        <v>95</v>
      </c>
      <c r="J275" s="1525" t="s">
        <v>957</v>
      </c>
      <c r="K275" s="1526">
        <v>2.5000000000000001E-2</v>
      </c>
      <c r="L275" s="1522">
        <v>750</v>
      </c>
      <c r="M275" s="1522">
        <v>1074</v>
      </c>
      <c r="N275" s="1528">
        <f t="shared" si="12"/>
        <v>1.4319999999999999</v>
      </c>
      <c r="O275" s="1407"/>
      <c r="P275" s="1410"/>
      <c r="Q275" s="1380"/>
      <c r="R275" s="1380"/>
      <c r="S275" s="1380"/>
      <c r="T275" s="1380"/>
      <c r="U275" s="1380"/>
      <c r="V275" s="319"/>
    </row>
    <row r="276" spans="1:22" s="82" customFormat="1">
      <c r="A276" s="266" t="s">
        <v>37</v>
      </c>
      <c r="B276" s="266" t="s">
        <v>37</v>
      </c>
      <c r="C276" s="1520">
        <v>2014</v>
      </c>
      <c r="D276" s="1521" t="s">
        <v>419</v>
      </c>
      <c r="E276" s="1520">
        <v>2</v>
      </c>
      <c r="F276" s="1522" t="s">
        <v>81</v>
      </c>
      <c r="G276" s="1522" t="s">
        <v>685</v>
      </c>
      <c r="H276" s="1523" t="s">
        <v>956</v>
      </c>
      <c r="I276" s="1524" t="s">
        <v>96</v>
      </c>
      <c r="J276" s="1525" t="s">
        <v>957</v>
      </c>
      <c r="K276" s="1526">
        <v>2.5000000000000001E-2</v>
      </c>
      <c r="L276" s="1522">
        <v>750</v>
      </c>
      <c r="M276" s="1522">
        <v>1074</v>
      </c>
      <c r="N276" s="1528">
        <f t="shared" si="12"/>
        <v>1.4319999999999999</v>
      </c>
      <c r="O276" s="1407"/>
      <c r="P276" s="1410"/>
      <c r="Q276" s="1380"/>
      <c r="R276" s="1380"/>
      <c r="S276" s="1380"/>
      <c r="T276" s="1380"/>
      <c r="U276" s="1380"/>
      <c r="V276" s="319"/>
    </row>
    <row r="277" spans="1:22" s="82" customFormat="1">
      <c r="A277" s="266" t="s">
        <v>37</v>
      </c>
      <c r="B277" s="266" t="s">
        <v>37</v>
      </c>
      <c r="C277" s="1520">
        <v>2014</v>
      </c>
      <c r="D277" s="1521" t="s">
        <v>767</v>
      </c>
      <c r="E277" s="1520">
        <v>1</v>
      </c>
      <c r="F277" s="1522" t="s">
        <v>81</v>
      </c>
      <c r="G277" s="1522" t="s">
        <v>685</v>
      </c>
      <c r="H277" s="1523" t="s">
        <v>956</v>
      </c>
      <c r="I277" s="1524" t="s">
        <v>958</v>
      </c>
      <c r="J277" s="1525" t="s">
        <v>957</v>
      </c>
      <c r="K277" s="1526">
        <v>2.5000000000000001E-2</v>
      </c>
      <c r="L277" s="1525">
        <v>600</v>
      </c>
      <c r="M277" s="1525">
        <v>600</v>
      </c>
      <c r="N277" s="1528">
        <f t="shared" si="12"/>
        <v>1</v>
      </c>
      <c r="O277" s="1407"/>
      <c r="P277" s="1529"/>
      <c r="Q277" s="319"/>
      <c r="R277" s="319"/>
      <c r="S277" s="319"/>
      <c r="T277" s="319"/>
      <c r="U277" s="319"/>
      <c r="V277" s="319"/>
    </row>
    <row r="278" spans="1:22" s="82" customFormat="1">
      <c r="A278" s="266" t="s">
        <v>37</v>
      </c>
      <c r="B278" s="266" t="s">
        <v>37</v>
      </c>
      <c r="C278" s="1520">
        <v>2014</v>
      </c>
      <c r="D278" s="1521" t="s">
        <v>767</v>
      </c>
      <c r="E278" s="1520">
        <v>1</v>
      </c>
      <c r="F278" s="1522" t="s">
        <v>81</v>
      </c>
      <c r="G278" s="1522" t="s">
        <v>685</v>
      </c>
      <c r="H278" s="1523" t="s">
        <v>956</v>
      </c>
      <c r="I278" s="1524" t="s">
        <v>94</v>
      </c>
      <c r="J278" s="1525" t="s">
        <v>957</v>
      </c>
      <c r="K278" s="1526">
        <v>2.5000000000000001E-2</v>
      </c>
      <c r="L278" s="1525">
        <v>600</v>
      </c>
      <c r="M278" s="1525">
        <v>600</v>
      </c>
      <c r="N278" s="1528">
        <f t="shared" si="12"/>
        <v>1</v>
      </c>
      <c r="O278" s="1407"/>
      <c r="P278" s="1529"/>
      <c r="Q278" s="319"/>
      <c r="R278" s="319"/>
      <c r="S278" s="319"/>
      <c r="T278" s="319"/>
      <c r="U278" s="319"/>
      <c r="V278" s="319"/>
    </row>
    <row r="279" spans="1:22" s="82" customFormat="1">
      <c r="A279" s="266" t="s">
        <v>37</v>
      </c>
      <c r="B279" s="266" t="s">
        <v>37</v>
      </c>
      <c r="C279" s="1520">
        <v>2014</v>
      </c>
      <c r="D279" s="1521" t="s">
        <v>767</v>
      </c>
      <c r="E279" s="1520">
        <v>1</v>
      </c>
      <c r="F279" s="1522" t="s">
        <v>81</v>
      </c>
      <c r="G279" s="1522" t="s">
        <v>685</v>
      </c>
      <c r="H279" s="1523" t="s">
        <v>956</v>
      </c>
      <c r="I279" s="1524" t="s">
        <v>95</v>
      </c>
      <c r="J279" s="1525" t="s">
        <v>957</v>
      </c>
      <c r="K279" s="1526">
        <v>2.5000000000000001E-2</v>
      </c>
      <c r="L279" s="1525">
        <v>600</v>
      </c>
      <c r="M279" s="1525">
        <v>589</v>
      </c>
      <c r="N279" s="1528">
        <f t="shared" si="12"/>
        <v>0.98166666666666669</v>
      </c>
      <c r="O279" s="1407"/>
      <c r="P279" s="1529"/>
      <c r="Q279" s="319"/>
      <c r="R279" s="319"/>
      <c r="S279" s="319"/>
      <c r="T279" s="319"/>
      <c r="U279" s="319"/>
      <c r="V279" s="319"/>
    </row>
    <row r="280" spans="1:22" s="82" customFormat="1">
      <c r="A280" s="266" t="s">
        <v>37</v>
      </c>
      <c r="B280" s="266" t="s">
        <v>37</v>
      </c>
      <c r="C280" s="1520">
        <v>2014</v>
      </c>
      <c r="D280" s="1521" t="s">
        <v>767</v>
      </c>
      <c r="E280" s="1520">
        <v>1</v>
      </c>
      <c r="F280" s="1522" t="s">
        <v>81</v>
      </c>
      <c r="G280" s="1522" t="s">
        <v>685</v>
      </c>
      <c r="H280" s="1523" t="s">
        <v>956</v>
      </c>
      <c r="I280" s="1524" t="s">
        <v>96</v>
      </c>
      <c r="J280" s="1525" t="s">
        <v>957</v>
      </c>
      <c r="K280" s="1526">
        <v>2.5000000000000001E-2</v>
      </c>
      <c r="L280" s="1525">
        <v>600</v>
      </c>
      <c r="M280" s="1525">
        <v>600</v>
      </c>
      <c r="N280" s="1528">
        <f t="shared" si="12"/>
        <v>1</v>
      </c>
      <c r="O280" s="1407"/>
      <c r="P280" s="1529"/>
      <c r="Q280" s="319"/>
      <c r="R280" s="319"/>
      <c r="S280" s="319"/>
      <c r="T280" s="319"/>
      <c r="U280" s="319"/>
      <c r="V280" s="319"/>
    </row>
    <row r="281" spans="1:22" s="82" customFormat="1">
      <c r="A281" s="266" t="s">
        <v>37</v>
      </c>
      <c r="B281" s="266" t="s">
        <v>37</v>
      </c>
      <c r="C281" s="1520">
        <v>2014</v>
      </c>
      <c r="D281" s="1521" t="s">
        <v>768</v>
      </c>
      <c r="E281" s="1520">
        <v>1</v>
      </c>
      <c r="F281" s="1522" t="s">
        <v>81</v>
      </c>
      <c r="G281" s="1522" t="s">
        <v>685</v>
      </c>
      <c r="H281" s="1523" t="s">
        <v>956</v>
      </c>
      <c r="I281" s="1524" t="s">
        <v>958</v>
      </c>
      <c r="J281" s="1525" t="s">
        <v>957</v>
      </c>
      <c r="K281" s="1526">
        <v>2.5000000000000001E-2</v>
      </c>
      <c r="L281" s="1525">
        <v>800</v>
      </c>
      <c r="M281" s="1525">
        <v>971</v>
      </c>
      <c r="N281" s="1528">
        <f t="shared" si="12"/>
        <v>1.2137500000000001</v>
      </c>
      <c r="O281" s="1407"/>
      <c r="P281" s="1529"/>
      <c r="Q281" s="319"/>
      <c r="R281" s="319"/>
      <c r="S281" s="319"/>
      <c r="T281" s="319"/>
      <c r="U281" s="319"/>
      <c r="V281" s="319"/>
    </row>
    <row r="282" spans="1:22" s="82" customFormat="1">
      <c r="A282" s="266" t="s">
        <v>37</v>
      </c>
      <c r="B282" s="266" t="s">
        <v>37</v>
      </c>
      <c r="C282" s="1520">
        <v>2014</v>
      </c>
      <c r="D282" s="1521" t="s">
        <v>768</v>
      </c>
      <c r="E282" s="1520">
        <v>1</v>
      </c>
      <c r="F282" s="1522" t="s">
        <v>81</v>
      </c>
      <c r="G282" s="1522" t="s">
        <v>685</v>
      </c>
      <c r="H282" s="1523" t="s">
        <v>956</v>
      </c>
      <c r="I282" s="1524" t="s">
        <v>94</v>
      </c>
      <c r="J282" s="1525" t="s">
        <v>957</v>
      </c>
      <c r="K282" s="1526">
        <v>2.5000000000000001E-2</v>
      </c>
      <c r="L282" s="1525">
        <v>800</v>
      </c>
      <c r="M282" s="1525">
        <v>971</v>
      </c>
      <c r="N282" s="1528">
        <f t="shared" si="12"/>
        <v>1.2137500000000001</v>
      </c>
      <c r="O282" s="1407"/>
      <c r="P282" s="1529"/>
      <c r="Q282" s="319"/>
      <c r="R282" s="319"/>
      <c r="S282" s="319"/>
      <c r="T282" s="319"/>
      <c r="U282" s="319"/>
      <c r="V282" s="319"/>
    </row>
    <row r="283" spans="1:22" s="82" customFormat="1">
      <c r="A283" s="266" t="s">
        <v>37</v>
      </c>
      <c r="B283" s="266" t="s">
        <v>37</v>
      </c>
      <c r="C283" s="1520">
        <v>2014</v>
      </c>
      <c r="D283" s="1521" t="s">
        <v>768</v>
      </c>
      <c r="E283" s="1520">
        <v>1</v>
      </c>
      <c r="F283" s="1522" t="s">
        <v>81</v>
      </c>
      <c r="G283" s="1522" t="s">
        <v>685</v>
      </c>
      <c r="H283" s="1523" t="s">
        <v>956</v>
      </c>
      <c r="I283" s="1524" t="s">
        <v>95</v>
      </c>
      <c r="J283" s="1525" t="s">
        <v>957</v>
      </c>
      <c r="K283" s="1526">
        <v>2.5000000000000001E-2</v>
      </c>
      <c r="L283" s="1525">
        <v>800</v>
      </c>
      <c r="M283" s="1525">
        <v>1392</v>
      </c>
      <c r="N283" s="1528">
        <f t="shared" si="12"/>
        <v>1.74</v>
      </c>
      <c r="O283" s="1407"/>
      <c r="P283" s="1529"/>
      <c r="Q283" s="319"/>
      <c r="R283" s="319"/>
      <c r="S283" s="319"/>
      <c r="T283" s="319"/>
      <c r="U283" s="319"/>
      <c r="V283" s="319"/>
    </row>
    <row r="284" spans="1:22" s="82" customFormat="1">
      <c r="A284" s="266" t="s">
        <v>37</v>
      </c>
      <c r="B284" s="266" t="s">
        <v>37</v>
      </c>
      <c r="C284" s="1520">
        <v>2014</v>
      </c>
      <c r="D284" s="1521" t="s">
        <v>768</v>
      </c>
      <c r="E284" s="1520">
        <v>1</v>
      </c>
      <c r="F284" s="1522" t="s">
        <v>81</v>
      </c>
      <c r="G284" s="1522" t="s">
        <v>685</v>
      </c>
      <c r="H284" s="1523" t="s">
        <v>956</v>
      </c>
      <c r="I284" s="1524" t="s">
        <v>96</v>
      </c>
      <c r="J284" s="1525" t="s">
        <v>957</v>
      </c>
      <c r="K284" s="1526">
        <v>2.5000000000000001E-2</v>
      </c>
      <c r="L284" s="1525">
        <v>800</v>
      </c>
      <c r="M284" s="1525">
        <v>1399</v>
      </c>
      <c r="N284" s="1528">
        <f t="shared" si="12"/>
        <v>1.74875</v>
      </c>
      <c r="O284" s="1407"/>
      <c r="P284" s="1529"/>
      <c r="Q284" s="319"/>
      <c r="R284" s="319"/>
      <c r="S284" s="319"/>
      <c r="T284" s="319"/>
      <c r="U284" s="319"/>
      <c r="V284" s="319"/>
    </row>
    <row r="285" spans="1:22" s="82" customFormat="1">
      <c r="A285" s="266" t="s">
        <v>37</v>
      </c>
      <c r="B285" s="266" t="s">
        <v>37</v>
      </c>
      <c r="C285" s="1520">
        <v>2014</v>
      </c>
      <c r="D285" s="1521" t="s">
        <v>79</v>
      </c>
      <c r="E285" s="1520">
        <v>1</v>
      </c>
      <c r="F285" s="1522" t="s">
        <v>81</v>
      </c>
      <c r="G285" s="1522" t="s">
        <v>685</v>
      </c>
      <c r="H285" s="1523" t="s">
        <v>956</v>
      </c>
      <c r="I285" s="1524" t="s">
        <v>94</v>
      </c>
      <c r="J285" s="1525" t="s">
        <v>957</v>
      </c>
      <c r="K285" s="1526">
        <v>0.125</v>
      </c>
      <c r="L285" s="1525">
        <v>500</v>
      </c>
      <c r="M285" s="1525">
        <v>768</v>
      </c>
      <c r="N285" s="1528">
        <f t="shared" si="12"/>
        <v>1.536</v>
      </c>
      <c r="O285" s="1407"/>
      <c r="P285" s="1529"/>
      <c r="Q285" s="319"/>
      <c r="R285" s="319"/>
      <c r="S285" s="319"/>
      <c r="T285" s="319"/>
      <c r="U285" s="319"/>
      <c r="V285" s="319"/>
    </row>
    <row r="286" spans="1:22" s="82" customFormat="1">
      <c r="A286" s="266" t="s">
        <v>37</v>
      </c>
      <c r="B286" s="266" t="s">
        <v>37</v>
      </c>
      <c r="C286" s="1520">
        <v>2014</v>
      </c>
      <c r="D286" s="1521" t="s">
        <v>79</v>
      </c>
      <c r="E286" s="1520">
        <v>1</v>
      </c>
      <c r="F286" s="1522" t="s">
        <v>81</v>
      </c>
      <c r="G286" s="1522" t="s">
        <v>685</v>
      </c>
      <c r="H286" s="1523" t="s">
        <v>956</v>
      </c>
      <c r="I286" s="1524" t="s">
        <v>95</v>
      </c>
      <c r="J286" s="1525" t="s">
        <v>957</v>
      </c>
      <c r="K286" s="1526">
        <v>2.5000000000000001E-2</v>
      </c>
      <c r="L286" s="1525">
        <v>500</v>
      </c>
      <c r="M286" s="1525">
        <v>2491</v>
      </c>
      <c r="N286" s="1528">
        <f t="shared" si="12"/>
        <v>4.9820000000000002</v>
      </c>
      <c r="O286" s="1407"/>
      <c r="P286" s="1529"/>
      <c r="Q286" s="319"/>
      <c r="R286" s="319"/>
      <c r="S286" s="319"/>
      <c r="T286" s="319"/>
      <c r="U286" s="319"/>
      <c r="V286" s="319"/>
    </row>
    <row r="287" spans="1:22" s="82" customFormat="1">
      <c r="A287" s="266" t="s">
        <v>37</v>
      </c>
      <c r="B287" s="266" t="s">
        <v>37</v>
      </c>
      <c r="C287" s="1520">
        <v>2014</v>
      </c>
      <c r="D287" s="1521" t="s">
        <v>79</v>
      </c>
      <c r="E287" s="1520">
        <v>1</v>
      </c>
      <c r="F287" s="1522" t="s">
        <v>81</v>
      </c>
      <c r="G287" s="1522" t="s">
        <v>685</v>
      </c>
      <c r="H287" s="1523" t="s">
        <v>956</v>
      </c>
      <c r="I287" s="1524" t="s">
        <v>96</v>
      </c>
      <c r="J287" s="1525" t="s">
        <v>957</v>
      </c>
      <c r="K287" s="1526">
        <v>2.5000000000000001E-2</v>
      </c>
      <c r="L287" s="1525">
        <v>500</v>
      </c>
      <c r="M287" s="1525">
        <v>4519</v>
      </c>
      <c r="N287" s="1528">
        <f t="shared" si="12"/>
        <v>9.0380000000000003</v>
      </c>
      <c r="O287" s="1407"/>
      <c r="P287" s="1529"/>
      <c r="Q287" s="319"/>
      <c r="R287" s="319"/>
      <c r="S287" s="319"/>
      <c r="T287" s="319"/>
      <c r="U287" s="319"/>
      <c r="V287" s="319"/>
    </row>
    <row r="288" spans="1:22" s="82" customFormat="1">
      <c r="A288" s="266" t="s">
        <v>37</v>
      </c>
      <c r="B288" s="266" t="s">
        <v>37</v>
      </c>
      <c r="C288" s="1520">
        <v>2014</v>
      </c>
      <c r="D288" s="1521" t="s">
        <v>643</v>
      </c>
      <c r="E288" s="1520">
        <v>2</v>
      </c>
      <c r="F288" s="1522" t="s">
        <v>81</v>
      </c>
      <c r="G288" s="1522" t="s">
        <v>685</v>
      </c>
      <c r="H288" s="1523" t="s">
        <v>956</v>
      </c>
      <c r="I288" s="1524" t="s">
        <v>94</v>
      </c>
      <c r="J288" s="1525" t="s">
        <v>957</v>
      </c>
      <c r="K288" s="1526">
        <v>0.125</v>
      </c>
      <c r="L288" s="1525">
        <v>650</v>
      </c>
      <c r="M288" s="1525">
        <v>1365</v>
      </c>
      <c r="N288" s="1528">
        <f t="shared" si="12"/>
        <v>2.1</v>
      </c>
      <c r="O288" s="1407"/>
      <c r="P288" s="1529"/>
      <c r="Q288" s="319"/>
      <c r="R288" s="319"/>
      <c r="S288" s="319"/>
      <c r="T288" s="319"/>
      <c r="U288" s="319"/>
      <c r="V288" s="319"/>
    </row>
    <row r="289" spans="1:22" s="82" customFormat="1">
      <c r="A289" s="266" t="s">
        <v>37</v>
      </c>
      <c r="B289" s="266" t="s">
        <v>37</v>
      </c>
      <c r="C289" s="1520">
        <v>2014</v>
      </c>
      <c r="D289" s="1521" t="s">
        <v>643</v>
      </c>
      <c r="E289" s="1520">
        <v>2</v>
      </c>
      <c r="F289" s="1522" t="s">
        <v>81</v>
      </c>
      <c r="G289" s="1522" t="s">
        <v>685</v>
      </c>
      <c r="H289" s="1523" t="s">
        <v>956</v>
      </c>
      <c r="I289" s="1524" t="s">
        <v>95</v>
      </c>
      <c r="J289" s="1525" t="s">
        <v>957</v>
      </c>
      <c r="K289" s="1526">
        <v>2.5000000000000001E-2</v>
      </c>
      <c r="L289" s="1525">
        <v>650</v>
      </c>
      <c r="M289" s="1525">
        <v>1355</v>
      </c>
      <c r="N289" s="1528">
        <f t="shared" si="12"/>
        <v>2.0846153846153848</v>
      </c>
      <c r="O289" s="1407"/>
      <c r="P289" s="1529"/>
      <c r="Q289" s="319"/>
      <c r="R289" s="319"/>
      <c r="S289" s="319"/>
      <c r="T289" s="319"/>
      <c r="U289" s="319"/>
      <c r="V289" s="319"/>
    </row>
    <row r="290" spans="1:22" s="82" customFormat="1">
      <c r="A290" s="266" t="s">
        <v>37</v>
      </c>
      <c r="B290" s="266" t="s">
        <v>37</v>
      </c>
      <c r="C290" s="1520">
        <v>2014</v>
      </c>
      <c r="D290" s="1521" t="s">
        <v>643</v>
      </c>
      <c r="E290" s="1520">
        <v>2</v>
      </c>
      <c r="F290" s="1522" t="s">
        <v>81</v>
      </c>
      <c r="G290" s="1522" t="s">
        <v>685</v>
      </c>
      <c r="H290" s="1523" t="s">
        <v>956</v>
      </c>
      <c r="I290" s="1524" t="s">
        <v>96</v>
      </c>
      <c r="J290" s="1525" t="s">
        <v>957</v>
      </c>
      <c r="K290" s="1526">
        <v>2.5000000000000001E-2</v>
      </c>
      <c r="L290" s="1525">
        <v>650</v>
      </c>
      <c r="M290" s="1525">
        <v>1355</v>
      </c>
      <c r="N290" s="1528">
        <f t="shared" si="12"/>
        <v>2.0846153846153848</v>
      </c>
      <c r="O290" s="1407"/>
      <c r="P290" s="1529"/>
      <c r="Q290" s="319"/>
      <c r="R290" s="319"/>
      <c r="S290" s="319"/>
      <c r="T290" s="319"/>
      <c r="U290" s="319"/>
      <c r="V290" s="319"/>
    </row>
    <row r="291" spans="1:22" s="82" customFormat="1">
      <c r="A291" s="266" t="s">
        <v>37</v>
      </c>
      <c r="B291" s="266" t="s">
        <v>37</v>
      </c>
      <c r="C291" s="1520">
        <v>2014</v>
      </c>
      <c r="D291" s="1521" t="s">
        <v>810</v>
      </c>
      <c r="E291" s="1520">
        <v>1</v>
      </c>
      <c r="F291" s="1522" t="s">
        <v>81</v>
      </c>
      <c r="G291" s="1522" t="s">
        <v>685</v>
      </c>
      <c r="H291" s="1523" t="s">
        <v>956</v>
      </c>
      <c r="I291" s="1524" t="s">
        <v>94</v>
      </c>
      <c r="J291" s="1525" t="s">
        <v>957</v>
      </c>
      <c r="K291" s="1526">
        <v>0.125</v>
      </c>
      <c r="L291" s="1525">
        <v>1500</v>
      </c>
      <c r="M291" s="1525">
        <v>2052</v>
      </c>
      <c r="N291" s="1528">
        <f t="shared" si="12"/>
        <v>1.3680000000000001</v>
      </c>
      <c r="O291" s="1407"/>
      <c r="P291" s="1529"/>
      <c r="Q291" s="319"/>
      <c r="R291" s="319"/>
      <c r="S291" s="319"/>
      <c r="T291" s="319"/>
      <c r="U291" s="319"/>
      <c r="V291" s="319"/>
    </row>
    <row r="292" spans="1:22" s="82" customFormat="1">
      <c r="A292" s="266" t="s">
        <v>37</v>
      </c>
      <c r="B292" s="266" t="s">
        <v>37</v>
      </c>
      <c r="C292" s="1520">
        <v>2014</v>
      </c>
      <c r="D292" s="1521" t="s">
        <v>810</v>
      </c>
      <c r="E292" s="1520">
        <v>1</v>
      </c>
      <c r="F292" s="1522" t="s">
        <v>81</v>
      </c>
      <c r="G292" s="1522" t="s">
        <v>685</v>
      </c>
      <c r="H292" s="1523" t="s">
        <v>956</v>
      </c>
      <c r="I292" s="1524" t="s">
        <v>95</v>
      </c>
      <c r="J292" s="1525" t="s">
        <v>957</v>
      </c>
      <c r="K292" s="1526">
        <v>2.5000000000000001E-2</v>
      </c>
      <c r="L292" s="1525">
        <v>1500</v>
      </c>
      <c r="M292" s="1525">
        <v>2052</v>
      </c>
      <c r="N292" s="1528">
        <f t="shared" si="12"/>
        <v>1.3680000000000001</v>
      </c>
      <c r="O292" s="1407"/>
      <c r="P292" s="1529"/>
      <c r="Q292" s="319"/>
      <c r="R292" s="319"/>
      <c r="S292" s="319"/>
      <c r="T292" s="319"/>
      <c r="U292" s="319"/>
      <c r="V292" s="319"/>
    </row>
    <row r="293" spans="1:22" s="82" customFormat="1">
      <c r="A293" s="266" t="s">
        <v>37</v>
      </c>
      <c r="B293" s="266" t="s">
        <v>37</v>
      </c>
      <c r="C293" s="1520">
        <v>2014</v>
      </c>
      <c r="D293" s="1521" t="s">
        <v>810</v>
      </c>
      <c r="E293" s="1520">
        <v>1</v>
      </c>
      <c r="F293" s="1522" t="s">
        <v>81</v>
      </c>
      <c r="G293" s="1522" t="s">
        <v>685</v>
      </c>
      <c r="H293" s="1523" t="s">
        <v>956</v>
      </c>
      <c r="I293" s="1524" t="s">
        <v>96</v>
      </c>
      <c r="J293" s="1525" t="s">
        <v>957</v>
      </c>
      <c r="K293" s="1526">
        <v>2.5000000000000001E-2</v>
      </c>
      <c r="L293" s="1525">
        <v>1500</v>
      </c>
      <c r="M293" s="1525">
        <v>2052</v>
      </c>
      <c r="N293" s="1528">
        <f t="shared" si="12"/>
        <v>1.3680000000000001</v>
      </c>
      <c r="O293" s="1407"/>
      <c r="P293" s="1529"/>
      <c r="Q293" s="319"/>
      <c r="R293" s="319"/>
      <c r="S293" s="319"/>
      <c r="T293" s="319"/>
      <c r="U293" s="319"/>
      <c r="V293" s="319"/>
    </row>
    <row r="294" spans="1:22" s="82" customFormat="1">
      <c r="A294" s="266" t="s">
        <v>37</v>
      </c>
      <c r="B294" s="266" t="s">
        <v>37</v>
      </c>
      <c r="C294" s="1520">
        <v>2014</v>
      </c>
      <c r="D294" s="1521" t="s">
        <v>655</v>
      </c>
      <c r="E294" s="1520">
        <v>1</v>
      </c>
      <c r="F294" s="1522" t="s">
        <v>81</v>
      </c>
      <c r="G294" s="1522" t="s">
        <v>685</v>
      </c>
      <c r="H294" s="1523" t="s">
        <v>956</v>
      </c>
      <c r="I294" s="1524" t="s">
        <v>958</v>
      </c>
      <c r="J294" s="1525" t="s">
        <v>957</v>
      </c>
      <c r="K294" s="1526">
        <v>2.5000000000000001E-2</v>
      </c>
      <c r="L294" s="1525">
        <v>1500</v>
      </c>
      <c r="M294" s="1525">
        <v>2023</v>
      </c>
      <c r="N294" s="1528">
        <f t="shared" si="12"/>
        <v>1.3486666666666667</v>
      </c>
      <c r="O294" s="1407"/>
      <c r="P294" s="1529"/>
      <c r="Q294" s="319"/>
      <c r="R294" s="319"/>
      <c r="S294" s="319"/>
      <c r="T294" s="319"/>
      <c r="U294" s="319"/>
      <c r="V294" s="319"/>
    </row>
    <row r="295" spans="1:22" s="82" customFormat="1">
      <c r="A295" s="266" t="s">
        <v>37</v>
      </c>
      <c r="B295" s="266" t="s">
        <v>37</v>
      </c>
      <c r="C295" s="1520">
        <v>2014</v>
      </c>
      <c r="D295" s="1521" t="s">
        <v>655</v>
      </c>
      <c r="E295" s="1520">
        <v>1</v>
      </c>
      <c r="F295" s="1522" t="s">
        <v>81</v>
      </c>
      <c r="G295" s="1522" t="s">
        <v>685</v>
      </c>
      <c r="H295" s="1523" t="s">
        <v>956</v>
      </c>
      <c r="I295" s="1524" t="s">
        <v>94</v>
      </c>
      <c r="J295" s="1525" t="s">
        <v>957</v>
      </c>
      <c r="K295" s="1526">
        <v>2.5000000000000001E-2</v>
      </c>
      <c r="L295" s="1525">
        <v>1500</v>
      </c>
      <c r="M295" s="1525">
        <v>2396</v>
      </c>
      <c r="N295" s="1528">
        <f t="shared" si="12"/>
        <v>1.5973333333333333</v>
      </c>
      <c r="O295" s="1407"/>
      <c r="P295" s="1529"/>
      <c r="Q295" s="319"/>
      <c r="R295" s="319"/>
      <c r="S295" s="319"/>
      <c r="T295" s="319"/>
      <c r="U295" s="319"/>
      <c r="V295" s="319"/>
    </row>
    <row r="296" spans="1:22" s="82" customFormat="1">
      <c r="A296" s="266" t="s">
        <v>37</v>
      </c>
      <c r="B296" s="266" t="s">
        <v>37</v>
      </c>
      <c r="C296" s="1520">
        <v>2014</v>
      </c>
      <c r="D296" s="1521" t="s">
        <v>655</v>
      </c>
      <c r="E296" s="1520">
        <v>1</v>
      </c>
      <c r="F296" s="1522" t="s">
        <v>81</v>
      </c>
      <c r="G296" s="1522" t="s">
        <v>685</v>
      </c>
      <c r="H296" s="1523" t="s">
        <v>956</v>
      </c>
      <c r="I296" s="1524" t="s">
        <v>95</v>
      </c>
      <c r="J296" s="1525" t="s">
        <v>957</v>
      </c>
      <c r="K296" s="1526">
        <v>2.5000000000000001E-2</v>
      </c>
      <c r="L296" s="1525">
        <v>1500</v>
      </c>
      <c r="M296" s="1525">
        <v>2316</v>
      </c>
      <c r="N296" s="1528">
        <f t="shared" si="12"/>
        <v>1.544</v>
      </c>
      <c r="O296" s="1407"/>
      <c r="P296" s="1529"/>
      <c r="Q296" s="319"/>
      <c r="R296" s="319"/>
      <c r="S296" s="319"/>
      <c r="T296" s="319"/>
      <c r="U296" s="319"/>
      <c r="V296" s="319"/>
    </row>
    <row r="297" spans="1:22" s="82" customFormat="1">
      <c r="A297" s="266" t="s">
        <v>37</v>
      </c>
      <c r="B297" s="266" t="s">
        <v>37</v>
      </c>
      <c r="C297" s="1520">
        <v>2014</v>
      </c>
      <c r="D297" s="1521" t="s">
        <v>655</v>
      </c>
      <c r="E297" s="1520">
        <v>1</v>
      </c>
      <c r="F297" s="1522" t="s">
        <v>81</v>
      </c>
      <c r="G297" s="1522" t="s">
        <v>685</v>
      </c>
      <c r="H297" s="1523" t="s">
        <v>956</v>
      </c>
      <c r="I297" s="1524" t="s">
        <v>96</v>
      </c>
      <c r="J297" s="1525" t="s">
        <v>957</v>
      </c>
      <c r="K297" s="1526">
        <v>2.5000000000000001E-2</v>
      </c>
      <c r="L297" s="1525">
        <v>1500</v>
      </c>
      <c r="M297" s="1525">
        <v>1954</v>
      </c>
      <c r="N297" s="1528">
        <f t="shared" si="12"/>
        <v>1.3026666666666666</v>
      </c>
      <c r="O297" s="1407"/>
      <c r="P297" s="1529"/>
      <c r="Q297" s="319"/>
      <c r="R297" s="319"/>
      <c r="S297" s="319"/>
      <c r="T297" s="319"/>
      <c r="U297" s="319"/>
      <c r="V297" s="319"/>
    </row>
    <row r="298" spans="1:22" s="82" customFormat="1">
      <c r="A298" s="266" t="s">
        <v>37</v>
      </c>
      <c r="B298" s="266" t="s">
        <v>37</v>
      </c>
      <c r="C298" s="1520">
        <v>2014</v>
      </c>
      <c r="D298" s="1521" t="s">
        <v>939</v>
      </c>
      <c r="E298" s="1520">
        <v>2</v>
      </c>
      <c r="F298" s="1522" t="s">
        <v>81</v>
      </c>
      <c r="G298" s="1522" t="s">
        <v>685</v>
      </c>
      <c r="H298" s="1523" t="s">
        <v>956</v>
      </c>
      <c r="I298" s="1524" t="s">
        <v>958</v>
      </c>
      <c r="J298" s="1525" t="s">
        <v>957</v>
      </c>
      <c r="K298" s="1526">
        <v>2.5000000000000001E-2</v>
      </c>
      <c r="L298" s="1525">
        <v>1000</v>
      </c>
      <c r="M298" s="1525">
        <v>410</v>
      </c>
      <c r="N298" s="1528">
        <f t="shared" si="12"/>
        <v>0.41</v>
      </c>
      <c r="O298" s="1407"/>
      <c r="P298" s="1529"/>
      <c r="Q298" s="319"/>
      <c r="R298" s="319"/>
      <c r="S298" s="319"/>
      <c r="T298" s="319"/>
      <c r="U298" s="319"/>
      <c r="V298" s="319"/>
    </row>
    <row r="299" spans="1:22" s="82" customFormat="1">
      <c r="A299" s="266" t="s">
        <v>37</v>
      </c>
      <c r="B299" s="266" t="s">
        <v>37</v>
      </c>
      <c r="C299" s="1520">
        <v>2014</v>
      </c>
      <c r="D299" s="1521" t="s">
        <v>939</v>
      </c>
      <c r="E299" s="1520">
        <v>2</v>
      </c>
      <c r="F299" s="1522" t="s">
        <v>81</v>
      </c>
      <c r="G299" s="1522" t="s">
        <v>685</v>
      </c>
      <c r="H299" s="1523" t="s">
        <v>956</v>
      </c>
      <c r="I299" s="1524" t="s">
        <v>94</v>
      </c>
      <c r="J299" s="1525" t="s">
        <v>957</v>
      </c>
      <c r="K299" s="1526">
        <v>2.5000000000000001E-2</v>
      </c>
      <c r="L299" s="1525">
        <v>1000</v>
      </c>
      <c r="M299" s="1525">
        <v>416</v>
      </c>
      <c r="N299" s="1528">
        <f t="shared" si="12"/>
        <v>0.41599999999999998</v>
      </c>
      <c r="O299" s="1407"/>
      <c r="P299" s="1529"/>
      <c r="Q299" s="319"/>
      <c r="R299" s="319"/>
      <c r="S299" s="319"/>
      <c r="T299" s="319"/>
      <c r="U299" s="319"/>
      <c r="V299" s="319"/>
    </row>
    <row r="300" spans="1:22" s="82" customFormat="1">
      <c r="A300" s="266" t="s">
        <v>37</v>
      </c>
      <c r="B300" s="266" t="s">
        <v>37</v>
      </c>
      <c r="C300" s="1520">
        <v>2014</v>
      </c>
      <c r="D300" s="1521" t="s">
        <v>939</v>
      </c>
      <c r="E300" s="1520">
        <v>2</v>
      </c>
      <c r="F300" s="1522" t="s">
        <v>81</v>
      </c>
      <c r="G300" s="1522" t="s">
        <v>685</v>
      </c>
      <c r="H300" s="1523" t="s">
        <v>956</v>
      </c>
      <c r="I300" s="1524" t="s">
        <v>95</v>
      </c>
      <c r="J300" s="1525" t="s">
        <v>957</v>
      </c>
      <c r="K300" s="1526">
        <v>2.5000000000000001E-2</v>
      </c>
      <c r="L300" s="1525">
        <v>1000</v>
      </c>
      <c r="M300" s="1525">
        <v>410</v>
      </c>
      <c r="N300" s="1528">
        <f t="shared" si="12"/>
        <v>0.41</v>
      </c>
      <c r="O300" s="1407"/>
      <c r="P300" s="1529"/>
      <c r="Q300" s="319"/>
      <c r="R300" s="319"/>
      <c r="S300" s="319"/>
      <c r="T300" s="319"/>
      <c r="U300" s="319"/>
      <c r="V300" s="319"/>
    </row>
    <row r="301" spans="1:22" s="82" customFormat="1">
      <c r="A301" s="266" t="s">
        <v>37</v>
      </c>
      <c r="B301" s="266" t="s">
        <v>37</v>
      </c>
      <c r="C301" s="1520">
        <v>2014</v>
      </c>
      <c r="D301" s="1521" t="s">
        <v>939</v>
      </c>
      <c r="E301" s="1520">
        <v>2</v>
      </c>
      <c r="F301" s="1522" t="s">
        <v>81</v>
      </c>
      <c r="G301" s="1522" t="s">
        <v>685</v>
      </c>
      <c r="H301" s="1523" t="s">
        <v>956</v>
      </c>
      <c r="I301" s="1524" t="s">
        <v>96</v>
      </c>
      <c r="J301" s="1525" t="s">
        <v>957</v>
      </c>
      <c r="K301" s="1526">
        <v>2.5000000000000001E-2</v>
      </c>
      <c r="L301" s="1525">
        <v>1000</v>
      </c>
      <c r="M301" s="1525">
        <v>410</v>
      </c>
      <c r="N301" s="1528">
        <f t="shared" si="12"/>
        <v>0.41</v>
      </c>
      <c r="O301" s="1407"/>
      <c r="P301" s="1529"/>
      <c r="Q301" s="319"/>
      <c r="R301" s="319"/>
      <c r="S301" s="319"/>
      <c r="T301" s="319"/>
      <c r="U301" s="319"/>
      <c r="V301" s="319"/>
    </row>
    <row r="302" spans="1:22" s="82" customFormat="1">
      <c r="A302" s="266" t="s">
        <v>37</v>
      </c>
      <c r="B302" s="266" t="s">
        <v>37</v>
      </c>
      <c r="C302" s="1520">
        <v>2014</v>
      </c>
      <c r="D302" s="1530" t="s">
        <v>791</v>
      </c>
      <c r="E302" s="1520">
        <v>2</v>
      </c>
      <c r="F302" s="1522" t="s">
        <v>81</v>
      </c>
      <c r="G302" s="1522" t="s">
        <v>685</v>
      </c>
      <c r="H302" s="1523" t="s">
        <v>956</v>
      </c>
      <c r="I302" s="1524" t="s">
        <v>958</v>
      </c>
      <c r="J302" s="1525" t="s">
        <v>957</v>
      </c>
      <c r="K302" s="1526">
        <v>2.5000000000000001E-2</v>
      </c>
      <c r="L302" s="1525">
        <v>400</v>
      </c>
      <c r="M302" s="1525">
        <v>341</v>
      </c>
      <c r="N302" s="1528">
        <f t="shared" si="12"/>
        <v>0.85250000000000004</v>
      </c>
      <c r="O302" s="1407"/>
      <c r="P302" s="1529"/>
      <c r="Q302" s="319"/>
      <c r="R302" s="319"/>
      <c r="S302" s="319"/>
      <c r="T302" s="319"/>
      <c r="U302" s="319"/>
      <c r="V302" s="319"/>
    </row>
    <row r="303" spans="1:22" s="82" customFormat="1">
      <c r="A303" s="266" t="s">
        <v>37</v>
      </c>
      <c r="B303" s="266" t="s">
        <v>37</v>
      </c>
      <c r="C303" s="1520">
        <v>2014</v>
      </c>
      <c r="D303" s="1530" t="s">
        <v>791</v>
      </c>
      <c r="E303" s="1520">
        <v>2</v>
      </c>
      <c r="F303" s="1522" t="s">
        <v>81</v>
      </c>
      <c r="G303" s="1522" t="s">
        <v>685</v>
      </c>
      <c r="H303" s="1523" t="s">
        <v>956</v>
      </c>
      <c r="I303" s="1524" t="s">
        <v>94</v>
      </c>
      <c r="J303" s="1525" t="s">
        <v>957</v>
      </c>
      <c r="K303" s="1526">
        <v>2.5000000000000001E-2</v>
      </c>
      <c r="L303" s="1525">
        <v>400</v>
      </c>
      <c r="M303" s="1525">
        <v>341</v>
      </c>
      <c r="N303" s="1528">
        <f t="shared" si="12"/>
        <v>0.85250000000000004</v>
      </c>
      <c r="O303" s="1407"/>
      <c r="P303" s="1529"/>
      <c r="Q303" s="319"/>
      <c r="R303" s="319"/>
      <c r="S303" s="319"/>
      <c r="T303" s="319"/>
      <c r="U303" s="319"/>
      <c r="V303" s="319"/>
    </row>
    <row r="304" spans="1:22" s="82" customFormat="1">
      <c r="A304" s="266" t="s">
        <v>37</v>
      </c>
      <c r="B304" s="266" t="s">
        <v>37</v>
      </c>
      <c r="C304" s="1520">
        <v>2014</v>
      </c>
      <c r="D304" s="1530" t="s">
        <v>791</v>
      </c>
      <c r="E304" s="1520">
        <v>2</v>
      </c>
      <c r="F304" s="1522" t="s">
        <v>81</v>
      </c>
      <c r="G304" s="1522" t="s">
        <v>685</v>
      </c>
      <c r="H304" s="1523" t="s">
        <v>956</v>
      </c>
      <c r="I304" s="1524" t="s">
        <v>95</v>
      </c>
      <c r="J304" s="1525" t="s">
        <v>957</v>
      </c>
      <c r="K304" s="1526">
        <v>2.5000000000000001E-2</v>
      </c>
      <c r="L304" s="1525">
        <v>400</v>
      </c>
      <c r="M304" s="1525">
        <v>307</v>
      </c>
      <c r="N304" s="1528">
        <f t="shared" si="12"/>
        <v>0.76749999999999996</v>
      </c>
      <c r="O304" s="1407"/>
      <c r="P304" s="1529"/>
      <c r="Q304" s="319"/>
      <c r="R304" s="319"/>
      <c r="S304" s="319"/>
      <c r="T304" s="319"/>
      <c r="U304" s="319"/>
      <c r="V304" s="319"/>
    </row>
    <row r="305" spans="1:22" s="82" customFormat="1">
      <c r="A305" s="266" t="s">
        <v>37</v>
      </c>
      <c r="B305" s="266" t="s">
        <v>37</v>
      </c>
      <c r="C305" s="1520">
        <v>2014</v>
      </c>
      <c r="D305" s="1530" t="s">
        <v>791</v>
      </c>
      <c r="E305" s="1520">
        <v>2</v>
      </c>
      <c r="F305" s="1522" t="s">
        <v>81</v>
      </c>
      <c r="G305" s="1522" t="s">
        <v>685</v>
      </c>
      <c r="H305" s="1523" t="s">
        <v>956</v>
      </c>
      <c r="I305" s="1524" t="s">
        <v>96</v>
      </c>
      <c r="J305" s="1525" t="s">
        <v>957</v>
      </c>
      <c r="K305" s="1526">
        <v>2.5000000000000001E-2</v>
      </c>
      <c r="L305" s="1525">
        <v>400</v>
      </c>
      <c r="M305" s="1525">
        <v>341</v>
      </c>
      <c r="N305" s="1528">
        <f t="shared" si="12"/>
        <v>0.85250000000000004</v>
      </c>
      <c r="O305" s="1407"/>
      <c r="P305" s="1529"/>
      <c r="Q305" s="319"/>
      <c r="R305" s="319"/>
      <c r="S305" s="319"/>
      <c r="T305" s="319"/>
      <c r="U305" s="319"/>
      <c r="V305" s="319"/>
    </row>
    <row r="306" spans="1:22" s="82" customFormat="1">
      <c r="A306" s="266" t="s">
        <v>37</v>
      </c>
      <c r="B306" s="266" t="s">
        <v>37</v>
      </c>
      <c r="C306" s="1520">
        <v>2014</v>
      </c>
      <c r="D306" s="1521" t="s">
        <v>792</v>
      </c>
      <c r="E306" s="1520">
        <v>2</v>
      </c>
      <c r="F306" s="1522" t="s">
        <v>81</v>
      </c>
      <c r="G306" s="1522" t="s">
        <v>685</v>
      </c>
      <c r="H306" s="1523" t="s">
        <v>956</v>
      </c>
      <c r="I306" s="1524" t="s">
        <v>958</v>
      </c>
      <c r="J306" s="1525" t="s">
        <v>957</v>
      </c>
      <c r="K306" s="1526">
        <v>2.5000000000000001E-2</v>
      </c>
      <c r="L306" s="1525">
        <v>400</v>
      </c>
      <c r="M306" s="1525">
        <v>544</v>
      </c>
      <c r="N306" s="1528">
        <f t="shared" si="12"/>
        <v>1.36</v>
      </c>
      <c r="O306" s="1407"/>
      <c r="P306" s="1529"/>
      <c r="Q306" s="319"/>
      <c r="R306" s="319"/>
      <c r="S306" s="319"/>
      <c r="T306" s="319"/>
      <c r="U306" s="319"/>
      <c r="V306" s="319"/>
    </row>
    <row r="307" spans="1:22" s="82" customFormat="1">
      <c r="A307" s="266" t="s">
        <v>37</v>
      </c>
      <c r="B307" s="266" t="s">
        <v>37</v>
      </c>
      <c r="C307" s="1520">
        <v>2014</v>
      </c>
      <c r="D307" s="1521" t="s">
        <v>792</v>
      </c>
      <c r="E307" s="1520">
        <v>2</v>
      </c>
      <c r="F307" s="1522" t="s">
        <v>81</v>
      </c>
      <c r="G307" s="1522" t="s">
        <v>685</v>
      </c>
      <c r="H307" s="1523" t="s">
        <v>956</v>
      </c>
      <c r="I307" s="1524" t="s">
        <v>94</v>
      </c>
      <c r="J307" s="1525" t="s">
        <v>957</v>
      </c>
      <c r="K307" s="1526">
        <v>2.5000000000000001E-2</v>
      </c>
      <c r="L307" s="1525">
        <v>400</v>
      </c>
      <c r="M307" s="1525">
        <v>621</v>
      </c>
      <c r="N307" s="1528">
        <f t="shared" si="12"/>
        <v>1.5525</v>
      </c>
      <c r="O307" s="1407"/>
      <c r="P307" s="1529"/>
      <c r="Q307" s="319"/>
      <c r="R307" s="319"/>
      <c r="S307" s="319"/>
      <c r="T307" s="319"/>
      <c r="U307" s="319"/>
      <c r="V307" s="319"/>
    </row>
    <row r="308" spans="1:22" s="82" customFormat="1">
      <c r="A308" s="266" t="s">
        <v>37</v>
      </c>
      <c r="B308" s="266" t="s">
        <v>37</v>
      </c>
      <c r="C308" s="1520">
        <v>2014</v>
      </c>
      <c r="D308" s="1521" t="s">
        <v>792</v>
      </c>
      <c r="E308" s="1520">
        <v>2</v>
      </c>
      <c r="F308" s="1522" t="s">
        <v>81</v>
      </c>
      <c r="G308" s="1522" t="s">
        <v>685</v>
      </c>
      <c r="H308" s="1523" t="s">
        <v>956</v>
      </c>
      <c r="I308" s="1524" t="s">
        <v>95</v>
      </c>
      <c r="J308" s="1525" t="s">
        <v>957</v>
      </c>
      <c r="K308" s="1526">
        <v>2.5000000000000001E-2</v>
      </c>
      <c r="L308" s="1525">
        <v>400</v>
      </c>
      <c r="M308" s="1525">
        <v>602</v>
      </c>
      <c r="N308" s="1528">
        <f t="shared" si="12"/>
        <v>1.5049999999999999</v>
      </c>
      <c r="O308" s="1407"/>
      <c r="P308" s="1529"/>
      <c r="Q308" s="319"/>
      <c r="R308" s="319"/>
      <c r="S308" s="319"/>
      <c r="T308" s="319"/>
      <c r="U308" s="319"/>
      <c r="V308" s="319"/>
    </row>
    <row r="309" spans="1:22" s="82" customFormat="1">
      <c r="A309" s="266" t="s">
        <v>37</v>
      </c>
      <c r="B309" s="266" t="s">
        <v>37</v>
      </c>
      <c r="C309" s="1520">
        <v>2014</v>
      </c>
      <c r="D309" s="1521" t="s">
        <v>792</v>
      </c>
      <c r="E309" s="1520">
        <v>2</v>
      </c>
      <c r="F309" s="1522" t="s">
        <v>81</v>
      </c>
      <c r="G309" s="1522" t="s">
        <v>685</v>
      </c>
      <c r="H309" s="1523" t="s">
        <v>956</v>
      </c>
      <c r="I309" s="1524" t="s">
        <v>96</v>
      </c>
      <c r="J309" s="1525" t="s">
        <v>957</v>
      </c>
      <c r="K309" s="1526">
        <v>2.5000000000000001E-2</v>
      </c>
      <c r="L309" s="1525">
        <v>400</v>
      </c>
      <c r="M309" s="1525">
        <v>621</v>
      </c>
      <c r="N309" s="1528">
        <f t="shared" si="12"/>
        <v>1.5525</v>
      </c>
      <c r="O309" s="1407"/>
      <c r="P309" s="1529"/>
      <c r="Q309" s="319"/>
      <c r="R309" s="319"/>
      <c r="S309" s="319"/>
      <c r="T309" s="319"/>
      <c r="U309" s="319"/>
      <c r="V309" s="319"/>
    </row>
    <row r="310" spans="1:22" s="1496" customFormat="1">
      <c r="A310" s="266" t="s">
        <v>37</v>
      </c>
      <c r="B310" s="266" t="s">
        <v>37</v>
      </c>
      <c r="C310" s="1520">
        <v>2014</v>
      </c>
      <c r="D310" s="1521" t="s">
        <v>814</v>
      </c>
      <c r="E310" s="1520">
        <v>1</v>
      </c>
      <c r="F310" s="1522" t="s">
        <v>81</v>
      </c>
      <c r="G310" s="1522" t="s">
        <v>685</v>
      </c>
      <c r="H310" s="1523" t="s">
        <v>956</v>
      </c>
      <c r="I310" s="1524" t="s">
        <v>94</v>
      </c>
      <c r="J310" s="1525" t="s">
        <v>957</v>
      </c>
      <c r="K310" s="1526">
        <v>2.5000000000000001E-2</v>
      </c>
      <c r="L310" s="1525" t="s">
        <v>1026</v>
      </c>
      <c r="M310" s="1525">
        <v>0</v>
      </c>
      <c r="N310" s="1528">
        <v>0</v>
      </c>
      <c r="O310" s="1407" t="s">
        <v>2092</v>
      </c>
      <c r="P310" s="1531"/>
    </row>
    <row r="311" spans="1:22" s="1496" customFormat="1">
      <c r="A311" s="266" t="s">
        <v>37</v>
      </c>
      <c r="B311" s="266" t="s">
        <v>37</v>
      </c>
      <c r="C311" s="1520">
        <v>2014</v>
      </c>
      <c r="D311" s="1521" t="s">
        <v>814</v>
      </c>
      <c r="E311" s="1520">
        <v>1</v>
      </c>
      <c r="F311" s="1522" t="s">
        <v>81</v>
      </c>
      <c r="G311" s="1522" t="s">
        <v>685</v>
      </c>
      <c r="H311" s="1523" t="s">
        <v>956</v>
      </c>
      <c r="I311" s="1524" t="s">
        <v>95</v>
      </c>
      <c r="J311" s="1525" t="s">
        <v>957</v>
      </c>
      <c r="K311" s="1526">
        <v>2.5000000000000001E-2</v>
      </c>
      <c r="L311" s="1525" t="s">
        <v>1026</v>
      </c>
      <c r="M311" s="1525">
        <v>0</v>
      </c>
      <c r="N311" s="1528">
        <v>0</v>
      </c>
      <c r="O311" s="1407" t="s">
        <v>2092</v>
      </c>
      <c r="P311" s="1531"/>
    </row>
    <row r="312" spans="1:22" s="1496" customFormat="1">
      <c r="A312" s="266" t="s">
        <v>37</v>
      </c>
      <c r="B312" s="266" t="s">
        <v>37</v>
      </c>
      <c r="C312" s="1520">
        <v>2014</v>
      </c>
      <c r="D312" s="1521" t="s">
        <v>814</v>
      </c>
      <c r="E312" s="1520">
        <v>1</v>
      </c>
      <c r="F312" s="1522" t="s">
        <v>81</v>
      </c>
      <c r="G312" s="1522" t="s">
        <v>685</v>
      </c>
      <c r="H312" s="1523" t="s">
        <v>956</v>
      </c>
      <c r="I312" s="1524" t="s">
        <v>96</v>
      </c>
      <c r="J312" s="1525" t="s">
        <v>957</v>
      </c>
      <c r="K312" s="1526">
        <v>2.5000000000000001E-2</v>
      </c>
      <c r="L312" s="1525" t="s">
        <v>1026</v>
      </c>
      <c r="M312" s="1525">
        <v>0</v>
      </c>
      <c r="N312" s="1528">
        <v>0</v>
      </c>
      <c r="O312" s="1407" t="s">
        <v>2092</v>
      </c>
      <c r="P312" s="1531"/>
    </row>
    <row r="313" spans="1:22" s="70" customFormat="1" ht="13.5" customHeight="1">
      <c r="A313" s="779" t="s">
        <v>37</v>
      </c>
      <c r="B313" s="522" t="s">
        <v>37</v>
      </c>
      <c r="C313" s="1532">
        <v>2014</v>
      </c>
      <c r="D313" s="1136" t="s">
        <v>2095</v>
      </c>
      <c r="E313" s="779" t="s">
        <v>400</v>
      </c>
      <c r="F313" s="1533" t="s">
        <v>22</v>
      </c>
      <c r="G313" s="781" t="s">
        <v>1021</v>
      </c>
      <c r="H313" s="522" t="s">
        <v>906</v>
      </c>
      <c r="I313" s="1534" t="s">
        <v>94</v>
      </c>
      <c r="J313" s="522" t="s">
        <v>1872</v>
      </c>
      <c r="K313" s="522" t="s">
        <v>400</v>
      </c>
      <c r="L313" s="1535">
        <v>50</v>
      </c>
      <c r="M313" s="779">
        <v>217</v>
      </c>
      <c r="N313" s="1322">
        <f>M313/L313</f>
        <v>4.34</v>
      </c>
      <c r="O313" s="683"/>
    </row>
    <row r="314" spans="1:22" s="70" customFormat="1" ht="13.5" customHeight="1">
      <c r="A314" s="779" t="s">
        <v>37</v>
      </c>
      <c r="B314" s="522" t="s">
        <v>37</v>
      </c>
      <c r="C314" s="1532">
        <v>2014</v>
      </c>
      <c r="D314" s="1136" t="s">
        <v>2095</v>
      </c>
      <c r="E314" s="779" t="s">
        <v>400</v>
      </c>
      <c r="F314" s="1533" t="s">
        <v>22</v>
      </c>
      <c r="G314" s="781" t="s">
        <v>1021</v>
      </c>
      <c r="H314" s="522" t="s">
        <v>906</v>
      </c>
      <c r="I314" s="1534" t="s">
        <v>95</v>
      </c>
      <c r="J314" s="522" t="s">
        <v>1872</v>
      </c>
      <c r="K314" s="522" t="s">
        <v>400</v>
      </c>
      <c r="L314" s="1535">
        <v>50</v>
      </c>
      <c r="M314" s="779">
        <v>87</v>
      </c>
      <c r="N314" s="1322">
        <f>M314/L314</f>
        <v>1.74</v>
      </c>
      <c r="O314" s="683"/>
    </row>
    <row r="315" spans="1:22" s="1496" customFormat="1" ht="13.5" customHeight="1">
      <c r="A315" s="779" t="s">
        <v>37</v>
      </c>
      <c r="B315" s="522" t="s">
        <v>37</v>
      </c>
      <c r="C315" s="1532">
        <v>2014</v>
      </c>
      <c r="D315" s="1136" t="s">
        <v>2095</v>
      </c>
      <c r="E315" s="779" t="s">
        <v>400</v>
      </c>
      <c r="F315" s="1533" t="s">
        <v>22</v>
      </c>
      <c r="G315" s="781" t="s">
        <v>1021</v>
      </c>
      <c r="H315" s="522" t="s">
        <v>906</v>
      </c>
      <c r="I315" s="1534" t="s">
        <v>96</v>
      </c>
      <c r="J315" s="522" t="s">
        <v>1872</v>
      </c>
      <c r="K315" s="522" t="s">
        <v>400</v>
      </c>
      <c r="L315" s="1535">
        <v>50</v>
      </c>
      <c r="M315" s="779">
        <v>87</v>
      </c>
      <c r="N315" s="1322">
        <f t="shared" ref="N315:N324" si="13">M315/L315</f>
        <v>1.74</v>
      </c>
      <c r="O315" s="683"/>
      <c r="P315" s="70"/>
    </row>
    <row r="316" spans="1:22" s="1496" customFormat="1" ht="13.5" customHeight="1">
      <c r="A316" s="779" t="s">
        <v>37</v>
      </c>
      <c r="B316" s="522" t="s">
        <v>37</v>
      </c>
      <c r="C316" s="1532">
        <v>2014</v>
      </c>
      <c r="D316" s="813" t="s">
        <v>1701</v>
      </c>
      <c r="E316" s="779" t="s">
        <v>400</v>
      </c>
      <c r="F316" s="1533" t="s">
        <v>22</v>
      </c>
      <c r="G316" s="781" t="s">
        <v>1021</v>
      </c>
      <c r="H316" s="522" t="s">
        <v>906</v>
      </c>
      <c r="I316" s="1534" t="s">
        <v>94</v>
      </c>
      <c r="J316" s="522" t="s">
        <v>1872</v>
      </c>
      <c r="K316" s="522" t="s">
        <v>400</v>
      </c>
      <c r="L316" s="1535">
        <v>50</v>
      </c>
      <c r="M316" s="779">
        <v>258</v>
      </c>
      <c r="N316" s="1322">
        <f t="shared" si="13"/>
        <v>5.16</v>
      </c>
      <c r="O316" s="683"/>
      <c r="P316" s="70"/>
    </row>
    <row r="317" spans="1:22" s="1496" customFormat="1" ht="13.5" customHeight="1">
      <c r="A317" s="779" t="s">
        <v>37</v>
      </c>
      <c r="B317" s="522" t="s">
        <v>37</v>
      </c>
      <c r="C317" s="1532">
        <v>2014</v>
      </c>
      <c r="D317" s="813" t="s">
        <v>1701</v>
      </c>
      <c r="E317" s="522" t="s">
        <v>400</v>
      </c>
      <c r="F317" s="1533" t="s">
        <v>22</v>
      </c>
      <c r="G317" s="781" t="s">
        <v>1021</v>
      </c>
      <c r="H317" s="522" t="s">
        <v>906</v>
      </c>
      <c r="I317" s="1534" t="s">
        <v>95</v>
      </c>
      <c r="J317" s="522" t="s">
        <v>1872</v>
      </c>
      <c r="K317" s="522" t="s">
        <v>400</v>
      </c>
      <c r="L317" s="1535">
        <v>50</v>
      </c>
      <c r="M317" s="779">
        <v>96</v>
      </c>
      <c r="N317" s="1322">
        <f t="shared" si="13"/>
        <v>1.92</v>
      </c>
      <c r="O317" s="683"/>
      <c r="P317" s="70"/>
    </row>
    <row r="318" spans="1:22" s="1496" customFormat="1" ht="13.5" customHeight="1">
      <c r="A318" s="779" t="s">
        <v>37</v>
      </c>
      <c r="B318" s="522" t="s">
        <v>37</v>
      </c>
      <c r="C318" s="1532">
        <v>2014</v>
      </c>
      <c r="D318" s="813" t="s">
        <v>1701</v>
      </c>
      <c r="E318" s="522" t="s">
        <v>400</v>
      </c>
      <c r="F318" s="1533" t="s">
        <v>22</v>
      </c>
      <c r="G318" s="781" t="s">
        <v>1021</v>
      </c>
      <c r="H318" s="522" t="s">
        <v>906</v>
      </c>
      <c r="I318" s="1534" t="s">
        <v>96</v>
      </c>
      <c r="J318" s="522" t="s">
        <v>1872</v>
      </c>
      <c r="K318" s="522" t="s">
        <v>400</v>
      </c>
      <c r="L318" s="1535">
        <v>50</v>
      </c>
      <c r="M318" s="779">
        <v>96</v>
      </c>
      <c r="N318" s="1322">
        <f t="shared" si="13"/>
        <v>1.92</v>
      </c>
      <c r="O318" s="683"/>
      <c r="P318" s="70"/>
    </row>
    <row r="319" spans="1:22" s="1496" customFormat="1" ht="13.5" customHeight="1">
      <c r="A319" s="779" t="s">
        <v>37</v>
      </c>
      <c r="B319" s="779" t="s">
        <v>1873</v>
      </c>
      <c r="C319" s="1532">
        <v>2014</v>
      </c>
      <c r="D319" s="1136" t="s">
        <v>1866</v>
      </c>
      <c r="E319" s="522">
        <v>2</v>
      </c>
      <c r="F319" s="1533" t="s">
        <v>22</v>
      </c>
      <c r="G319" s="781" t="s">
        <v>1021</v>
      </c>
      <c r="H319" s="522" t="s">
        <v>906</v>
      </c>
      <c r="I319" s="1534" t="s">
        <v>958</v>
      </c>
      <c r="J319" s="522" t="s">
        <v>1872</v>
      </c>
      <c r="K319" s="522">
        <v>2.5000000000000001E-2</v>
      </c>
      <c r="L319" s="1535">
        <v>46</v>
      </c>
      <c r="M319" s="779">
        <v>125</v>
      </c>
      <c r="N319" s="1322">
        <f t="shared" si="13"/>
        <v>2.7173913043478262</v>
      </c>
      <c r="O319" s="683"/>
      <c r="P319" s="70"/>
    </row>
    <row r="320" spans="1:22" s="1496" customFormat="1" ht="13.5" customHeight="1">
      <c r="A320" s="779" t="s">
        <v>37</v>
      </c>
      <c r="B320" s="779" t="s">
        <v>1873</v>
      </c>
      <c r="C320" s="1532">
        <v>2014</v>
      </c>
      <c r="D320" s="1136" t="s">
        <v>1866</v>
      </c>
      <c r="E320" s="522">
        <v>2</v>
      </c>
      <c r="F320" s="1533" t="s">
        <v>22</v>
      </c>
      <c r="G320" s="781" t="s">
        <v>1021</v>
      </c>
      <c r="H320" s="522" t="s">
        <v>906</v>
      </c>
      <c r="I320" s="1534" t="s">
        <v>94</v>
      </c>
      <c r="J320" s="522" t="s">
        <v>1872</v>
      </c>
      <c r="K320" s="522">
        <v>2.5000000000000001E-2</v>
      </c>
      <c r="L320" s="1535">
        <v>46</v>
      </c>
      <c r="M320" s="779">
        <v>453</v>
      </c>
      <c r="N320" s="1322">
        <f t="shared" si="13"/>
        <v>9.8478260869565215</v>
      </c>
      <c r="O320" s="683"/>
      <c r="P320" s="70"/>
    </row>
    <row r="321" spans="1:16" s="1496" customFormat="1" ht="13.5" customHeight="1">
      <c r="A321" s="779" t="s">
        <v>37</v>
      </c>
      <c r="B321" s="779" t="s">
        <v>1873</v>
      </c>
      <c r="C321" s="1532">
        <v>2014</v>
      </c>
      <c r="D321" s="1136" t="s">
        <v>1866</v>
      </c>
      <c r="E321" s="522">
        <v>2</v>
      </c>
      <c r="F321" s="1533" t="s">
        <v>22</v>
      </c>
      <c r="G321" s="781" t="s">
        <v>1021</v>
      </c>
      <c r="H321" s="522" t="s">
        <v>906</v>
      </c>
      <c r="I321" s="1534" t="s">
        <v>95</v>
      </c>
      <c r="J321" s="522" t="s">
        <v>1872</v>
      </c>
      <c r="K321" s="522">
        <v>2.5000000000000001E-2</v>
      </c>
      <c r="L321" s="1535">
        <v>46</v>
      </c>
      <c r="M321" s="779">
        <v>124</v>
      </c>
      <c r="N321" s="1322">
        <f t="shared" si="13"/>
        <v>2.6956521739130435</v>
      </c>
      <c r="O321" s="683"/>
      <c r="P321" s="70"/>
    </row>
    <row r="322" spans="1:16" s="1496" customFormat="1" ht="13.5" customHeight="1">
      <c r="A322" s="779" t="s">
        <v>37</v>
      </c>
      <c r="B322" s="779" t="s">
        <v>1873</v>
      </c>
      <c r="C322" s="1532">
        <v>2014</v>
      </c>
      <c r="D322" s="1136" t="s">
        <v>1866</v>
      </c>
      <c r="E322" s="522">
        <v>2</v>
      </c>
      <c r="F322" s="1533" t="s">
        <v>22</v>
      </c>
      <c r="G322" s="781" t="s">
        <v>1021</v>
      </c>
      <c r="H322" s="522" t="s">
        <v>906</v>
      </c>
      <c r="I322" s="1534" t="s">
        <v>96</v>
      </c>
      <c r="J322" s="522" t="s">
        <v>1872</v>
      </c>
      <c r="K322" s="522">
        <v>2.5000000000000001E-2</v>
      </c>
      <c r="L322" s="1535">
        <v>46</v>
      </c>
      <c r="M322" s="779">
        <v>124</v>
      </c>
      <c r="N322" s="1322">
        <f t="shared" si="13"/>
        <v>2.6956521739130435</v>
      </c>
      <c r="O322" s="683"/>
      <c r="P322" s="70"/>
    </row>
    <row r="323" spans="1:16" s="1496" customFormat="1" ht="13.5" customHeight="1">
      <c r="A323" s="779" t="s">
        <v>37</v>
      </c>
      <c r="B323" s="779" t="s">
        <v>1873</v>
      </c>
      <c r="C323" s="1532">
        <v>2014</v>
      </c>
      <c r="D323" s="1136" t="s">
        <v>669</v>
      </c>
      <c r="E323" s="522">
        <v>2</v>
      </c>
      <c r="F323" s="1533" t="s">
        <v>22</v>
      </c>
      <c r="G323" s="781" t="s">
        <v>1021</v>
      </c>
      <c r="H323" s="522" t="s">
        <v>906</v>
      </c>
      <c r="I323" s="1534" t="s">
        <v>958</v>
      </c>
      <c r="J323" s="522" t="s">
        <v>1872</v>
      </c>
      <c r="K323" s="522">
        <v>2.5000000000000001E-2</v>
      </c>
      <c r="L323" s="1535">
        <v>50</v>
      </c>
      <c r="M323" s="779">
        <v>231</v>
      </c>
      <c r="N323" s="1322">
        <f t="shared" si="13"/>
        <v>4.62</v>
      </c>
      <c r="O323" s="683"/>
      <c r="P323" s="70"/>
    </row>
    <row r="324" spans="1:16" s="1496" customFormat="1" ht="13.5" customHeight="1">
      <c r="A324" s="779" t="s">
        <v>37</v>
      </c>
      <c r="B324" s="779" t="s">
        <v>1873</v>
      </c>
      <c r="C324" s="1532">
        <v>2014</v>
      </c>
      <c r="D324" s="1136" t="s">
        <v>669</v>
      </c>
      <c r="E324" s="522">
        <v>2</v>
      </c>
      <c r="F324" s="1533" t="s">
        <v>22</v>
      </c>
      <c r="G324" s="781" t="s">
        <v>1021</v>
      </c>
      <c r="H324" s="522" t="s">
        <v>906</v>
      </c>
      <c r="I324" s="1534" t="s">
        <v>94</v>
      </c>
      <c r="J324" s="522" t="s">
        <v>1872</v>
      </c>
      <c r="K324" s="522">
        <v>2.5000000000000001E-2</v>
      </c>
      <c r="L324" s="1535">
        <v>50</v>
      </c>
      <c r="M324" s="779">
        <v>752</v>
      </c>
      <c r="N324" s="1322">
        <f t="shared" si="13"/>
        <v>15.04</v>
      </c>
      <c r="O324" s="683"/>
      <c r="P324" s="70"/>
    </row>
    <row r="325" spans="1:16" ht="13.5" customHeight="1">
      <c r="A325" s="779" t="s">
        <v>37</v>
      </c>
      <c r="B325" s="779" t="s">
        <v>1873</v>
      </c>
      <c r="C325" s="1532">
        <v>2014</v>
      </c>
      <c r="D325" s="1536" t="s">
        <v>669</v>
      </c>
      <c r="E325" s="522">
        <v>2</v>
      </c>
      <c r="F325" s="695" t="s">
        <v>22</v>
      </c>
      <c r="G325" s="781" t="s">
        <v>1021</v>
      </c>
      <c r="H325" s="522" t="s">
        <v>906</v>
      </c>
      <c r="I325" s="1534" t="s">
        <v>95</v>
      </c>
      <c r="J325" s="522" t="s">
        <v>1872</v>
      </c>
      <c r="K325" s="522">
        <v>2.5000000000000001E-2</v>
      </c>
      <c r="L325" s="692">
        <v>50</v>
      </c>
      <c r="M325" s="779">
        <v>233</v>
      </c>
      <c r="N325" s="1322">
        <f t="shared" ref="N325:N380" si="14">M325/L325</f>
        <v>4.66</v>
      </c>
      <c r="O325" s="683"/>
      <c r="P325" s="36"/>
    </row>
    <row r="326" spans="1:16" ht="13.5" customHeight="1">
      <c r="A326" s="779" t="s">
        <v>37</v>
      </c>
      <c r="B326" s="779" t="s">
        <v>1873</v>
      </c>
      <c r="C326" s="1532">
        <v>2014</v>
      </c>
      <c r="D326" s="1536" t="s">
        <v>669</v>
      </c>
      <c r="E326" s="522">
        <v>2</v>
      </c>
      <c r="F326" s="695" t="s">
        <v>22</v>
      </c>
      <c r="G326" s="781" t="s">
        <v>1021</v>
      </c>
      <c r="H326" s="522" t="s">
        <v>906</v>
      </c>
      <c r="I326" s="1534" t="s">
        <v>96</v>
      </c>
      <c r="J326" s="522" t="s">
        <v>1872</v>
      </c>
      <c r="K326" s="522">
        <v>2.5000000000000001E-2</v>
      </c>
      <c r="L326" s="692">
        <v>50</v>
      </c>
      <c r="M326" s="779">
        <v>233</v>
      </c>
      <c r="N326" s="1322">
        <f t="shared" si="14"/>
        <v>4.66</v>
      </c>
      <c r="O326" s="1323"/>
    </row>
    <row r="327" spans="1:16" ht="13.5" customHeight="1">
      <c r="A327" s="779" t="s">
        <v>37</v>
      </c>
      <c r="B327" s="779" t="s">
        <v>1873</v>
      </c>
      <c r="C327" s="1532">
        <v>2014</v>
      </c>
      <c r="D327" s="1536" t="s">
        <v>676</v>
      </c>
      <c r="E327" s="381">
        <v>1</v>
      </c>
      <c r="F327" s="695" t="s">
        <v>22</v>
      </c>
      <c r="G327" s="781" t="s">
        <v>1021</v>
      </c>
      <c r="H327" s="522" t="s">
        <v>906</v>
      </c>
      <c r="I327" s="1534" t="s">
        <v>958</v>
      </c>
      <c r="J327" s="522" t="s">
        <v>1872</v>
      </c>
      <c r="K327" s="522">
        <v>2.5000000000000001E-2</v>
      </c>
      <c r="L327" s="692">
        <v>270</v>
      </c>
      <c r="M327" s="779">
        <v>136</v>
      </c>
      <c r="N327" s="1322">
        <f t="shared" si="14"/>
        <v>0.50370370370370365</v>
      </c>
      <c r="O327" s="1323" t="s">
        <v>1874</v>
      </c>
    </row>
    <row r="328" spans="1:16" ht="13.5" customHeight="1">
      <c r="A328" s="779" t="s">
        <v>37</v>
      </c>
      <c r="B328" s="779" t="s">
        <v>1873</v>
      </c>
      <c r="C328" s="1532">
        <v>2014</v>
      </c>
      <c r="D328" s="1536" t="s">
        <v>676</v>
      </c>
      <c r="E328" s="381">
        <v>1</v>
      </c>
      <c r="F328" s="695" t="s">
        <v>22</v>
      </c>
      <c r="G328" s="781" t="s">
        <v>1021</v>
      </c>
      <c r="H328" s="522" t="s">
        <v>906</v>
      </c>
      <c r="I328" s="1534" t="s">
        <v>94</v>
      </c>
      <c r="J328" s="522" t="s">
        <v>1872</v>
      </c>
      <c r="K328" s="522">
        <v>2.5000000000000001E-2</v>
      </c>
      <c r="L328" s="692">
        <v>270</v>
      </c>
      <c r="M328" s="779">
        <v>1863</v>
      </c>
      <c r="N328" s="1322">
        <f t="shared" si="14"/>
        <v>6.9</v>
      </c>
      <c r="O328" s="1323" t="s">
        <v>1874</v>
      </c>
    </row>
    <row r="329" spans="1:16" ht="13.5" customHeight="1">
      <c r="A329" s="779" t="s">
        <v>37</v>
      </c>
      <c r="B329" s="779" t="s">
        <v>1873</v>
      </c>
      <c r="C329" s="1532">
        <v>2014</v>
      </c>
      <c r="D329" s="1536" t="s">
        <v>676</v>
      </c>
      <c r="E329" s="381">
        <v>1</v>
      </c>
      <c r="F329" s="695" t="s">
        <v>22</v>
      </c>
      <c r="G329" s="781" t="s">
        <v>1021</v>
      </c>
      <c r="H329" s="522" t="s">
        <v>906</v>
      </c>
      <c r="I329" s="1534" t="s">
        <v>95</v>
      </c>
      <c r="J329" s="522" t="s">
        <v>1872</v>
      </c>
      <c r="K329" s="522">
        <v>2.5000000000000001E-2</v>
      </c>
      <c r="L329" s="692">
        <v>270</v>
      </c>
      <c r="M329" s="779">
        <v>182</v>
      </c>
      <c r="N329" s="1322">
        <f t="shared" si="14"/>
        <v>0.67407407407407405</v>
      </c>
      <c r="O329" s="1323" t="s">
        <v>1874</v>
      </c>
    </row>
    <row r="330" spans="1:16" ht="13.5" customHeight="1">
      <c r="A330" s="779" t="s">
        <v>37</v>
      </c>
      <c r="B330" s="779" t="s">
        <v>1873</v>
      </c>
      <c r="C330" s="1532">
        <v>2014</v>
      </c>
      <c r="D330" s="1536" t="s">
        <v>676</v>
      </c>
      <c r="E330" s="381">
        <v>1</v>
      </c>
      <c r="F330" s="695" t="s">
        <v>22</v>
      </c>
      <c r="G330" s="781" t="s">
        <v>1021</v>
      </c>
      <c r="H330" s="522" t="s">
        <v>906</v>
      </c>
      <c r="I330" s="1534" t="s">
        <v>96</v>
      </c>
      <c r="J330" s="522" t="s">
        <v>1872</v>
      </c>
      <c r="K330" s="522">
        <v>2.5000000000000001E-2</v>
      </c>
      <c r="L330" s="692">
        <v>270</v>
      </c>
      <c r="M330" s="779">
        <v>793</v>
      </c>
      <c r="N330" s="1322">
        <f t="shared" si="14"/>
        <v>2.9370370370370371</v>
      </c>
      <c r="O330" s="1323" t="s">
        <v>1874</v>
      </c>
    </row>
    <row r="331" spans="1:16" ht="13.5" customHeight="1">
      <c r="A331" s="779" t="s">
        <v>37</v>
      </c>
      <c r="B331" s="779" t="s">
        <v>1873</v>
      </c>
      <c r="C331" s="1532">
        <v>2014</v>
      </c>
      <c r="D331" s="1536" t="s">
        <v>679</v>
      </c>
      <c r="E331" s="381">
        <v>1</v>
      </c>
      <c r="F331" s="695" t="s">
        <v>22</v>
      </c>
      <c r="G331" s="781" t="s">
        <v>1021</v>
      </c>
      <c r="H331" s="522" t="s">
        <v>906</v>
      </c>
      <c r="I331" s="1534" t="s">
        <v>958</v>
      </c>
      <c r="J331" s="522" t="s">
        <v>1872</v>
      </c>
      <c r="K331" s="522">
        <v>2.5000000000000001E-2</v>
      </c>
      <c r="L331" s="692">
        <v>221</v>
      </c>
      <c r="M331" s="779">
        <v>82</v>
      </c>
      <c r="N331" s="1537">
        <f t="shared" si="14"/>
        <v>0.37104072398190047</v>
      </c>
      <c r="O331" s="1323"/>
    </row>
    <row r="332" spans="1:16" ht="13.5" customHeight="1">
      <c r="A332" s="779" t="s">
        <v>37</v>
      </c>
      <c r="B332" s="779" t="s">
        <v>1873</v>
      </c>
      <c r="C332" s="1532">
        <v>2014</v>
      </c>
      <c r="D332" s="1536" t="s">
        <v>679</v>
      </c>
      <c r="E332" s="381">
        <v>1</v>
      </c>
      <c r="F332" s="695" t="s">
        <v>22</v>
      </c>
      <c r="G332" s="781" t="s">
        <v>1021</v>
      </c>
      <c r="H332" s="522" t="s">
        <v>906</v>
      </c>
      <c r="I332" s="1534" t="s">
        <v>94</v>
      </c>
      <c r="J332" s="522" t="s">
        <v>1872</v>
      </c>
      <c r="K332" s="522">
        <v>2.5000000000000001E-2</v>
      </c>
      <c r="L332" s="692">
        <v>221</v>
      </c>
      <c r="M332" s="779">
        <v>4636</v>
      </c>
      <c r="N332" s="1537">
        <f t="shared" si="14"/>
        <v>20.97737556561086</v>
      </c>
      <c r="O332" s="1323"/>
    </row>
    <row r="333" spans="1:16" ht="13.5" customHeight="1">
      <c r="A333" s="779" t="s">
        <v>37</v>
      </c>
      <c r="B333" s="779" t="s">
        <v>1873</v>
      </c>
      <c r="C333" s="1532">
        <v>2014</v>
      </c>
      <c r="D333" s="1536" t="s">
        <v>679</v>
      </c>
      <c r="E333" s="381">
        <v>1</v>
      </c>
      <c r="F333" s="695" t="s">
        <v>22</v>
      </c>
      <c r="G333" s="781" t="s">
        <v>1021</v>
      </c>
      <c r="H333" s="522" t="s">
        <v>906</v>
      </c>
      <c r="I333" s="1534" t="s">
        <v>95</v>
      </c>
      <c r="J333" s="522" t="s">
        <v>1872</v>
      </c>
      <c r="K333" s="522">
        <v>2.5000000000000001E-2</v>
      </c>
      <c r="L333" s="692">
        <v>221</v>
      </c>
      <c r="M333" s="779">
        <v>45</v>
      </c>
      <c r="N333" s="1537">
        <f t="shared" si="14"/>
        <v>0.20361990950226244</v>
      </c>
      <c r="O333" s="1323"/>
    </row>
    <row r="334" spans="1:16" ht="13.5" customHeight="1">
      <c r="A334" s="779" t="s">
        <v>37</v>
      </c>
      <c r="B334" s="779" t="s">
        <v>1873</v>
      </c>
      <c r="C334" s="1532">
        <v>2014</v>
      </c>
      <c r="D334" s="1536" t="s">
        <v>679</v>
      </c>
      <c r="E334" s="381">
        <v>1</v>
      </c>
      <c r="F334" s="695" t="s">
        <v>22</v>
      </c>
      <c r="G334" s="781" t="s">
        <v>1021</v>
      </c>
      <c r="H334" s="522" t="s">
        <v>906</v>
      </c>
      <c r="I334" s="1534" t="s">
        <v>96</v>
      </c>
      <c r="J334" s="522" t="s">
        <v>1872</v>
      </c>
      <c r="K334" s="522">
        <v>2.5000000000000001E-2</v>
      </c>
      <c r="L334" s="692">
        <v>221</v>
      </c>
      <c r="M334" s="779">
        <v>48</v>
      </c>
      <c r="N334" s="1537">
        <f t="shared" si="14"/>
        <v>0.21719457013574661</v>
      </c>
      <c r="O334" s="1323"/>
    </row>
    <row r="335" spans="1:16" ht="13.5" customHeight="1">
      <c r="A335" s="779" t="s">
        <v>37</v>
      </c>
      <c r="B335" s="522" t="s">
        <v>37</v>
      </c>
      <c r="C335" s="1532">
        <v>2014</v>
      </c>
      <c r="D335" s="1538" t="s">
        <v>598</v>
      </c>
      <c r="E335" s="381">
        <v>1</v>
      </c>
      <c r="F335" s="781" t="s">
        <v>532</v>
      </c>
      <c r="G335" s="781" t="s">
        <v>1021</v>
      </c>
      <c r="H335" s="522" t="s">
        <v>906</v>
      </c>
      <c r="I335" s="1534" t="s">
        <v>94</v>
      </c>
      <c r="J335" s="522" t="s">
        <v>1872</v>
      </c>
      <c r="K335" s="522">
        <v>0.125</v>
      </c>
      <c r="L335" s="692" t="s">
        <v>1875</v>
      </c>
      <c r="M335" s="779">
        <v>3</v>
      </c>
      <c r="N335" s="1537" t="s">
        <v>400</v>
      </c>
      <c r="O335" s="783" t="s">
        <v>1876</v>
      </c>
    </row>
    <row r="336" spans="1:16" ht="13.5" customHeight="1">
      <c r="A336" s="779" t="s">
        <v>37</v>
      </c>
      <c r="B336" s="522" t="s">
        <v>37</v>
      </c>
      <c r="C336" s="1532">
        <v>2014</v>
      </c>
      <c r="D336" s="1538" t="s">
        <v>598</v>
      </c>
      <c r="E336" s="381">
        <v>1</v>
      </c>
      <c r="F336" s="781" t="s">
        <v>532</v>
      </c>
      <c r="G336" s="781" t="s">
        <v>1021</v>
      </c>
      <c r="H336" s="522" t="s">
        <v>906</v>
      </c>
      <c r="I336" s="1534" t="s">
        <v>95</v>
      </c>
      <c r="J336" s="522" t="s">
        <v>1872</v>
      </c>
      <c r="K336" s="522">
        <v>2.5000000000000001E-2</v>
      </c>
      <c r="L336" s="692" t="s">
        <v>1025</v>
      </c>
      <c r="M336" s="779" t="s">
        <v>400</v>
      </c>
      <c r="N336" s="1537" t="s">
        <v>400</v>
      </c>
      <c r="O336" s="1323"/>
    </row>
    <row r="337" spans="1:15" ht="13.5" customHeight="1">
      <c r="A337" s="779" t="s">
        <v>37</v>
      </c>
      <c r="B337" s="522" t="s">
        <v>37</v>
      </c>
      <c r="C337" s="1532">
        <v>2014</v>
      </c>
      <c r="D337" s="1538" t="s">
        <v>598</v>
      </c>
      <c r="E337" s="381">
        <v>1</v>
      </c>
      <c r="F337" s="781" t="s">
        <v>532</v>
      </c>
      <c r="G337" s="781" t="s">
        <v>1021</v>
      </c>
      <c r="H337" s="522" t="s">
        <v>906</v>
      </c>
      <c r="I337" s="1534" t="s">
        <v>96</v>
      </c>
      <c r="J337" s="522" t="s">
        <v>1872</v>
      </c>
      <c r="K337" s="522">
        <v>2.5000000000000001E-2</v>
      </c>
      <c r="L337" s="692" t="s">
        <v>1875</v>
      </c>
      <c r="M337" s="779">
        <v>647</v>
      </c>
      <c r="N337" s="1537" t="s">
        <v>400</v>
      </c>
      <c r="O337" s="783" t="s">
        <v>1876</v>
      </c>
    </row>
    <row r="338" spans="1:15" ht="13.5" customHeight="1">
      <c r="A338" s="779" t="s">
        <v>37</v>
      </c>
      <c r="B338" s="522" t="s">
        <v>37</v>
      </c>
      <c r="C338" s="1532">
        <v>2014</v>
      </c>
      <c r="D338" s="1536" t="s">
        <v>1867</v>
      </c>
      <c r="E338" s="381">
        <v>1</v>
      </c>
      <c r="F338" s="781" t="s">
        <v>532</v>
      </c>
      <c r="G338" s="781" t="s">
        <v>1021</v>
      </c>
      <c r="H338" s="522" t="s">
        <v>906</v>
      </c>
      <c r="I338" s="1534" t="s">
        <v>94</v>
      </c>
      <c r="J338" s="522" t="s">
        <v>1872</v>
      </c>
      <c r="K338" s="522">
        <v>2.5000000000000001E-2</v>
      </c>
      <c r="L338" s="692" t="s">
        <v>1625</v>
      </c>
      <c r="M338" s="779">
        <v>15</v>
      </c>
      <c r="N338" s="1537" t="s">
        <v>400</v>
      </c>
      <c r="O338" s="783" t="s">
        <v>1877</v>
      </c>
    </row>
    <row r="339" spans="1:15" ht="13.5" customHeight="1">
      <c r="A339" s="779" t="s">
        <v>37</v>
      </c>
      <c r="B339" s="522" t="s">
        <v>37</v>
      </c>
      <c r="C339" s="1532">
        <v>2014</v>
      </c>
      <c r="D339" s="1536" t="s">
        <v>1867</v>
      </c>
      <c r="E339" s="381">
        <v>1</v>
      </c>
      <c r="F339" s="781" t="s">
        <v>532</v>
      </c>
      <c r="G339" s="781" t="s">
        <v>1021</v>
      </c>
      <c r="H339" s="522" t="s">
        <v>906</v>
      </c>
      <c r="I339" s="1534" t="s">
        <v>95</v>
      </c>
      <c r="J339" s="522" t="s">
        <v>1872</v>
      </c>
      <c r="K339" s="522">
        <v>2.5000000000000001E-2</v>
      </c>
      <c r="L339" s="692" t="s">
        <v>1129</v>
      </c>
      <c r="M339" s="779">
        <v>15</v>
      </c>
      <c r="N339" s="1537" t="s">
        <v>400</v>
      </c>
      <c r="O339" s="779"/>
    </row>
    <row r="340" spans="1:15" ht="13.5" customHeight="1">
      <c r="A340" s="779" t="s">
        <v>37</v>
      </c>
      <c r="B340" s="522" t="s">
        <v>37</v>
      </c>
      <c r="C340" s="1532">
        <v>2014</v>
      </c>
      <c r="D340" s="1536" t="s">
        <v>1867</v>
      </c>
      <c r="E340" s="381">
        <v>1</v>
      </c>
      <c r="F340" s="781" t="s">
        <v>532</v>
      </c>
      <c r="G340" s="781" t="s">
        <v>1021</v>
      </c>
      <c r="H340" s="522" t="s">
        <v>906</v>
      </c>
      <c r="I340" s="1534" t="s">
        <v>96</v>
      </c>
      <c r="J340" s="522" t="s">
        <v>1872</v>
      </c>
      <c r="K340" s="522">
        <v>2.5000000000000001E-2</v>
      </c>
      <c r="L340" s="692" t="s">
        <v>1129</v>
      </c>
      <c r="M340" s="779">
        <v>15</v>
      </c>
      <c r="N340" s="1537" t="s">
        <v>400</v>
      </c>
      <c r="O340" s="779"/>
    </row>
    <row r="341" spans="1:15" ht="13.5" customHeight="1">
      <c r="A341" s="779" t="s">
        <v>37</v>
      </c>
      <c r="B341" s="522" t="s">
        <v>37</v>
      </c>
      <c r="C341" s="1532">
        <v>2014</v>
      </c>
      <c r="D341" s="1536" t="s">
        <v>649</v>
      </c>
      <c r="E341" s="381">
        <v>1</v>
      </c>
      <c r="F341" s="781" t="s">
        <v>532</v>
      </c>
      <c r="G341" s="781" t="s">
        <v>1021</v>
      </c>
      <c r="H341" s="522" t="s">
        <v>906</v>
      </c>
      <c r="I341" s="1534" t="s">
        <v>94</v>
      </c>
      <c r="J341" s="522" t="s">
        <v>1872</v>
      </c>
      <c r="K341" s="522">
        <v>0.125</v>
      </c>
      <c r="L341" s="692" t="s">
        <v>1875</v>
      </c>
      <c r="M341" s="779">
        <v>145</v>
      </c>
      <c r="N341" s="1537" t="s">
        <v>400</v>
      </c>
      <c r="O341" s="783" t="s">
        <v>1876</v>
      </c>
    </row>
    <row r="342" spans="1:15" ht="13.5" customHeight="1">
      <c r="A342" s="779" t="s">
        <v>37</v>
      </c>
      <c r="B342" s="522" t="s">
        <v>37</v>
      </c>
      <c r="C342" s="1532">
        <v>2014</v>
      </c>
      <c r="D342" s="1536" t="s">
        <v>649</v>
      </c>
      <c r="E342" s="381">
        <v>1</v>
      </c>
      <c r="F342" s="781" t="s">
        <v>532</v>
      </c>
      <c r="G342" s="781" t="s">
        <v>1021</v>
      </c>
      <c r="H342" s="522" t="s">
        <v>906</v>
      </c>
      <c r="I342" s="1534" t="s">
        <v>95</v>
      </c>
      <c r="J342" s="522" t="s">
        <v>1872</v>
      </c>
      <c r="K342" s="522">
        <v>2.5000000000000001E-2</v>
      </c>
      <c r="L342" s="692" t="s">
        <v>1025</v>
      </c>
      <c r="M342" s="779" t="s">
        <v>400</v>
      </c>
      <c r="N342" s="1537" t="s">
        <v>400</v>
      </c>
      <c r="O342" s="1323"/>
    </row>
    <row r="343" spans="1:15" ht="13.5" customHeight="1">
      <c r="A343" s="779" t="s">
        <v>37</v>
      </c>
      <c r="B343" s="522" t="s">
        <v>37</v>
      </c>
      <c r="C343" s="1532">
        <v>2014</v>
      </c>
      <c r="D343" s="1536" t="s">
        <v>649</v>
      </c>
      <c r="E343" s="381">
        <v>1</v>
      </c>
      <c r="F343" s="781" t="s">
        <v>532</v>
      </c>
      <c r="G343" s="781" t="s">
        <v>1021</v>
      </c>
      <c r="H343" s="522" t="s">
        <v>906</v>
      </c>
      <c r="I343" s="1534" t="s">
        <v>96</v>
      </c>
      <c r="J343" s="522" t="s">
        <v>1872</v>
      </c>
      <c r="K343" s="522">
        <v>2.5000000000000001E-2</v>
      </c>
      <c r="L343" s="692" t="s">
        <v>1875</v>
      </c>
      <c r="M343" s="779">
        <v>6523</v>
      </c>
      <c r="N343" s="1537" t="s">
        <v>400</v>
      </c>
      <c r="O343" s="783" t="s">
        <v>1876</v>
      </c>
    </row>
    <row r="344" spans="1:15" ht="13.5" customHeight="1">
      <c r="A344" s="779" t="s">
        <v>37</v>
      </c>
      <c r="B344" s="522" t="s">
        <v>37</v>
      </c>
      <c r="C344" s="1532">
        <v>2014</v>
      </c>
      <c r="D344" s="1536" t="s">
        <v>669</v>
      </c>
      <c r="E344" s="381">
        <v>1</v>
      </c>
      <c r="F344" s="781" t="s">
        <v>532</v>
      </c>
      <c r="G344" s="779" t="s">
        <v>1021</v>
      </c>
      <c r="H344" s="522" t="s">
        <v>906</v>
      </c>
      <c r="I344" s="1534" t="s">
        <v>958</v>
      </c>
      <c r="J344" s="522" t="s">
        <v>1872</v>
      </c>
      <c r="K344" s="522">
        <v>2.5000000000000001E-2</v>
      </c>
      <c r="L344" s="692">
        <v>350</v>
      </c>
      <c r="M344" s="779">
        <v>500</v>
      </c>
      <c r="N344" s="1537">
        <f t="shared" si="14"/>
        <v>1.4285714285714286</v>
      </c>
      <c r="O344" s="1323"/>
    </row>
    <row r="345" spans="1:15" ht="13.5" customHeight="1">
      <c r="A345" s="779" t="s">
        <v>37</v>
      </c>
      <c r="B345" s="522" t="s">
        <v>37</v>
      </c>
      <c r="C345" s="1532">
        <v>2014</v>
      </c>
      <c r="D345" s="1536" t="s">
        <v>669</v>
      </c>
      <c r="E345" s="381">
        <v>1</v>
      </c>
      <c r="F345" s="781" t="s">
        <v>532</v>
      </c>
      <c r="G345" s="779" t="s">
        <v>1021</v>
      </c>
      <c r="H345" s="522" t="s">
        <v>906</v>
      </c>
      <c r="I345" s="1534" t="s">
        <v>94</v>
      </c>
      <c r="J345" s="522" t="s">
        <v>1872</v>
      </c>
      <c r="K345" s="522">
        <v>2.5000000000000001E-2</v>
      </c>
      <c r="L345" s="692" t="s">
        <v>1878</v>
      </c>
      <c r="M345" s="779">
        <v>0</v>
      </c>
      <c r="N345" s="1537" t="s">
        <v>400</v>
      </c>
      <c r="O345" s="783" t="s">
        <v>1879</v>
      </c>
    </row>
    <row r="346" spans="1:15" ht="13.5" customHeight="1">
      <c r="A346" s="779" t="s">
        <v>37</v>
      </c>
      <c r="B346" s="522" t="s">
        <v>37</v>
      </c>
      <c r="C346" s="1532">
        <v>2014</v>
      </c>
      <c r="D346" s="1536" t="s">
        <v>669</v>
      </c>
      <c r="E346" s="381">
        <v>1</v>
      </c>
      <c r="F346" s="781" t="s">
        <v>532</v>
      </c>
      <c r="G346" s="779" t="s">
        <v>1021</v>
      </c>
      <c r="H346" s="522" t="s">
        <v>906</v>
      </c>
      <c r="I346" s="1534" t="s">
        <v>95</v>
      </c>
      <c r="J346" s="522" t="s">
        <v>1872</v>
      </c>
      <c r="K346" s="522">
        <v>2.5000000000000001E-2</v>
      </c>
      <c r="L346" s="692" t="s">
        <v>1129</v>
      </c>
      <c r="M346" s="779">
        <v>0</v>
      </c>
      <c r="N346" s="1537" t="s">
        <v>400</v>
      </c>
      <c r="O346" s="1323"/>
    </row>
    <row r="347" spans="1:15" ht="13.5" customHeight="1">
      <c r="A347" s="779" t="s">
        <v>37</v>
      </c>
      <c r="B347" s="522" t="s">
        <v>37</v>
      </c>
      <c r="C347" s="1532">
        <v>2014</v>
      </c>
      <c r="D347" s="1536" t="s">
        <v>669</v>
      </c>
      <c r="E347" s="381">
        <v>1</v>
      </c>
      <c r="F347" s="781" t="s">
        <v>532</v>
      </c>
      <c r="G347" s="779" t="s">
        <v>1021</v>
      </c>
      <c r="H347" s="522" t="s">
        <v>906</v>
      </c>
      <c r="I347" s="1534" t="s">
        <v>96</v>
      </c>
      <c r="J347" s="522" t="s">
        <v>1872</v>
      </c>
      <c r="K347" s="522">
        <v>2.5000000000000001E-2</v>
      </c>
      <c r="L347" s="692" t="s">
        <v>1129</v>
      </c>
      <c r="M347" s="779">
        <v>0</v>
      </c>
      <c r="N347" s="1537" t="s">
        <v>400</v>
      </c>
      <c r="O347" s="1323"/>
    </row>
    <row r="348" spans="1:15" ht="13.5" customHeight="1">
      <c r="A348" s="779" t="s">
        <v>37</v>
      </c>
      <c r="B348" s="522" t="s">
        <v>37</v>
      </c>
      <c r="C348" s="1532">
        <v>2014</v>
      </c>
      <c r="D348" s="1536" t="s">
        <v>672</v>
      </c>
      <c r="E348" s="381">
        <v>1</v>
      </c>
      <c r="F348" s="781" t="s">
        <v>532</v>
      </c>
      <c r="G348" s="781" t="s">
        <v>1021</v>
      </c>
      <c r="H348" s="522" t="s">
        <v>906</v>
      </c>
      <c r="I348" s="1534" t="s">
        <v>94</v>
      </c>
      <c r="J348" s="522" t="s">
        <v>1872</v>
      </c>
      <c r="K348" s="522">
        <v>2.5000000000000001E-2</v>
      </c>
      <c r="L348" s="692" t="s">
        <v>1625</v>
      </c>
      <c r="M348" s="779">
        <v>3</v>
      </c>
      <c r="N348" s="1537" t="s">
        <v>400</v>
      </c>
      <c r="O348" s="783" t="s">
        <v>1877</v>
      </c>
    </row>
    <row r="349" spans="1:15" ht="13.5" customHeight="1">
      <c r="A349" s="779" t="s">
        <v>37</v>
      </c>
      <c r="B349" s="522" t="s">
        <v>37</v>
      </c>
      <c r="C349" s="1532">
        <v>2014</v>
      </c>
      <c r="D349" s="1536" t="s">
        <v>672</v>
      </c>
      <c r="E349" s="381">
        <v>1</v>
      </c>
      <c r="F349" s="781" t="s">
        <v>532</v>
      </c>
      <c r="G349" s="781" t="s">
        <v>1021</v>
      </c>
      <c r="H349" s="522" t="s">
        <v>906</v>
      </c>
      <c r="I349" s="1534" t="s">
        <v>95</v>
      </c>
      <c r="J349" s="522" t="s">
        <v>1872</v>
      </c>
      <c r="K349" s="522">
        <v>2.5000000000000001E-2</v>
      </c>
      <c r="L349" s="692" t="s">
        <v>1129</v>
      </c>
      <c r="M349" s="779">
        <v>3</v>
      </c>
      <c r="N349" s="1537" t="s">
        <v>400</v>
      </c>
      <c r="O349" s="1323"/>
    </row>
    <row r="350" spans="1:15" ht="13.5" customHeight="1">
      <c r="A350" s="779" t="s">
        <v>37</v>
      </c>
      <c r="B350" s="522" t="s">
        <v>37</v>
      </c>
      <c r="C350" s="1532">
        <v>2014</v>
      </c>
      <c r="D350" s="1536" t="s">
        <v>672</v>
      </c>
      <c r="E350" s="381">
        <v>1</v>
      </c>
      <c r="F350" s="781" t="s">
        <v>532</v>
      </c>
      <c r="G350" s="781" t="s">
        <v>1021</v>
      </c>
      <c r="H350" s="522" t="s">
        <v>906</v>
      </c>
      <c r="I350" s="1534" t="s">
        <v>96</v>
      </c>
      <c r="J350" s="522" t="s">
        <v>1872</v>
      </c>
      <c r="K350" s="522">
        <v>2.5000000000000001E-2</v>
      </c>
      <c r="L350" s="692" t="s">
        <v>1625</v>
      </c>
      <c r="M350" s="779">
        <v>3</v>
      </c>
      <c r="N350" s="1537" t="s">
        <v>400</v>
      </c>
      <c r="O350" s="783" t="s">
        <v>1877</v>
      </c>
    </row>
    <row r="351" spans="1:15" ht="13.5" customHeight="1">
      <c r="A351" s="779" t="s">
        <v>37</v>
      </c>
      <c r="B351" s="522" t="s">
        <v>37</v>
      </c>
      <c r="C351" s="1532">
        <v>2014</v>
      </c>
      <c r="D351" s="1536" t="s">
        <v>674</v>
      </c>
      <c r="E351" s="381">
        <v>1</v>
      </c>
      <c r="F351" s="781" t="s">
        <v>532</v>
      </c>
      <c r="G351" s="781" t="s">
        <v>1021</v>
      </c>
      <c r="H351" s="522" t="s">
        <v>906</v>
      </c>
      <c r="I351" s="1534" t="s">
        <v>94</v>
      </c>
      <c r="J351" s="522" t="s">
        <v>1872</v>
      </c>
      <c r="K351" s="522">
        <v>2.5000000000000001E-2</v>
      </c>
      <c r="L351" s="692" t="s">
        <v>1625</v>
      </c>
      <c r="M351" s="779">
        <v>23</v>
      </c>
      <c r="N351" s="1537" t="s">
        <v>400</v>
      </c>
      <c r="O351" s="783" t="s">
        <v>1877</v>
      </c>
    </row>
    <row r="352" spans="1:15" ht="13.5" customHeight="1">
      <c r="A352" s="779" t="s">
        <v>37</v>
      </c>
      <c r="B352" s="522" t="s">
        <v>37</v>
      </c>
      <c r="C352" s="1532">
        <v>2014</v>
      </c>
      <c r="D352" s="1536" t="s">
        <v>674</v>
      </c>
      <c r="E352" s="381">
        <v>1</v>
      </c>
      <c r="F352" s="781" t="s">
        <v>532</v>
      </c>
      <c r="G352" s="781" t="s">
        <v>1021</v>
      </c>
      <c r="H352" s="522" t="s">
        <v>906</v>
      </c>
      <c r="I352" s="1534" t="s">
        <v>95</v>
      </c>
      <c r="J352" s="522" t="s">
        <v>1872</v>
      </c>
      <c r="K352" s="522">
        <v>2.5000000000000001E-2</v>
      </c>
      <c r="L352" s="692" t="s">
        <v>1129</v>
      </c>
      <c r="M352" s="779">
        <v>23</v>
      </c>
      <c r="N352" s="1537" t="s">
        <v>400</v>
      </c>
      <c r="O352" s="1323"/>
    </row>
    <row r="353" spans="1:15" ht="13.5" customHeight="1">
      <c r="A353" s="779" t="s">
        <v>37</v>
      </c>
      <c r="B353" s="522" t="s">
        <v>37</v>
      </c>
      <c r="C353" s="1532">
        <v>2014</v>
      </c>
      <c r="D353" s="1536" t="s">
        <v>674</v>
      </c>
      <c r="E353" s="381">
        <v>1</v>
      </c>
      <c r="F353" s="781" t="s">
        <v>532</v>
      </c>
      <c r="G353" s="781" t="s">
        <v>1021</v>
      </c>
      <c r="H353" s="522" t="s">
        <v>906</v>
      </c>
      <c r="I353" s="1534" t="s">
        <v>96</v>
      </c>
      <c r="J353" s="522" t="s">
        <v>1872</v>
      </c>
      <c r="K353" s="522">
        <v>2.5000000000000001E-2</v>
      </c>
      <c r="L353" s="692" t="s">
        <v>1625</v>
      </c>
      <c r="M353" s="779">
        <v>23</v>
      </c>
      <c r="N353" s="1537" t="s">
        <v>400</v>
      </c>
      <c r="O353" s="783" t="s">
        <v>1877</v>
      </c>
    </row>
    <row r="354" spans="1:15" ht="13.5" customHeight="1">
      <c r="A354" s="779" t="s">
        <v>37</v>
      </c>
      <c r="B354" s="522" t="s">
        <v>37</v>
      </c>
      <c r="C354" s="1532">
        <v>2014</v>
      </c>
      <c r="D354" s="1536" t="s">
        <v>676</v>
      </c>
      <c r="E354" s="381">
        <v>1</v>
      </c>
      <c r="F354" s="781" t="s">
        <v>532</v>
      </c>
      <c r="G354" s="781" t="s">
        <v>1021</v>
      </c>
      <c r="H354" s="522" t="s">
        <v>906</v>
      </c>
      <c r="I354" s="1534" t="s">
        <v>958</v>
      </c>
      <c r="J354" s="522" t="s">
        <v>1872</v>
      </c>
      <c r="K354" s="522">
        <v>2.5000000000000001E-2</v>
      </c>
      <c r="L354" s="692">
        <v>100</v>
      </c>
      <c r="M354" s="779">
        <v>136</v>
      </c>
      <c r="N354" s="1537">
        <f t="shared" si="14"/>
        <v>1.36</v>
      </c>
      <c r="O354" s="1323" t="s">
        <v>1874</v>
      </c>
    </row>
    <row r="355" spans="1:15" ht="13.5" customHeight="1">
      <c r="A355" s="779" t="s">
        <v>37</v>
      </c>
      <c r="B355" s="522" t="s">
        <v>37</v>
      </c>
      <c r="C355" s="1532">
        <v>2014</v>
      </c>
      <c r="D355" s="1536" t="s">
        <v>676</v>
      </c>
      <c r="E355" s="381">
        <v>1</v>
      </c>
      <c r="F355" s="781" t="s">
        <v>532</v>
      </c>
      <c r="G355" s="781" t="s">
        <v>1021</v>
      </c>
      <c r="H355" s="522" t="s">
        <v>906</v>
      </c>
      <c r="I355" s="1534" t="s">
        <v>94</v>
      </c>
      <c r="J355" s="522" t="s">
        <v>1872</v>
      </c>
      <c r="K355" s="522">
        <v>2.5000000000000001E-2</v>
      </c>
      <c r="L355" s="692">
        <v>100</v>
      </c>
      <c r="M355" s="779">
        <v>1863</v>
      </c>
      <c r="N355" s="1537">
        <f t="shared" si="14"/>
        <v>18.63</v>
      </c>
      <c r="O355" s="1323" t="s">
        <v>1874</v>
      </c>
    </row>
    <row r="356" spans="1:15" ht="13.5" customHeight="1">
      <c r="A356" s="779" t="s">
        <v>37</v>
      </c>
      <c r="B356" s="522" t="s">
        <v>37</v>
      </c>
      <c r="C356" s="1532">
        <v>2014</v>
      </c>
      <c r="D356" s="1536" t="s">
        <v>676</v>
      </c>
      <c r="E356" s="381">
        <v>1</v>
      </c>
      <c r="F356" s="781" t="s">
        <v>532</v>
      </c>
      <c r="G356" s="781" t="s">
        <v>1021</v>
      </c>
      <c r="H356" s="522" t="s">
        <v>906</v>
      </c>
      <c r="I356" s="1534" t="s">
        <v>95</v>
      </c>
      <c r="J356" s="522" t="s">
        <v>1872</v>
      </c>
      <c r="K356" s="522">
        <v>2.5000000000000001E-2</v>
      </c>
      <c r="L356" s="692" t="s">
        <v>1129</v>
      </c>
      <c r="M356" s="779">
        <v>182</v>
      </c>
      <c r="N356" s="1537" t="s">
        <v>400</v>
      </c>
      <c r="O356" s="1323" t="s">
        <v>1874</v>
      </c>
    </row>
    <row r="357" spans="1:15" ht="13.5" customHeight="1">
      <c r="A357" s="779" t="s">
        <v>37</v>
      </c>
      <c r="B357" s="522" t="s">
        <v>37</v>
      </c>
      <c r="C357" s="1532">
        <v>2014</v>
      </c>
      <c r="D357" s="1536" t="s">
        <v>676</v>
      </c>
      <c r="E357" s="381">
        <v>1</v>
      </c>
      <c r="F357" s="781" t="s">
        <v>532</v>
      </c>
      <c r="G357" s="781" t="s">
        <v>1021</v>
      </c>
      <c r="H357" s="522" t="s">
        <v>906</v>
      </c>
      <c r="I357" s="1534" t="s">
        <v>96</v>
      </c>
      <c r="J357" s="522" t="s">
        <v>1872</v>
      </c>
      <c r="K357" s="522">
        <v>2.5000000000000001E-2</v>
      </c>
      <c r="L357" s="692" t="s">
        <v>1129</v>
      </c>
      <c r="M357" s="779">
        <v>793</v>
      </c>
      <c r="N357" s="1537" t="s">
        <v>400</v>
      </c>
      <c r="O357" s="1323" t="s">
        <v>1874</v>
      </c>
    </row>
    <row r="358" spans="1:15" ht="13.5" customHeight="1">
      <c r="A358" s="779" t="s">
        <v>37</v>
      </c>
      <c r="B358" s="522" t="s">
        <v>37</v>
      </c>
      <c r="C358" s="1532">
        <v>2014</v>
      </c>
      <c r="D358" s="1536" t="s">
        <v>679</v>
      </c>
      <c r="E358" s="381">
        <v>1</v>
      </c>
      <c r="F358" s="781" t="s">
        <v>532</v>
      </c>
      <c r="G358" s="781" t="s">
        <v>1021</v>
      </c>
      <c r="H358" s="522" t="s">
        <v>906</v>
      </c>
      <c r="I358" s="1534" t="s">
        <v>958</v>
      </c>
      <c r="J358" s="522" t="s">
        <v>1872</v>
      </c>
      <c r="K358" s="522">
        <v>2.5000000000000001E-2</v>
      </c>
      <c r="L358" s="692" t="s">
        <v>955</v>
      </c>
      <c r="M358" s="779">
        <v>243</v>
      </c>
      <c r="N358" s="1537" t="s">
        <v>400</v>
      </c>
      <c r="O358" s="1323"/>
    </row>
    <row r="359" spans="1:15" ht="13.5" customHeight="1">
      <c r="A359" s="779" t="s">
        <v>37</v>
      </c>
      <c r="B359" s="522" t="s">
        <v>37</v>
      </c>
      <c r="C359" s="1532">
        <v>2014</v>
      </c>
      <c r="D359" s="1536" t="s">
        <v>679</v>
      </c>
      <c r="E359" s="381">
        <v>1</v>
      </c>
      <c r="F359" s="781" t="s">
        <v>532</v>
      </c>
      <c r="G359" s="781" t="s">
        <v>1021</v>
      </c>
      <c r="H359" s="522" t="s">
        <v>906</v>
      </c>
      <c r="I359" s="1534" t="s">
        <v>94</v>
      </c>
      <c r="J359" s="522" t="s">
        <v>1872</v>
      </c>
      <c r="K359" s="522">
        <v>2.5000000000000001E-2</v>
      </c>
      <c r="L359" s="692">
        <v>200</v>
      </c>
      <c r="M359" s="779">
        <v>200</v>
      </c>
      <c r="N359" s="1537">
        <f t="shared" si="14"/>
        <v>1</v>
      </c>
      <c r="O359" s="1323"/>
    </row>
    <row r="360" spans="1:15" ht="13.5" customHeight="1">
      <c r="A360" s="779" t="s">
        <v>37</v>
      </c>
      <c r="B360" s="522" t="s">
        <v>37</v>
      </c>
      <c r="C360" s="1532">
        <v>2014</v>
      </c>
      <c r="D360" s="1536" t="s">
        <v>679</v>
      </c>
      <c r="E360" s="381">
        <v>1</v>
      </c>
      <c r="F360" s="781" t="s">
        <v>532</v>
      </c>
      <c r="G360" s="781" t="s">
        <v>1021</v>
      </c>
      <c r="H360" s="522" t="s">
        <v>906</v>
      </c>
      <c r="I360" s="1534" t="s">
        <v>95</v>
      </c>
      <c r="J360" s="522" t="s">
        <v>1872</v>
      </c>
      <c r="K360" s="522">
        <v>2.5000000000000001E-2</v>
      </c>
      <c r="L360" s="692">
        <v>100</v>
      </c>
      <c r="M360" s="779">
        <v>100</v>
      </c>
      <c r="N360" s="1537">
        <f t="shared" si="14"/>
        <v>1</v>
      </c>
      <c r="O360" s="1323"/>
    </row>
    <row r="361" spans="1:15" ht="13.5" customHeight="1">
      <c r="A361" s="779" t="s">
        <v>37</v>
      </c>
      <c r="B361" s="522" t="s">
        <v>37</v>
      </c>
      <c r="C361" s="1532">
        <v>2014</v>
      </c>
      <c r="D361" s="1536" t="s">
        <v>679</v>
      </c>
      <c r="E361" s="381">
        <v>1</v>
      </c>
      <c r="F361" s="781" t="s">
        <v>532</v>
      </c>
      <c r="G361" s="781" t="s">
        <v>1021</v>
      </c>
      <c r="H361" s="522" t="s">
        <v>906</v>
      </c>
      <c r="I361" s="1534" t="s">
        <v>96</v>
      </c>
      <c r="J361" s="522" t="s">
        <v>1872</v>
      </c>
      <c r="K361" s="522">
        <v>2.5000000000000001E-2</v>
      </c>
      <c r="L361" s="692">
        <v>200</v>
      </c>
      <c r="M361" s="779">
        <v>200</v>
      </c>
      <c r="N361" s="1537">
        <f t="shared" si="14"/>
        <v>1</v>
      </c>
      <c r="O361" s="1323"/>
    </row>
    <row r="362" spans="1:15" ht="13.5" customHeight="1">
      <c r="A362" s="779" t="s">
        <v>37</v>
      </c>
      <c r="B362" s="522" t="s">
        <v>37</v>
      </c>
      <c r="C362" s="1532">
        <v>2014</v>
      </c>
      <c r="D362" s="1538" t="s">
        <v>598</v>
      </c>
      <c r="E362" s="381">
        <v>1</v>
      </c>
      <c r="F362" s="781" t="s">
        <v>532</v>
      </c>
      <c r="G362" s="781" t="s">
        <v>1427</v>
      </c>
      <c r="H362" s="522" t="s">
        <v>906</v>
      </c>
      <c r="I362" s="1534" t="s">
        <v>94</v>
      </c>
      <c r="J362" s="1534" t="s">
        <v>1391</v>
      </c>
      <c r="K362" s="522">
        <v>0.125</v>
      </c>
      <c r="L362" s="692" t="s">
        <v>1875</v>
      </c>
      <c r="M362" s="779">
        <v>17</v>
      </c>
      <c r="N362" s="1537" t="s">
        <v>400</v>
      </c>
      <c r="O362" s="783" t="s">
        <v>1876</v>
      </c>
    </row>
    <row r="363" spans="1:15" ht="13.5" customHeight="1">
      <c r="A363" s="779" t="s">
        <v>37</v>
      </c>
      <c r="B363" s="522" t="s">
        <v>37</v>
      </c>
      <c r="C363" s="1532">
        <v>2014</v>
      </c>
      <c r="D363" s="1538" t="s">
        <v>598</v>
      </c>
      <c r="E363" s="381">
        <v>1</v>
      </c>
      <c r="F363" s="781" t="s">
        <v>532</v>
      </c>
      <c r="G363" s="781" t="s">
        <v>1427</v>
      </c>
      <c r="H363" s="522" t="s">
        <v>906</v>
      </c>
      <c r="I363" s="1534" t="s">
        <v>95</v>
      </c>
      <c r="J363" s="783" t="s">
        <v>1391</v>
      </c>
      <c r="K363" s="522">
        <v>2.5000000000000001E-2</v>
      </c>
      <c r="L363" s="692" t="s">
        <v>1025</v>
      </c>
      <c r="M363" s="779" t="s">
        <v>400</v>
      </c>
      <c r="N363" s="1537" t="s">
        <v>400</v>
      </c>
      <c r="O363" s="1323"/>
    </row>
    <row r="364" spans="1:15" ht="13.5" customHeight="1">
      <c r="A364" s="779" t="s">
        <v>37</v>
      </c>
      <c r="B364" s="522" t="s">
        <v>37</v>
      </c>
      <c r="C364" s="1532">
        <v>2014</v>
      </c>
      <c r="D364" s="1538" t="s">
        <v>598</v>
      </c>
      <c r="E364" s="381">
        <v>1</v>
      </c>
      <c r="F364" s="781" t="s">
        <v>532</v>
      </c>
      <c r="G364" s="781" t="s">
        <v>1427</v>
      </c>
      <c r="H364" s="522" t="s">
        <v>906</v>
      </c>
      <c r="I364" s="1534" t="s">
        <v>96</v>
      </c>
      <c r="J364" s="783" t="s">
        <v>1391</v>
      </c>
      <c r="K364" s="522">
        <v>2.5000000000000001E-2</v>
      </c>
      <c r="L364" s="692" t="s">
        <v>1875</v>
      </c>
      <c r="M364" s="779">
        <v>17</v>
      </c>
      <c r="N364" s="1537" t="s">
        <v>400</v>
      </c>
      <c r="O364" s="783" t="s">
        <v>1876</v>
      </c>
    </row>
    <row r="365" spans="1:15" ht="13.5" customHeight="1">
      <c r="A365" s="779" t="s">
        <v>37</v>
      </c>
      <c r="B365" s="522" t="s">
        <v>37</v>
      </c>
      <c r="C365" s="1532">
        <v>2014</v>
      </c>
      <c r="D365" s="1536" t="s">
        <v>1867</v>
      </c>
      <c r="E365" s="381">
        <v>1</v>
      </c>
      <c r="F365" s="781" t="s">
        <v>532</v>
      </c>
      <c r="G365" s="781" t="s">
        <v>1427</v>
      </c>
      <c r="H365" s="522" t="s">
        <v>906</v>
      </c>
      <c r="I365" s="1534" t="s">
        <v>94</v>
      </c>
      <c r="J365" s="1534" t="s">
        <v>1389</v>
      </c>
      <c r="K365" s="522">
        <v>2.5000000000000001E-2</v>
      </c>
      <c r="L365" s="692" t="s">
        <v>1625</v>
      </c>
      <c r="M365" s="779" t="s">
        <v>1308</v>
      </c>
      <c r="N365" s="1537" t="s">
        <v>400</v>
      </c>
      <c r="O365" s="783" t="s">
        <v>1877</v>
      </c>
    </row>
    <row r="366" spans="1:15" ht="13.5" customHeight="1">
      <c r="A366" s="779" t="s">
        <v>37</v>
      </c>
      <c r="B366" s="522" t="s">
        <v>37</v>
      </c>
      <c r="C366" s="1532">
        <v>2014</v>
      </c>
      <c r="D366" s="1536" t="s">
        <v>1867</v>
      </c>
      <c r="E366" s="381">
        <v>1</v>
      </c>
      <c r="F366" s="781" t="s">
        <v>532</v>
      </c>
      <c r="G366" s="781" t="s">
        <v>1427</v>
      </c>
      <c r="H366" s="522" t="s">
        <v>906</v>
      </c>
      <c r="I366" s="1534" t="s">
        <v>95</v>
      </c>
      <c r="J366" s="1534" t="s">
        <v>1389</v>
      </c>
      <c r="K366" s="522">
        <v>2.5000000000000001E-2</v>
      </c>
      <c r="L366" s="692" t="s">
        <v>1129</v>
      </c>
      <c r="M366" s="779" t="s">
        <v>1308</v>
      </c>
      <c r="N366" s="1537" t="s">
        <v>400</v>
      </c>
      <c r="O366" s="1323"/>
    </row>
    <row r="367" spans="1:15" ht="13.5" customHeight="1">
      <c r="A367" s="779" t="s">
        <v>37</v>
      </c>
      <c r="B367" s="522" t="s">
        <v>37</v>
      </c>
      <c r="C367" s="1532">
        <v>2014</v>
      </c>
      <c r="D367" s="1536" t="s">
        <v>1867</v>
      </c>
      <c r="E367" s="381">
        <v>1</v>
      </c>
      <c r="F367" s="781" t="s">
        <v>532</v>
      </c>
      <c r="G367" s="781" t="s">
        <v>1427</v>
      </c>
      <c r="H367" s="522" t="s">
        <v>906</v>
      </c>
      <c r="I367" s="1534" t="s">
        <v>96</v>
      </c>
      <c r="J367" s="1534" t="s">
        <v>1389</v>
      </c>
      <c r="K367" s="522">
        <v>2.5000000000000001E-2</v>
      </c>
      <c r="L367" s="692" t="s">
        <v>1129</v>
      </c>
      <c r="M367" s="779" t="s">
        <v>1308</v>
      </c>
      <c r="N367" s="1537" t="s">
        <v>400</v>
      </c>
      <c r="O367" s="1323"/>
    </row>
    <row r="368" spans="1:15" ht="13.5" customHeight="1">
      <c r="A368" s="779" t="s">
        <v>37</v>
      </c>
      <c r="B368" s="522" t="s">
        <v>37</v>
      </c>
      <c r="C368" s="1532">
        <v>2014</v>
      </c>
      <c r="D368" s="1538" t="s">
        <v>649</v>
      </c>
      <c r="E368" s="381">
        <v>1</v>
      </c>
      <c r="F368" s="781" t="s">
        <v>532</v>
      </c>
      <c r="G368" s="781" t="s">
        <v>1427</v>
      </c>
      <c r="H368" s="522" t="s">
        <v>906</v>
      </c>
      <c r="I368" s="1534" t="s">
        <v>94</v>
      </c>
      <c r="J368" s="837" t="s">
        <v>1391</v>
      </c>
      <c r="K368" s="522">
        <v>0.125</v>
      </c>
      <c r="L368" s="692" t="s">
        <v>1875</v>
      </c>
      <c r="M368" s="779">
        <v>68</v>
      </c>
      <c r="N368" s="1537" t="s">
        <v>400</v>
      </c>
      <c r="O368" s="783" t="s">
        <v>1876</v>
      </c>
    </row>
    <row r="369" spans="1:15" ht="13.5" customHeight="1">
      <c r="A369" s="779" t="s">
        <v>37</v>
      </c>
      <c r="B369" s="522" t="s">
        <v>37</v>
      </c>
      <c r="C369" s="1532">
        <v>2014</v>
      </c>
      <c r="D369" s="1538" t="s">
        <v>649</v>
      </c>
      <c r="E369" s="381">
        <v>1</v>
      </c>
      <c r="F369" s="781" t="s">
        <v>532</v>
      </c>
      <c r="G369" s="781" t="s">
        <v>1427</v>
      </c>
      <c r="H369" s="522" t="s">
        <v>906</v>
      </c>
      <c r="I369" s="1534" t="s">
        <v>95</v>
      </c>
      <c r="J369" s="837" t="s">
        <v>1391</v>
      </c>
      <c r="K369" s="522">
        <v>2.5000000000000001E-2</v>
      </c>
      <c r="L369" s="692" t="s">
        <v>1025</v>
      </c>
      <c r="M369" s="779" t="s">
        <v>400</v>
      </c>
      <c r="N369" s="1537" t="s">
        <v>400</v>
      </c>
      <c r="O369" s="1323"/>
    </row>
    <row r="370" spans="1:15" ht="13.5" customHeight="1">
      <c r="A370" s="779" t="s">
        <v>37</v>
      </c>
      <c r="B370" s="522" t="s">
        <v>37</v>
      </c>
      <c r="C370" s="1532">
        <v>2014</v>
      </c>
      <c r="D370" s="1538" t="s">
        <v>649</v>
      </c>
      <c r="E370" s="381">
        <v>1</v>
      </c>
      <c r="F370" s="781" t="s">
        <v>532</v>
      </c>
      <c r="G370" s="781" t="s">
        <v>1427</v>
      </c>
      <c r="H370" s="522" t="s">
        <v>906</v>
      </c>
      <c r="I370" s="1534" t="s">
        <v>96</v>
      </c>
      <c r="J370" s="837" t="s">
        <v>1391</v>
      </c>
      <c r="K370" s="522">
        <v>2.5000000000000001E-2</v>
      </c>
      <c r="L370" s="692" t="s">
        <v>1875</v>
      </c>
      <c r="M370" s="779">
        <v>68</v>
      </c>
      <c r="N370" s="1537" t="s">
        <v>400</v>
      </c>
      <c r="O370" s="783" t="s">
        <v>1876</v>
      </c>
    </row>
    <row r="371" spans="1:15" ht="13.5" customHeight="1">
      <c r="A371" s="779" t="s">
        <v>37</v>
      </c>
      <c r="B371" s="522" t="s">
        <v>37</v>
      </c>
      <c r="C371" s="1532">
        <v>2014</v>
      </c>
      <c r="D371" s="1536" t="s">
        <v>672</v>
      </c>
      <c r="E371" s="381">
        <v>1</v>
      </c>
      <c r="F371" s="781" t="s">
        <v>532</v>
      </c>
      <c r="G371" s="781" t="s">
        <v>1427</v>
      </c>
      <c r="H371" s="522" t="s">
        <v>906</v>
      </c>
      <c r="I371" s="1534" t="s">
        <v>94</v>
      </c>
      <c r="J371" s="1534" t="s">
        <v>1389</v>
      </c>
      <c r="K371" s="522">
        <v>2.5000000000000001E-2</v>
      </c>
      <c r="L371" s="692" t="s">
        <v>1625</v>
      </c>
      <c r="M371" s="779" t="s">
        <v>1308</v>
      </c>
      <c r="N371" s="1537" t="s">
        <v>400</v>
      </c>
      <c r="O371" s="783" t="s">
        <v>1877</v>
      </c>
    </row>
    <row r="372" spans="1:15" ht="13.5" customHeight="1">
      <c r="A372" s="779" t="s">
        <v>37</v>
      </c>
      <c r="B372" s="522" t="s">
        <v>37</v>
      </c>
      <c r="C372" s="1532">
        <v>2014</v>
      </c>
      <c r="D372" s="1536" t="s">
        <v>672</v>
      </c>
      <c r="E372" s="381">
        <v>1</v>
      </c>
      <c r="F372" s="781" t="s">
        <v>532</v>
      </c>
      <c r="G372" s="781" t="s">
        <v>1427</v>
      </c>
      <c r="H372" s="522" t="s">
        <v>906</v>
      </c>
      <c r="I372" s="1534" t="s">
        <v>95</v>
      </c>
      <c r="J372" s="1534" t="s">
        <v>1389</v>
      </c>
      <c r="K372" s="522">
        <v>2.5000000000000001E-2</v>
      </c>
      <c r="L372" s="692" t="s">
        <v>1129</v>
      </c>
      <c r="M372" s="779" t="s">
        <v>1308</v>
      </c>
      <c r="N372" s="1537" t="s">
        <v>400</v>
      </c>
      <c r="O372" s="1323"/>
    </row>
    <row r="373" spans="1:15" ht="13.5" customHeight="1">
      <c r="A373" s="779" t="s">
        <v>37</v>
      </c>
      <c r="B373" s="522" t="s">
        <v>37</v>
      </c>
      <c r="C373" s="1532">
        <v>2014</v>
      </c>
      <c r="D373" s="1536" t="s">
        <v>672</v>
      </c>
      <c r="E373" s="381">
        <v>1</v>
      </c>
      <c r="F373" s="781" t="s">
        <v>532</v>
      </c>
      <c r="G373" s="781" t="s">
        <v>1427</v>
      </c>
      <c r="H373" s="522" t="s">
        <v>906</v>
      </c>
      <c r="I373" s="1534" t="s">
        <v>96</v>
      </c>
      <c r="J373" s="1534" t="s">
        <v>1389</v>
      </c>
      <c r="K373" s="522">
        <v>2.5000000000000001E-2</v>
      </c>
      <c r="L373" s="692" t="s">
        <v>1625</v>
      </c>
      <c r="M373" s="779" t="s">
        <v>1308</v>
      </c>
      <c r="N373" s="1537" t="s">
        <v>400</v>
      </c>
      <c r="O373" s="783" t="s">
        <v>1877</v>
      </c>
    </row>
    <row r="374" spans="1:15" ht="13.5" customHeight="1">
      <c r="A374" s="779" t="s">
        <v>37</v>
      </c>
      <c r="B374" s="522" t="s">
        <v>37</v>
      </c>
      <c r="C374" s="1532">
        <v>2014</v>
      </c>
      <c r="D374" s="1536" t="s">
        <v>674</v>
      </c>
      <c r="E374" s="381">
        <v>1</v>
      </c>
      <c r="F374" s="781" t="s">
        <v>532</v>
      </c>
      <c r="G374" s="781" t="s">
        <v>1427</v>
      </c>
      <c r="H374" s="522" t="s">
        <v>906</v>
      </c>
      <c r="I374" s="1534" t="s">
        <v>94</v>
      </c>
      <c r="J374" s="1534" t="s">
        <v>1389</v>
      </c>
      <c r="K374" s="522">
        <v>2.5000000000000001E-2</v>
      </c>
      <c r="L374" s="692" t="s">
        <v>1625</v>
      </c>
      <c r="M374" s="779" t="s">
        <v>1308</v>
      </c>
      <c r="N374" s="1537" t="s">
        <v>400</v>
      </c>
      <c r="O374" s="783" t="s">
        <v>1877</v>
      </c>
    </row>
    <row r="375" spans="1:15" ht="13.5" customHeight="1">
      <c r="A375" s="779" t="s">
        <v>37</v>
      </c>
      <c r="B375" s="522" t="s">
        <v>37</v>
      </c>
      <c r="C375" s="1532">
        <v>2014</v>
      </c>
      <c r="D375" s="1536" t="s">
        <v>674</v>
      </c>
      <c r="E375" s="381">
        <v>1</v>
      </c>
      <c r="F375" s="781" t="s">
        <v>532</v>
      </c>
      <c r="G375" s="781" t="s">
        <v>1427</v>
      </c>
      <c r="H375" s="522" t="s">
        <v>906</v>
      </c>
      <c r="I375" s="1534" t="s">
        <v>95</v>
      </c>
      <c r="J375" s="1534" t="s">
        <v>1389</v>
      </c>
      <c r="K375" s="522">
        <v>2.5000000000000001E-2</v>
      </c>
      <c r="L375" s="692" t="s">
        <v>1129</v>
      </c>
      <c r="M375" s="779" t="s">
        <v>1308</v>
      </c>
      <c r="N375" s="1537" t="s">
        <v>400</v>
      </c>
      <c r="O375" s="1323"/>
    </row>
    <row r="376" spans="1:15" ht="13.5" customHeight="1">
      <c r="A376" s="779" t="s">
        <v>37</v>
      </c>
      <c r="B376" s="522" t="s">
        <v>37</v>
      </c>
      <c r="C376" s="1532">
        <v>2014</v>
      </c>
      <c r="D376" s="1536" t="s">
        <v>674</v>
      </c>
      <c r="E376" s="381">
        <v>1</v>
      </c>
      <c r="F376" s="781" t="s">
        <v>532</v>
      </c>
      <c r="G376" s="781" t="s">
        <v>1427</v>
      </c>
      <c r="H376" s="522" t="s">
        <v>906</v>
      </c>
      <c r="I376" s="1534" t="s">
        <v>96</v>
      </c>
      <c r="J376" s="1534" t="s">
        <v>1389</v>
      </c>
      <c r="K376" s="522">
        <v>2.5000000000000001E-2</v>
      </c>
      <c r="L376" s="692" t="s">
        <v>1625</v>
      </c>
      <c r="M376" s="779" t="s">
        <v>1308</v>
      </c>
      <c r="N376" s="1537" t="s">
        <v>400</v>
      </c>
      <c r="O376" s="783" t="s">
        <v>1877</v>
      </c>
    </row>
    <row r="377" spans="1:15" ht="13.5" customHeight="1">
      <c r="A377" s="779" t="s">
        <v>37</v>
      </c>
      <c r="B377" s="522" t="s">
        <v>37</v>
      </c>
      <c r="C377" s="1532">
        <v>2014</v>
      </c>
      <c r="D377" s="1536" t="s">
        <v>679</v>
      </c>
      <c r="E377" s="381">
        <v>1</v>
      </c>
      <c r="F377" s="781" t="s">
        <v>532</v>
      </c>
      <c r="G377" s="781" t="s">
        <v>1427</v>
      </c>
      <c r="H377" s="522" t="s">
        <v>906</v>
      </c>
      <c r="I377" s="1534" t="s">
        <v>958</v>
      </c>
      <c r="J377" s="837" t="s">
        <v>1391</v>
      </c>
      <c r="K377" s="522">
        <v>2.5000000000000001E-2</v>
      </c>
      <c r="L377" s="692" t="s">
        <v>955</v>
      </c>
      <c r="M377" s="779">
        <v>9</v>
      </c>
      <c r="N377" s="1537" t="s">
        <v>400</v>
      </c>
      <c r="O377" s="783"/>
    </row>
    <row r="378" spans="1:15" ht="13.5" customHeight="1">
      <c r="A378" s="779" t="s">
        <v>37</v>
      </c>
      <c r="B378" s="522" t="s">
        <v>37</v>
      </c>
      <c r="C378" s="1532">
        <v>2014</v>
      </c>
      <c r="D378" s="1536" t="s">
        <v>679</v>
      </c>
      <c r="E378" s="381">
        <v>1</v>
      </c>
      <c r="F378" s="781" t="s">
        <v>532</v>
      </c>
      <c r="G378" s="781" t="s">
        <v>1427</v>
      </c>
      <c r="H378" s="522" t="s">
        <v>906</v>
      </c>
      <c r="I378" s="1534" t="s">
        <v>94</v>
      </c>
      <c r="J378" s="837" t="s">
        <v>1391</v>
      </c>
      <c r="K378" s="522">
        <v>2.5000000000000001E-2</v>
      </c>
      <c r="L378" s="692">
        <v>100</v>
      </c>
      <c r="M378" s="779">
        <v>100</v>
      </c>
      <c r="N378" s="1537">
        <f t="shared" si="14"/>
        <v>1</v>
      </c>
      <c r="O378" s="1323"/>
    </row>
    <row r="379" spans="1:15" ht="13.5" customHeight="1">
      <c r="A379" s="779" t="s">
        <v>37</v>
      </c>
      <c r="B379" s="522" t="s">
        <v>37</v>
      </c>
      <c r="C379" s="1532">
        <v>2014</v>
      </c>
      <c r="D379" s="1536" t="s">
        <v>679</v>
      </c>
      <c r="E379" s="381">
        <v>1</v>
      </c>
      <c r="F379" s="781" t="s">
        <v>532</v>
      </c>
      <c r="G379" s="781" t="s">
        <v>1427</v>
      </c>
      <c r="H379" s="522" t="s">
        <v>906</v>
      </c>
      <c r="I379" s="1534" t="s">
        <v>95</v>
      </c>
      <c r="J379" s="837" t="s">
        <v>1391</v>
      </c>
      <c r="K379" s="522">
        <v>2.5000000000000001E-2</v>
      </c>
      <c r="L379" s="692">
        <v>50</v>
      </c>
      <c r="M379" s="779">
        <v>50</v>
      </c>
      <c r="N379" s="1537">
        <f t="shared" si="14"/>
        <v>1</v>
      </c>
      <c r="O379" s="1323"/>
    </row>
    <row r="380" spans="1:15" ht="13.5" customHeight="1">
      <c r="A380" s="779" t="s">
        <v>37</v>
      </c>
      <c r="B380" s="522" t="s">
        <v>37</v>
      </c>
      <c r="C380" s="1532">
        <v>2014</v>
      </c>
      <c r="D380" s="1536" t="s">
        <v>679</v>
      </c>
      <c r="E380" s="381">
        <v>1</v>
      </c>
      <c r="F380" s="781" t="s">
        <v>532</v>
      </c>
      <c r="G380" s="781" t="s">
        <v>1427</v>
      </c>
      <c r="H380" s="522" t="s">
        <v>906</v>
      </c>
      <c r="I380" s="1534" t="s">
        <v>96</v>
      </c>
      <c r="J380" s="837" t="s">
        <v>1391</v>
      </c>
      <c r="K380" s="522">
        <v>2.5000000000000001E-2</v>
      </c>
      <c r="L380" s="692">
        <v>100</v>
      </c>
      <c r="M380" s="779">
        <v>100</v>
      </c>
      <c r="N380" s="1537">
        <f t="shared" si="14"/>
        <v>1</v>
      </c>
      <c r="O380" s="1323"/>
    </row>
    <row r="381" spans="1:15" ht="13.5" customHeight="1">
      <c r="A381" s="779" t="s">
        <v>37</v>
      </c>
      <c r="B381" s="522" t="s">
        <v>37</v>
      </c>
      <c r="C381" s="1532">
        <v>2014</v>
      </c>
      <c r="D381" s="1538" t="s">
        <v>598</v>
      </c>
      <c r="E381" s="381">
        <v>1</v>
      </c>
      <c r="F381" s="781" t="s">
        <v>532</v>
      </c>
      <c r="G381" s="781" t="s">
        <v>1606</v>
      </c>
      <c r="H381" s="522" t="s">
        <v>906</v>
      </c>
      <c r="I381" s="1534" t="s">
        <v>94</v>
      </c>
      <c r="J381" s="837" t="s">
        <v>1391</v>
      </c>
      <c r="K381" s="522">
        <v>0.125</v>
      </c>
      <c r="L381" s="692" t="s">
        <v>1875</v>
      </c>
      <c r="M381" s="779">
        <v>5</v>
      </c>
      <c r="N381" s="1537" t="s">
        <v>400</v>
      </c>
      <c r="O381" s="783" t="s">
        <v>1876</v>
      </c>
    </row>
    <row r="382" spans="1:15" ht="13.5" customHeight="1">
      <c r="A382" s="779" t="s">
        <v>37</v>
      </c>
      <c r="B382" s="522" t="s">
        <v>37</v>
      </c>
      <c r="C382" s="1532">
        <v>2014</v>
      </c>
      <c r="D382" s="1538" t="s">
        <v>598</v>
      </c>
      <c r="E382" s="381">
        <v>1</v>
      </c>
      <c r="F382" s="781" t="s">
        <v>532</v>
      </c>
      <c r="G382" s="781" t="s">
        <v>1606</v>
      </c>
      <c r="H382" s="522" t="s">
        <v>906</v>
      </c>
      <c r="I382" s="1534" t="s">
        <v>95</v>
      </c>
      <c r="J382" s="837" t="s">
        <v>1391</v>
      </c>
      <c r="K382" s="522">
        <v>2.5000000000000001E-2</v>
      </c>
      <c r="L382" s="692" t="s">
        <v>1025</v>
      </c>
      <c r="M382" s="779" t="s">
        <v>400</v>
      </c>
      <c r="N382" s="1537" t="s">
        <v>400</v>
      </c>
      <c r="O382" s="1323"/>
    </row>
    <row r="383" spans="1:15" ht="13.5" customHeight="1">
      <c r="A383" s="779" t="s">
        <v>37</v>
      </c>
      <c r="B383" s="522" t="s">
        <v>37</v>
      </c>
      <c r="C383" s="1532">
        <v>2014</v>
      </c>
      <c r="D383" s="1538" t="s">
        <v>598</v>
      </c>
      <c r="E383" s="381">
        <v>1</v>
      </c>
      <c r="F383" s="781" t="s">
        <v>532</v>
      </c>
      <c r="G383" s="781" t="s">
        <v>1606</v>
      </c>
      <c r="H383" s="522" t="s">
        <v>906</v>
      </c>
      <c r="I383" s="1534" t="s">
        <v>96</v>
      </c>
      <c r="J383" s="837" t="s">
        <v>1391</v>
      </c>
      <c r="K383" s="522">
        <v>2.5000000000000001E-2</v>
      </c>
      <c r="L383" s="692" t="s">
        <v>1875</v>
      </c>
      <c r="M383" s="779">
        <v>5</v>
      </c>
      <c r="N383" s="1537" t="s">
        <v>400</v>
      </c>
      <c r="O383" s="783" t="s">
        <v>1876</v>
      </c>
    </row>
    <row r="384" spans="1:15" ht="13.5" customHeight="1">
      <c r="A384" s="779" t="s">
        <v>37</v>
      </c>
      <c r="B384" s="522" t="s">
        <v>37</v>
      </c>
      <c r="C384" s="1532">
        <v>2014</v>
      </c>
      <c r="D384" s="1536" t="s">
        <v>1867</v>
      </c>
      <c r="E384" s="381">
        <v>1</v>
      </c>
      <c r="F384" s="781" t="s">
        <v>532</v>
      </c>
      <c r="G384" s="781" t="s">
        <v>1606</v>
      </c>
      <c r="H384" s="522" t="s">
        <v>906</v>
      </c>
      <c r="I384" s="1534" t="s">
        <v>94</v>
      </c>
      <c r="J384" s="837" t="s">
        <v>1391</v>
      </c>
      <c r="K384" s="522">
        <v>2.5000000000000001E-2</v>
      </c>
      <c r="L384" s="692" t="s">
        <v>1129</v>
      </c>
      <c r="M384" s="779">
        <v>0</v>
      </c>
      <c r="N384" s="1537" t="s">
        <v>400</v>
      </c>
      <c r="O384" s="1323"/>
    </row>
    <row r="385" spans="1:22" ht="13.5" customHeight="1">
      <c r="A385" s="779" t="s">
        <v>37</v>
      </c>
      <c r="B385" s="522" t="s">
        <v>37</v>
      </c>
      <c r="C385" s="1532">
        <v>2014</v>
      </c>
      <c r="D385" s="1536" t="s">
        <v>1867</v>
      </c>
      <c r="E385" s="381">
        <v>1</v>
      </c>
      <c r="F385" s="781" t="s">
        <v>532</v>
      </c>
      <c r="G385" s="781" t="s">
        <v>1606</v>
      </c>
      <c r="H385" s="522" t="s">
        <v>906</v>
      </c>
      <c r="I385" s="1534" t="s">
        <v>95</v>
      </c>
      <c r="J385" s="837" t="s">
        <v>1391</v>
      </c>
      <c r="K385" s="522">
        <v>2.5000000000000001E-2</v>
      </c>
      <c r="L385" s="692" t="s">
        <v>1129</v>
      </c>
      <c r="M385" s="779">
        <v>0</v>
      </c>
      <c r="N385" s="1537" t="s">
        <v>400</v>
      </c>
      <c r="O385" s="1323"/>
    </row>
    <row r="386" spans="1:22" ht="13.5" customHeight="1">
      <c r="A386" s="779" t="s">
        <v>37</v>
      </c>
      <c r="B386" s="522" t="s">
        <v>37</v>
      </c>
      <c r="C386" s="1532">
        <v>2014</v>
      </c>
      <c r="D386" s="1536" t="s">
        <v>1867</v>
      </c>
      <c r="E386" s="381">
        <v>1</v>
      </c>
      <c r="F386" s="781" t="s">
        <v>532</v>
      </c>
      <c r="G386" s="781" t="s">
        <v>1606</v>
      </c>
      <c r="H386" s="522" t="s">
        <v>906</v>
      </c>
      <c r="I386" s="1534" t="s">
        <v>96</v>
      </c>
      <c r="J386" s="837" t="s">
        <v>1391</v>
      </c>
      <c r="K386" s="522">
        <v>2.5000000000000001E-2</v>
      </c>
      <c r="L386" s="692" t="s">
        <v>1129</v>
      </c>
      <c r="M386" s="779">
        <v>0</v>
      </c>
      <c r="N386" s="1537" t="s">
        <v>400</v>
      </c>
      <c r="O386" s="1323"/>
    </row>
    <row r="387" spans="1:22" ht="13.5" customHeight="1">
      <c r="A387" s="779" t="s">
        <v>37</v>
      </c>
      <c r="B387" s="522" t="s">
        <v>37</v>
      </c>
      <c r="C387" s="1532">
        <v>2014</v>
      </c>
      <c r="D387" s="1538" t="s">
        <v>649</v>
      </c>
      <c r="E387" s="381">
        <v>1</v>
      </c>
      <c r="F387" s="781" t="s">
        <v>532</v>
      </c>
      <c r="G387" s="781" t="s">
        <v>1606</v>
      </c>
      <c r="H387" s="522" t="s">
        <v>906</v>
      </c>
      <c r="I387" s="1534" t="s">
        <v>94</v>
      </c>
      <c r="J387" s="837" t="s">
        <v>1391</v>
      </c>
      <c r="K387" s="522">
        <v>0.125</v>
      </c>
      <c r="L387" s="692" t="s">
        <v>1875</v>
      </c>
      <c r="M387" s="779">
        <v>22</v>
      </c>
      <c r="N387" s="1537" t="s">
        <v>400</v>
      </c>
      <c r="O387" s="783" t="s">
        <v>1876</v>
      </c>
    </row>
    <row r="388" spans="1:22" ht="13.5" customHeight="1">
      <c r="A388" s="779" t="s">
        <v>37</v>
      </c>
      <c r="B388" s="522" t="s">
        <v>37</v>
      </c>
      <c r="C388" s="1532">
        <v>2014</v>
      </c>
      <c r="D388" s="1538" t="s">
        <v>649</v>
      </c>
      <c r="E388" s="381">
        <v>1</v>
      </c>
      <c r="F388" s="781" t="s">
        <v>532</v>
      </c>
      <c r="G388" s="781" t="s">
        <v>1606</v>
      </c>
      <c r="H388" s="522" t="s">
        <v>906</v>
      </c>
      <c r="I388" s="1534" t="s">
        <v>95</v>
      </c>
      <c r="J388" s="837" t="s">
        <v>1391</v>
      </c>
      <c r="K388" s="522">
        <v>2.5000000000000001E-2</v>
      </c>
      <c r="L388" s="692" t="s">
        <v>1025</v>
      </c>
      <c r="M388" s="779" t="s">
        <v>400</v>
      </c>
      <c r="N388" s="1537" t="s">
        <v>400</v>
      </c>
      <c r="O388" s="1323"/>
    </row>
    <row r="389" spans="1:22" ht="13.5" customHeight="1">
      <c r="A389" s="779" t="s">
        <v>37</v>
      </c>
      <c r="B389" s="522" t="s">
        <v>37</v>
      </c>
      <c r="C389" s="1532">
        <v>2014</v>
      </c>
      <c r="D389" s="1538" t="s">
        <v>649</v>
      </c>
      <c r="E389" s="381">
        <v>1</v>
      </c>
      <c r="F389" s="781" t="s">
        <v>532</v>
      </c>
      <c r="G389" s="781" t="s">
        <v>1606</v>
      </c>
      <c r="H389" s="522" t="s">
        <v>906</v>
      </c>
      <c r="I389" s="1534" t="s">
        <v>96</v>
      </c>
      <c r="J389" s="837" t="s">
        <v>1391</v>
      </c>
      <c r="K389" s="522">
        <v>2.5000000000000001E-2</v>
      </c>
      <c r="L389" s="692" t="s">
        <v>1875</v>
      </c>
      <c r="M389" s="779">
        <v>22</v>
      </c>
      <c r="N389" s="1537" t="s">
        <v>400</v>
      </c>
      <c r="O389" s="783" t="s">
        <v>1876</v>
      </c>
    </row>
    <row r="390" spans="1:22" ht="13.5" customHeight="1">
      <c r="A390" s="779" t="s">
        <v>37</v>
      </c>
      <c r="B390" s="522" t="s">
        <v>37</v>
      </c>
      <c r="C390" s="1532">
        <v>2014</v>
      </c>
      <c r="D390" s="1536" t="s">
        <v>672</v>
      </c>
      <c r="E390" s="381">
        <v>1</v>
      </c>
      <c r="F390" s="781" t="s">
        <v>532</v>
      </c>
      <c r="G390" s="781" t="s">
        <v>1606</v>
      </c>
      <c r="H390" s="522" t="s">
        <v>906</v>
      </c>
      <c r="I390" s="1534" t="s">
        <v>94</v>
      </c>
      <c r="J390" s="837" t="s">
        <v>1391</v>
      </c>
      <c r="K390" s="522">
        <v>2.5000000000000001E-2</v>
      </c>
      <c r="L390" s="692" t="s">
        <v>1129</v>
      </c>
      <c r="M390" s="779">
        <v>0</v>
      </c>
      <c r="N390" s="1537" t="s">
        <v>400</v>
      </c>
      <c r="O390" s="1323"/>
    </row>
    <row r="391" spans="1:22" ht="13.5" customHeight="1">
      <c r="A391" s="779" t="s">
        <v>37</v>
      </c>
      <c r="B391" s="522" t="s">
        <v>37</v>
      </c>
      <c r="C391" s="1532">
        <v>2014</v>
      </c>
      <c r="D391" s="1536" t="s">
        <v>672</v>
      </c>
      <c r="E391" s="381">
        <v>1</v>
      </c>
      <c r="F391" s="781" t="s">
        <v>532</v>
      </c>
      <c r="G391" s="781" t="s">
        <v>1606</v>
      </c>
      <c r="H391" s="522" t="s">
        <v>906</v>
      </c>
      <c r="I391" s="1534" t="s">
        <v>95</v>
      </c>
      <c r="J391" s="837" t="s">
        <v>1391</v>
      </c>
      <c r="K391" s="522">
        <v>2.5000000000000001E-2</v>
      </c>
      <c r="L391" s="692" t="s">
        <v>1129</v>
      </c>
      <c r="M391" s="779">
        <v>0</v>
      </c>
      <c r="N391" s="1537" t="s">
        <v>400</v>
      </c>
      <c r="O391" s="1323"/>
    </row>
    <row r="392" spans="1:22" ht="13.5" customHeight="1">
      <c r="A392" s="779" t="s">
        <v>37</v>
      </c>
      <c r="B392" s="522" t="s">
        <v>37</v>
      </c>
      <c r="C392" s="1532">
        <v>2014</v>
      </c>
      <c r="D392" s="1536" t="s">
        <v>672</v>
      </c>
      <c r="E392" s="381">
        <v>1</v>
      </c>
      <c r="F392" s="781" t="s">
        <v>532</v>
      </c>
      <c r="G392" s="781" t="s">
        <v>1606</v>
      </c>
      <c r="H392" s="522" t="s">
        <v>906</v>
      </c>
      <c r="I392" s="1534" t="s">
        <v>96</v>
      </c>
      <c r="J392" s="837" t="s">
        <v>1391</v>
      </c>
      <c r="K392" s="522">
        <v>2.5000000000000001E-2</v>
      </c>
      <c r="L392" s="692" t="s">
        <v>1129</v>
      </c>
      <c r="M392" s="779">
        <v>0</v>
      </c>
      <c r="N392" s="1537" t="s">
        <v>400</v>
      </c>
      <c r="O392" s="1323"/>
    </row>
    <row r="393" spans="1:22" ht="13.5" customHeight="1">
      <c r="A393" s="779" t="s">
        <v>37</v>
      </c>
      <c r="B393" s="522" t="s">
        <v>37</v>
      </c>
      <c r="C393" s="1532">
        <v>2014</v>
      </c>
      <c r="D393" s="1536" t="s">
        <v>674</v>
      </c>
      <c r="E393" s="381">
        <v>1</v>
      </c>
      <c r="F393" s="781" t="s">
        <v>532</v>
      </c>
      <c r="G393" s="781" t="s">
        <v>1606</v>
      </c>
      <c r="H393" s="522" t="s">
        <v>906</v>
      </c>
      <c r="I393" s="1534" t="s">
        <v>94</v>
      </c>
      <c r="J393" s="837" t="s">
        <v>1391</v>
      </c>
      <c r="K393" s="522">
        <v>2.5000000000000001E-2</v>
      </c>
      <c r="L393" s="692" t="s">
        <v>1129</v>
      </c>
      <c r="M393" s="779">
        <v>0</v>
      </c>
      <c r="N393" s="1537" t="s">
        <v>400</v>
      </c>
      <c r="O393" s="1323"/>
    </row>
    <row r="394" spans="1:22" ht="13.5" customHeight="1">
      <c r="A394" s="779" t="s">
        <v>37</v>
      </c>
      <c r="B394" s="522" t="s">
        <v>37</v>
      </c>
      <c r="C394" s="1532">
        <v>2014</v>
      </c>
      <c r="D394" s="1536" t="s">
        <v>674</v>
      </c>
      <c r="E394" s="381">
        <v>1</v>
      </c>
      <c r="F394" s="781" t="s">
        <v>532</v>
      </c>
      <c r="G394" s="781" t="s">
        <v>1606</v>
      </c>
      <c r="H394" s="522" t="s">
        <v>906</v>
      </c>
      <c r="I394" s="1534" t="s">
        <v>95</v>
      </c>
      <c r="J394" s="837" t="s">
        <v>1391</v>
      </c>
      <c r="K394" s="522">
        <v>2.5000000000000001E-2</v>
      </c>
      <c r="L394" s="692" t="s">
        <v>1129</v>
      </c>
      <c r="M394" s="779">
        <v>0</v>
      </c>
      <c r="N394" s="1537" t="s">
        <v>400</v>
      </c>
      <c r="O394" s="1323"/>
    </row>
    <row r="395" spans="1:22" ht="13.5" customHeight="1">
      <c r="A395" s="779" t="s">
        <v>37</v>
      </c>
      <c r="B395" s="522" t="s">
        <v>37</v>
      </c>
      <c r="C395" s="1532">
        <v>2014</v>
      </c>
      <c r="D395" s="1536" t="s">
        <v>674</v>
      </c>
      <c r="E395" s="381">
        <v>1</v>
      </c>
      <c r="F395" s="781" t="s">
        <v>532</v>
      </c>
      <c r="G395" s="781" t="s">
        <v>1606</v>
      </c>
      <c r="H395" s="522" t="s">
        <v>906</v>
      </c>
      <c r="I395" s="1534" t="s">
        <v>96</v>
      </c>
      <c r="J395" s="837" t="s">
        <v>1391</v>
      </c>
      <c r="K395" s="522">
        <v>2.5000000000000001E-2</v>
      </c>
      <c r="L395" s="692" t="s">
        <v>1129</v>
      </c>
      <c r="M395" s="779">
        <v>0</v>
      </c>
      <c r="N395" s="1537" t="s">
        <v>400</v>
      </c>
      <c r="O395" s="1323"/>
    </row>
    <row r="396" spans="1:22" ht="13.5" customHeight="1">
      <c r="A396" s="779" t="s">
        <v>37</v>
      </c>
      <c r="B396" s="522" t="s">
        <v>37</v>
      </c>
      <c r="C396" s="1532">
        <v>2014</v>
      </c>
      <c r="D396" s="1536" t="s">
        <v>679</v>
      </c>
      <c r="E396" s="381">
        <v>1</v>
      </c>
      <c r="F396" s="781" t="s">
        <v>532</v>
      </c>
      <c r="G396" s="781" t="s">
        <v>1606</v>
      </c>
      <c r="H396" s="522" t="s">
        <v>906</v>
      </c>
      <c r="I396" s="1534" t="s">
        <v>958</v>
      </c>
      <c r="J396" s="837" t="s">
        <v>1391</v>
      </c>
      <c r="K396" s="522">
        <v>2.5000000000000001E-2</v>
      </c>
      <c r="L396" s="692" t="s">
        <v>955</v>
      </c>
      <c r="M396" s="779">
        <v>204</v>
      </c>
      <c r="N396" s="1537" t="s">
        <v>400</v>
      </c>
      <c r="O396" s="1323"/>
    </row>
    <row r="397" spans="1:22" ht="13.5" customHeight="1">
      <c r="A397" s="779" t="s">
        <v>37</v>
      </c>
      <c r="B397" s="522" t="s">
        <v>37</v>
      </c>
      <c r="C397" s="1532">
        <v>2014</v>
      </c>
      <c r="D397" s="1536" t="s">
        <v>679</v>
      </c>
      <c r="E397" s="381">
        <v>1</v>
      </c>
      <c r="F397" s="781" t="s">
        <v>532</v>
      </c>
      <c r="G397" s="781" t="s">
        <v>1606</v>
      </c>
      <c r="H397" s="522" t="s">
        <v>906</v>
      </c>
      <c r="I397" s="1534" t="s">
        <v>94</v>
      </c>
      <c r="J397" s="837" t="s">
        <v>1391</v>
      </c>
      <c r="K397" s="522">
        <v>2.5000000000000001E-2</v>
      </c>
      <c r="L397" s="692">
        <v>100</v>
      </c>
      <c r="M397" s="779">
        <v>100</v>
      </c>
      <c r="N397" s="1537">
        <f t="shared" ref="N397:N399" si="15">M397/L397</f>
        <v>1</v>
      </c>
      <c r="O397" s="1323"/>
    </row>
    <row r="398" spans="1:22" ht="13.5" customHeight="1">
      <c r="A398" s="779" t="s">
        <v>37</v>
      </c>
      <c r="B398" s="522" t="s">
        <v>37</v>
      </c>
      <c r="C398" s="1532">
        <v>2014</v>
      </c>
      <c r="D398" s="1536" t="s">
        <v>679</v>
      </c>
      <c r="E398" s="381">
        <v>1</v>
      </c>
      <c r="F398" s="781" t="s">
        <v>532</v>
      </c>
      <c r="G398" s="781" t="s">
        <v>1606</v>
      </c>
      <c r="H398" s="522" t="s">
        <v>906</v>
      </c>
      <c r="I398" s="1534" t="s">
        <v>95</v>
      </c>
      <c r="J398" s="837" t="s">
        <v>1391</v>
      </c>
      <c r="K398" s="522">
        <v>2.5000000000000001E-2</v>
      </c>
      <c r="L398" s="692">
        <v>50</v>
      </c>
      <c r="M398" s="779">
        <v>50</v>
      </c>
      <c r="N398" s="1537">
        <f t="shared" si="15"/>
        <v>1</v>
      </c>
      <c r="O398" s="1323"/>
    </row>
    <row r="399" spans="1:22" ht="13.5" customHeight="1">
      <c r="A399" s="779" t="s">
        <v>37</v>
      </c>
      <c r="B399" s="522" t="s">
        <v>37</v>
      </c>
      <c r="C399" s="1532">
        <v>2014</v>
      </c>
      <c r="D399" s="1536" t="s">
        <v>679</v>
      </c>
      <c r="E399" s="381">
        <v>1</v>
      </c>
      <c r="F399" s="781" t="s">
        <v>532</v>
      </c>
      <c r="G399" s="781" t="s">
        <v>1606</v>
      </c>
      <c r="H399" s="522" t="s">
        <v>906</v>
      </c>
      <c r="I399" s="1534" t="s">
        <v>96</v>
      </c>
      <c r="J399" s="837" t="s">
        <v>1391</v>
      </c>
      <c r="K399" s="522">
        <v>2.5000000000000001E-2</v>
      </c>
      <c r="L399" s="692">
        <v>100</v>
      </c>
      <c r="M399" s="779">
        <v>100</v>
      </c>
      <c r="N399" s="1537">
        <f t="shared" si="15"/>
        <v>1</v>
      </c>
      <c r="O399" s="1323"/>
    </row>
    <row r="400" spans="1:22">
      <c r="B400" s="349" t="s">
        <v>94</v>
      </c>
      <c r="L400" s="36"/>
      <c r="N400" s="350"/>
      <c r="O400" s="351"/>
      <c r="P400" s="352"/>
      <c r="Q400" s="22"/>
      <c r="R400" s="22"/>
      <c r="S400" s="22"/>
      <c r="T400" s="22"/>
      <c r="U400" s="22"/>
      <c r="V400" s="22"/>
    </row>
    <row r="401" spans="2:22">
      <c r="B401" s="349" t="s">
        <v>91</v>
      </c>
      <c r="P401" s="354"/>
      <c r="Q401" s="22"/>
      <c r="R401" s="22"/>
      <c r="S401" s="22"/>
      <c r="T401" s="22"/>
      <c r="U401" s="22"/>
      <c r="V401" s="22"/>
    </row>
    <row r="402" spans="2:22">
      <c r="B402" s="349" t="s">
        <v>95</v>
      </c>
      <c r="P402" s="354"/>
      <c r="Q402" s="22"/>
      <c r="R402" s="22"/>
      <c r="S402" s="22"/>
      <c r="T402" s="22"/>
      <c r="U402" s="22"/>
      <c r="V402" s="22"/>
    </row>
    <row r="403" spans="2:22">
      <c r="B403" s="349" t="s">
        <v>93</v>
      </c>
      <c r="P403" s="354"/>
      <c r="Q403" s="22"/>
      <c r="R403" s="22"/>
      <c r="S403" s="22"/>
      <c r="T403" s="22"/>
      <c r="U403" s="22"/>
      <c r="V403" s="22"/>
    </row>
    <row r="404" spans="2:22">
      <c r="B404" s="349" t="s">
        <v>96</v>
      </c>
      <c r="P404" s="354"/>
      <c r="Q404" s="22"/>
      <c r="R404" s="22"/>
      <c r="S404" s="22"/>
      <c r="T404" s="22"/>
      <c r="U404" s="22"/>
      <c r="V404" s="22"/>
    </row>
    <row r="405" spans="2:22">
      <c r="B405" s="349" t="s">
        <v>92</v>
      </c>
      <c r="P405" s="354"/>
      <c r="Q405" s="22"/>
      <c r="R405" s="22"/>
      <c r="S405" s="22"/>
      <c r="T405" s="22"/>
      <c r="U405" s="22"/>
      <c r="V405" s="22"/>
    </row>
    <row r="406" spans="2:22">
      <c r="B406" s="349" t="s">
        <v>97</v>
      </c>
      <c r="P406" s="354"/>
      <c r="Q406" s="22"/>
      <c r="R406" s="22"/>
      <c r="S406" s="22"/>
      <c r="T406" s="22"/>
      <c r="U406" s="22"/>
      <c r="V406" s="22"/>
    </row>
    <row r="407" spans="2:22">
      <c r="B407" s="349" t="s">
        <v>98</v>
      </c>
      <c r="P407" s="354"/>
      <c r="Q407" s="22"/>
      <c r="R407" s="22"/>
      <c r="S407" s="22"/>
      <c r="T407" s="22"/>
      <c r="U407" s="22"/>
      <c r="V407" s="22"/>
    </row>
    <row r="408" spans="2:22">
      <c r="B408" s="91" t="s">
        <v>99</v>
      </c>
      <c r="P408" s="354"/>
      <c r="Q408" s="22"/>
      <c r="R408" s="22"/>
      <c r="S408" s="22"/>
      <c r="T408" s="22"/>
      <c r="U408" s="22"/>
      <c r="V408" s="22"/>
    </row>
    <row r="409" spans="2:22">
      <c r="B409" s="91" t="s">
        <v>100</v>
      </c>
      <c r="P409" s="354"/>
      <c r="Q409" s="22"/>
      <c r="R409" s="22"/>
      <c r="S409" s="22"/>
      <c r="T409" s="22"/>
      <c r="U409" s="22"/>
      <c r="V409" s="22"/>
    </row>
    <row r="410" spans="2:22">
      <c r="B410" s="91" t="s">
        <v>101</v>
      </c>
      <c r="P410" s="354"/>
      <c r="Q410" s="22"/>
      <c r="R410" s="22"/>
      <c r="S410" s="22"/>
      <c r="T410" s="22"/>
      <c r="U410" s="22"/>
      <c r="V410" s="22"/>
    </row>
    <row r="411" spans="2:22">
      <c r="P411" s="354"/>
      <c r="Q411" s="22"/>
      <c r="R411" s="22"/>
      <c r="S411" s="22"/>
      <c r="T411" s="22"/>
      <c r="U411" s="22"/>
      <c r="V411" s="22"/>
    </row>
    <row r="412" spans="2:22">
      <c r="P412" s="354"/>
      <c r="Q412" s="22"/>
      <c r="R412" s="22"/>
      <c r="S412" s="22"/>
      <c r="T412" s="22"/>
      <c r="U412" s="22"/>
      <c r="V412" s="22"/>
    </row>
    <row r="413" spans="2:22">
      <c r="P413" s="354"/>
      <c r="Q413" s="22"/>
      <c r="R413" s="22"/>
      <c r="S413" s="22"/>
      <c r="T413" s="22"/>
      <c r="U413" s="22"/>
      <c r="V413" s="22"/>
    </row>
    <row r="414" spans="2:22">
      <c r="P414" s="354"/>
      <c r="Q414" s="22"/>
      <c r="R414" s="22"/>
      <c r="S414" s="22"/>
      <c r="T414" s="22"/>
      <c r="U414" s="22"/>
      <c r="V414" s="22"/>
    </row>
    <row r="415" spans="2:22">
      <c r="P415" s="354"/>
      <c r="Q415" s="22"/>
      <c r="R415" s="22"/>
      <c r="S415" s="22"/>
      <c r="T415" s="22"/>
      <c r="U415" s="22"/>
      <c r="V415" s="22"/>
    </row>
    <row r="416" spans="2:22">
      <c r="P416" s="354"/>
      <c r="Q416" s="22"/>
      <c r="R416" s="22"/>
      <c r="S416" s="22"/>
      <c r="T416" s="22"/>
      <c r="U416" s="22"/>
      <c r="V416" s="22"/>
    </row>
    <row r="417" spans="16:22">
      <c r="P417" s="354"/>
      <c r="Q417" s="22"/>
      <c r="R417" s="22"/>
      <c r="S417" s="22"/>
      <c r="T417" s="22"/>
      <c r="U417" s="22"/>
      <c r="V417" s="22"/>
    </row>
    <row r="418" spans="16:22">
      <c r="P418" s="354"/>
      <c r="Q418" s="22"/>
      <c r="R418" s="22"/>
      <c r="S418" s="22"/>
      <c r="T418" s="22"/>
      <c r="U418" s="22"/>
      <c r="V418" s="22"/>
    </row>
    <row r="419" spans="16:22">
      <c r="P419" s="354"/>
      <c r="Q419" s="22"/>
      <c r="R419" s="22"/>
      <c r="S419" s="22"/>
      <c r="T419" s="22"/>
      <c r="U419" s="22"/>
      <c r="V419" s="22"/>
    </row>
    <row r="420" spans="16:22">
      <c r="P420" s="354"/>
      <c r="Q420" s="22"/>
      <c r="R420" s="22"/>
      <c r="S420" s="22"/>
      <c r="T420" s="22"/>
      <c r="U420" s="22"/>
      <c r="V420" s="22"/>
    </row>
    <row r="421" spans="16:22">
      <c r="P421" s="354"/>
      <c r="Q421" s="22"/>
      <c r="R421" s="22"/>
      <c r="S421" s="22"/>
      <c r="T421" s="22"/>
      <c r="U421" s="22"/>
      <c r="V421" s="22"/>
    </row>
    <row r="422" spans="16:22">
      <c r="P422" s="354"/>
      <c r="Q422" s="22"/>
      <c r="R422" s="22"/>
      <c r="S422" s="22"/>
      <c r="T422" s="22"/>
      <c r="U422" s="22"/>
      <c r="V422" s="22"/>
    </row>
    <row r="423" spans="16:22">
      <c r="P423" s="354"/>
      <c r="Q423" s="22"/>
      <c r="R423" s="22"/>
      <c r="S423" s="22"/>
      <c r="T423" s="22"/>
      <c r="U423" s="22"/>
      <c r="V423" s="22"/>
    </row>
    <row r="424" spans="16:22">
      <c r="P424" s="354"/>
      <c r="Q424" s="22"/>
      <c r="R424" s="22"/>
      <c r="S424" s="22"/>
      <c r="T424" s="22"/>
      <c r="U424" s="22"/>
      <c r="V424" s="22"/>
    </row>
    <row r="425" spans="16:22">
      <c r="P425" s="354"/>
      <c r="Q425" s="22"/>
      <c r="R425" s="22"/>
      <c r="S425" s="22"/>
      <c r="T425" s="22"/>
      <c r="U425" s="22"/>
      <c r="V425" s="22"/>
    </row>
    <row r="426" spans="16:22">
      <c r="P426" s="354"/>
      <c r="Q426" s="22"/>
      <c r="R426" s="22"/>
      <c r="S426" s="22"/>
      <c r="T426" s="22"/>
      <c r="U426" s="22"/>
      <c r="V426" s="22"/>
    </row>
    <row r="427" spans="16:22">
      <c r="P427" s="354"/>
      <c r="Q427" s="22"/>
      <c r="R427" s="22"/>
      <c r="S427" s="22"/>
      <c r="T427" s="22"/>
      <c r="U427" s="22"/>
      <c r="V427" s="22"/>
    </row>
    <row r="428" spans="16:22">
      <c r="P428" s="354"/>
      <c r="Q428" s="22"/>
      <c r="R428" s="22"/>
      <c r="S428" s="22"/>
      <c r="T428" s="22"/>
      <c r="U428" s="22"/>
      <c r="V428" s="22"/>
    </row>
    <row r="429" spans="16:22">
      <c r="P429" s="354"/>
      <c r="Q429" s="22"/>
      <c r="R429" s="22"/>
      <c r="S429" s="22"/>
      <c r="T429" s="22"/>
      <c r="U429" s="22"/>
      <c r="V429" s="22"/>
    </row>
    <row r="430" spans="16:22">
      <c r="P430" s="354"/>
      <c r="Q430" s="22"/>
      <c r="R430" s="22"/>
      <c r="S430" s="22"/>
      <c r="T430" s="22"/>
      <c r="U430" s="22"/>
      <c r="V430" s="22"/>
    </row>
    <row r="431" spans="16:22">
      <c r="P431" s="354"/>
      <c r="Q431" s="22"/>
      <c r="R431" s="22"/>
      <c r="S431" s="22"/>
      <c r="T431" s="22"/>
      <c r="U431" s="22"/>
      <c r="V431" s="22"/>
    </row>
  </sheetData>
  <autoFilter ref="A3:W410"/>
  <mergeCells count="24">
    <mergeCell ref="L240:L241"/>
    <mergeCell ref="N240:N241"/>
    <mergeCell ref="L242:L243"/>
    <mergeCell ref="N242:N243"/>
    <mergeCell ref="L256:L257"/>
    <mergeCell ref="N256:N257"/>
    <mergeCell ref="L244:L245"/>
    <mergeCell ref="N244:N245"/>
    <mergeCell ref="L252:L253"/>
    <mergeCell ref="N252:N253"/>
    <mergeCell ref="L254:L255"/>
    <mergeCell ref="N254:N255"/>
    <mergeCell ref="L231:L232"/>
    <mergeCell ref="N231:N232"/>
    <mergeCell ref="L233:L234"/>
    <mergeCell ref="N233:N234"/>
    <mergeCell ref="L235:L236"/>
    <mergeCell ref="N235:N236"/>
    <mergeCell ref="L225:L226"/>
    <mergeCell ref="N225:N226"/>
    <mergeCell ref="L227:L228"/>
    <mergeCell ref="N227:N228"/>
    <mergeCell ref="L229:L230"/>
    <mergeCell ref="N229:N230"/>
  </mergeCells>
  <phoneticPr fontId="27" type="noConversion"/>
  <dataValidations count="1">
    <dataValidation type="textLength" showInputMessage="1" showErrorMessage="1" sqref="O216:O218 O222:O224 O258:O269 O104:O160 O207:O209 O189:O205 O173 O165:O168 O44:O100 O17:O24 O4:O13 O29:O42 O310:O324">
      <formula1>0</formula1>
      <formula2>150</formula2>
    </dataValidation>
  </dataValidations>
  <pageMargins left="0.78749999999999998" right="0.78749999999999998" top="1.0631944444444446" bottom="1.0631944444444446" header="0.51180555555555551" footer="0.51180555555555551"/>
  <pageSetup paperSize="9" scale="36" firstPageNumber="0" orientation="landscape" horizontalDpi="300" verticalDpi="300" r:id="rId1"/>
  <headerFooter alignWithMargins="0"/>
  <legacyDrawing r:id="rId2"/>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enableFormatConditionsCalculation="0">
    <pageSetUpPr fitToPage="1"/>
  </sheetPr>
  <dimension ref="A1:K67"/>
  <sheetViews>
    <sheetView tabSelected="1" topLeftCell="A43" zoomScaleSheetLayoutView="100" workbookViewId="0">
      <selection activeCell="L4" sqref="L4"/>
    </sheetView>
  </sheetViews>
  <sheetFormatPr defaultColWidth="11.42578125" defaultRowHeight="12.75"/>
  <cols>
    <col min="1" max="1" width="11.42578125" style="112" customWidth="1"/>
    <col min="2" max="2" width="25.7109375" style="112" customWidth="1"/>
    <col min="3" max="3" width="14.42578125" style="112" customWidth="1"/>
    <col min="4" max="4" width="38" style="112" customWidth="1"/>
    <col min="5" max="5" width="21.42578125" style="112" customWidth="1"/>
    <col min="6" max="6" width="18.7109375" style="112" bestFit="1" customWidth="1"/>
    <col min="7" max="7" width="14.140625" style="112" customWidth="1"/>
    <col min="8" max="16384" width="11.42578125" style="112"/>
  </cols>
  <sheetData>
    <row r="1" spans="1:11" ht="20.100000000000001" customHeight="1" thickBot="1">
      <c r="A1" s="110" t="s">
        <v>102</v>
      </c>
      <c r="B1" s="110"/>
      <c r="C1" s="110"/>
      <c r="D1" s="110"/>
      <c r="E1" s="110"/>
      <c r="F1" s="110"/>
      <c r="G1" s="110"/>
      <c r="J1" s="248" t="s">
        <v>0</v>
      </c>
      <c r="K1" s="249" t="s">
        <v>425</v>
      </c>
    </row>
    <row r="2" spans="1:11" ht="16.5" thickBot="1">
      <c r="A2" s="113"/>
      <c r="B2" s="113"/>
      <c r="C2" s="113"/>
      <c r="D2" s="113"/>
      <c r="E2" s="113"/>
      <c r="F2" s="1539"/>
      <c r="G2" s="110"/>
      <c r="J2" s="258" t="s">
        <v>241</v>
      </c>
      <c r="K2" s="250">
        <v>2014</v>
      </c>
    </row>
    <row r="3" spans="1:11" ht="43.5" customHeight="1" thickBot="1">
      <c r="A3" s="116" t="s">
        <v>1</v>
      </c>
      <c r="B3" s="24" t="s">
        <v>7</v>
      </c>
      <c r="C3" s="116" t="s">
        <v>47</v>
      </c>
      <c r="D3" s="116" t="s">
        <v>48</v>
      </c>
      <c r="E3" s="165" t="s">
        <v>49</v>
      </c>
      <c r="F3" s="167" t="s">
        <v>227</v>
      </c>
      <c r="G3" s="168" t="s">
        <v>228</v>
      </c>
      <c r="H3" s="169" t="s">
        <v>202</v>
      </c>
      <c r="I3" s="170" t="s">
        <v>229</v>
      </c>
      <c r="J3" s="170" t="s">
        <v>230</v>
      </c>
      <c r="K3" s="171" t="s">
        <v>292</v>
      </c>
    </row>
    <row r="4" spans="1:11" s="128" customFormat="1">
      <c r="A4" s="1540" t="s">
        <v>37</v>
      </c>
      <c r="B4" s="1541" t="s">
        <v>2305</v>
      </c>
      <c r="C4" s="529" t="s">
        <v>2306</v>
      </c>
      <c r="D4" s="530" t="s">
        <v>2307</v>
      </c>
      <c r="E4" s="519" t="s">
        <v>2308</v>
      </c>
      <c r="F4" s="1542" t="s">
        <v>2309</v>
      </c>
      <c r="G4" s="1543" t="s">
        <v>38</v>
      </c>
      <c r="H4" s="531">
        <v>2014</v>
      </c>
      <c r="I4" s="1701" t="s">
        <v>400</v>
      </c>
      <c r="J4" s="1701" t="s">
        <v>400</v>
      </c>
      <c r="K4" s="1703" t="s">
        <v>2351</v>
      </c>
    </row>
    <row r="5" spans="1:11" s="128" customFormat="1" ht="13.35" customHeight="1">
      <c r="A5" s="1540" t="s">
        <v>37</v>
      </c>
      <c r="B5" s="535" t="s">
        <v>2305</v>
      </c>
      <c r="C5" s="529" t="s">
        <v>2306</v>
      </c>
      <c r="D5" s="530" t="s">
        <v>2310</v>
      </c>
      <c r="E5" s="519" t="s">
        <v>2308</v>
      </c>
      <c r="F5" s="1542" t="s">
        <v>2309</v>
      </c>
      <c r="G5" s="1543" t="s">
        <v>38</v>
      </c>
      <c r="H5" s="531">
        <v>2014</v>
      </c>
      <c r="I5" s="1701" t="s">
        <v>400</v>
      </c>
      <c r="J5" s="1701" t="s">
        <v>400</v>
      </c>
      <c r="K5" s="1703" t="s">
        <v>2351</v>
      </c>
    </row>
    <row r="6" spans="1:11" s="128" customFormat="1" ht="13.35" customHeight="1">
      <c r="A6" s="1540" t="s">
        <v>37</v>
      </c>
      <c r="B6" s="535" t="s">
        <v>2305</v>
      </c>
      <c r="C6" s="529" t="s">
        <v>103</v>
      </c>
      <c r="D6" s="530" t="s">
        <v>2307</v>
      </c>
      <c r="E6" s="519" t="s">
        <v>2311</v>
      </c>
      <c r="F6" s="1542" t="s">
        <v>2309</v>
      </c>
      <c r="G6" s="1543" t="s">
        <v>38</v>
      </c>
      <c r="H6" s="531">
        <v>2014</v>
      </c>
      <c r="I6" s="1701" t="s">
        <v>400</v>
      </c>
      <c r="J6" s="1701" t="s">
        <v>400</v>
      </c>
      <c r="K6" s="1703" t="s">
        <v>2351</v>
      </c>
    </row>
    <row r="7" spans="1:11" s="128" customFormat="1" ht="13.35" customHeight="1">
      <c r="A7" s="1540" t="s">
        <v>37</v>
      </c>
      <c r="B7" s="535" t="s">
        <v>2305</v>
      </c>
      <c r="C7" s="529" t="s">
        <v>103</v>
      </c>
      <c r="D7" s="530" t="s">
        <v>2312</v>
      </c>
      <c r="E7" s="519" t="s">
        <v>2311</v>
      </c>
      <c r="F7" s="1542" t="s">
        <v>2309</v>
      </c>
      <c r="G7" s="1543" t="s">
        <v>38</v>
      </c>
      <c r="H7" s="531">
        <v>2014</v>
      </c>
      <c r="I7" s="1701" t="s">
        <v>400</v>
      </c>
      <c r="J7" s="1701" t="s">
        <v>400</v>
      </c>
      <c r="K7" s="1703" t="s">
        <v>2351</v>
      </c>
    </row>
    <row r="8" spans="1:11" s="128" customFormat="1">
      <c r="A8" s="1540" t="s">
        <v>37</v>
      </c>
      <c r="B8" s="535" t="s">
        <v>2305</v>
      </c>
      <c r="C8" s="529" t="s">
        <v>103</v>
      </c>
      <c r="D8" s="530" t="s">
        <v>2313</v>
      </c>
      <c r="E8" s="519" t="s">
        <v>2314</v>
      </c>
      <c r="F8" s="1542" t="s">
        <v>2315</v>
      </c>
      <c r="G8" s="1543" t="s">
        <v>38</v>
      </c>
      <c r="H8" s="531">
        <v>2014</v>
      </c>
      <c r="I8" s="1701" t="s">
        <v>400</v>
      </c>
      <c r="J8" s="1701" t="s">
        <v>400</v>
      </c>
      <c r="K8" s="1703" t="s">
        <v>2351</v>
      </c>
    </row>
    <row r="9" spans="1:11" s="128" customFormat="1">
      <c r="A9" s="1540" t="s">
        <v>37</v>
      </c>
      <c r="B9" s="535" t="s">
        <v>2305</v>
      </c>
      <c r="C9" s="529" t="s">
        <v>103</v>
      </c>
      <c r="D9" s="530" t="s">
        <v>2316</v>
      </c>
      <c r="E9" s="519" t="s">
        <v>2314</v>
      </c>
      <c r="F9" s="1542" t="s">
        <v>2309</v>
      </c>
      <c r="G9" s="1543" t="s">
        <v>38</v>
      </c>
      <c r="H9" s="531">
        <v>2014</v>
      </c>
      <c r="I9" s="1701" t="s">
        <v>400</v>
      </c>
      <c r="J9" s="1701" t="s">
        <v>400</v>
      </c>
      <c r="K9" s="1703" t="s">
        <v>2351</v>
      </c>
    </row>
    <row r="10" spans="1:11" s="128" customFormat="1" ht="38.25">
      <c r="A10" s="1540" t="s">
        <v>37</v>
      </c>
      <c r="B10" s="535" t="s">
        <v>2305</v>
      </c>
      <c r="C10" s="529" t="s">
        <v>103</v>
      </c>
      <c r="D10" s="530" t="s">
        <v>2317</v>
      </c>
      <c r="E10" s="518" t="s">
        <v>2318</v>
      </c>
      <c r="F10" s="1542" t="s">
        <v>2315</v>
      </c>
      <c r="G10" s="1543" t="s">
        <v>38</v>
      </c>
      <c r="H10" s="531">
        <v>2014</v>
      </c>
      <c r="I10" s="532">
        <v>1</v>
      </c>
      <c r="J10" s="466">
        <v>1</v>
      </c>
      <c r="K10" s="1544"/>
    </row>
    <row r="11" spans="1:11" s="128" customFormat="1" ht="38.25">
      <c r="A11" s="1540" t="s">
        <v>37</v>
      </c>
      <c r="B11" s="535" t="s">
        <v>2305</v>
      </c>
      <c r="C11" s="529" t="s">
        <v>103</v>
      </c>
      <c r="D11" s="530" t="s">
        <v>2319</v>
      </c>
      <c r="E11" s="518" t="s">
        <v>2318</v>
      </c>
      <c r="F11" s="1542" t="s">
        <v>2315</v>
      </c>
      <c r="G11" s="1543" t="s">
        <v>38</v>
      </c>
      <c r="H11" s="531">
        <v>2014</v>
      </c>
      <c r="I11" s="532">
        <v>1</v>
      </c>
      <c r="J11" s="466">
        <v>1</v>
      </c>
      <c r="K11" s="1544"/>
    </row>
    <row r="12" spans="1:11" s="128" customFormat="1">
      <c r="A12" s="1540" t="s">
        <v>37</v>
      </c>
      <c r="B12" s="535" t="s">
        <v>2305</v>
      </c>
      <c r="C12" s="529" t="s">
        <v>103</v>
      </c>
      <c r="D12" s="1545" t="s">
        <v>2320</v>
      </c>
      <c r="E12" s="473" t="s">
        <v>2314</v>
      </c>
      <c r="F12" s="1542" t="s">
        <v>2309</v>
      </c>
      <c r="G12" s="1700" t="s">
        <v>38</v>
      </c>
      <c r="H12" s="531">
        <v>2014</v>
      </c>
      <c r="I12" s="1701" t="s">
        <v>400</v>
      </c>
      <c r="J12" s="1701" t="s">
        <v>400</v>
      </c>
      <c r="K12" s="1703" t="s">
        <v>2351</v>
      </c>
    </row>
    <row r="13" spans="1:11" s="128" customFormat="1">
      <c r="A13" s="1540" t="s">
        <v>37</v>
      </c>
      <c r="B13" s="535" t="s">
        <v>2305</v>
      </c>
      <c r="C13" s="529" t="s">
        <v>103</v>
      </c>
      <c r="D13" s="456" t="s">
        <v>2322</v>
      </c>
      <c r="E13" s="473" t="s">
        <v>2321</v>
      </c>
      <c r="F13" s="1547" t="s">
        <v>2323</v>
      </c>
      <c r="G13" s="1546" t="s">
        <v>400</v>
      </c>
      <c r="H13" s="531">
        <v>2014</v>
      </c>
      <c r="I13" s="1702" t="s">
        <v>400</v>
      </c>
      <c r="J13" s="1702" t="s">
        <v>400</v>
      </c>
      <c r="K13" s="1703"/>
    </row>
    <row r="14" spans="1:11">
      <c r="A14" s="1540" t="s">
        <v>37</v>
      </c>
      <c r="B14" s="535" t="s">
        <v>2305</v>
      </c>
      <c r="C14" s="529" t="s">
        <v>103</v>
      </c>
      <c r="D14" s="456" t="s">
        <v>2324</v>
      </c>
      <c r="E14" s="473" t="s">
        <v>2321</v>
      </c>
      <c r="F14" s="1547" t="s">
        <v>2325</v>
      </c>
      <c r="G14" s="1546" t="s">
        <v>400</v>
      </c>
      <c r="H14" s="531">
        <v>2014</v>
      </c>
      <c r="I14" s="1702" t="s">
        <v>400</v>
      </c>
      <c r="J14" s="1702" t="s">
        <v>400</v>
      </c>
      <c r="K14" s="1703"/>
    </row>
    <row r="15" spans="1:11">
      <c r="A15" s="1540" t="s">
        <v>37</v>
      </c>
      <c r="B15" s="535" t="s">
        <v>2305</v>
      </c>
      <c r="C15" s="533" t="s">
        <v>2326</v>
      </c>
      <c r="D15" s="530" t="s">
        <v>2327</v>
      </c>
      <c r="E15" s="473" t="s">
        <v>2334</v>
      </c>
      <c r="F15" s="1542" t="s">
        <v>2309</v>
      </c>
      <c r="G15" s="1543" t="s">
        <v>38</v>
      </c>
      <c r="H15" s="531">
        <v>2014</v>
      </c>
      <c r="I15" s="1701" t="s">
        <v>400</v>
      </c>
      <c r="J15" s="1702" t="s">
        <v>400</v>
      </c>
      <c r="K15" s="1703" t="s">
        <v>2351</v>
      </c>
    </row>
    <row r="16" spans="1:11" ht="38.25">
      <c r="A16" s="1540" t="s">
        <v>37</v>
      </c>
      <c r="B16" s="535" t="s">
        <v>2305</v>
      </c>
      <c r="C16" s="533" t="s">
        <v>2326</v>
      </c>
      <c r="D16" s="530" t="s">
        <v>2328</v>
      </c>
      <c r="E16" s="473" t="s">
        <v>2338</v>
      </c>
      <c r="F16" s="1542" t="s">
        <v>2309</v>
      </c>
      <c r="G16" s="1543" t="s">
        <v>38</v>
      </c>
      <c r="H16" s="531">
        <v>2014</v>
      </c>
      <c r="I16" s="1701" t="s">
        <v>400</v>
      </c>
      <c r="J16" s="1701" t="s">
        <v>400</v>
      </c>
      <c r="K16" s="1703" t="s">
        <v>2351</v>
      </c>
    </row>
    <row r="17" spans="1:11">
      <c r="A17" s="1540" t="s">
        <v>37</v>
      </c>
      <c r="B17" s="535" t="s">
        <v>2305</v>
      </c>
      <c r="C17" s="533" t="s">
        <v>2326</v>
      </c>
      <c r="D17" s="456" t="s">
        <v>2329</v>
      </c>
      <c r="E17" s="473" t="s">
        <v>2321</v>
      </c>
      <c r="F17" s="1542" t="s">
        <v>2309</v>
      </c>
      <c r="G17" s="1546" t="s">
        <v>400</v>
      </c>
      <c r="H17" s="531">
        <v>2014</v>
      </c>
      <c r="I17" s="1701" t="s">
        <v>400</v>
      </c>
      <c r="J17" s="1701" t="s">
        <v>400</v>
      </c>
      <c r="K17" s="534"/>
    </row>
    <row r="18" spans="1:11" ht="51">
      <c r="A18" s="1540" t="s">
        <v>37</v>
      </c>
      <c r="B18" s="535" t="s">
        <v>2305</v>
      </c>
      <c r="C18" s="533" t="s">
        <v>2326</v>
      </c>
      <c r="D18" s="456" t="s">
        <v>2330</v>
      </c>
      <c r="E18" s="1549" t="s">
        <v>2331</v>
      </c>
      <c r="F18" s="1542" t="s">
        <v>400</v>
      </c>
      <c r="G18" s="1546" t="s">
        <v>400</v>
      </c>
      <c r="H18" s="531">
        <v>2014</v>
      </c>
      <c r="I18" s="1701" t="s">
        <v>400</v>
      </c>
      <c r="J18" s="1701" t="s">
        <v>400</v>
      </c>
      <c r="K18" s="1550" t="s">
        <v>2332</v>
      </c>
    </row>
    <row r="19" spans="1:11" s="128" customFormat="1">
      <c r="A19" s="1540" t="s">
        <v>37</v>
      </c>
      <c r="B19" s="535" t="s">
        <v>20</v>
      </c>
      <c r="C19" s="529" t="s">
        <v>2306</v>
      </c>
      <c r="D19" s="530" t="s">
        <v>2307</v>
      </c>
      <c r="E19" s="519" t="s">
        <v>2308</v>
      </c>
      <c r="F19" s="1542" t="s">
        <v>2309</v>
      </c>
      <c r="G19" s="1543" t="s">
        <v>38</v>
      </c>
      <c r="H19" s="531">
        <v>2014</v>
      </c>
      <c r="I19" s="1701" t="s">
        <v>400</v>
      </c>
      <c r="J19" s="1701" t="s">
        <v>400</v>
      </c>
      <c r="K19" s="1703" t="s">
        <v>2351</v>
      </c>
    </row>
    <row r="20" spans="1:11" s="128" customFormat="1" ht="13.35" customHeight="1">
      <c r="A20" s="1540" t="s">
        <v>37</v>
      </c>
      <c r="B20" s="535" t="s">
        <v>20</v>
      </c>
      <c r="C20" s="529" t="s">
        <v>2306</v>
      </c>
      <c r="D20" s="530" t="s">
        <v>2310</v>
      </c>
      <c r="E20" s="519" t="s">
        <v>2308</v>
      </c>
      <c r="F20" s="1542" t="s">
        <v>2309</v>
      </c>
      <c r="G20" s="1543" t="s">
        <v>38</v>
      </c>
      <c r="H20" s="531">
        <v>2014</v>
      </c>
      <c r="I20" s="1701" t="s">
        <v>400</v>
      </c>
      <c r="J20" s="1701" t="s">
        <v>400</v>
      </c>
      <c r="K20" s="1703" t="s">
        <v>2351</v>
      </c>
    </row>
    <row r="21" spans="1:11" s="128" customFormat="1" ht="13.35" customHeight="1">
      <c r="A21" s="1540" t="s">
        <v>37</v>
      </c>
      <c r="B21" s="535" t="s">
        <v>20</v>
      </c>
      <c r="C21" s="529" t="s">
        <v>103</v>
      </c>
      <c r="D21" s="530" t="s">
        <v>2307</v>
      </c>
      <c r="E21" s="519" t="s">
        <v>2311</v>
      </c>
      <c r="F21" s="1542" t="s">
        <v>2309</v>
      </c>
      <c r="G21" s="1543" t="s">
        <v>38</v>
      </c>
      <c r="H21" s="531">
        <v>2014</v>
      </c>
      <c r="I21" s="1701" t="s">
        <v>400</v>
      </c>
      <c r="J21" s="1701" t="s">
        <v>400</v>
      </c>
      <c r="K21" s="1703" t="s">
        <v>2351</v>
      </c>
    </row>
    <row r="22" spans="1:11" s="128" customFormat="1" ht="13.35" customHeight="1">
      <c r="A22" s="1540" t="s">
        <v>37</v>
      </c>
      <c r="B22" s="535" t="s">
        <v>20</v>
      </c>
      <c r="C22" s="529" t="s">
        <v>103</v>
      </c>
      <c r="D22" s="530" t="s">
        <v>2312</v>
      </c>
      <c r="E22" s="519" t="s">
        <v>2311</v>
      </c>
      <c r="F22" s="1542" t="s">
        <v>2309</v>
      </c>
      <c r="G22" s="1543" t="s">
        <v>38</v>
      </c>
      <c r="H22" s="531">
        <v>2014</v>
      </c>
      <c r="I22" s="1701" t="s">
        <v>400</v>
      </c>
      <c r="J22" s="1701" t="s">
        <v>400</v>
      </c>
      <c r="K22" s="1703" t="s">
        <v>2351</v>
      </c>
    </row>
    <row r="23" spans="1:11" s="128" customFormat="1">
      <c r="A23" s="1540" t="s">
        <v>37</v>
      </c>
      <c r="B23" s="535" t="s">
        <v>20</v>
      </c>
      <c r="C23" s="529" t="s">
        <v>103</v>
      </c>
      <c r="D23" s="530" t="s">
        <v>2313</v>
      </c>
      <c r="E23" s="519" t="s">
        <v>2314</v>
      </c>
      <c r="F23" s="1542" t="s">
        <v>2315</v>
      </c>
      <c r="G23" s="1543" t="s">
        <v>38</v>
      </c>
      <c r="H23" s="531">
        <v>2014</v>
      </c>
      <c r="I23" s="1701" t="s">
        <v>400</v>
      </c>
      <c r="J23" s="1701" t="s">
        <v>400</v>
      </c>
      <c r="K23" s="1703" t="s">
        <v>2351</v>
      </c>
    </row>
    <row r="24" spans="1:11" s="128" customFormat="1">
      <c r="A24" s="1540" t="s">
        <v>37</v>
      </c>
      <c r="B24" s="535" t="s">
        <v>20</v>
      </c>
      <c r="C24" s="529" t="s">
        <v>103</v>
      </c>
      <c r="D24" s="530" t="s">
        <v>2316</v>
      </c>
      <c r="E24" s="519" t="s">
        <v>2314</v>
      </c>
      <c r="F24" s="1542" t="s">
        <v>2309</v>
      </c>
      <c r="G24" s="1543" t="s">
        <v>38</v>
      </c>
      <c r="H24" s="531">
        <v>2014</v>
      </c>
      <c r="I24" s="1701" t="s">
        <v>400</v>
      </c>
      <c r="J24" s="1701" t="s">
        <v>400</v>
      </c>
      <c r="K24" s="1703" t="s">
        <v>2351</v>
      </c>
    </row>
    <row r="25" spans="1:11" s="128" customFormat="1" ht="38.25">
      <c r="A25" s="1540" t="s">
        <v>37</v>
      </c>
      <c r="B25" s="535" t="s">
        <v>20</v>
      </c>
      <c r="C25" s="529" t="s">
        <v>103</v>
      </c>
      <c r="D25" s="530" t="s">
        <v>2317</v>
      </c>
      <c r="E25" s="518" t="s">
        <v>2318</v>
      </c>
      <c r="F25" s="1542" t="s">
        <v>2315</v>
      </c>
      <c r="G25" s="1543" t="s">
        <v>38</v>
      </c>
      <c r="H25" s="531">
        <v>2014</v>
      </c>
      <c r="I25" s="532">
        <v>1</v>
      </c>
      <c r="J25" s="466">
        <v>1</v>
      </c>
      <c r="K25" s="1544"/>
    </row>
    <row r="26" spans="1:11" s="128" customFormat="1" ht="38.25">
      <c r="A26" s="1540" t="s">
        <v>37</v>
      </c>
      <c r="B26" s="535" t="s">
        <v>20</v>
      </c>
      <c r="C26" s="529" t="s">
        <v>103</v>
      </c>
      <c r="D26" s="530" t="s">
        <v>2319</v>
      </c>
      <c r="E26" s="518" t="s">
        <v>2318</v>
      </c>
      <c r="F26" s="1542" t="s">
        <v>2315</v>
      </c>
      <c r="G26" s="1543" t="s">
        <v>38</v>
      </c>
      <c r="H26" s="531">
        <v>2014</v>
      </c>
      <c r="I26" s="532">
        <v>1</v>
      </c>
      <c r="J26" s="466">
        <v>1</v>
      </c>
      <c r="K26" s="1544"/>
    </row>
    <row r="27" spans="1:11" s="128" customFormat="1">
      <c r="A27" s="1540" t="s">
        <v>37</v>
      </c>
      <c r="B27" s="535" t="s">
        <v>20</v>
      </c>
      <c r="C27" s="529" t="s">
        <v>103</v>
      </c>
      <c r="D27" s="1545" t="s">
        <v>2320</v>
      </c>
      <c r="E27" s="473" t="s">
        <v>2314</v>
      </c>
      <c r="F27" s="1542" t="s">
        <v>2309</v>
      </c>
      <c r="G27" s="1543" t="s">
        <v>38</v>
      </c>
      <c r="H27" s="531">
        <v>2014</v>
      </c>
      <c r="I27" s="1701" t="s">
        <v>400</v>
      </c>
      <c r="J27" s="1701" t="s">
        <v>400</v>
      </c>
      <c r="K27" s="1703" t="s">
        <v>2351</v>
      </c>
    </row>
    <row r="28" spans="1:11" s="128" customFormat="1">
      <c r="A28" s="1540" t="s">
        <v>37</v>
      </c>
      <c r="B28" s="535" t="s">
        <v>20</v>
      </c>
      <c r="C28" s="529" t="s">
        <v>103</v>
      </c>
      <c r="D28" s="456" t="s">
        <v>2322</v>
      </c>
      <c r="E28" s="473" t="s">
        <v>2314</v>
      </c>
      <c r="F28" s="1547" t="s">
        <v>2323</v>
      </c>
      <c r="G28" s="1543" t="s">
        <v>38</v>
      </c>
      <c r="H28" s="531">
        <v>2014</v>
      </c>
      <c r="I28" s="1701" t="s">
        <v>400</v>
      </c>
      <c r="J28" s="1701" t="s">
        <v>400</v>
      </c>
      <c r="K28" s="1703" t="s">
        <v>2351</v>
      </c>
    </row>
    <row r="29" spans="1:11">
      <c r="A29" s="1540" t="s">
        <v>37</v>
      </c>
      <c r="B29" s="535" t="s">
        <v>20</v>
      </c>
      <c r="C29" s="529" t="s">
        <v>103</v>
      </c>
      <c r="D29" s="456" t="s">
        <v>2324</v>
      </c>
      <c r="E29" s="473" t="s">
        <v>2333</v>
      </c>
      <c r="F29" s="1547" t="s">
        <v>2325</v>
      </c>
      <c r="G29" s="1543" t="s">
        <v>38</v>
      </c>
      <c r="H29" s="531">
        <v>2014</v>
      </c>
      <c r="I29" s="1701" t="s">
        <v>400</v>
      </c>
      <c r="J29" s="1701" t="s">
        <v>400</v>
      </c>
      <c r="K29" s="1703" t="s">
        <v>2351</v>
      </c>
    </row>
    <row r="30" spans="1:11">
      <c r="A30" s="1540" t="s">
        <v>37</v>
      </c>
      <c r="B30" s="535" t="s">
        <v>20</v>
      </c>
      <c r="C30" s="533" t="s">
        <v>2326</v>
      </c>
      <c r="D30" s="530" t="s">
        <v>2327</v>
      </c>
      <c r="E30" s="473" t="s">
        <v>2334</v>
      </c>
      <c r="F30" s="1542" t="s">
        <v>2309</v>
      </c>
      <c r="G30" s="1543" t="s">
        <v>38</v>
      </c>
      <c r="H30" s="531">
        <v>2014</v>
      </c>
      <c r="I30" s="1701" t="s">
        <v>400</v>
      </c>
      <c r="J30" s="1701" t="s">
        <v>400</v>
      </c>
      <c r="K30" s="1703" t="s">
        <v>2351</v>
      </c>
    </row>
    <row r="31" spans="1:11" ht="38.25">
      <c r="A31" s="1540" t="s">
        <v>37</v>
      </c>
      <c r="B31" s="535" t="s">
        <v>20</v>
      </c>
      <c r="C31" s="533" t="s">
        <v>2326</v>
      </c>
      <c r="D31" s="530" t="s">
        <v>2328</v>
      </c>
      <c r="E31" s="473" t="s">
        <v>2335</v>
      </c>
      <c r="F31" s="1542" t="s">
        <v>2309</v>
      </c>
      <c r="G31" s="1543" t="s">
        <v>38</v>
      </c>
      <c r="H31" s="531">
        <v>2014</v>
      </c>
      <c r="I31" s="1701" t="s">
        <v>400</v>
      </c>
      <c r="J31" s="1701" t="s">
        <v>400</v>
      </c>
      <c r="K31" s="1703" t="s">
        <v>2351</v>
      </c>
    </row>
    <row r="32" spans="1:11">
      <c r="A32" s="1540" t="s">
        <v>37</v>
      </c>
      <c r="B32" s="535" t="s">
        <v>20</v>
      </c>
      <c r="C32" s="533" t="s">
        <v>2326</v>
      </c>
      <c r="D32" s="456" t="s">
        <v>2329</v>
      </c>
      <c r="E32" s="473" t="s">
        <v>2334</v>
      </c>
      <c r="F32" s="1542" t="s">
        <v>2309</v>
      </c>
      <c r="G32" s="1543" t="s">
        <v>38</v>
      </c>
      <c r="H32" s="531">
        <v>2014</v>
      </c>
      <c r="I32" s="1701" t="s">
        <v>400</v>
      </c>
      <c r="J32" s="1701" t="s">
        <v>400</v>
      </c>
      <c r="K32" s="1703" t="s">
        <v>2351</v>
      </c>
    </row>
    <row r="33" spans="1:11" ht="51">
      <c r="A33" s="1540" t="s">
        <v>37</v>
      </c>
      <c r="B33" s="535" t="s">
        <v>20</v>
      </c>
      <c r="C33" s="533" t="s">
        <v>2326</v>
      </c>
      <c r="D33" s="456" t="s">
        <v>2330</v>
      </c>
      <c r="E33" s="1549" t="s">
        <v>2331</v>
      </c>
      <c r="F33" s="1542" t="s">
        <v>400</v>
      </c>
      <c r="G33" s="1546" t="s">
        <v>400</v>
      </c>
      <c r="H33" s="531">
        <v>2014</v>
      </c>
      <c r="I33" s="1701" t="s">
        <v>400</v>
      </c>
      <c r="J33" s="1701" t="s">
        <v>400</v>
      </c>
      <c r="K33" s="1551" t="s">
        <v>2332</v>
      </c>
    </row>
    <row r="34" spans="1:11" s="128" customFormat="1">
      <c r="A34" s="1540" t="s">
        <v>37</v>
      </c>
      <c r="B34" s="535" t="s">
        <v>1020</v>
      </c>
      <c r="C34" s="529" t="s">
        <v>2306</v>
      </c>
      <c r="D34" s="530" t="s">
        <v>2307</v>
      </c>
      <c r="E34" s="519" t="s">
        <v>2308</v>
      </c>
      <c r="F34" s="1542" t="s">
        <v>2309</v>
      </c>
      <c r="G34" s="1543" t="s">
        <v>38</v>
      </c>
      <c r="H34" s="531">
        <v>2014</v>
      </c>
      <c r="I34" s="1701" t="s">
        <v>400</v>
      </c>
      <c r="J34" s="1701" t="s">
        <v>400</v>
      </c>
      <c r="K34" s="1703" t="s">
        <v>2351</v>
      </c>
    </row>
    <row r="35" spans="1:11" s="128" customFormat="1" ht="13.35" customHeight="1">
      <c r="A35" s="1540" t="s">
        <v>37</v>
      </c>
      <c r="B35" s="535" t="s">
        <v>1020</v>
      </c>
      <c r="C35" s="529" t="s">
        <v>2306</v>
      </c>
      <c r="D35" s="530" t="s">
        <v>2310</v>
      </c>
      <c r="E35" s="519" t="s">
        <v>2308</v>
      </c>
      <c r="F35" s="1542" t="s">
        <v>2309</v>
      </c>
      <c r="G35" s="1543" t="s">
        <v>38</v>
      </c>
      <c r="H35" s="531">
        <v>2014</v>
      </c>
      <c r="I35" s="1701" t="s">
        <v>400</v>
      </c>
      <c r="J35" s="1701" t="s">
        <v>400</v>
      </c>
      <c r="K35" s="1703" t="s">
        <v>2351</v>
      </c>
    </row>
    <row r="36" spans="1:11" s="128" customFormat="1" ht="13.35" customHeight="1">
      <c r="A36" s="1540" t="s">
        <v>37</v>
      </c>
      <c r="B36" s="535" t="s">
        <v>1020</v>
      </c>
      <c r="C36" s="529" t="s">
        <v>103</v>
      </c>
      <c r="D36" s="530" t="s">
        <v>2307</v>
      </c>
      <c r="E36" s="519" t="s">
        <v>2311</v>
      </c>
      <c r="F36" s="1542" t="s">
        <v>2309</v>
      </c>
      <c r="G36" s="1543" t="s">
        <v>38</v>
      </c>
      <c r="H36" s="531">
        <v>2014</v>
      </c>
      <c r="I36" s="1701" t="s">
        <v>400</v>
      </c>
      <c r="J36" s="1701" t="s">
        <v>400</v>
      </c>
      <c r="K36" s="1703" t="s">
        <v>2351</v>
      </c>
    </row>
    <row r="37" spans="1:11" s="128" customFormat="1" ht="13.35" customHeight="1">
      <c r="A37" s="1540" t="s">
        <v>37</v>
      </c>
      <c r="B37" s="535" t="s">
        <v>1020</v>
      </c>
      <c r="C37" s="529" t="s">
        <v>103</v>
      </c>
      <c r="D37" s="530" t="s">
        <v>2312</v>
      </c>
      <c r="E37" s="519" t="s">
        <v>2311</v>
      </c>
      <c r="F37" s="1542" t="s">
        <v>2309</v>
      </c>
      <c r="G37" s="1543" t="s">
        <v>38</v>
      </c>
      <c r="H37" s="531">
        <v>2014</v>
      </c>
      <c r="I37" s="1701" t="s">
        <v>400</v>
      </c>
      <c r="J37" s="1701" t="s">
        <v>400</v>
      </c>
      <c r="K37" s="1703" t="s">
        <v>2351</v>
      </c>
    </row>
    <row r="38" spans="1:11" s="128" customFormat="1">
      <c r="A38" s="1540" t="s">
        <v>37</v>
      </c>
      <c r="B38" s="535" t="s">
        <v>1020</v>
      </c>
      <c r="C38" s="529" t="s">
        <v>103</v>
      </c>
      <c r="D38" s="530" t="s">
        <v>2313</v>
      </c>
      <c r="E38" s="519" t="s">
        <v>2314</v>
      </c>
      <c r="F38" s="1542" t="s">
        <v>2315</v>
      </c>
      <c r="G38" s="1543" t="s">
        <v>38</v>
      </c>
      <c r="H38" s="531">
        <v>2014</v>
      </c>
      <c r="I38" s="1701" t="s">
        <v>400</v>
      </c>
      <c r="J38" s="1701" t="s">
        <v>400</v>
      </c>
      <c r="K38" s="1703" t="s">
        <v>2351</v>
      </c>
    </row>
    <row r="39" spans="1:11" s="128" customFormat="1">
      <c r="A39" s="1540" t="s">
        <v>37</v>
      </c>
      <c r="B39" s="535" t="s">
        <v>1020</v>
      </c>
      <c r="C39" s="529" t="s">
        <v>103</v>
      </c>
      <c r="D39" s="530" t="s">
        <v>2316</v>
      </c>
      <c r="E39" s="519" t="s">
        <v>2314</v>
      </c>
      <c r="F39" s="1542" t="s">
        <v>2309</v>
      </c>
      <c r="G39" s="1543" t="s">
        <v>38</v>
      </c>
      <c r="H39" s="531">
        <v>2014</v>
      </c>
      <c r="I39" s="1701" t="s">
        <v>400</v>
      </c>
      <c r="J39" s="1701" t="s">
        <v>400</v>
      </c>
      <c r="K39" s="1703" t="s">
        <v>2351</v>
      </c>
    </row>
    <row r="40" spans="1:11" s="128" customFormat="1" ht="38.25">
      <c r="A40" s="1540" t="s">
        <v>37</v>
      </c>
      <c r="B40" s="535" t="s">
        <v>1020</v>
      </c>
      <c r="C40" s="529" t="s">
        <v>103</v>
      </c>
      <c r="D40" s="530" t="s">
        <v>2317</v>
      </c>
      <c r="E40" s="518" t="s">
        <v>2318</v>
      </c>
      <c r="F40" s="1542" t="s">
        <v>2315</v>
      </c>
      <c r="G40" s="1543" t="s">
        <v>38</v>
      </c>
      <c r="H40" s="531">
        <v>2014</v>
      </c>
      <c r="I40" s="532">
        <v>1</v>
      </c>
      <c r="J40" s="466">
        <v>1</v>
      </c>
      <c r="K40" s="1544"/>
    </row>
    <row r="41" spans="1:11" s="128" customFormat="1" ht="38.25">
      <c r="A41" s="1540" t="s">
        <v>37</v>
      </c>
      <c r="B41" s="535" t="s">
        <v>1020</v>
      </c>
      <c r="C41" s="529" t="s">
        <v>103</v>
      </c>
      <c r="D41" s="530" t="s">
        <v>2319</v>
      </c>
      <c r="E41" s="518" t="s">
        <v>2318</v>
      </c>
      <c r="F41" s="1542" t="s">
        <v>2315</v>
      </c>
      <c r="G41" s="1543" t="s">
        <v>38</v>
      </c>
      <c r="H41" s="531">
        <v>2014</v>
      </c>
      <c r="I41" s="532">
        <v>1</v>
      </c>
      <c r="J41" s="466">
        <v>1</v>
      </c>
      <c r="K41" s="1544"/>
    </row>
    <row r="42" spans="1:11" s="128" customFormat="1">
      <c r="A42" s="1540" t="s">
        <v>37</v>
      </c>
      <c r="B42" s="535" t="s">
        <v>1020</v>
      </c>
      <c r="C42" s="529" t="s">
        <v>103</v>
      </c>
      <c r="D42" s="1545" t="s">
        <v>2320</v>
      </c>
      <c r="E42" s="473" t="s">
        <v>2336</v>
      </c>
      <c r="F42" s="1542" t="s">
        <v>2309</v>
      </c>
      <c r="G42" s="1543" t="s">
        <v>38</v>
      </c>
      <c r="H42" s="531">
        <v>2014</v>
      </c>
      <c r="I42" s="1701" t="s">
        <v>400</v>
      </c>
      <c r="J42" s="1701" t="s">
        <v>400</v>
      </c>
      <c r="K42" s="1703" t="s">
        <v>2351</v>
      </c>
    </row>
    <row r="43" spans="1:11" s="128" customFormat="1">
      <c r="A43" s="1540" t="s">
        <v>37</v>
      </c>
      <c r="B43" s="535" t="s">
        <v>1020</v>
      </c>
      <c r="C43" s="529" t="s">
        <v>103</v>
      </c>
      <c r="D43" s="456" t="s">
        <v>2322</v>
      </c>
      <c r="E43" s="473" t="s">
        <v>2336</v>
      </c>
      <c r="F43" s="1547" t="s">
        <v>2323</v>
      </c>
      <c r="G43" s="1543" t="s">
        <v>38</v>
      </c>
      <c r="H43" s="531">
        <v>2014</v>
      </c>
      <c r="I43" s="1701" t="s">
        <v>400</v>
      </c>
      <c r="J43" s="1701" t="s">
        <v>400</v>
      </c>
      <c r="K43" s="1703" t="s">
        <v>2351</v>
      </c>
    </row>
    <row r="44" spans="1:11">
      <c r="A44" s="1540" t="s">
        <v>37</v>
      </c>
      <c r="B44" s="535" t="s">
        <v>1020</v>
      </c>
      <c r="C44" s="529" t="s">
        <v>103</v>
      </c>
      <c r="D44" s="456" t="s">
        <v>2324</v>
      </c>
      <c r="E44" s="473" t="s">
        <v>2336</v>
      </c>
      <c r="F44" s="1547" t="s">
        <v>2325</v>
      </c>
      <c r="G44" s="1543" t="s">
        <v>38</v>
      </c>
      <c r="H44" s="531">
        <v>2014</v>
      </c>
      <c r="I44" s="1701" t="s">
        <v>400</v>
      </c>
      <c r="J44" s="1701" t="s">
        <v>400</v>
      </c>
      <c r="K44" s="1703" t="s">
        <v>2351</v>
      </c>
    </row>
    <row r="45" spans="1:11">
      <c r="A45" s="1540" t="s">
        <v>37</v>
      </c>
      <c r="B45" s="535" t="s">
        <v>1020</v>
      </c>
      <c r="C45" s="533" t="s">
        <v>2326</v>
      </c>
      <c r="D45" s="530" t="s">
        <v>2327</v>
      </c>
      <c r="E45" s="473" t="s">
        <v>2334</v>
      </c>
      <c r="F45" s="1542" t="s">
        <v>2309</v>
      </c>
      <c r="G45" s="1543" t="s">
        <v>38</v>
      </c>
      <c r="H45" s="531">
        <v>2014</v>
      </c>
      <c r="I45" s="1701" t="s">
        <v>400</v>
      </c>
      <c r="J45" s="1701" t="s">
        <v>400</v>
      </c>
      <c r="K45" s="1703" t="s">
        <v>2351</v>
      </c>
    </row>
    <row r="46" spans="1:11" ht="38.25">
      <c r="A46" s="1540" t="s">
        <v>37</v>
      </c>
      <c r="B46" s="535" t="s">
        <v>1020</v>
      </c>
      <c r="C46" s="533" t="s">
        <v>2326</v>
      </c>
      <c r="D46" s="530" t="s">
        <v>2328</v>
      </c>
      <c r="E46" s="473" t="s">
        <v>2337</v>
      </c>
      <c r="F46" s="1542" t="s">
        <v>2309</v>
      </c>
      <c r="G46" s="1543" t="s">
        <v>38</v>
      </c>
      <c r="H46" s="531">
        <v>2014</v>
      </c>
      <c r="I46" s="1701" t="s">
        <v>400</v>
      </c>
      <c r="J46" s="1701" t="s">
        <v>400</v>
      </c>
      <c r="K46" s="1703" t="s">
        <v>2351</v>
      </c>
    </row>
    <row r="47" spans="1:11">
      <c r="A47" s="1540" t="s">
        <v>37</v>
      </c>
      <c r="B47" s="535" t="s">
        <v>1020</v>
      </c>
      <c r="C47" s="533" t="s">
        <v>2326</v>
      </c>
      <c r="D47" s="456" t="s">
        <v>2329</v>
      </c>
      <c r="E47" s="473" t="s">
        <v>2334</v>
      </c>
      <c r="F47" s="1542" t="s">
        <v>2309</v>
      </c>
      <c r="G47" s="1543" t="s">
        <v>38</v>
      </c>
      <c r="H47" s="531">
        <v>2014</v>
      </c>
      <c r="I47" s="1701" t="s">
        <v>400</v>
      </c>
      <c r="J47" s="1701" t="s">
        <v>400</v>
      </c>
      <c r="K47" s="1703" t="s">
        <v>2351</v>
      </c>
    </row>
    <row r="48" spans="1:11" ht="51">
      <c r="A48" s="1540" t="s">
        <v>37</v>
      </c>
      <c r="B48" s="535" t="s">
        <v>1020</v>
      </c>
      <c r="C48" s="533" t="s">
        <v>2326</v>
      </c>
      <c r="D48" s="456" t="s">
        <v>2330</v>
      </c>
      <c r="E48" s="1549" t="s">
        <v>2331</v>
      </c>
      <c r="F48" s="1542" t="s">
        <v>400</v>
      </c>
      <c r="G48" s="1546" t="s">
        <v>400</v>
      </c>
      <c r="H48" s="531">
        <v>2014</v>
      </c>
      <c r="I48" s="1701" t="s">
        <v>400</v>
      </c>
      <c r="J48" s="1701" t="s">
        <v>400</v>
      </c>
      <c r="K48" s="1550" t="s">
        <v>2332</v>
      </c>
    </row>
    <row r="49" spans="1:11" s="128" customFormat="1">
      <c r="A49" s="1540" t="s">
        <v>37</v>
      </c>
      <c r="B49" s="535" t="s">
        <v>532</v>
      </c>
      <c r="C49" s="529" t="s">
        <v>2306</v>
      </c>
      <c r="D49" s="530" t="s">
        <v>2307</v>
      </c>
      <c r="E49" s="519" t="s">
        <v>2308</v>
      </c>
      <c r="F49" s="1542" t="s">
        <v>2309</v>
      </c>
      <c r="G49" s="1543" t="s">
        <v>38</v>
      </c>
      <c r="H49" s="531">
        <v>2014</v>
      </c>
      <c r="I49" s="1701" t="s">
        <v>400</v>
      </c>
      <c r="J49" s="1701" t="s">
        <v>400</v>
      </c>
      <c r="K49" s="1703" t="s">
        <v>2351</v>
      </c>
    </row>
    <row r="50" spans="1:11" s="128" customFormat="1" ht="13.35" customHeight="1">
      <c r="A50" s="1540" t="s">
        <v>37</v>
      </c>
      <c r="B50" s="535" t="s">
        <v>532</v>
      </c>
      <c r="C50" s="529" t="s">
        <v>2306</v>
      </c>
      <c r="D50" s="530" t="s">
        <v>2310</v>
      </c>
      <c r="E50" s="519" t="s">
        <v>2308</v>
      </c>
      <c r="F50" s="1542" t="s">
        <v>2309</v>
      </c>
      <c r="G50" s="1543" t="s">
        <v>38</v>
      </c>
      <c r="H50" s="531">
        <v>2014</v>
      </c>
      <c r="I50" s="1701" t="s">
        <v>400</v>
      </c>
      <c r="J50" s="1701" t="s">
        <v>400</v>
      </c>
      <c r="K50" s="1703" t="s">
        <v>2351</v>
      </c>
    </row>
    <row r="51" spans="1:11" s="128" customFormat="1" ht="13.35" customHeight="1">
      <c r="A51" s="1540" t="s">
        <v>37</v>
      </c>
      <c r="B51" s="535" t="s">
        <v>532</v>
      </c>
      <c r="C51" s="529" t="s">
        <v>103</v>
      </c>
      <c r="D51" s="530" t="s">
        <v>2307</v>
      </c>
      <c r="E51" s="519" t="s">
        <v>2311</v>
      </c>
      <c r="F51" s="1542" t="s">
        <v>2309</v>
      </c>
      <c r="G51" s="1543" t="s">
        <v>38</v>
      </c>
      <c r="H51" s="531">
        <v>2014</v>
      </c>
      <c r="I51" s="1701" t="s">
        <v>400</v>
      </c>
      <c r="J51" s="1701" t="s">
        <v>400</v>
      </c>
      <c r="K51" s="1703" t="s">
        <v>2351</v>
      </c>
    </row>
    <row r="52" spans="1:11" s="128" customFormat="1" ht="13.35" customHeight="1">
      <c r="A52" s="1540" t="s">
        <v>37</v>
      </c>
      <c r="B52" s="535" t="s">
        <v>532</v>
      </c>
      <c r="C52" s="529" t="s">
        <v>103</v>
      </c>
      <c r="D52" s="530" t="s">
        <v>2312</v>
      </c>
      <c r="E52" s="519" t="s">
        <v>2311</v>
      </c>
      <c r="F52" s="1542" t="s">
        <v>2309</v>
      </c>
      <c r="G52" s="1543" t="s">
        <v>38</v>
      </c>
      <c r="H52" s="531">
        <v>2014</v>
      </c>
      <c r="I52" s="1701" t="s">
        <v>400</v>
      </c>
      <c r="J52" s="1701" t="s">
        <v>400</v>
      </c>
      <c r="K52" s="1703" t="s">
        <v>2351</v>
      </c>
    </row>
    <row r="53" spans="1:11" s="128" customFormat="1">
      <c r="A53" s="1540" t="s">
        <v>37</v>
      </c>
      <c r="B53" s="535" t="s">
        <v>532</v>
      </c>
      <c r="C53" s="529" t="s">
        <v>103</v>
      </c>
      <c r="D53" s="530" t="s">
        <v>2313</v>
      </c>
      <c r="E53" s="519" t="s">
        <v>2314</v>
      </c>
      <c r="F53" s="1542" t="s">
        <v>2315</v>
      </c>
      <c r="G53" s="1543" t="s">
        <v>38</v>
      </c>
      <c r="H53" s="531">
        <v>2014</v>
      </c>
      <c r="I53" s="1701" t="s">
        <v>400</v>
      </c>
      <c r="J53" s="1701" t="s">
        <v>400</v>
      </c>
      <c r="K53" s="1703" t="s">
        <v>2351</v>
      </c>
    </row>
    <row r="54" spans="1:11" s="128" customFormat="1">
      <c r="A54" s="1540" t="s">
        <v>37</v>
      </c>
      <c r="B54" s="535" t="s">
        <v>532</v>
      </c>
      <c r="C54" s="529" t="s">
        <v>103</v>
      </c>
      <c r="D54" s="530" t="s">
        <v>2316</v>
      </c>
      <c r="E54" s="519" t="s">
        <v>2314</v>
      </c>
      <c r="F54" s="1542" t="s">
        <v>2309</v>
      </c>
      <c r="G54" s="1543" t="s">
        <v>38</v>
      </c>
      <c r="H54" s="531">
        <v>2014</v>
      </c>
      <c r="I54" s="1701" t="s">
        <v>400</v>
      </c>
      <c r="J54" s="1701" t="s">
        <v>400</v>
      </c>
      <c r="K54" s="1703" t="s">
        <v>2351</v>
      </c>
    </row>
    <row r="55" spans="1:11" s="128" customFormat="1" ht="38.25">
      <c r="A55" s="1540" t="s">
        <v>37</v>
      </c>
      <c r="B55" s="535" t="s">
        <v>532</v>
      </c>
      <c r="C55" s="529" t="s">
        <v>103</v>
      </c>
      <c r="D55" s="530" t="s">
        <v>2317</v>
      </c>
      <c r="E55" s="518" t="s">
        <v>2318</v>
      </c>
      <c r="F55" s="1542" t="s">
        <v>2315</v>
      </c>
      <c r="G55" s="1543" t="s">
        <v>38</v>
      </c>
      <c r="H55" s="531">
        <v>2014</v>
      </c>
      <c r="I55" s="532">
        <v>1</v>
      </c>
      <c r="J55" s="466">
        <v>1</v>
      </c>
      <c r="K55" s="1703" t="s">
        <v>2351</v>
      </c>
    </row>
    <row r="56" spans="1:11" s="128" customFormat="1" ht="38.25">
      <c r="A56" s="1540" t="s">
        <v>37</v>
      </c>
      <c r="B56" s="535" t="s">
        <v>532</v>
      </c>
      <c r="C56" s="529" t="s">
        <v>103</v>
      </c>
      <c r="D56" s="530" t="s">
        <v>2319</v>
      </c>
      <c r="E56" s="518" t="s">
        <v>2318</v>
      </c>
      <c r="F56" s="1542" t="s">
        <v>2315</v>
      </c>
      <c r="G56" s="1543" t="s">
        <v>38</v>
      </c>
      <c r="H56" s="531">
        <v>2014</v>
      </c>
      <c r="I56" s="532">
        <v>1</v>
      </c>
      <c r="J56" s="466">
        <v>1</v>
      </c>
      <c r="K56" s="1703" t="s">
        <v>2351</v>
      </c>
    </row>
    <row r="57" spans="1:11" s="128" customFormat="1">
      <c r="A57" s="1540" t="s">
        <v>37</v>
      </c>
      <c r="B57" s="535" t="s">
        <v>532</v>
      </c>
      <c r="C57" s="529" t="s">
        <v>103</v>
      </c>
      <c r="D57" s="1545" t="s">
        <v>2320</v>
      </c>
      <c r="E57" s="473" t="s">
        <v>2336</v>
      </c>
      <c r="F57" s="1542" t="s">
        <v>2309</v>
      </c>
      <c r="G57" s="1543" t="s">
        <v>38</v>
      </c>
      <c r="H57" s="531">
        <v>2014</v>
      </c>
      <c r="I57" s="1701" t="s">
        <v>400</v>
      </c>
      <c r="J57" s="1701" t="s">
        <v>400</v>
      </c>
      <c r="K57" s="1703" t="s">
        <v>2351</v>
      </c>
    </row>
    <row r="58" spans="1:11" s="128" customFormat="1">
      <c r="A58" s="1540" t="s">
        <v>37</v>
      </c>
      <c r="B58" s="535" t="s">
        <v>532</v>
      </c>
      <c r="C58" s="529" t="s">
        <v>103</v>
      </c>
      <c r="D58" s="456" t="s">
        <v>2322</v>
      </c>
      <c r="E58" s="473" t="s">
        <v>2336</v>
      </c>
      <c r="F58" s="1547" t="s">
        <v>2323</v>
      </c>
      <c r="G58" s="1543" t="s">
        <v>38</v>
      </c>
      <c r="H58" s="531">
        <v>2014</v>
      </c>
      <c r="I58" s="1701" t="s">
        <v>400</v>
      </c>
      <c r="J58" s="1701" t="s">
        <v>400</v>
      </c>
      <c r="K58" s="1703" t="s">
        <v>2351</v>
      </c>
    </row>
    <row r="59" spans="1:11">
      <c r="A59" s="1540" t="s">
        <v>37</v>
      </c>
      <c r="B59" s="535" t="s">
        <v>532</v>
      </c>
      <c r="C59" s="529" t="s">
        <v>103</v>
      </c>
      <c r="D59" s="456" t="s">
        <v>2324</v>
      </c>
      <c r="E59" s="473" t="s">
        <v>2336</v>
      </c>
      <c r="F59" s="1547" t="s">
        <v>2325</v>
      </c>
      <c r="G59" s="1543" t="s">
        <v>38</v>
      </c>
      <c r="H59" s="531">
        <v>2014</v>
      </c>
      <c r="I59" s="1701" t="s">
        <v>400</v>
      </c>
      <c r="J59" s="1701" t="s">
        <v>400</v>
      </c>
      <c r="K59" s="1703" t="s">
        <v>2351</v>
      </c>
    </row>
    <row r="60" spans="1:11">
      <c r="A60" s="1540" t="s">
        <v>37</v>
      </c>
      <c r="B60" s="535" t="s">
        <v>532</v>
      </c>
      <c r="C60" s="533" t="s">
        <v>2326</v>
      </c>
      <c r="D60" s="530" t="s">
        <v>2327</v>
      </c>
      <c r="E60" s="473" t="s">
        <v>2334</v>
      </c>
      <c r="F60" s="1542" t="s">
        <v>2309</v>
      </c>
      <c r="G60" s="1543" t="s">
        <v>38</v>
      </c>
      <c r="H60" s="531">
        <v>2014</v>
      </c>
      <c r="I60" s="1701" t="s">
        <v>400</v>
      </c>
      <c r="J60" s="1701" t="s">
        <v>400</v>
      </c>
      <c r="K60" s="1703" t="s">
        <v>2351</v>
      </c>
    </row>
    <row r="61" spans="1:11" ht="38.25">
      <c r="A61" s="1540" t="s">
        <v>37</v>
      </c>
      <c r="B61" s="535" t="s">
        <v>532</v>
      </c>
      <c r="C61" s="533" t="s">
        <v>2326</v>
      </c>
      <c r="D61" s="530" t="s">
        <v>2328</v>
      </c>
      <c r="E61" s="473" t="s">
        <v>2337</v>
      </c>
      <c r="F61" s="1542" t="s">
        <v>2309</v>
      </c>
      <c r="G61" s="1543" t="s">
        <v>38</v>
      </c>
      <c r="H61" s="531">
        <v>2014</v>
      </c>
      <c r="I61" s="1701" t="s">
        <v>400</v>
      </c>
      <c r="J61" s="1701" t="s">
        <v>400</v>
      </c>
      <c r="K61" s="1703" t="s">
        <v>2351</v>
      </c>
    </row>
    <row r="62" spans="1:11">
      <c r="A62" s="1540" t="s">
        <v>37</v>
      </c>
      <c r="B62" s="535" t="s">
        <v>532</v>
      </c>
      <c r="C62" s="533" t="s">
        <v>2326</v>
      </c>
      <c r="D62" s="456" t="s">
        <v>2329</v>
      </c>
      <c r="E62" s="473" t="s">
        <v>2334</v>
      </c>
      <c r="F62" s="1542" t="s">
        <v>2309</v>
      </c>
      <c r="G62" s="1543" t="s">
        <v>38</v>
      </c>
      <c r="H62" s="531">
        <v>2014</v>
      </c>
      <c r="I62" s="1701" t="s">
        <v>400</v>
      </c>
      <c r="J62" s="1701" t="s">
        <v>400</v>
      </c>
      <c r="K62" s="1703" t="s">
        <v>2351</v>
      </c>
    </row>
    <row r="63" spans="1:11" ht="51">
      <c r="A63" s="1540" t="s">
        <v>37</v>
      </c>
      <c r="B63" s="535" t="s">
        <v>532</v>
      </c>
      <c r="C63" s="533" t="s">
        <v>2326</v>
      </c>
      <c r="D63" s="456" t="s">
        <v>2330</v>
      </c>
      <c r="E63" s="1549" t="s">
        <v>2331</v>
      </c>
      <c r="F63" s="1542" t="s">
        <v>400</v>
      </c>
      <c r="G63" s="1546" t="s">
        <v>400</v>
      </c>
      <c r="H63" s="531">
        <v>2014</v>
      </c>
      <c r="I63" s="1701" t="s">
        <v>400</v>
      </c>
      <c r="J63" s="1701" t="s">
        <v>400</v>
      </c>
      <c r="K63" s="1551" t="s">
        <v>2332</v>
      </c>
    </row>
    <row r="64" spans="1:11">
      <c r="A64" s="1540"/>
      <c r="B64" s="487"/>
      <c r="C64" s="485"/>
      <c r="D64" s="456"/>
      <c r="E64" s="473"/>
      <c r="F64" s="1546"/>
      <c r="G64" s="1552"/>
      <c r="H64" s="531"/>
      <c r="I64" s="486"/>
      <c r="J64" s="486"/>
      <c r="K64" s="1553"/>
    </row>
    <row r="65" spans="1:10" ht="13.35" customHeight="1">
      <c r="A65" s="126" t="s">
        <v>369</v>
      </c>
      <c r="E65" s="28"/>
      <c r="F65" s="28"/>
      <c r="G65" s="28"/>
    </row>
    <row r="66" spans="1:10" ht="13.35" customHeight="1">
      <c r="A66" s="126" t="s">
        <v>231</v>
      </c>
      <c r="E66" s="28"/>
      <c r="F66" s="28"/>
      <c r="G66" s="28"/>
    </row>
    <row r="67" spans="1:10" ht="27.75" customHeight="1">
      <c r="A67" s="1820" t="s">
        <v>234</v>
      </c>
      <c r="B67" s="1820"/>
      <c r="C67" s="1820"/>
      <c r="D67" s="1820"/>
      <c r="E67" s="1820"/>
      <c r="F67" s="1820"/>
      <c r="G67" s="1820"/>
      <c r="H67" s="1820"/>
      <c r="I67" s="1820"/>
      <c r="J67" s="1820"/>
    </row>
  </sheetData>
  <mergeCells count="1">
    <mergeCell ref="A67:J67"/>
  </mergeCells>
  <pageMargins left="0.70866141732283472" right="0.70866141732283472" top="0.74803149606299213" bottom="0.74803149606299213" header="0.51181102362204722" footer="0.51181102362204722"/>
  <pageSetup paperSize="9" scale="73" firstPageNumber="0" orientation="landscape" horizontalDpi="300" verticalDpi="300" r:id="rId1"/>
  <headerFooter alignWithMargins="0"/>
  <extLst>
    <ext xmlns:mx="http://schemas.microsoft.com/office/mac/excel/2008/main" uri="{64002731-A6B0-56B0-2670-7721B7C09600}">
      <mx:PLV Mode="0" OnePage="0" WScale="0"/>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enableFormatConditionsCalculation="0">
    <pageSetUpPr fitToPage="1"/>
  </sheetPr>
  <dimension ref="A1:D167"/>
  <sheetViews>
    <sheetView view="pageBreakPreview" topLeftCell="A68" zoomScaleSheetLayoutView="100" workbookViewId="0">
      <selection activeCell="A68" sqref="A1:XFD1048576"/>
    </sheetView>
  </sheetViews>
  <sheetFormatPr defaultColWidth="11.42578125" defaultRowHeight="12.75"/>
  <cols>
    <col min="1" max="1" width="9.42578125" style="112" customWidth="1"/>
    <col min="2" max="2" width="40" style="112" customWidth="1"/>
    <col min="3" max="3" width="18.28515625" style="112" customWidth="1"/>
    <col min="4" max="4" width="16.7109375" style="1575" customWidth="1"/>
    <col min="5" max="16384" width="11.42578125" style="112"/>
  </cols>
  <sheetData>
    <row r="1" spans="1:4" ht="20.100000000000001" customHeight="1" thickBot="1">
      <c r="A1" s="47" t="s">
        <v>104</v>
      </c>
      <c r="B1" s="1554"/>
      <c r="C1" s="248" t="s">
        <v>0</v>
      </c>
      <c r="D1" s="249" t="s">
        <v>425</v>
      </c>
    </row>
    <row r="2" spans="1:4" ht="18.600000000000001" customHeight="1" thickBot="1">
      <c r="A2" s="1555"/>
      <c r="B2" s="48"/>
      <c r="C2" s="258" t="s">
        <v>241</v>
      </c>
      <c r="D2" s="250">
        <v>2014</v>
      </c>
    </row>
    <row r="3" spans="1:4" ht="25.5">
      <c r="A3" s="49" t="s">
        <v>1</v>
      </c>
      <c r="B3" s="50" t="s">
        <v>65</v>
      </c>
      <c r="C3" s="51" t="s">
        <v>105</v>
      </c>
      <c r="D3" s="52" t="s">
        <v>106</v>
      </c>
    </row>
    <row r="4" spans="1:4" ht="38.25">
      <c r="A4" s="277" t="s">
        <v>37</v>
      </c>
      <c r="B4" s="278" t="s">
        <v>535</v>
      </c>
      <c r="C4" s="279" t="s">
        <v>536</v>
      </c>
      <c r="D4" s="280">
        <v>1.4</v>
      </c>
    </row>
    <row r="5" spans="1:4">
      <c r="A5" s="277" t="s">
        <v>37</v>
      </c>
      <c r="B5" s="278" t="s">
        <v>535</v>
      </c>
      <c r="C5" s="279" t="s">
        <v>537</v>
      </c>
      <c r="D5" s="281">
        <v>1.5</v>
      </c>
    </row>
    <row r="6" spans="1:4" ht="25.5">
      <c r="A6" s="277" t="s">
        <v>37</v>
      </c>
      <c r="B6" s="278" t="s">
        <v>535</v>
      </c>
      <c r="C6" s="282" t="s">
        <v>538</v>
      </c>
      <c r="D6" s="283">
        <v>2.8391666666666668</v>
      </c>
    </row>
    <row r="7" spans="1:4" ht="25.5">
      <c r="A7" s="277" t="s">
        <v>37</v>
      </c>
      <c r="B7" s="278" t="s">
        <v>535</v>
      </c>
      <c r="C7" s="282" t="s">
        <v>539</v>
      </c>
      <c r="D7" s="283">
        <v>2.3460714285714288</v>
      </c>
    </row>
    <row r="8" spans="1:4">
      <c r="A8" s="277" t="s">
        <v>37</v>
      </c>
      <c r="B8" s="278" t="s">
        <v>535</v>
      </c>
      <c r="C8" s="282" t="s">
        <v>540</v>
      </c>
      <c r="D8" s="283">
        <v>2.46</v>
      </c>
    </row>
    <row r="9" spans="1:4">
      <c r="A9" s="277" t="s">
        <v>37</v>
      </c>
      <c r="B9" s="278" t="s">
        <v>541</v>
      </c>
      <c r="C9" s="282" t="s">
        <v>542</v>
      </c>
      <c r="D9" s="283">
        <v>4.58</v>
      </c>
    </row>
    <row r="10" spans="1:4">
      <c r="A10" s="277" t="s">
        <v>37</v>
      </c>
      <c r="B10" s="284" t="s">
        <v>543</v>
      </c>
      <c r="C10" s="282" t="s">
        <v>542</v>
      </c>
      <c r="D10" s="283">
        <v>3.814772727272727</v>
      </c>
    </row>
    <row r="11" spans="1:4" ht="38.25">
      <c r="A11" s="277" t="s">
        <v>37</v>
      </c>
      <c r="B11" s="284" t="s">
        <v>544</v>
      </c>
      <c r="C11" s="279" t="s">
        <v>536</v>
      </c>
      <c r="D11" s="280">
        <v>1.6</v>
      </c>
    </row>
    <row r="12" spans="1:4" ht="45" customHeight="1">
      <c r="A12" s="277" t="s">
        <v>37</v>
      </c>
      <c r="B12" s="278" t="s">
        <v>545</v>
      </c>
      <c r="C12" s="279" t="s">
        <v>536</v>
      </c>
      <c r="D12" s="280">
        <v>1.6</v>
      </c>
    </row>
    <row r="13" spans="1:4">
      <c r="A13" s="277" t="s">
        <v>37</v>
      </c>
      <c r="B13" s="278" t="s">
        <v>546</v>
      </c>
      <c r="C13" s="285" t="s">
        <v>547</v>
      </c>
      <c r="D13" s="281" t="s">
        <v>548</v>
      </c>
    </row>
    <row r="14" spans="1:4">
      <c r="A14" s="277" t="s">
        <v>37</v>
      </c>
      <c r="B14" s="278" t="s">
        <v>549</v>
      </c>
      <c r="C14" s="285" t="s">
        <v>550</v>
      </c>
      <c r="D14" s="281" t="s">
        <v>551</v>
      </c>
    </row>
    <row r="15" spans="1:4">
      <c r="A15" s="1556" t="s">
        <v>37</v>
      </c>
      <c r="B15" s="1557" t="s">
        <v>1354</v>
      </c>
      <c r="C15" s="1558" t="s">
        <v>550</v>
      </c>
      <c r="D15" s="1559">
        <v>2</v>
      </c>
    </row>
    <row r="16" spans="1:4" ht="38.25">
      <c r="A16" s="277" t="s">
        <v>37</v>
      </c>
      <c r="B16" s="278" t="s">
        <v>552</v>
      </c>
      <c r="C16" s="279" t="s">
        <v>536</v>
      </c>
      <c r="D16" s="281" t="s">
        <v>553</v>
      </c>
    </row>
    <row r="17" spans="1:4" ht="51">
      <c r="A17" s="277" t="s">
        <v>37</v>
      </c>
      <c r="B17" s="286" t="s">
        <v>554</v>
      </c>
      <c r="C17" s="287" t="s">
        <v>555</v>
      </c>
      <c r="D17" s="281">
        <v>3.5</v>
      </c>
    </row>
    <row r="18" spans="1:4" ht="15" customHeight="1">
      <c r="A18" s="277" t="s">
        <v>37</v>
      </c>
      <c r="B18" s="286" t="s">
        <v>554</v>
      </c>
      <c r="C18" s="285" t="s">
        <v>556</v>
      </c>
      <c r="D18" s="281">
        <v>3.6</v>
      </c>
    </row>
    <row r="19" spans="1:4" ht="15" customHeight="1">
      <c r="A19" s="277" t="s">
        <v>37</v>
      </c>
      <c r="B19" s="286" t="s">
        <v>554</v>
      </c>
      <c r="C19" s="285" t="s">
        <v>557</v>
      </c>
      <c r="D19" s="281" t="s">
        <v>558</v>
      </c>
    </row>
    <row r="20" spans="1:4" ht="15" customHeight="1">
      <c r="A20" s="277" t="s">
        <v>37</v>
      </c>
      <c r="B20" s="286" t="s">
        <v>559</v>
      </c>
      <c r="C20" s="285" t="s">
        <v>556</v>
      </c>
      <c r="D20" s="281">
        <v>2.8</v>
      </c>
    </row>
    <row r="21" spans="1:4" ht="51">
      <c r="A21" s="277" t="s">
        <v>37</v>
      </c>
      <c r="B21" s="286" t="s">
        <v>559</v>
      </c>
      <c r="C21" s="287" t="s">
        <v>555</v>
      </c>
      <c r="D21" s="281">
        <v>3.9</v>
      </c>
    </row>
    <row r="22" spans="1:4" ht="15" customHeight="1">
      <c r="A22" s="277" t="s">
        <v>37</v>
      </c>
      <c r="B22" s="286" t="s">
        <v>559</v>
      </c>
      <c r="C22" s="285" t="s">
        <v>560</v>
      </c>
      <c r="D22" s="281" t="s">
        <v>561</v>
      </c>
    </row>
    <row r="23" spans="1:4" ht="15" customHeight="1">
      <c r="A23" s="277" t="s">
        <v>37</v>
      </c>
      <c r="B23" s="286" t="s">
        <v>559</v>
      </c>
      <c r="C23" s="285" t="s">
        <v>562</v>
      </c>
      <c r="D23" s="281" t="s">
        <v>563</v>
      </c>
    </row>
    <row r="24" spans="1:4" ht="15" customHeight="1">
      <c r="A24" s="277" t="s">
        <v>37</v>
      </c>
      <c r="B24" s="286" t="s">
        <v>564</v>
      </c>
      <c r="C24" s="285" t="s">
        <v>556</v>
      </c>
      <c r="D24" s="281">
        <v>2.9</v>
      </c>
    </row>
    <row r="25" spans="1:4" ht="51">
      <c r="A25" s="277" t="s">
        <v>37</v>
      </c>
      <c r="B25" s="286" t="s">
        <v>564</v>
      </c>
      <c r="C25" s="287" t="s">
        <v>555</v>
      </c>
      <c r="D25" s="281" t="s">
        <v>565</v>
      </c>
    </row>
    <row r="26" spans="1:4">
      <c r="A26" s="1556" t="s">
        <v>37</v>
      </c>
      <c r="B26" s="1557" t="s">
        <v>1355</v>
      </c>
      <c r="C26" s="1558" t="s">
        <v>1393</v>
      </c>
      <c r="D26" s="1559">
        <v>2.25</v>
      </c>
    </row>
    <row r="27" spans="1:4">
      <c r="A27" s="1560" t="s">
        <v>37</v>
      </c>
      <c r="B27" s="1561" t="s">
        <v>1355</v>
      </c>
      <c r="C27" s="1562" t="s">
        <v>1394</v>
      </c>
      <c r="D27" s="1563">
        <v>2.25</v>
      </c>
    </row>
    <row r="28" spans="1:4" ht="51">
      <c r="A28" s="277" t="s">
        <v>37</v>
      </c>
      <c r="B28" s="278" t="s">
        <v>566</v>
      </c>
      <c r="C28" s="287" t="s">
        <v>555</v>
      </c>
      <c r="D28" s="281" t="s">
        <v>567</v>
      </c>
    </row>
    <row r="29" spans="1:4" s="128" customFormat="1" ht="38.25">
      <c r="A29" s="277" t="s">
        <v>37</v>
      </c>
      <c r="B29" s="288" t="s">
        <v>568</v>
      </c>
      <c r="C29" s="282" t="s">
        <v>569</v>
      </c>
      <c r="D29" s="283">
        <v>2.3266666666666667</v>
      </c>
    </row>
    <row r="30" spans="1:4" s="128" customFormat="1" ht="51">
      <c r="A30" s="277" t="s">
        <v>37</v>
      </c>
      <c r="B30" s="288" t="s">
        <v>568</v>
      </c>
      <c r="C30" s="282" t="s">
        <v>570</v>
      </c>
      <c r="D30" s="283">
        <v>2.4858333333333333</v>
      </c>
    </row>
    <row r="31" spans="1:4" s="128" customFormat="1" ht="38.25">
      <c r="A31" s="277" t="s">
        <v>37</v>
      </c>
      <c r="B31" s="288" t="s">
        <v>568</v>
      </c>
      <c r="C31" s="282" t="s">
        <v>571</v>
      </c>
      <c r="D31" s="283">
        <v>2.2599999999999998</v>
      </c>
    </row>
    <row r="32" spans="1:4" s="128" customFormat="1" ht="38.25">
      <c r="A32" s="277" t="s">
        <v>37</v>
      </c>
      <c r="B32" s="288" t="s">
        <v>568</v>
      </c>
      <c r="C32" s="282" t="s">
        <v>572</v>
      </c>
      <c r="D32" s="283">
        <v>2.609375</v>
      </c>
    </row>
    <row r="33" spans="1:4" s="128" customFormat="1" ht="25.5">
      <c r="A33" s="277" t="s">
        <v>37</v>
      </c>
      <c r="B33" s="288" t="s">
        <v>568</v>
      </c>
      <c r="C33" s="282" t="s">
        <v>573</v>
      </c>
      <c r="D33" s="283">
        <v>3</v>
      </c>
    </row>
    <row r="34" spans="1:4" s="128" customFormat="1" ht="25.5">
      <c r="A34" s="277" t="s">
        <v>37</v>
      </c>
      <c r="B34" s="288" t="s">
        <v>568</v>
      </c>
      <c r="C34" s="282" t="s">
        <v>574</v>
      </c>
      <c r="D34" s="283">
        <v>3.7625000000000002</v>
      </c>
    </row>
    <row r="35" spans="1:4" s="128" customFormat="1" ht="25.5">
      <c r="A35" s="277" t="s">
        <v>37</v>
      </c>
      <c r="B35" s="288" t="s">
        <v>568</v>
      </c>
      <c r="C35" s="282" t="s">
        <v>575</v>
      </c>
      <c r="D35" s="283">
        <v>5.0528571428571425</v>
      </c>
    </row>
    <row r="36" spans="1:4" s="128" customFormat="1" ht="25.5">
      <c r="A36" s="277" t="s">
        <v>37</v>
      </c>
      <c r="B36" s="288" t="s">
        <v>568</v>
      </c>
      <c r="C36" s="282" t="s">
        <v>576</v>
      </c>
      <c r="D36" s="283">
        <v>4.2816666666666672</v>
      </c>
    </row>
    <row r="37" spans="1:4" s="128" customFormat="1" ht="25.5">
      <c r="A37" s="277" t="s">
        <v>37</v>
      </c>
      <c r="B37" s="288" t="s">
        <v>568</v>
      </c>
      <c r="C37" s="282" t="s">
        <v>577</v>
      </c>
      <c r="D37" s="283">
        <v>5.7514285714285718</v>
      </c>
    </row>
    <row r="38" spans="1:4" ht="38.25">
      <c r="A38" s="277" t="s">
        <v>37</v>
      </c>
      <c r="B38" s="278" t="s">
        <v>578</v>
      </c>
      <c r="C38" s="285" t="s">
        <v>556</v>
      </c>
      <c r="D38" s="281" t="s">
        <v>563</v>
      </c>
    </row>
    <row r="39" spans="1:4" ht="15" customHeight="1">
      <c r="A39" s="277" t="s">
        <v>37</v>
      </c>
      <c r="B39" s="286" t="s">
        <v>579</v>
      </c>
      <c r="C39" s="285" t="s">
        <v>547</v>
      </c>
      <c r="D39" s="281" t="s">
        <v>580</v>
      </c>
    </row>
    <row r="40" spans="1:4" ht="15" customHeight="1">
      <c r="A40" s="277" t="s">
        <v>37</v>
      </c>
      <c r="B40" s="286" t="s">
        <v>579</v>
      </c>
      <c r="C40" s="279" t="s">
        <v>556</v>
      </c>
      <c r="D40" s="281">
        <v>2.9</v>
      </c>
    </row>
    <row r="41" spans="1:4" ht="25.5">
      <c r="A41" s="277" t="s">
        <v>37</v>
      </c>
      <c r="B41" s="278" t="s">
        <v>581</v>
      </c>
      <c r="C41" s="285" t="s">
        <v>582</v>
      </c>
      <c r="D41" s="281" t="s">
        <v>583</v>
      </c>
    </row>
    <row r="42" spans="1:4" ht="15" customHeight="1">
      <c r="A42" s="277" t="s">
        <v>37</v>
      </c>
      <c r="B42" s="286" t="s">
        <v>78</v>
      </c>
      <c r="C42" s="285" t="s">
        <v>584</v>
      </c>
      <c r="D42" s="281" t="s">
        <v>585</v>
      </c>
    </row>
    <row r="43" spans="1:4" ht="15" customHeight="1">
      <c r="A43" s="289" t="s">
        <v>37</v>
      </c>
      <c r="B43" s="286" t="s">
        <v>78</v>
      </c>
      <c r="C43" s="290" t="s">
        <v>586</v>
      </c>
      <c r="D43" s="291" t="s">
        <v>587</v>
      </c>
    </row>
    <row r="44" spans="1:4">
      <c r="A44" s="277" t="s">
        <v>37</v>
      </c>
      <c r="B44" s="292" t="s">
        <v>78</v>
      </c>
      <c r="C44" s="292" t="s">
        <v>588</v>
      </c>
      <c r="D44" s="355">
        <v>1.6852</v>
      </c>
    </row>
    <row r="45" spans="1:4">
      <c r="A45" s="277" t="s">
        <v>37</v>
      </c>
      <c r="B45" s="292" t="s">
        <v>78</v>
      </c>
      <c r="C45" s="292" t="s">
        <v>538</v>
      </c>
      <c r="D45" s="355">
        <v>3.0249999999999999</v>
      </c>
    </row>
    <row r="46" spans="1:4" ht="25.5">
      <c r="A46" s="277" t="s">
        <v>37</v>
      </c>
      <c r="B46" s="288" t="s">
        <v>78</v>
      </c>
      <c r="C46" s="282" t="s">
        <v>589</v>
      </c>
      <c r="D46" s="283">
        <v>2.6790909090909092</v>
      </c>
    </row>
    <row r="47" spans="1:4">
      <c r="A47" s="277" t="s">
        <v>37</v>
      </c>
      <c r="B47" s="292" t="s">
        <v>78</v>
      </c>
      <c r="C47" s="292" t="s">
        <v>590</v>
      </c>
      <c r="D47" s="355">
        <v>1.52</v>
      </c>
    </row>
    <row r="48" spans="1:4" ht="15" customHeight="1">
      <c r="A48" s="277" t="s">
        <v>37</v>
      </c>
      <c r="B48" s="286" t="s">
        <v>78</v>
      </c>
      <c r="C48" s="285" t="s">
        <v>537</v>
      </c>
      <c r="D48" s="281">
        <v>1.6</v>
      </c>
    </row>
    <row r="49" spans="1:4" ht="15" customHeight="1">
      <c r="A49" s="277" t="s">
        <v>37</v>
      </c>
      <c r="B49" s="286" t="s">
        <v>591</v>
      </c>
      <c r="C49" s="279" t="s">
        <v>536</v>
      </c>
      <c r="D49" s="281" t="s">
        <v>592</v>
      </c>
    </row>
    <row r="50" spans="1:4" ht="76.5">
      <c r="A50" s="277" t="s">
        <v>37</v>
      </c>
      <c r="B50" s="286" t="s">
        <v>591</v>
      </c>
      <c r="C50" s="287" t="s">
        <v>593</v>
      </c>
      <c r="D50" s="281">
        <v>1.3</v>
      </c>
    </row>
    <row r="51" spans="1:4" ht="15" customHeight="1">
      <c r="A51" s="277" t="s">
        <v>37</v>
      </c>
      <c r="B51" s="286" t="s">
        <v>594</v>
      </c>
      <c r="C51" s="279" t="s">
        <v>536</v>
      </c>
      <c r="D51" s="281">
        <v>1.4</v>
      </c>
    </row>
    <row r="52" spans="1:4" ht="15" customHeight="1">
      <c r="A52" s="289" t="s">
        <v>37</v>
      </c>
      <c r="B52" s="286" t="s">
        <v>594</v>
      </c>
      <c r="C52" s="293" t="s">
        <v>556</v>
      </c>
      <c r="D52" s="291" t="s">
        <v>595</v>
      </c>
    </row>
    <row r="53" spans="1:4">
      <c r="A53" s="277" t="s">
        <v>37</v>
      </c>
      <c r="B53" s="292" t="s">
        <v>596</v>
      </c>
      <c r="C53" s="292" t="s">
        <v>584</v>
      </c>
      <c r="D53" s="355">
        <v>1</v>
      </c>
    </row>
    <row r="54" spans="1:4">
      <c r="A54" s="277" t="s">
        <v>37</v>
      </c>
      <c r="B54" s="292" t="s">
        <v>596</v>
      </c>
      <c r="C54" s="292" t="s">
        <v>536</v>
      </c>
      <c r="D54" s="355">
        <v>1.4810425531914895</v>
      </c>
    </row>
    <row r="55" spans="1:4">
      <c r="A55" s="277" t="s">
        <v>37</v>
      </c>
      <c r="B55" s="292" t="s">
        <v>596</v>
      </c>
      <c r="C55" s="292" t="s">
        <v>556</v>
      </c>
      <c r="D55" s="355">
        <v>1.6087750000000001</v>
      </c>
    </row>
    <row r="56" spans="1:4">
      <c r="A56" s="277" t="s">
        <v>37</v>
      </c>
      <c r="B56" s="292" t="s">
        <v>596</v>
      </c>
      <c r="C56" s="292" t="s">
        <v>597</v>
      </c>
      <c r="D56" s="355">
        <v>1.3</v>
      </c>
    </row>
    <row r="57" spans="1:4">
      <c r="A57" s="277" t="s">
        <v>37</v>
      </c>
      <c r="B57" s="1564" t="s">
        <v>424</v>
      </c>
      <c r="C57" s="1565" t="s">
        <v>599</v>
      </c>
      <c r="D57" s="1566">
        <v>1.2</v>
      </c>
    </row>
    <row r="58" spans="1:4" ht="15" customHeight="1">
      <c r="A58" s="277" t="s">
        <v>37</v>
      </c>
      <c r="B58" s="294" t="s">
        <v>598</v>
      </c>
      <c r="C58" s="1565" t="s">
        <v>1880</v>
      </c>
      <c r="D58" s="1567">
        <v>1.35</v>
      </c>
    </row>
    <row r="59" spans="1:4" ht="15" customHeight="1">
      <c r="A59" s="277" t="s">
        <v>37</v>
      </c>
      <c r="B59" s="294" t="s">
        <v>598</v>
      </c>
      <c r="C59" s="1568" t="s">
        <v>547</v>
      </c>
      <c r="D59" s="1569">
        <v>1.1499999999999999</v>
      </c>
    </row>
    <row r="60" spans="1:4" ht="15" customHeight="1">
      <c r="A60" s="277" t="s">
        <v>37</v>
      </c>
      <c r="B60" s="294" t="s">
        <v>598</v>
      </c>
      <c r="C60" s="1568" t="s">
        <v>1881</v>
      </c>
      <c r="D60" s="1569">
        <v>1</v>
      </c>
    </row>
    <row r="61" spans="1:4" ht="15" customHeight="1">
      <c r="A61" s="1569" t="s">
        <v>37</v>
      </c>
      <c r="B61" s="1570" t="s">
        <v>1672</v>
      </c>
      <c r="C61" s="1568" t="s">
        <v>599</v>
      </c>
      <c r="D61" s="1569">
        <v>1.3</v>
      </c>
    </row>
    <row r="62" spans="1:4">
      <c r="A62" s="277" t="s">
        <v>37</v>
      </c>
      <c r="B62" s="278" t="s">
        <v>601</v>
      </c>
      <c r="C62" s="285" t="s">
        <v>547</v>
      </c>
      <c r="D62" s="281" t="s">
        <v>602</v>
      </c>
    </row>
    <row r="63" spans="1:4">
      <c r="A63" s="277" t="s">
        <v>37</v>
      </c>
      <c r="B63" s="278" t="s">
        <v>603</v>
      </c>
      <c r="C63" s="285" t="s">
        <v>547</v>
      </c>
      <c r="D63" s="281" t="s">
        <v>602</v>
      </c>
    </row>
    <row r="64" spans="1:4">
      <c r="A64" s="277" t="s">
        <v>37</v>
      </c>
      <c r="B64" s="292" t="s">
        <v>604</v>
      </c>
      <c r="C64" s="292" t="s">
        <v>584</v>
      </c>
      <c r="D64" s="355">
        <v>1</v>
      </c>
    </row>
    <row r="65" spans="1:4">
      <c r="A65" s="277" t="s">
        <v>37</v>
      </c>
      <c r="B65" s="292" t="s">
        <v>604</v>
      </c>
      <c r="C65" s="292" t="s">
        <v>536</v>
      </c>
      <c r="D65" s="355">
        <v>1.4513636363636364</v>
      </c>
    </row>
    <row r="66" spans="1:4">
      <c r="A66" s="277" t="s">
        <v>37</v>
      </c>
      <c r="B66" s="292" t="s">
        <v>604</v>
      </c>
      <c r="C66" s="292" t="s">
        <v>556</v>
      </c>
      <c r="D66" s="355">
        <v>1.5077777777777777</v>
      </c>
    </row>
    <row r="67" spans="1:4">
      <c r="A67" s="277" t="s">
        <v>37</v>
      </c>
      <c r="B67" s="278" t="s">
        <v>605</v>
      </c>
      <c r="C67" s="285" t="s">
        <v>547</v>
      </c>
      <c r="D67" s="281" t="s">
        <v>606</v>
      </c>
    </row>
    <row r="68" spans="1:4">
      <c r="A68" s="277" t="s">
        <v>37</v>
      </c>
      <c r="B68" s="278" t="s">
        <v>607</v>
      </c>
      <c r="C68" s="285" t="s">
        <v>547</v>
      </c>
      <c r="D68" s="281" t="s">
        <v>580</v>
      </c>
    </row>
    <row r="69" spans="1:4" ht="76.5">
      <c r="A69" s="277" t="s">
        <v>37</v>
      </c>
      <c r="B69" s="278" t="s">
        <v>608</v>
      </c>
      <c r="C69" s="287" t="s">
        <v>593</v>
      </c>
      <c r="D69" s="281" t="s">
        <v>609</v>
      </c>
    </row>
    <row r="70" spans="1:4" ht="15.75" customHeight="1">
      <c r="A70" s="277" t="s">
        <v>37</v>
      </c>
      <c r="B70" s="286" t="s">
        <v>610</v>
      </c>
      <c r="C70" s="285" t="s">
        <v>547</v>
      </c>
      <c r="D70" s="281" t="s">
        <v>606</v>
      </c>
    </row>
    <row r="71" spans="1:4" s="128" customFormat="1" ht="15.75" customHeight="1">
      <c r="A71" s="277" t="s">
        <v>37</v>
      </c>
      <c r="B71" s="286" t="s">
        <v>611</v>
      </c>
      <c r="C71" s="279" t="s">
        <v>612</v>
      </c>
      <c r="D71" s="281" t="s">
        <v>613</v>
      </c>
    </row>
    <row r="72" spans="1:4" s="128" customFormat="1">
      <c r="A72" s="1556" t="s">
        <v>37</v>
      </c>
      <c r="B72" s="1557" t="s">
        <v>614</v>
      </c>
      <c r="C72" s="1558" t="s">
        <v>550</v>
      </c>
      <c r="D72" s="1559">
        <v>3.5</v>
      </c>
    </row>
    <row r="73" spans="1:4">
      <c r="A73" s="277" t="s">
        <v>37</v>
      </c>
      <c r="B73" s="292" t="s">
        <v>615</v>
      </c>
      <c r="C73" s="292" t="s">
        <v>536</v>
      </c>
      <c r="D73" s="355">
        <v>2.7</v>
      </c>
    </row>
    <row r="74" spans="1:4">
      <c r="A74" s="277" t="s">
        <v>37</v>
      </c>
      <c r="B74" s="292" t="s">
        <v>615</v>
      </c>
      <c r="C74" s="292" t="s">
        <v>539</v>
      </c>
      <c r="D74" s="355">
        <v>3.75</v>
      </c>
    </row>
    <row r="75" spans="1:4">
      <c r="A75" s="277" t="s">
        <v>37</v>
      </c>
      <c r="B75" s="292" t="s">
        <v>615</v>
      </c>
      <c r="C75" s="292" t="s">
        <v>540</v>
      </c>
      <c r="D75" s="355">
        <v>2.9</v>
      </c>
    </row>
    <row r="76" spans="1:4">
      <c r="A76" s="277" t="s">
        <v>37</v>
      </c>
      <c r="B76" s="292" t="s">
        <v>616</v>
      </c>
      <c r="C76" s="292" t="s">
        <v>584</v>
      </c>
      <c r="D76" s="355">
        <v>1</v>
      </c>
    </row>
    <row r="77" spans="1:4">
      <c r="A77" s="277" t="s">
        <v>37</v>
      </c>
      <c r="B77" s="292" t="s">
        <v>616</v>
      </c>
      <c r="C77" s="292" t="s">
        <v>536</v>
      </c>
      <c r="D77" s="355">
        <v>2.3961538461538465</v>
      </c>
    </row>
    <row r="78" spans="1:4">
      <c r="A78" s="277" t="s">
        <v>37</v>
      </c>
      <c r="B78" s="292" t="s">
        <v>616</v>
      </c>
      <c r="C78" s="292" t="s">
        <v>556</v>
      </c>
      <c r="D78" s="355">
        <v>3.31</v>
      </c>
    </row>
    <row r="79" spans="1:4">
      <c r="A79" s="277" t="s">
        <v>37</v>
      </c>
      <c r="B79" s="292" t="s">
        <v>616</v>
      </c>
      <c r="C79" s="292" t="s">
        <v>597</v>
      </c>
      <c r="D79" s="355">
        <v>2.7</v>
      </c>
    </row>
    <row r="80" spans="1:4">
      <c r="A80" s="277" t="s">
        <v>37</v>
      </c>
      <c r="B80" s="292" t="s">
        <v>616</v>
      </c>
      <c r="C80" s="292" t="s">
        <v>539</v>
      </c>
      <c r="D80" s="355">
        <v>4.3539999999999992</v>
      </c>
    </row>
    <row r="81" spans="1:4">
      <c r="A81" s="277" t="s">
        <v>37</v>
      </c>
      <c r="B81" s="292" t="s">
        <v>616</v>
      </c>
      <c r="C81" s="292" t="s">
        <v>540</v>
      </c>
      <c r="D81" s="355">
        <v>4.4719999999999995</v>
      </c>
    </row>
    <row r="82" spans="1:4" ht="15" customHeight="1">
      <c r="A82" s="277" t="s">
        <v>37</v>
      </c>
      <c r="B82" s="295" t="s">
        <v>616</v>
      </c>
      <c r="C82" s="285" t="s">
        <v>617</v>
      </c>
      <c r="D82" s="281" t="s">
        <v>618</v>
      </c>
    </row>
    <row r="83" spans="1:4" ht="15" customHeight="1">
      <c r="A83" s="277" t="s">
        <v>37</v>
      </c>
      <c r="B83" s="295" t="s">
        <v>616</v>
      </c>
      <c r="C83" s="285" t="s">
        <v>619</v>
      </c>
      <c r="D83" s="281" t="s">
        <v>620</v>
      </c>
    </row>
    <row r="84" spans="1:4">
      <c r="A84" s="277" t="s">
        <v>37</v>
      </c>
      <c r="B84" s="278" t="s">
        <v>621</v>
      </c>
      <c r="C84" s="285" t="s">
        <v>547</v>
      </c>
      <c r="D84" s="281" t="s">
        <v>600</v>
      </c>
    </row>
    <row r="85" spans="1:4" ht="76.5">
      <c r="A85" s="277" t="s">
        <v>37</v>
      </c>
      <c r="B85" s="295" t="s">
        <v>622</v>
      </c>
      <c r="C85" s="287" t="s">
        <v>593</v>
      </c>
      <c r="D85" s="281" t="s">
        <v>623</v>
      </c>
    </row>
    <row r="86" spans="1:4" ht="15" customHeight="1">
      <c r="A86" s="277" t="s">
        <v>37</v>
      </c>
      <c r="B86" s="295" t="s">
        <v>622</v>
      </c>
      <c r="C86" s="285" t="s">
        <v>547</v>
      </c>
      <c r="D86" s="281" t="s">
        <v>624</v>
      </c>
    </row>
    <row r="87" spans="1:4" ht="76.5">
      <c r="A87" s="277" t="s">
        <v>37</v>
      </c>
      <c r="B87" s="295" t="s">
        <v>625</v>
      </c>
      <c r="C87" s="287" t="s">
        <v>593</v>
      </c>
      <c r="D87" s="281" t="s">
        <v>623</v>
      </c>
    </row>
    <row r="88" spans="1:4" ht="15" customHeight="1">
      <c r="A88" s="277" t="s">
        <v>37</v>
      </c>
      <c r="B88" s="295" t="s">
        <v>625</v>
      </c>
      <c r="C88" s="285" t="s">
        <v>547</v>
      </c>
      <c r="D88" s="281" t="s">
        <v>624</v>
      </c>
    </row>
    <row r="89" spans="1:4">
      <c r="A89" s="277" t="s">
        <v>37</v>
      </c>
      <c r="B89" s="278" t="s">
        <v>626</v>
      </c>
      <c r="C89" s="285" t="s">
        <v>619</v>
      </c>
      <c r="D89" s="281" t="s">
        <v>627</v>
      </c>
    </row>
    <row r="90" spans="1:4" ht="76.5">
      <c r="A90" s="277" t="s">
        <v>37</v>
      </c>
      <c r="B90" s="295" t="s">
        <v>628</v>
      </c>
      <c r="C90" s="287" t="s">
        <v>593</v>
      </c>
      <c r="D90" s="281" t="s">
        <v>623</v>
      </c>
    </row>
    <row r="91" spans="1:4" ht="15" customHeight="1">
      <c r="A91" s="277" t="s">
        <v>37</v>
      </c>
      <c r="B91" s="295" t="s">
        <v>628</v>
      </c>
      <c r="C91" s="285" t="s">
        <v>547</v>
      </c>
      <c r="D91" s="281" t="s">
        <v>624</v>
      </c>
    </row>
    <row r="92" spans="1:4" ht="76.5">
      <c r="A92" s="277" t="s">
        <v>37</v>
      </c>
      <c r="B92" s="295" t="s">
        <v>629</v>
      </c>
      <c r="C92" s="287" t="s">
        <v>593</v>
      </c>
      <c r="D92" s="281" t="s">
        <v>623</v>
      </c>
    </row>
    <row r="93" spans="1:4" ht="15" customHeight="1">
      <c r="A93" s="277" t="s">
        <v>37</v>
      </c>
      <c r="B93" s="286" t="s">
        <v>629</v>
      </c>
      <c r="C93" s="285" t="s">
        <v>547</v>
      </c>
      <c r="D93" s="281" t="s">
        <v>624</v>
      </c>
    </row>
    <row r="94" spans="1:4" ht="76.5">
      <c r="A94" s="277" t="s">
        <v>37</v>
      </c>
      <c r="B94" s="286" t="s">
        <v>630</v>
      </c>
      <c r="C94" s="287" t="s">
        <v>593</v>
      </c>
      <c r="D94" s="281" t="s">
        <v>623</v>
      </c>
    </row>
    <row r="95" spans="1:4" ht="15" customHeight="1">
      <c r="A95" s="277" t="s">
        <v>37</v>
      </c>
      <c r="B95" s="286" t="s">
        <v>630</v>
      </c>
      <c r="C95" s="285" t="s">
        <v>547</v>
      </c>
      <c r="D95" s="281" t="s">
        <v>624</v>
      </c>
    </row>
    <row r="96" spans="1:4" ht="15" customHeight="1">
      <c r="A96" s="277" t="s">
        <v>37</v>
      </c>
      <c r="B96" s="286" t="s">
        <v>82</v>
      </c>
      <c r="C96" s="285" t="s">
        <v>547</v>
      </c>
      <c r="D96" s="281" t="s">
        <v>631</v>
      </c>
    </row>
    <row r="97" spans="1:4" ht="15" customHeight="1">
      <c r="A97" s="277" t="s">
        <v>37</v>
      </c>
      <c r="B97" s="286" t="s">
        <v>82</v>
      </c>
      <c r="C97" s="285" t="s">
        <v>550</v>
      </c>
      <c r="D97" s="281" t="s">
        <v>632</v>
      </c>
    </row>
    <row r="98" spans="1:4" ht="76.5">
      <c r="A98" s="277" t="s">
        <v>37</v>
      </c>
      <c r="B98" s="286" t="s">
        <v>633</v>
      </c>
      <c r="C98" s="287" t="s">
        <v>593</v>
      </c>
      <c r="D98" s="281" t="s">
        <v>623</v>
      </c>
    </row>
    <row r="99" spans="1:4" ht="15" customHeight="1">
      <c r="A99" s="277" t="s">
        <v>37</v>
      </c>
      <c r="B99" s="286" t="s">
        <v>633</v>
      </c>
      <c r="C99" s="285" t="s">
        <v>547</v>
      </c>
      <c r="D99" s="281" t="s">
        <v>624</v>
      </c>
    </row>
    <row r="100" spans="1:4" ht="76.5">
      <c r="A100" s="1571" t="s">
        <v>37</v>
      </c>
      <c r="B100" s="1518" t="s">
        <v>634</v>
      </c>
      <c r="C100" s="1572" t="s">
        <v>593</v>
      </c>
      <c r="D100" s="1573">
        <v>1.34</v>
      </c>
    </row>
    <row r="101" spans="1:4" ht="15" customHeight="1">
      <c r="A101" s="1571" t="s">
        <v>37</v>
      </c>
      <c r="B101" s="1518" t="s">
        <v>634</v>
      </c>
      <c r="C101" s="1572" t="s">
        <v>547</v>
      </c>
      <c r="D101" s="1573">
        <v>1.1299999999999999</v>
      </c>
    </row>
    <row r="102" spans="1:4" ht="76.5">
      <c r="A102" s="1571" t="s">
        <v>37</v>
      </c>
      <c r="B102" s="1518" t="s">
        <v>636</v>
      </c>
      <c r="C102" s="1572" t="s">
        <v>593</v>
      </c>
      <c r="D102" s="1573">
        <v>1.34</v>
      </c>
    </row>
    <row r="103" spans="1:4" ht="15" customHeight="1">
      <c r="A103" s="1571" t="s">
        <v>37</v>
      </c>
      <c r="B103" s="1518" t="s">
        <v>636</v>
      </c>
      <c r="C103" s="1572" t="s">
        <v>547</v>
      </c>
      <c r="D103" s="1573">
        <v>1.1599999999999999</v>
      </c>
    </row>
    <row r="104" spans="1:4" ht="76.5">
      <c r="A104" s="1571" t="s">
        <v>37</v>
      </c>
      <c r="B104" s="1518" t="s">
        <v>637</v>
      </c>
      <c r="C104" s="1572" t="s">
        <v>593</v>
      </c>
      <c r="D104" s="1573">
        <v>1.34</v>
      </c>
    </row>
    <row r="105" spans="1:4" ht="15" customHeight="1">
      <c r="A105" s="1571" t="s">
        <v>37</v>
      </c>
      <c r="B105" s="1518" t="s">
        <v>637</v>
      </c>
      <c r="C105" s="1572" t="s">
        <v>547</v>
      </c>
      <c r="D105" s="1573">
        <v>1.1299999999999999</v>
      </c>
    </row>
    <row r="106" spans="1:4" ht="76.5">
      <c r="A106" s="1571" t="s">
        <v>37</v>
      </c>
      <c r="B106" s="1518" t="s">
        <v>638</v>
      </c>
      <c r="C106" s="1572" t="s">
        <v>593</v>
      </c>
      <c r="D106" s="1573">
        <v>1.34</v>
      </c>
    </row>
    <row r="107" spans="1:4" ht="15" customHeight="1">
      <c r="A107" s="1571" t="s">
        <v>37</v>
      </c>
      <c r="B107" s="1518" t="s">
        <v>638</v>
      </c>
      <c r="C107" s="1572" t="s">
        <v>547</v>
      </c>
      <c r="D107" s="1573">
        <v>1.1299999999999999</v>
      </c>
    </row>
    <row r="108" spans="1:4" ht="38.25">
      <c r="A108" s="277" t="s">
        <v>37</v>
      </c>
      <c r="B108" s="278" t="s">
        <v>639</v>
      </c>
      <c r="C108" s="279" t="s">
        <v>536</v>
      </c>
      <c r="D108" s="281" t="s">
        <v>640</v>
      </c>
    </row>
    <row r="109" spans="1:4">
      <c r="A109" s="277" t="s">
        <v>37</v>
      </c>
      <c r="B109" s="278" t="s">
        <v>641</v>
      </c>
      <c r="C109" s="285" t="s">
        <v>547</v>
      </c>
      <c r="D109" s="281" t="s">
        <v>631</v>
      </c>
    </row>
    <row r="110" spans="1:4">
      <c r="A110" s="277" t="s">
        <v>37</v>
      </c>
      <c r="B110" s="278" t="s">
        <v>79</v>
      </c>
      <c r="C110" s="279" t="s">
        <v>547</v>
      </c>
      <c r="D110" s="281" t="s">
        <v>631</v>
      </c>
    </row>
    <row r="111" spans="1:4" ht="38.25">
      <c r="A111" s="277" t="s">
        <v>37</v>
      </c>
      <c r="B111" s="278" t="s">
        <v>642</v>
      </c>
      <c r="C111" s="279" t="s">
        <v>536</v>
      </c>
      <c r="D111" s="281" t="s">
        <v>640</v>
      </c>
    </row>
    <row r="112" spans="1:4" s="128" customFormat="1">
      <c r="A112" s="277" t="s">
        <v>37</v>
      </c>
      <c r="B112" s="284" t="s">
        <v>643</v>
      </c>
      <c r="C112" s="279" t="s">
        <v>547</v>
      </c>
      <c r="D112" s="281" t="s">
        <v>644</v>
      </c>
    </row>
    <row r="113" spans="1:4" ht="15" customHeight="1">
      <c r="A113" s="277" t="s">
        <v>37</v>
      </c>
      <c r="B113" s="286" t="s">
        <v>645</v>
      </c>
      <c r="C113" s="285" t="s">
        <v>584</v>
      </c>
      <c r="D113" s="281" t="s">
        <v>585</v>
      </c>
    </row>
    <row r="114" spans="1:4" ht="15" customHeight="1">
      <c r="A114" s="277" t="s">
        <v>37</v>
      </c>
      <c r="B114" s="286" t="s">
        <v>645</v>
      </c>
      <c r="C114" s="285" t="s">
        <v>550</v>
      </c>
      <c r="D114" s="281" t="s">
        <v>632</v>
      </c>
    </row>
    <row r="115" spans="1:4" ht="15" customHeight="1">
      <c r="A115" s="1556" t="s">
        <v>37</v>
      </c>
      <c r="B115" s="1557" t="s">
        <v>810</v>
      </c>
      <c r="C115" s="1558" t="s">
        <v>550</v>
      </c>
      <c r="D115" s="1559">
        <v>1.5</v>
      </c>
    </row>
    <row r="116" spans="1:4" ht="51">
      <c r="A116" s="277" t="s">
        <v>37</v>
      </c>
      <c r="B116" s="278" t="s">
        <v>646</v>
      </c>
      <c r="C116" s="287" t="s">
        <v>586</v>
      </c>
      <c r="D116" s="281" t="s">
        <v>647</v>
      </c>
    </row>
    <row r="117" spans="1:4">
      <c r="A117" s="277" t="s">
        <v>37</v>
      </c>
      <c r="B117" s="278" t="s">
        <v>648</v>
      </c>
      <c r="C117" s="285" t="s">
        <v>547</v>
      </c>
      <c r="D117" s="281" t="s">
        <v>631</v>
      </c>
    </row>
    <row r="118" spans="1:4" ht="15" customHeight="1">
      <c r="A118" s="277" t="s">
        <v>37</v>
      </c>
      <c r="B118" s="294" t="s">
        <v>649</v>
      </c>
      <c r="C118" s="1568" t="s">
        <v>1880</v>
      </c>
      <c r="D118" s="281">
        <v>2.0499999999999998</v>
      </c>
    </row>
    <row r="119" spans="1:4" ht="15" customHeight="1">
      <c r="A119" s="277" t="s">
        <v>37</v>
      </c>
      <c r="B119" s="294" t="s">
        <v>649</v>
      </c>
      <c r="C119" s="1568" t="s">
        <v>547</v>
      </c>
      <c r="D119" s="281">
        <v>1.19</v>
      </c>
    </row>
    <row r="120" spans="1:4">
      <c r="A120" s="277" t="s">
        <v>37</v>
      </c>
      <c r="B120" s="278" t="s">
        <v>650</v>
      </c>
      <c r="C120" s="285" t="s">
        <v>542</v>
      </c>
      <c r="D120" s="281" t="s">
        <v>565</v>
      </c>
    </row>
    <row r="121" spans="1:4">
      <c r="A121" s="277" t="s">
        <v>37</v>
      </c>
      <c r="B121" s="278" t="s">
        <v>651</v>
      </c>
      <c r="C121" s="285" t="s">
        <v>542</v>
      </c>
      <c r="D121" s="281" t="s">
        <v>652</v>
      </c>
    </row>
    <row r="122" spans="1:4">
      <c r="A122" s="277" t="s">
        <v>37</v>
      </c>
      <c r="B122" s="292" t="s">
        <v>653</v>
      </c>
      <c r="C122" s="292" t="s">
        <v>584</v>
      </c>
      <c r="D122" s="355">
        <v>1</v>
      </c>
    </row>
    <row r="123" spans="1:4">
      <c r="A123" s="277" t="s">
        <v>37</v>
      </c>
      <c r="B123" s="292" t="s">
        <v>653</v>
      </c>
      <c r="C123" s="292" t="s">
        <v>536</v>
      </c>
      <c r="D123" s="355">
        <v>1.5249981549815499</v>
      </c>
    </row>
    <row r="124" spans="1:4">
      <c r="A124" s="277" t="s">
        <v>37</v>
      </c>
      <c r="B124" s="292" t="s">
        <v>653</v>
      </c>
      <c r="C124" s="292" t="s">
        <v>556</v>
      </c>
      <c r="D124" s="355">
        <v>1.5882226277372262</v>
      </c>
    </row>
    <row r="125" spans="1:4">
      <c r="A125" s="277" t="s">
        <v>37</v>
      </c>
      <c r="B125" s="292" t="s">
        <v>653</v>
      </c>
      <c r="C125" s="292" t="s">
        <v>539</v>
      </c>
      <c r="D125" s="355">
        <v>2.9158333333333335</v>
      </c>
    </row>
    <row r="126" spans="1:4">
      <c r="A126" s="277" t="s">
        <v>37</v>
      </c>
      <c r="B126" s="292" t="s">
        <v>653</v>
      </c>
      <c r="C126" s="292" t="s">
        <v>654</v>
      </c>
      <c r="D126" s="355">
        <v>3.8280000000000003</v>
      </c>
    </row>
    <row r="127" spans="1:4" ht="76.5">
      <c r="A127" s="277" t="s">
        <v>37</v>
      </c>
      <c r="B127" s="286" t="s">
        <v>653</v>
      </c>
      <c r="C127" s="279" t="s">
        <v>593</v>
      </c>
      <c r="D127" s="281" t="s">
        <v>595</v>
      </c>
    </row>
    <row r="128" spans="1:4" ht="25.5">
      <c r="A128" s="277" t="s">
        <v>37</v>
      </c>
      <c r="B128" s="278" t="s">
        <v>655</v>
      </c>
      <c r="C128" s="285" t="s">
        <v>582</v>
      </c>
      <c r="D128" s="281" t="s">
        <v>656</v>
      </c>
    </row>
    <row r="129" spans="1:4">
      <c r="A129" s="277" t="s">
        <v>37</v>
      </c>
      <c r="B129" s="292" t="s">
        <v>657</v>
      </c>
      <c r="C129" s="292" t="s">
        <v>584</v>
      </c>
      <c r="D129" s="355">
        <v>1</v>
      </c>
    </row>
    <row r="130" spans="1:4" s="128" customFormat="1">
      <c r="A130" s="277" t="s">
        <v>37</v>
      </c>
      <c r="B130" s="296" t="s">
        <v>657</v>
      </c>
      <c r="C130" s="296" t="s">
        <v>597</v>
      </c>
      <c r="D130" s="281">
        <v>2</v>
      </c>
    </row>
    <row r="131" spans="1:4">
      <c r="A131" s="277" t="s">
        <v>37</v>
      </c>
      <c r="B131" s="292" t="s">
        <v>657</v>
      </c>
      <c r="C131" s="292" t="s">
        <v>658</v>
      </c>
      <c r="D131" s="355">
        <v>2.14</v>
      </c>
    </row>
    <row r="132" spans="1:4">
      <c r="A132" s="277" t="s">
        <v>37</v>
      </c>
      <c r="B132" s="292" t="s">
        <v>657</v>
      </c>
      <c r="C132" s="292" t="s">
        <v>589</v>
      </c>
      <c r="D132" s="355">
        <v>3.7</v>
      </c>
    </row>
    <row r="133" spans="1:4">
      <c r="A133" s="277" t="s">
        <v>37</v>
      </c>
      <c r="B133" s="292" t="s">
        <v>657</v>
      </c>
      <c r="C133" s="292" t="s">
        <v>573</v>
      </c>
      <c r="D133" s="355">
        <v>3.522272727272727</v>
      </c>
    </row>
    <row r="134" spans="1:4">
      <c r="A134" s="277" t="s">
        <v>37</v>
      </c>
      <c r="B134" s="292" t="s">
        <v>657</v>
      </c>
      <c r="C134" s="292" t="s">
        <v>539</v>
      </c>
      <c r="D134" s="355">
        <v>4.5428571428571427</v>
      </c>
    </row>
    <row r="135" spans="1:4">
      <c r="A135" s="277" t="s">
        <v>37</v>
      </c>
      <c r="B135" s="292" t="s">
        <v>657</v>
      </c>
      <c r="C135" s="292" t="s">
        <v>540</v>
      </c>
      <c r="D135" s="355">
        <v>5.7452380952380953</v>
      </c>
    </row>
    <row r="136" spans="1:4" ht="76.5">
      <c r="A136" s="277" t="s">
        <v>37</v>
      </c>
      <c r="B136" s="295" t="s">
        <v>657</v>
      </c>
      <c r="C136" s="287" t="s">
        <v>593</v>
      </c>
      <c r="D136" s="281">
        <v>2.1</v>
      </c>
    </row>
    <row r="137" spans="1:4">
      <c r="A137" s="277" t="s">
        <v>37</v>
      </c>
      <c r="B137" s="292" t="s">
        <v>659</v>
      </c>
      <c r="C137" s="292" t="s">
        <v>584</v>
      </c>
      <c r="D137" s="355">
        <v>1</v>
      </c>
    </row>
    <row r="138" spans="1:4">
      <c r="A138" s="277" t="s">
        <v>37</v>
      </c>
      <c r="B138" s="292" t="s">
        <v>659</v>
      </c>
      <c r="C138" s="292" t="s">
        <v>536</v>
      </c>
      <c r="D138" s="355">
        <v>2.2799999999999998</v>
      </c>
    </row>
    <row r="139" spans="1:4">
      <c r="A139" s="277" t="s">
        <v>37</v>
      </c>
      <c r="B139" s="292" t="s">
        <v>659</v>
      </c>
      <c r="C139" s="292" t="s">
        <v>556</v>
      </c>
      <c r="D139" s="355">
        <v>2.0833333333333335</v>
      </c>
    </row>
    <row r="140" spans="1:4">
      <c r="A140" s="277" t="s">
        <v>37</v>
      </c>
      <c r="B140" s="292" t="s">
        <v>659</v>
      </c>
      <c r="C140" s="292" t="s">
        <v>597</v>
      </c>
      <c r="D140" s="355">
        <v>1.9067142857142858</v>
      </c>
    </row>
    <row r="141" spans="1:4">
      <c r="A141" s="277" t="s">
        <v>37</v>
      </c>
      <c r="B141" s="292" t="s">
        <v>659</v>
      </c>
      <c r="C141" s="292" t="s">
        <v>573</v>
      </c>
      <c r="D141" s="355">
        <v>3.1</v>
      </c>
    </row>
    <row r="142" spans="1:4" ht="76.5">
      <c r="A142" s="277" t="s">
        <v>37</v>
      </c>
      <c r="B142" s="286" t="s">
        <v>660</v>
      </c>
      <c r="C142" s="285" t="s">
        <v>593</v>
      </c>
      <c r="D142" s="281" t="s">
        <v>661</v>
      </c>
    </row>
    <row r="143" spans="1:4" s="128" customFormat="1">
      <c r="A143" s="277" t="s">
        <v>37</v>
      </c>
      <c r="B143" s="284" t="s">
        <v>662</v>
      </c>
      <c r="C143" s="279" t="s">
        <v>663</v>
      </c>
      <c r="D143" s="281" t="s">
        <v>664</v>
      </c>
    </row>
    <row r="144" spans="1:4">
      <c r="A144" s="277" t="s">
        <v>37</v>
      </c>
      <c r="B144" s="278" t="s">
        <v>665</v>
      </c>
      <c r="C144" s="285" t="s">
        <v>547</v>
      </c>
      <c r="D144" s="281" t="s">
        <v>666</v>
      </c>
    </row>
    <row r="145" spans="1:4" ht="38.25">
      <c r="A145" s="277" t="s">
        <v>37</v>
      </c>
      <c r="B145" s="278" t="s">
        <v>667</v>
      </c>
      <c r="C145" s="279" t="s">
        <v>536</v>
      </c>
      <c r="D145" s="281" t="s">
        <v>592</v>
      </c>
    </row>
    <row r="146" spans="1:4">
      <c r="A146" s="277" t="s">
        <v>37</v>
      </c>
      <c r="B146" s="278" t="s">
        <v>668</v>
      </c>
      <c r="C146" s="285" t="s">
        <v>547</v>
      </c>
      <c r="D146" s="281" t="s">
        <v>631</v>
      </c>
    </row>
    <row r="147" spans="1:4" ht="15" customHeight="1">
      <c r="A147" s="277" t="s">
        <v>37</v>
      </c>
      <c r="B147" s="294" t="s">
        <v>669</v>
      </c>
      <c r="C147" s="279" t="s">
        <v>599</v>
      </c>
      <c r="D147" s="281" t="s">
        <v>670</v>
      </c>
    </row>
    <row r="148" spans="1:4" ht="15" customHeight="1">
      <c r="A148" s="277" t="s">
        <v>37</v>
      </c>
      <c r="B148" s="294" t="s">
        <v>669</v>
      </c>
      <c r="C148" s="279" t="s">
        <v>547</v>
      </c>
      <c r="D148" s="281">
        <v>1.1100000000000001</v>
      </c>
    </row>
    <row r="149" spans="1:4" ht="15" customHeight="1">
      <c r="A149" s="277" t="s">
        <v>37</v>
      </c>
      <c r="B149" s="294" t="s">
        <v>669</v>
      </c>
      <c r="C149" s="1568" t="s">
        <v>1881</v>
      </c>
      <c r="D149" s="1574">
        <v>1</v>
      </c>
    </row>
    <row r="150" spans="1:4" ht="15" customHeight="1">
      <c r="A150" s="277" t="s">
        <v>37</v>
      </c>
      <c r="B150" s="294" t="s">
        <v>672</v>
      </c>
      <c r="C150" s="279" t="s">
        <v>599</v>
      </c>
      <c r="D150" s="281" t="s">
        <v>670</v>
      </c>
    </row>
    <row r="151" spans="1:4" ht="15" customHeight="1">
      <c r="A151" s="277" t="s">
        <v>37</v>
      </c>
      <c r="B151" s="294" t="s">
        <v>672</v>
      </c>
      <c r="C151" s="279" t="s">
        <v>547</v>
      </c>
      <c r="D151" s="281">
        <v>1.1299999999999999</v>
      </c>
    </row>
    <row r="152" spans="1:4" ht="15" customHeight="1">
      <c r="A152" s="277" t="s">
        <v>37</v>
      </c>
      <c r="B152" s="294" t="s">
        <v>672</v>
      </c>
      <c r="C152" s="1568" t="s">
        <v>1881</v>
      </c>
      <c r="D152" s="1574">
        <v>1</v>
      </c>
    </row>
    <row r="153" spans="1:4" ht="15" customHeight="1">
      <c r="A153" s="277" t="s">
        <v>37</v>
      </c>
      <c r="B153" s="294" t="s">
        <v>673</v>
      </c>
      <c r="C153" s="279" t="s">
        <v>599</v>
      </c>
      <c r="D153" s="281" t="s">
        <v>670</v>
      </c>
    </row>
    <row r="154" spans="1:4" ht="15" customHeight="1">
      <c r="A154" s="277" t="s">
        <v>37</v>
      </c>
      <c r="B154" s="294" t="s">
        <v>673</v>
      </c>
      <c r="C154" s="279" t="s">
        <v>547</v>
      </c>
      <c r="D154" s="281">
        <v>1.1100000000000001</v>
      </c>
    </row>
    <row r="155" spans="1:4" ht="15" customHeight="1">
      <c r="A155" s="277" t="s">
        <v>37</v>
      </c>
      <c r="B155" s="294" t="s">
        <v>674</v>
      </c>
      <c r="C155" s="279" t="s">
        <v>599</v>
      </c>
      <c r="D155" s="281" t="s">
        <v>670</v>
      </c>
    </row>
    <row r="156" spans="1:4" ht="15" customHeight="1">
      <c r="A156" s="277" t="s">
        <v>37</v>
      </c>
      <c r="B156" s="294" t="s">
        <v>674</v>
      </c>
      <c r="C156" s="279" t="s">
        <v>547</v>
      </c>
      <c r="D156" s="281" t="s">
        <v>635</v>
      </c>
    </row>
    <row r="157" spans="1:4" ht="15" customHeight="1">
      <c r="A157" s="277" t="s">
        <v>37</v>
      </c>
      <c r="B157" s="294" t="s">
        <v>674</v>
      </c>
      <c r="C157" s="1568" t="s">
        <v>1881</v>
      </c>
      <c r="D157" s="1574">
        <v>1</v>
      </c>
    </row>
    <row r="158" spans="1:4" ht="15" customHeight="1">
      <c r="A158" s="277" t="s">
        <v>37</v>
      </c>
      <c r="B158" s="294" t="s">
        <v>675</v>
      </c>
      <c r="C158" s="279" t="s">
        <v>599</v>
      </c>
      <c r="D158" s="281" t="s">
        <v>2096</v>
      </c>
    </row>
    <row r="159" spans="1:4" ht="15" customHeight="1">
      <c r="A159" s="277" t="s">
        <v>37</v>
      </c>
      <c r="B159" s="294" t="s">
        <v>675</v>
      </c>
      <c r="C159" s="279" t="s">
        <v>547</v>
      </c>
      <c r="D159" s="281" t="s">
        <v>671</v>
      </c>
    </row>
    <row r="160" spans="1:4" ht="15" customHeight="1">
      <c r="A160" s="277" t="s">
        <v>37</v>
      </c>
      <c r="B160" s="294" t="s">
        <v>675</v>
      </c>
      <c r="C160" s="1568" t="s">
        <v>1881</v>
      </c>
      <c r="D160" s="1574">
        <v>1</v>
      </c>
    </row>
    <row r="161" spans="1:4" ht="15" customHeight="1">
      <c r="A161" s="277" t="s">
        <v>37</v>
      </c>
      <c r="B161" s="294" t="s">
        <v>676</v>
      </c>
      <c r="C161" s="279" t="s">
        <v>599</v>
      </c>
      <c r="D161" s="281" t="s">
        <v>670</v>
      </c>
    </row>
    <row r="162" spans="1:4" ht="15" customHeight="1">
      <c r="A162" s="277" t="s">
        <v>37</v>
      </c>
      <c r="B162" s="294" t="s">
        <v>676</v>
      </c>
      <c r="C162" s="279" t="s">
        <v>547</v>
      </c>
      <c r="D162" s="281" t="s">
        <v>677</v>
      </c>
    </row>
    <row r="163" spans="1:4" ht="15" customHeight="1">
      <c r="A163" s="277" t="s">
        <v>37</v>
      </c>
      <c r="B163" s="294" t="s">
        <v>676</v>
      </c>
      <c r="C163" s="1568" t="s">
        <v>1881</v>
      </c>
      <c r="D163" s="1574">
        <v>1</v>
      </c>
    </row>
    <row r="164" spans="1:4">
      <c r="A164" s="277" t="s">
        <v>37</v>
      </c>
      <c r="B164" s="278" t="s">
        <v>678</v>
      </c>
      <c r="C164" s="285" t="s">
        <v>619</v>
      </c>
      <c r="D164" s="281" t="s">
        <v>587</v>
      </c>
    </row>
    <row r="165" spans="1:4" ht="15" customHeight="1">
      <c r="A165" s="277" t="s">
        <v>37</v>
      </c>
      <c r="B165" s="294" t="s">
        <v>679</v>
      </c>
      <c r="C165" s="279" t="s">
        <v>599</v>
      </c>
      <c r="D165" s="281" t="s">
        <v>680</v>
      </c>
    </row>
    <row r="166" spans="1:4" ht="15" customHeight="1">
      <c r="A166" s="277" t="s">
        <v>37</v>
      </c>
      <c r="B166" s="297" t="s">
        <v>679</v>
      </c>
      <c r="C166" s="279" t="s">
        <v>547</v>
      </c>
      <c r="D166" s="281">
        <v>1.1499999999999999</v>
      </c>
    </row>
    <row r="167" spans="1:4" ht="15" customHeight="1">
      <c r="A167" s="277" t="s">
        <v>37</v>
      </c>
      <c r="B167" s="297" t="s">
        <v>679</v>
      </c>
      <c r="C167" s="1568" t="s">
        <v>1881</v>
      </c>
      <c r="D167" s="1574">
        <v>1</v>
      </c>
    </row>
  </sheetData>
  <autoFilter ref="A3:D3"/>
  <phoneticPr fontId="27" type="noConversion"/>
  <pageMargins left="0.70833333333333337" right="0.70833333333333337" top="0.78749999999999998" bottom="0.78749999999999998" header="0.51180555555555551" footer="0.51180555555555551"/>
  <pageSetup paperSize="9" firstPageNumber="0" fitToHeight="0" orientation="portrait" horizontalDpi="300" verticalDpi="300" r:id="rId1"/>
  <headerFooter alignWithMargins="0"/>
  <rowBreaks count="4" manualBreakCount="4">
    <brk id="29" max="3" man="1"/>
    <brk id="64" max="3" man="1"/>
    <brk id="93" max="3" man="1"/>
    <brk id="151" max="3" man="1"/>
  </rowBreaks>
  <extLst>
    <ext xmlns:mx="http://schemas.microsoft.com/office/mac/excel/2008/main" uri="{64002731-A6B0-56B0-2670-7721B7C09600}">
      <mx:PLV Mode="0" OnePage="0" WScale="0"/>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enableFormatConditionsCalculation="0">
    <pageSetUpPr fitToPage="1"/>
  </sheetPr>
  <dimension ref="A1:IU59"/>
  <sheetViews>
    <sheetView topLeftCell="A33" zoomScale="70" zoomScaleNormal="70" zoomScaleSheetLayoutView="75" zoomScalePageLayoutView="80" workbookViewId="0">
      <selection activeCell="C36" sqref="C36"/>
    </sheetView>
  </sheetViews>
  <sheetFormatPr defaultColWidth="5.7109375" defaultRowHeight="20.100000000000001" customHeight="1"/>
  <cols>
    <col min="1" max="1" width="7.42578125" style="91" customWidth="1"/>
    <col min="2" max="2" width="30" style="41" customWidth="1"/>
    <col min="3" max="3" width="29.140625" style="41" customWidth="1"/>
    <col min="4" max="4" width="13.85546875" style="42" customWidth="1"/>
    <col min="5" max="5" width="10.140625" style="42" customWidth="1"/>
    <col min="6" max="8" width="6.140625" style="42" customWidth="1"/>
    <col min="9" max="10" width="12" style="42" customWidth="1"/>
    <col min="11" max="11" width="17.28515625" style="42" customWidth="1"/>
    <col min="12" max="12" width="14" style="42" customWidth="1"/>
    <col min="13" max="13" width="18" style="42" hidden="1" customWidth="1"/>
    <col min="14" max="14" width="12.42578125" style="42" hidden="1" customWidth="1"/>
    <col min="15" max="15" width="17.42578125" style="42" hidden="1" customWidth="1"/>
    <col min="16" max="16" width="15.140625" style="41" hidden="1" customWidth="1"/>
    <col min="17" max="18" width="13.28515625" style="41" customWidth="1"/>
    <col min="19" max="19" width="20" style="41" customWidth="1"/>
    <col min="20" max="20" width="22.85546875" style="41" bestFit="1" customWidth="1"/>
    <col min="21" max="21" width="70.28515625" style="62" customWidth="1"/>
    <col min="22" max="255" width="5.7109375" style="41" customWidth="1"/>
    <col min="256" max="16384" width="5.7109375" style="91"/>
  </cols>
  <sheetData>
    <row r="1" spans="1:23" ht="23.45" customHeight="1" thickBot="1">
      <c r="A1" s="43" t="s">
        <v>108</v>
      </c>
      <c r="C1" s="43"/>
      <c r="D1" s="43"/>
      <c r="E1" s="43"/>
      <c r="F1" s="43"/>
      <c r="G1" s="43"/>
      <c r="H1" s="43"/>
      <c r="I1" s="43"/>
      <c r="J1" s="43"/>
      <c r="K1" s="43"/>
      <c r="L1" s="43"/>
      <c r="M1" s="43"/>
      <c r="N1" s="43"/>
      <c r="O1" s="22"/>
      <c r="P1" s="22"/>
      <c r="T1" s="248" t="s">
        <v>0</v>
      </c>
      <c r="U1" s="249" t="s">
        <v>425</v>
      </c>
    </row>
    <row r="2" spans="1:23" ht="20.100000000000001" customHeight="1" thickBot="1">
      <c r="A2" s="22"/>
      <c r="B2" s="43"/>
      <c r="C2" s="43"/>
      <c r="D2" s="43"/>
      <c r="E2" s="43"/>
      <c r="F2" s="43"/>
      <c r="G2" s="43"/>
      <c r="H2" s="43"/>
      <c r="I2" s="43"/>
      <c r="J2" s="43"/>
      <c r="K2" s="43"/>
      <c r="L2" s="43"/>
      <c r="M2" s="43"/>
      <c r="N2" s="43"/>
      <c r="O2" s="22"/>
      <c r="P2" s="22"/>
      <c r="T2" s="258" t="s">
        <v>241</v>
      </c>
      <c r="U2" s="250">
        <v>2014</v>
      </c>
    </row>
    <row r="3" spans="1:23" ht="25.35" customHeight="1" thickBot="1">
      <c r="A3" s="180"/>
      <c r="B3" s="1821"/>
      <c r="C3" s="1821"/>
      <c r="D3" s="1821"/>
      <c r="E3" s="1821"/>
      <c r="F3" s="1822"/>
      <c r="G3" s="1822"/>
      <c r="H3" s="1822"/>
      <c r="I3" s="1822"/>
      <c r="J3" s="1822"/>
      <c r="K3" s="1822"/>
      <c r="L3" s="1822"/>
      <c r="M3" s="1822"/>
      <c r="N3" s="1822"/>
      <c r="O3" s="1822"/>
      <c r="P3" s="1822"/>
      <c r="T3" s="258" t="s">
        <v>365</v>
      </c>
      <c r="U3" s="250" t="s">
        <v>519</v>
      </c>
    </row>
    <row r="4" spans="1:23" s="37" customFormat="1" ht="56.25" customHeight="1" thickBot="1">
      <c r="A4" s="174" t="s">
        <v>1</v>
      </c>
      <c r="B4" s="175" t="s">
        <v>109</v>
      </c>
      <c r="C4" s="176" t="s">
        <v>110</v>
      </c>
      <c r="D4" s="177" t="s">
        <v>111</v>
      </c>
      <c r="E4" s="177" t="s">
        <v>112</v>
      </c>
      <c r="F4" s="178">
        <v>2011</v>
      </c>
      <c r="G4" s="178">
        <v>2012</v>
      </c>
      <c r="H4" s="178">
        <v>2013</v>
      </c>
      <c r="I4" s="177" t="s">
        <v>281</v>
      </c>
      <c r="J4" s="177" t="s">
        <v>113</v>
      </c>
      <c r="K4" s="177" t="s">
        <v>114</v>
      </c>
      <c r="L4" s="177" t="s">
        <v>307</v>
      </c>
      <c r="M4" s="177" t="s">
        <v>115</v>
      </c>
      <c r="N4" s="177" t="s">
        <v>116</v>
      </c>
      <c r="O4" s="177" t="s">
        <v>117</v>
      </c>
      <c r="P4" s="179" t="s">
        <v>118</v>
      </c>
      <c r="Q4" s="177" t="s">
        <v>119</v>
      </c>
      <c r="R4" s="177" t="s">
        <v>120</v>
      </c>
      <c r="S4" s="177" t="s">
        <v>121</v>
      </c>
      <c r="T4" s="177" t="s">
        <v>122</v>
      </c>
      <c r="U4" s="251" t="s">
        <v>292</v>
      </c>
    </row>
    <row r="5" spans="1:23" s="1587" customFormat="1" ht="114.75">
      <c r="A5" s="1576" t="s">
        <v>37</v>
      </c>
      <c r="B5" s="1576" t="s">
        <v>444</v>
      </c>
      <c r="C5" s="1577" t="s">
        <v>445</v>
      </c>
      <c r="D5" s="1578" t="s">
        <v>446</v>
      </c>
      <c r="E5" s="1578" t="s">
        <v>447</v>
      </c>
      <c r="F5" s="1579" t="s">
        <v>5</v>
      </c>
      <c r="G5" s="1579" t="s">
        <v>5</v>
      </c>
      <c r="H5" s="1579" t="s">
        <v>5</v>
      </c>
      <c r="I5" s="1580">
        <v>37</v>
      </c>
      <c r="J5" s="1580">
        <v>215</v>
      </c>
      <c r="K5" s="1580" t="s">
        <v>448</v>
      </c>
      <c r="L5" s="1580">
        <v>120</v>
      </c>
      <c r="M5" s="1576" t="s">
        <v>449</v>
      </c>
      <c r="N5" s="1576" t="s">
        <v>450</v>
      </c>
      <c r="O5" s="1581" t="s">
        <v>451</v>
      </c>
      <c r="P5" s="1582" t="s">
        <v>452</v>
      </c>
      <c r="Q5" s="1583" t="s">
        <v>453</v>
      </c>
      <c r="R5" s="1583" t="s">
        <v>454</v>
      </c>
      <c r="S5" s="1584">
        <f t="shared" ref="S5:S7" si="0">IF(ISBLANK(I5),"",Q5/I5)</f>
        <v>0.97297297297297303</v>
      </c>
      <c r="T5" s="1585">
        <f>IF(ISBLANK(J5),"",R5/L5)</f>
        <v>1.1416666666666666</v>
      </c>
      <c r="U5" s="1586"/>
      <c r="W5" s="1588"/>
    </row>
    <row r="6" spans="1:23" s="1587" customFormat="1" ht="114.75">
      <c r="A6" s="1576" t="s">
        <v>37</v>
      </c>
      <c r="B6" s="1576" t="s">
        <v>455</v>
      </c>
      <c r="C6" s="1577" t="s">
        <v>456</v>
      </c>
      <c r="D6" s="1578" t="s">
        <v>457</v>
      </c>
      <c r="E6" s="1589" t="s">
        <v>458</v>
      </c>
      <c r="F6" s="1579" t="s">
        <v>5</v>
      </c>
      <c r="G6" s="1579"/>
      <c r="H6" s="1579"/>
      <c r="I6" s="1580">
        <v>14</v>
      </c>
      <c r="J6" s="1580">
        <v>215</v>
      </c>
      <c r="K6" s="1580" t="s">
        <v>448</v>
      </c>
      <c r="L6" s="1580">
        <v>43</v>
      </c>
      <c r="M6" s="1576" t="s">
        <v>449</v>
      </c>
      <c r="N6" s="1576" t="s">
        <v>450</v>
      </c>
      <c r="O6" s="1581" t="s">
        <v>459</v>
      </c>
      <c r="P6" s="1582" t="s">
        <v>452</v>
      </c>
      <c r="Q6" s="1583" t="s">
        <v>123</v>
      </c>
      <c r="R6" s="1583" t="s">
        <v>460</v>
      </c>
      <c r="S6" s="1584">
        <f t="shared" si="0"/>
        <v>1</v>
      </c>
      <c r="T6" s="1585">
        <f t="shared" ref="T6:T9" si="1">IF(ISBLANK(J6),"",R6/L6)</f>
        <v>1.1395348837209303</v>
      </c>
      <c r="U6" s="1586"/>
    </row>
    <row r="7" spans="1:23" s="1587" customFormat="1" ht="79.5" customHeight="1">
      <c r="A7" s="1576" t="s">
        <v>37</v>
      </c>
      <c r="B7" s="1576" t="s">
        <v>465</v>
      </c>
      <c r="C7" s="1590" t="s">
        <v>466</v>
      </c>
      <c r="D7" s="1578" t="s">
        <v>467</v>
      </c>
      <c r="E7" s="1589" t="s">
        <v>468</v>
      </c>
      <c r="F7" s="1579" t="s">
        <v>5</v>
      </c>
      <c r="G7" s="1579" t="s">
        <v>5</v>
      </c>
      <c r="H7" s="1579" t="s">
        <v>5</v>
      </c>
      <c r="I7" s="1580">
        <v>32</v>
      </c>
      <c r="J7" s="1580">
        <v>215</v>
      </c>
      <c r="K7" s="1580" t="s">
        <v>448</v>
      </c>
      <c r="L7" s="1580">
        <v>80</v>
      </c>
      <c r="M7" s="1576" t="s">
        <v>449</v>
      </c>
      <c r="N7" s="1576" t="s">
        <v>450</v>
      </c>
      <c r="O7" s="1581" t="s">
        <v>451</v>
      </c>
      <c r="P7" s="1582" t="s">
        <v>452</v>
      </c>
      <c r="Q7" s="1583" t="s">
        <v>469</v>
      </c>
      <c r="R7" s="1583" t="s">
        <v>470</v>
      </c>
      <c r="S7" s="1584">
        <f t="shared" si="0"/>
        <v>0.90625</v>
      </c>
      <c r="T7" s="1585">
        <f t="shared" si="1"/>
        <v>1.1000000000000001</v>
      </c>
      <c r="U7" s="1586"/>
    </row>
    <row r="8" spans="1:23" s="1594" customFormat="1" ht="158.25" customHeight="1">
      <c r="A8" s="1576" t="s">
        <v>37</v>
      </c>
      <c r="B8" s="1576" t="s">
        <v>471</v>
      </c>
      <c r="C8" s="1590" t="s">
        <v>472</v>
      </c>
      <c r="D8" s="1576" t="s">
        <v>473</v>
      </c>
      <c r="E8" s="1576" t="s">
        <v>474</v>
      </c>
      <c r="F8" s="1579" t="s">
        <v>5</v>
      </c>
      <c r="G8" s="1579" t="s">
        <v>5</v>
      </c>
      <c r="H8" s="1579" t="s">
        <v>5</v>
      </c>
      <c r="I8" s="1591">
        <v>31</v>
      </c>
      <c r="J8" s="1582" t="s">
        <v>475</v>
      </c>
      <c r="K8" s="1580" t="s">
        <v>476</v>
      </c>
      <c r="L8" s="1592" t="s">
        <v>477</v>
      </c>
      <c r="M8" s="1576" t="s">
        <v>449</v>
      </c>
      <c r="N8" s="1576" t="s">
        <v>450</v>
      </c>
      <c r="O8" s="1581" t="s">
        <v>478</v>
      </c>
      <c r="P8" s="1582" t="s">
        <v>479</v>
      </c>
      <c r="Q8" s="1583" t="s">
        <v>480</v>
      </c>
      <c r="R8" s="1583" t="s">
        <v>481</v>
      </c>
      <c r="S8" s="1584">
        <f>IF(ISBLANK(I8),"",Q8/I8)</f>
        <v>1.2258064516129032</v>
      </c>
      <c r="T8" s="1584">
        <f t="shared" si="1"/>
        <v>1.0317460317460319</v>
      </c>
      <c r="U8" s="1593"/>
    </row>
    <row r="9" spans="1:23" s="1594" customFormat="1" ht="127.5">
      <c r="A9" s="1576" t="s">
        <v>37</v>
      </c>
      <c r="B9" s="1576" t="s">
        <v>471</v>
      </c>
      <c r="C9" s="1590" t="s">
        <v>472</v>
      </c>
      <c r="D9" s="1576" t="s">
        <v>473</v>
      </c>
      <c r="E9" s="1576" t="s">
        <v>474</v>
      </c>
      <c r="F9" s="1579" t="s">
        <v>5</v>
      </c>
      <c r="G9" s="1579" t="s">
        <v>5</v>
      </c>
      <c r="H9" s="1579" t="s">
        <v>5</v>
      </c>
      <c r="I9" s="1591">
        <v>31</v>
      </c>
      <c r="J9" s="1582" t="s">
        <v>475</v>
      </c>
      <c r="K9" s="1580" t="s">
        <v>448</v>
      </c>
      <c r="L9" s="1592" t="s">
        <v>482</v>
      </c>
      <c r="M9" s="1576" t="s">
        <v>483</v>
      </c>
      <c r="N9" s="1576" t="s">
        <v>450</v>
      </c>
      <c r="O9" s="1581" t="s">
        <v>478</v>
      </c>
      <c r="P9" s="1582" t="s">
        <v>479</v>
      </c>
      <c r="Q9" s="1583" t="s">
        <v>480</v>
      </c>
      <c r="R9" s="1583" t="s">
        <v>484</v>
      </c>
      <c r="S9" s="1584">
        <f>IF(ISBLANK(I9),"",Q9/I9)</f>
        <v>1.2258064516129032</v>
      </c>
      <c r="T9" s="1584">
        <f t="shared" si="1"/>
        <v>1.2941176470588236</v>
      </c>
      <c r="U9" s="1593"/>
    </row>
    <row r="10" spans="1:23" s="1600" customFormat="1" ht="38.25">
      <c r="A10" s="1595" t="s">
        <v>37</v>
      </c>
      <c r="B10" s="1596" t="s">
        <v>1405</v>
      </c>
      <c r="C10" s="1590" t="s">
        <v>1406</v>
      </c>
      <c r="D10" s="1595" t="s">
        <v>1407</v>
      </c>
      <c r="E10" s="1595" t="s">
        <v>1408</v>
      </c>
      <c r="F10" s="763" t="s">
        <v>5</v>
      </c>
      <c r="G10" s="763" t="s">
        <v>5</v>
      </c>
      <c r="H10" s="763" t="s">
        <v>5</v>
      </c>
      <c r="I10" s="1597">
        <v>22</v>
      </c>
      <c r="J10" s="1597">
        <v>25</v>
      </c>
      <c r="K10" s="1597" t="s">
        <v>1409</v>
      </c>
      <c r="L10" s="1597">
        <v>450</v>
      </c>
      <c r="M10" s="1595" t="s">
        <v>962</v>
      </c>
      <c r="N10" s="1595" t="s">
        <v>1410</v>
      </c>
      <c r="O10" s="1598" t="s">
        <v>1411</v>
      </c>
      <c r="P10" s="1599" t="s">
        <v>1308</v>
      </c>
      <c r="Q10" s="1583" t="s">
        <v>1412</v>
      </c>
      <c r="R10" s="1583">
        <v>767</v>
      </c>
      <c r="S10" s="1584" t="e">
        <f>IF(ISBLANK(I10),"",Q10/I10)</f>
        <v>#VALUE!</v>
      </c>
      <c r="T10" s="1585">
        <f>IF(ISBLANK(R10),"",R10/L10)</f>
        <v>1.7044444444444444</v>
      </c>
      <c r="U10" s="1593"/>
    </row>
    <row r="11" spans="1:23" s="1600" customFormat="1" ht="38.25">
      <c r="A11" s="1595" t="s">
        <v>37</v>
      </c>
      <c r="B11" s="1596" t="s">
        <v>1405</v>
      </c>
      <c r="C11" s="1590" t="s">
        <v>1406</v>
      </c>
      <c r="D11" s="1595" t="s">
        <v>1407</v>
      </c>
      <c r="E11" s="1595" t="s">
        <v>1408</v>
      </c>
      <c r="F11" s="763" t="s">
        <v>5</v>
      </c>
      <c r="G11" s="763" t="s">
        <v>5</v>
      </c>
      <c r="H11" s="763" t="s">
        <v>5</v>
      </c>
      <c r="I11" s="1597">
        <v>22</v>
      </c>
      <c r="J11" s="1597">
        <v>25</v>
      </c>
      <c r="K11" s="1597" t="s">
        <v>1413</v>
      </c>
      <c r="L11" s="1597">
        <v>38</v>
      </c>
      <c r="M11" s="1595" t="s">
        <v>962</v>
      </c>
      <c r="N11" s="1595" t="s">
        <v>1410</v>
      </c>
      <c r="O11" s="1598" t="s">
        <v>1411</v>
      </c>
      <c r="P11" s="1599" t="s">
        <v>1308</v>
      </c>
      <c r="Q11" s="1583">
        <v>17</v>
      </c>
      <c r="R11" s="1583">
        <v>42</v>
      </c>
      <c r="S11" s="1584">
        <f t="shared" ref="S11:S12" si="2">IF(ISBLANK(I11),"",Q11/I11)</f>
        <v>0.77272727272727271</v>
      </c>
      <c r="T11" s="1585">
        <f>IF(ISBLANK(R11),"",R11/L11)</f>
        <v>1.1052631578947369</v>
      </c>
      <c r="U11" s="1593"/>
    </row>
    <row r="12" spans="1:23" s="1600" customFormat="1" ht="38.25">
      <c r="A12" s="1595" t="s">
        <v>37</v>
      </c>
      <c r="B12" s="1596" t="s">
        <v>1405</v>
      </c>
      <c r="C12" s="1590" t="s">
        <v>1406</v>
      </c>
      <c r="D12" s="1595" t="s">
        <v>1407</v>
      </c>
      <c r="E12" s="1595" t="s">
        <v>1408</v>
      </c>
      <c r="F12" s="763" t="s">
        <v>5</v>
      </c>
      <c r="G12" s="763" t="s">
        <v>5</v>
      </c>
      <c r="H12" s="763" t="s">
        <v>5</v>
      </c>
      <c r="I12" s="1597">
        <v>22</v>
      </c>
      <c r="J12" s="1597">
        <v>25</v>
      </c>
      <c r="K12" s="1597" t="s">
        <v>494</v>
      </c>
      <c r="L12" s="1597">
        <v>450</v>
      </c>
      <c r="M12" s="1595" t="s">
        <v>962</v>
      </c>
      <c r="N12" s="1595" t="s">
        <v>1410</v>
      </c>
      <c r="O12" s="1598" t="s">
        <v>1411</v>
      </c>
      <c r="P12" s="1599" t="s">
        <v>1308</v>
      </c>
      <c r="Q12" s="1583" t="s">
        <v>1412</v>
      </c>
      <c r="R12" s="1583">
        <v>767</v>
      </c>
      <c r="S12" s="1584" t="e">
        <f t="shared" si="2"/>
        <v>#VALUE!</v>
      </c>
      <c r="T12" s="1585">
        <f>IF(ISBLANK(R12),"",R12/L12)</f>
        <v>1.7044444444444444</v>
      </c>
      <c r="U12" s="1593"/>
    </row>
    <row r="13" spans="1:23" s="1587" customFormat="1" ht="127.5">
      <c r="A13" s="1576" t="s">
        <v>37</v>
      </c>
      <c r="B13" s="1601" t="s">
        <v>509</v>
      </c>
      <c r="C13" s="1590" t="s">
        <v>510</v>
      </c>
      <c r="D13" s="1578" t="s">
        <v>520</v>
      </c>
      <c r="E13" s="1589" t="s">
        <v>511</v>
      </c>
      <c r="F13" s="1579" t="s">
        <v>5</v>
      </c>
      <c r="G13" s="1579"/>
      <c r="H13" s="1579"/>
      <c r="I13" s="1580">
        <v>27</v>
      </c>
      <c r="J13" s="1580">
        <v>135</v>
      </c>
      <c r="K13" s="1580" t="s">
        <v>512</v>
      </c>
      <c r="L13" s="1580">
        <v>400</v>
      </c>
      <c r="M13" s="1576" t="s">
        <v>449</v>
      </c>
      <c r="N13" s="1576" t="s">
        <v>500</v>
      </c>
      <c r="O13" s="1581" t="s">
        <v>513</v>
      </c>
      <c r="P13" s="1582" t="s">
        <v>400</v>
      </c>
      <c r="Q13" s="1583" t="s">
        <v>514</v>
      </c>
      <c r="R13" s="1583" t="s">
        <v>515</v>
      </c>
      <c r="S13" s="1584">
        <f>Q13/I13</f>
        <v>0.92592592592592593</v>
      </c>
      <c r="T13" s="1585">
        <f t="shared" ref="T13:T15" si="3">IF(ISBLANK(L13),"",R13/L13)</f>
        <v>1.3049999999999999</v>
      </c>
      <c r="U13" s="1586"/>
    </row>
    <row r="14" spans="1:23" s="1587" customFormat="1" ht="127.5">
      <c r="A14" s="1576" t="s">
        <v>37</v>
      </c>
      <c r="B14" s="1601" t="s">
        <v>509</v>
      </c>
      <c r="C14" s="1590" t="s">
        <v>510</v>
      </c>
      <c r="D14" s="1578" t="s">
        <v>520</v>
      </c>
      <c r="E14" s="1589" t="s">
        <v>511</v>
      </c>
      <c r="F14" s="1579" t="s">
        <v>5</v>
      </c>
      <c r="G14" s="1579"/>
      <c r="H14" s="1579"/>
      <c r="I14" s="1580">
        <v>27</v>
      </c>
      <c r="J14" s="1580">
        <v>135</v>
      </c>
      <c r="K14" s="1580" t="s">
        <v>494</v>
      </c>
      <c r="L14" s="1580">
        <v>400</v>
      </c>
      <c r="M14" s="1576" t="s">
        <v>449</v>
      </c>
      <c r="N14" s="1576" t="s">
        <v>500</v>
      </c>
      <c r="O14" s="1581" t="s">
        <v>513</v>
      </c>
      <c r="P14" s="1582" t="s">
        <v>400</v>
      </c>
      <c r="Q14" s="1583" t="s">
        <v>514</v>
      </c>
      <c r="R14" s="1583" t="s">
        <v>516</v>
      </c>
      <c r="S14" s="1584">
        <f t="shared" ref="S14:S15" si="4">IF(ISBLANK(I14),"",Q14/I14)</f>
        <v>0.92592592592592593</v>
      </c>
      <c r="T14" s="1585">
        <f t="shared" si="3"/>
        <v>0.72250000000000003</v>
      </c>
      <c r="U14" s="1602" t="s">
        <v>522</v>
      </c>
    </row>
    <row r="15" spans="1:23" s="1587" customFormat="1" ht="127.5">
      <c r="A15" s="1576" t="s">
        <v>37</v>
      </c>
      <c r="B15" s="1601" t="s">
        <v>509</v>
      </c>
      <c r="C15" s="1590" t="s">
        <v>510</v>
      </c>
      <c r="D15" s="1578" t="s">
        <v>520</v>
      </c>
      <c r="E15" s="1589" t="s">
        <v>511</v>
      </c>
      <c r="F15" s="1579" t="s">
        <v>5</v>
      </c>
      <c r="G15" s="1579"/>
      <c r="H15" s="1579"/>
      <c r="I15" s="1580">
        <v>27</v>
      </c>
      <c r="J15" s="1580">
        <v>135</v>
      </c>
      <c r="K15" s="1580" t="s">
        <v>517</v>
      </c>
      <c r="L15" s="1580">
        <v>10</v>
      </c>
      <c r="M15" s="1576" t="s">
        <v>449</v>
      </c>
      <c r="N15" s="1576" t="s">
        <v>500</v>
      </c>
      <c r="O15" s="1581" t="s">
        <v>513</v>
      </c>
      <c r="P15" s="1582" t="s">
        <v>400</v>
      </c>
      <c r="Q15" s="1583" t="s">
        <v>514</v>
      </c>
      <c r="R15" s="1583" t="s">
        <v>518</v>
      </c>
      <c r="S15" s="1584">
        <f t="shared" si="4"/>
        <v>0.92592592592592593</v>
      </c>
      <c r="T15" s="1585">
        <f t="shared" si="3"/>
        <v>1.8</v>
      </c>
      <c r="U15" s="1602" t="s">
        <v>521</v>
      </c>
    </row>
    <row r="16" spans="1:23" s="42" customFormat="1" ht="25.5">
      <c r="A16" s="1595" t="s">
        <v>37</v>
      </c>
      <c r="B16" s="1595" t="s">
        <v>1523</v>
      </c>
      <c r="C16" s="1590" t="s">
        <v>1524</v>
      </c>
      <c r="D16" s="1595" t="s">
        <v>1525</v>
      </c>
      <c r="E16" s="1595" t="s">
        <v>969</v>
      </c>
      <c r="F16" s="1603" t="s">
        <v>5</v>
      </c>
      <c r="G16" s="1603"/>
      <c r="H16" s="1603"/>
      <c r="I16" s="1604">
        <v>35</v>
      </c>
      <c r="J16" s="1605">
        <v>35</v>
      </c>
      <c r="K16" s="1597" t="s">
        <v>448</v>
      </c>
      <c r="L16" s="1596" t="s">
        <v>1526</v>
      </c>
      <c r="M16" s="1595" t="s">
        <v>449</v>
      </c>
      <c r="N16" s="1595" t="s">
        <v>450</v>
      </c>
      <c r="O16" s="1595" t="s">
        <v>1527</v>
      </c>
      <c r="P16" s="1606" t="s">
        <v>1528</v>
      </c>
      <c r="Q16" s="1583" t="s">
        <v>1529</v>
      </c>
      <c r="R16" s="1583" t="s">
        <v>1530</v>
      </c>
      <c r="S16" s="1584">
        <f>IF(ISBLANK(I16),"",Q16/I16)</f>
        <v>0.91428571428571426</v>
      </c>
      <c r="T16" s="1585">
        <f>IF(ISBLANK(J16),"",R16/L16)</f>
        <v>1.0457142857142858</v>
      </c>
      <c r="U16" s="703"/>
    </row>
    <row r="17" spans="1:21" s="42" customFormat="1" ht="63.75">
      <c r="A17" s="1595" t="s">
        <v>37</v>
      </c>
      <c r="B17" s="1595" t="s">
        <v>1523</v>
      </c>
      <c r="C17" s="1590" t="s">
        <v>1524</v>
      </c>
      <c r="D17" s="1595" t="s">
        <v>1525</v>
      </c>
      <c r="E17" s="1595" t="s">
        <v>969</v>
      </c>
      <c r="F17" s="1603" t="s">
        <v>5</v>
      </c>
      <c r="G17" s="1603"/>
      <c r="H17" s="1603"/>
      <c r="I17" s="1604">
        <v>35</v>
      </c>
      <c r="J17" s="1605">
        <v>35</v>
      </c>
      <c r="K17" s="1597" t="s">
        <v>494</v>
      </c>
      <c r="L17" s="1596" t="s">
        <v>1531</v>
      </c>
      <c r="M17" s="1595" t="s">
        <v>449</v>
      </c>
      <c r="N17" s="1595" t="s">
        <v>450</v>
      </c>
      <c r="O17" s="1595" t="s">
        <v>1527</v>
      </c>
      <c r="P17" s="1606" t="s">
        <v>1532</v>
      </c>
      <c r="Q17" s="1583" t="s">
        <v>1529</v>
      </c>
      <c r="R17" s="1583" t="s">
        <v>1533</v>
      </c>
      <c r="S17" s="1584">
        <f>IF(ISBLANK(I17),"",Q17/I17)</f>
        <v>0.91428571428571426</v>
      </c>
      <c r="T17" s="1585">
        <f>IF(ISBLANK(J17),"",R17/L17)</f>
        <v>0.83750000000000002</v>
      </c>
      <c r="U17" s="703"/>
    </row>
    <row r="18" spans="1:21" s="42" customFormat="1" ht="51">
      <c r="A18" s="1595" t="s">
        <v>37</v>
      </c>
      <c r="B18" s="1595" t="s">
        <v>1534</v>
      </c>
      <c r="C18" s="1590" t="s">
        <v>1524</v>
      </c>
      <c r="D18" s="1595" t="s">
        <v>1535</v>
      </c>
      <c r="E18" s="1595" t="s">
        <v>1536</v>
      </c>
      <c r="F18" s="1603" t="s">
        <v>5</v>
      </c>
      <c r="G18" s="1603"/>
      <c r="H18" s="1603"/>
      <c r="I18" s="1604">
        <v>55</v>
      </c>
      <c r="J18" s="1605">
        <v>55</v>
      </c>
      <c r="K18" s="1597" t="s">
        <v>448</v>
      </c>
      <c r="L18" s="1596" t="s">
        <v>1537</v>
      </c>
      <c r="M18" s="1595" t="s">
        <v>449</v>
      </c>
      <c r="N18" s="1595" t="s">
        <v>450</v>
      </c>
      <c r="O18" s="1595" t="s">
        <v>1527</v>
      </c>
      <c r="P18" s="1606" t="s">
        <v>1528</v>
      </c>
      <c r="Q18" s="1583">
        <f>29+29</f>
        <v>58</v>
      </c>
      <c r="R18" s="1583">
        <f>126+102</f>
        <v>228</v>
      </c>
      <c r="S18" s="1584">
        <f>Q18/I18</f>
        <v>1.0545454545454545</v>
      </c>
      <c r="T18" s="1585">
        <f>R18/L18</f>
        <v>1.0363636363636364</v>
      </c>
      <c r="U18" s="703"/>
    </row>
    <row r="19" spans="1:21" s="42" customFormat="1" ht="63.75">
      <c r="A19" s="1595" t="s">
        <v>37</v>
      </c>
      <c r="B19" s="1595" t="s">
        <v>1534</v>
      </c>
      <c r="C19" s="1590" t="s">
        <v>1524</v>
      </c>
      <c r="D19" s="1595" t="s">
        <v>1535</v>
      </c>
      <c r="E19" s="1595" t="s">
        <v>1536</v>
      </c>
      <c r="F19" s="1603" t="s">
        <v>5</v>
      </c>
      <c r="G19" s="1603"/>
      <c r="H19" s="1603"/>
      <c r="I19" s="1604">
        <v>55</v>
      </c>
      <c r="J19" s="1605">
        <v>55</v>
      </c>
      <c r="K19" s="1597" t="s">
        <v>494</v>
      </c>
      <c r="L19" s="1596" t="s">
        <v>1538</v>
      </c>
      <c r="M19" s="1595" t="s">
        <v>449</v>
      </c>
      <c r="N19" s="1595" t="s">
        <v>450</v>
      </c>
      <c r="O19" s="1595" t="s">
        <v>1527</v>
      </c>
      <c r="P19" s="1606" t="s">
        <v>1532</v>
      </c>
      <c r="Q19" s="1583">
        <f>29+29</f>
        <v>58</v>
      </c>
      <c r="R19" s="1583">
        <f>122+98</f>
        <v>220</v>
      </c>
      <c r="S19" s="1584">
        <f>Q19/I19</f>
        <v>1.0545454545454545</v>
      </c>
      <c r="T19" s="1585">
        <f>R19/L19</f>
        <v>1.1000000000000001</v>
      </c>
      <c r="U19" s="703"/>
    </row>
    <row r="20" spans="1:21" s="1600" customFormat="1" ht="25.5">
      <c r="A20" s="1607" t="s">
        <v>37</v>
      </c>
      <c r="B20" s="1607" t="s">
        <v>691</v>
      </c>
      <c r="C20" s="1590" t="s">
        <v>959</v>
      </c>
      <c r="D20" s="1607" t="s">
        <v>960</v>
      </c>
      <c r="E20" s="1607" t="s">
        <v>961</v>
      </c>
      <c r="F20" s="1608" t="s">
        <v>5</v>
      </c>
      <c r="G20" s="1608" t="s">
        <v>5</v>
      </c>
      <c r="H20" s="1608" t="s">
        <v>5</v>
      </c>
      <c r="I20" s="1609">
        <v>55</v>
      </c>
      <c r="J20" s="1609">
        <v>410</v>
      </c>
      <c r="K20" s="1609" t="s">
        <v>448</v>
      </c>
      <c r="L20" s="1609">
        <v>180</v>
      </c>
      <c r="M20" s="1607" t="s">
        <v>962</v>
      </c>
      <c r="N20" s="1607" t="s">
        <v>450</v>
      </c>
      <c r="O20" s="1607" t="s">
        <v>963</v>
      </c>
      <c r="P20" s="1607" t="s">
        <v>691</v>
      </c>
      <c r="Q20" s="1583" t="s">
        <v>964</v>
      </c>
      <c r="R20" s="1583" t="s">
        <v>965</v>
      </c>
      <c r="S20" s="1584">
        <f>IF(ISBLANK(I20),"",Q20/I20)</f>
        <v>0.96363636363636362</v>
      </c>
      <c r="T20" s="1585">
        <f>IF(ISBLANK(J20),"",R20/L20)</f>
        <v>1.2444444444444445</v>
      </c>
      <c r="U20" s="184"/>
    </row>
    <row r="21" spans="1:21" s="1600" customFormat="1" ht="25.5">
      <c r="A21" s="1607" t="s">
        <v>37</v>
      </c>
      <c r="B21" s="1607" t="s">
        <v>691</v>
      </c>
      <c r="C21" s="1590" t="s">
        <v>959</v>
      </c>
      <c r="D21" s="1607" t="s">
        <v>960</v>
      </c>
      <c r="E21" s="1607" t="s">
        <v>961</v>
      </c>
      <c r="F21" s="1608" t="s">
        <v>5</v>
      </c>
      <c r="G21" s="1608" t="s">
        <v>5</v>
      </c>
      <c r="H21" s="1608" t="s">
        <v>5</v>
      </c>
      <c r="I21" s="1609">
        <v>55</v>
      </c>
      <c r="J21" s="1609">
        <v>410</v>
      </c>
      <c r="K21" s="1609" t="s">
        <v>494</v>
      </c>
      <c r="L21" s="1609">
        <v>180</v>
      </c>
      <c r="M21" s="1607" t="s">
        <v>962</v>
      </c>
      <c r="N21" s="1607" t="s">
        <v>450</v>
      </c>
      <c r="O21" s="1607" t="s">
        <v>963</v>
      </c>
      <c r="P21" s="1607" t="s">
        <v>691</v>
      </c>
      <c r="Q21" s="1583" t="s">
        <v>964</v>
      </c>
      <c r="R21" s="1583" t="s">
        <v>966</v>
      </c>
      <c r="S21" s="1584">
        <f t="shared" ref="S21:S23" si="5">IF(ISBLANK(I21),"",Q21/I21)</f>
        <v>0.96363636363636362</v>
      </c>
      <c r="T21" s="1585">
        <f>IF(ISBLANK(J21),"",R21/L21)</f>
        <v>1.1833333333333333</v>
      </c>
      <c r="U21" s="1610"/>
    </row>
    <row r="22" spans="1:21" s="1600" customFormat="1" ht="25.5">
      <c r="A22" s="1607" t="s">
        <v>37</v>
      </c>
      <c r="B22" s="1607" t="s">
        <v>693</v>
      </c>
      <c r="C22" s="1590" t="s">
        <v>967</v>
      </c>
      <c r="D22" s="1607" t="s">
        <v>968</v>
      </c>
      <c r="E22" s="1607" t="s">
        <v>969</v>
      </c>
      <c r="F22" s="1608" t="s">
        <v>5</v>
      </c>
      <c r="G22" s="1608" t="s">
        <v>5</v>
      </c>
      <c r="H22" s="1608" t="s">
        <v>5</v>
      </c>
      <c r="I22" s="1609">
        <v>32</v>
      </c>
      <c r="J22" s="1609">
        <v>155</v>
      </c>
      <c r="K22" s="1609" t="s">
        <v>970</v>
      </c>
      <c r="L22" s="1609">
        <v>128</v>
      </c>
      <c r="M22" s="1607" t="s">
        <v>962</v>
      </c>
      <c r="N22" s="1607" t="s">
        <v>450</v>
      </c>
      <c r="O22" s="1607" t="s">
        <v>971</v>
      </c>
      <c r="P22" s="1607" t="s">
        <v>400</v>
      </c>
      <c r="Q22" s="1583" t="s">
        <v>972</v>
      </c>
      <c r="R22" s="1583" t="s">
        <v>973</v>
      </c>
      <c r="S22" s="1584">
        <f t="shared" si="5"/>
        <v>1.03125</v>
      </c>
      <c r="T22" s="1585">
        <f>IF(ISBLANK(J22),"",R22/L22)</f>
        <v>1</v>
      </c>
      <c r="U22" s="1610"/>
    </row>
    <row r="23" spans="1:21" s="1600" customFormat="1" ht="25.5">
      <c r="A23" s="1607" t="s">
        <v>37</v>
      </c>
      <c r="B23" s="1607" t="s">
        <v>693</v>
      </c>
      <c r="C23" s="1590" t="s">
        <v>967</v>
      </c>
      <c r="D23" s="1607" t="s">
        <v>968</v>
      </c>
      <c r="E23" s="1607" t="s">
        <v>969</v>
      </c>
      <c r="F23" s="1608" t="s">
        <v>5</v>
      </c>
      <c r="G23" s="1608" t="s">
        <v>5</v>
      </c>
      <c r="H23" s="1608" t="s">
        <v>5</v>
      </c>
      <c r="I23" s="1609">
        <v>32</v>
      </c>
      <c r="J23" s="1609">
        <v>155</v>
      </c>
      <c r="K23" s="1609" t="s">
        <v>448</v>
      </c>
      <c r="L23" s="1609">
        <v>70</v>
      </c>
      <c r="M23" s="1607" t="s">
        <v>962</v>
      </c>
      <c r="N23" s="1607" t="s">
        <v>450</v>
      </c>
      <c r="O23" s="1607" t="s">
        <v>971</v>
      </c>
      <c r="P23" s="1607" t="s">
        <v>400</v>
      </c>
      <c r="Q23" s="1583" t="s">
        <v>972</v>
      </c>
      <c r="R23" s="1583" t="s">
        <v>482</v>
      </c>
      <c r="S23" s="1584">
        <f t="shared" si="5"/>
        <v>1.03125</v>
      </c>
      <c r="T23" s="1585">
        <f>IF(ISBLANK(J23),"",R23/L23)</f>
        <v>0.72857142857142854</v>
      </c>
      <c r="U23" s="1610"/>
    </row>
    <row r="24" spans="1:21" s="1613" customFormat="1" ht="12.75">
      <c r="A24" s="1611"/>
      <c r="B24" s="1612"/>
      <c r="C24" s="1611"/>
      <c r="D24" s="1611"/>
      <c r="E24" s="1611"/>
      <c r="I24" s="1614"/>
      <c r="J24" s="1614"/>
      <c r="K24" s="1614"/>
      <c r="L24" s="1614"/>
      <c r="M24" s="1611"/>
      <c r="N24" s="1611"/>
      <c r="P24" s="1615"/>
      <c r="Q24" s="1611"/>
      <c r="R24" s="1611"/>
      <c r="S24" s="358"/>
      <c r="T24" s="359"/>
      <c r="U24" s="1616"/>
    </row>
    <row r="25" spans="1:21" s="1600" customFormat="1" ht="38.25">
      <c r="A25" s="1595" t="s">
        <v>37</v>
      </c>
      <c r="B25" s="1596" t="s">
        <v>1414</v>
      </c>
      <c r="C25" s="1595" t="s">
        <v>1415</v>
      </c>
      <c r="D25" s="1595" t="s">
        <v>1407</v>
      </c>
      <c r="E25" s="1595" t="s">
        <v>1416</v>
      </c>
      <c r="F25" s="1617"/>
      <c r="G25" s="1617" t="s">
        <v>5</v>
      </c>
      <c r="H25" s="1617" t="s">
        <v>5</v>
      </c>
      <c r="I25" s="1597">
        <v>30</v>
      </c>
      <c r="J25" s="1597">
        <v>30</v>
      </c>
      <c r="K25" s="1597" t="s">
        <v>1409</v>
      </c>
      <c r="L25" s="1597">
        <v>100</v>
      </c>
      <c r="M25" s="1595" t="s">
        <v>1417</v>
      </c>
      <c r="N25" s="1595" t="s">
        <v>1410</v>
      </c>
      <c r="O25" s="1598" t="s">
        <v>1411</v>
      </c>
      <c r="P25" s="1599" t="s">
        <v>1308</v>
      </c>
      <c r="Q25" s="1583" t="s">
        <v>1418</v>
      </c>
      <c r="R25" s="1583" t="s">
        <v>1419</v>
      </c>
      <c r="S25" s="1584">
        <f t="shared" ref="S25:S35" si="6">IF(ISBLANK(I25),"",Q25/I25)</f>
        <v>1</v>
      </c>
      <c r="T25" s="1585">
        <f t="shared" ref="T25:T27" si="7">IF(ISBLANK(R25),"",R25/L25)</f>
        <v>3.6</v>
      </c>
      <c r="U25" s="1618"/>
    </row>
    <row r="26" spans="1:21" s="1600" customFormat="1" ht="38.25">
      <c r="A26" s="1595" t="s">
        <v>37</v>
      </c>
      <c r="B26" s="1596" t="s">
        <v>1414</v>
      </c>
      <c r="C26" s="1595" t="s">
        <v>1415</v>
      </c>
      <c r="D26" s="1595" t="s">
        <v>1407</v>
      </c>
      <c r="E26" s="1595" t="s">
        <v>1416</v>
      </c>
      <c r="F26" s="1617"/>
      <c r="G26" s="1617" t="s">
        <v>5</v>
      </c>
      <c r="H26" s="1617" t="s">
        <v>5</v>
      </c>
      <c r="I26" s="1597">
        <v>30</v>
      </c>
      <c r="J26" s="1597">
        <v>30</v>
      </c>
      <c r="K26" s="1597" t="s">
        <v>1413</v>
      </c>
      <c r="L26" s="1597">
        <v>50</v>
      </c>
      <c r="M26" s="1595" t="s">
        <v>1417</v>
      </c>
      <c r="N26" s="1595" t="s">
        <v>1410</v>
      </c>
      <c r="O26" s="1598" t="s">
        <v>1411</v>
      </c>
      <c r="P26" s="1599" t="s">
        <v>1308</v>
      </c>
      <c r="Q26" s="1583" t="s">
        <v>1418</v>
      </c>
      <c r="R26" s="1583" t="s">
        <v>1420</v>
      </c>
      <c r="S26" s="1584">
        <f t="shared" si="6"/>
        <v>1</v>
      </c>
      <c r="T26" s="1585">
        <f t="shared" si="7"/>
        <v>1.58</v>
      </c>
      <c r="U26" s="1618"/>
    </row>
    <row r="27" spans="1:21" s="1600" customFormat="1" ht="38.25">
      <c r="A27" s="1595" t="s">
        <v>37</v>
      </c>
      <c r="B27" s="1596" t="s">
        <v>1414</v>
      </c>
      <c r="C27" s="1595" t="s">
        <v>1415</v>
      </c>
      <c r="D27" s="1595" t="s">
        <v>1407</v>
      </c>
      <c r="E27" s="1595" t="s">
        <v>1416</v>
      </c>
      <c r="F27" s="1617"/>
      <c r="G27" s="1617" t="s">
        <v>5</v>
      </c>
      <c r="H27" s="1617" t="s">
        <v>5</v>
      </c>
      <c r="I27" s="1597">
        <v>30</v>
      </c>
      <c r="J27" s="1597">
        <v>30</v>
      </c>
      <c r="K27" s="1597" t="s">
        <v>494</v>
      </c>
      <c r="L27" s="1597">
        <v>100</v>
      </c>
      <c r="M27" s="1595" t="s">
        <v>1417</v>
      </c>
      <c r="N27" s="1595" t="s">
        <v>1410</v>
      </c>
      <c r="O27" s="1598" t="s">
        <v>1411</v>
      </c>
      <c r="P27" s="1599" t="s">
        <v>1308</v>
      </c>
      <c r="Q27" s="1583" t="s">
        <v>1418</v>
      </c>
      <c r="R27" s="1583" t="s">
        <v>1419</v>
      </c>
      <c r="S27" s="1584">
        <f t="shared" si="6"/>
        <v>1</v>
      </c>
      <c r="T27" s="1585">
        <f t="shared" si="7"/>
        <v>3.6</v>
      </c>
      <c r="U27" s="1618"/>
    </row>
    <row r="28" spans="1:21" s="1587" customFormat="1" ht="114.75">
      <c r="A28" s="1576" t="s">
        <v>37</v>
      </c>
      <c r="B28" s="1576" t="s">
        <v>461</v>
      </c>
      <c r="C28" s="1577" t="s">
        <v>456</v>
      </c>
      <c r="D28" s="1578" t="s">
        <v>457</v>
      </c>
      <c r="E28" s="1589" t="s">
        <v>462</v>
      </c>
      <c r="F28" s="1579" t="s">
        <v>5</v>
      </c>
      <c r="G28" s="1579"/>
      <c r="H28" s="1579"/>
      <c r="I28" s="1580">
        <v>10</v>
      </c>
      <c r="J28" s="1580">
        <v>215</v>
      </c>
      <c r="K28" s="1580" t="s">
        <v>448</v>
      </c>
      <c r="L28" s="1580">
        <v>42</v>
      </c>
      <c r="M28" s="1576" t="s">
        <v>449</v>
      </c>
      <c r="N28" s="1576" t="s">
        <v>450</v>
      </c>
      <c r="O28" s="1581" t="s">
        <v>459</v>
      </c>
      <c r="P28" s="1582" t="s">
        <v>452</v>
      </c>
      <c r="Q28" s="1583" t="s">
        <v>463</v>
      </c>
      <c r="R28" s="1583" t="s">
        <v>464</v>
      </c>
      <c r="S28" s="1584">
        <f t="shared" si="6"/>
        <v>1</v>
      </c>
      <c r="T28" s="1585">
        <f>IF(ISBLANK(J28),"",R28/L28)</f>
        <v>1</v>
      </c>
      <c r="U28" s="1586"/>
    </row>
    <row r="29" spans="1:21" s="1587" customFormat="1" ht="115.5" customHeight="1">
      <c r="A29" s="1576" t="s">
        <v>37</v>
      </c>
      <c r="B29" s="1576" t="s">
        <v>505</v>
      </c>
      <c r="C29" s="1577" t="s">
        <v>497</v>
      </c>
      <c r="D29" s="1578" t="s">
        <v>498</v>
      </c>
      <c r="E29" s="1578" t="s">
        <v>506</v>
      </c>
      <c r="F29" s="1579" t="s">
        <v>5</v>
      </c>
      <c r="G29" s="1579"/>
      <c r="H29" s="1579"/>
      <c r="I29" s="1580">
        <v>20</v>
      </c>
      <c r="J29" s="1580"/>
      <c r="K29" s="1580" t="s">
        <v>476</v>
      </c>
      <c r="L29" s="1580">
        <v>21</v>
      </c>
      <c r="M29" s="1576" t="s">
        <v>449</v>
      </c>
      <c r="N29" s="1576" t="s">
        <v>500</v>
      </c>
      <c r="O29" s="1581" t="s">
        <v>501</v>
      </c>
      <c r="P29" s="1582" t="s">
        <v>400</v>
      </c>
      <c r="Q29" s="1583" t="s">
        <v>507</v>
      </c>
      <c r="R29" s="1583" t="s">
        <v>507</v>
      </c>
      <c r="S29" s="1584">
        <f t="shared" si="6"/>
        <v>0.95</v>
      </c>
      <c r="T29" s="1585">
        <f t="shared" ref="T29:T39" si="8">IF(ISBLANK(L29),"",R29/L29)</f>
        <v>0.90476190476190477</v>
      </c>
      <c r="U29" s="1586"/>
    </row>
    <row r="30" spans="1:21" s="1587" customFormat="1" ht="115.5" customHeight="1">
      <c r="A30" s="1576" t="s">
        <v>37</v>
      </c>
      <c r="B30" s="1576" t="s">
        <v>505</v>
      </c>
      <c r="C30" s="1577" t="s">
        <v>497</v>
      </c>
      <c r="D30" s="1578" t="s">
        <v>498</v>
      </c>
      <c r="E30" s="1578" t="s">
        <v>506</v>
      </c>
      <c r="F30" s="1579" t="s">
        <v>5</v>
      </c>
      <c r="G30" s="1579"/>
      <c r="H30" s="1579"/>
      <c r="I30" s="1580">
        <v>20</v>
      </c>
      <c r="J30" s="1580"/>
      <c r="K30" s="1580" t="s">
        <v>448</v>
      </c>
      <c r="L30" s="1580">
        <v>25</v>
      </c>
      <c r="M30" s="1576" t="s">
        <v>449</v>
      </c>
      <c r="N30" s="1576" t="s">
        <v>500</v>
      </c>
      <c r="O30" s="1581" t="s">
        <v>501</v>
      </c>
      <c r="P30" s="1582" t="s">
        <v>400</v>
      </c>
      <c r="Q30" s="1583" t="s">
        <v>507</v>
      </c>
      <c r="R30" s="1583" t="s">
        <v>508</v>
      </c>
      <c r="S30" s="1584">
        <f t="shared" si="6"/>
        <v>0.95</v>
      </c>
      <c r="T30" s="1585">
        <f t="shared" si="8"/>
        <v>0.68</v>
      </c>
      <c r="U30" s="1602" t="s">
        <v>2082</v>
      </c>
    </row>
    <row r="31" spans="1:21" s="1587" customFormat="1" ht="115.5" customHeight="1">
      <c r="A31" s="1576" t="s">
        <v>37</v>
      </c>
      <c r="B31" s="1576" t="s">
        <v>505</v>
      </c>
      <c r="C31" s="1577" t="s">
        <v>497</v>
      </c>
      <c r="D31" s="1578" t="s">
        <v>498</v>
      </c>
      <c r="E31" s="1578" t="s">
        <v>506</v>
      </c>
      <c r="F31" s="1579" t="s">
        <v>5</v>
      </c>
      <c r="G31" s="1579"/>
      <c r="H31" s="1579"/>
      <c r="I31" s="1580">
        <v>20</v>
      </c>
      <c r="J31" s="1580"/>
      <c r="K31" s="1580" t="s">
        <v>503</v>
      </c>
      <c r="L31" s="1580">
        <v>182</v>
      </c>
      <c r="M31" s="1576" t="s">
        <v>449</v>
      </c>
      <c r="N31" s="1576" t="s">
        <v>500</v>
      </c>
      <c r="O31" s="1581" t="s">
        <v>501</v>
      </c>
      <c r="P31" s="1582" t="s">
        <v>400</v>
      </c>
      <c r="Q31" s="1583" t="s">
        <v>507</v>
      </c>
      <c r="R31" s="1583" t="s">
        <v>504</v>
      </c>
      <c r="S31" s="1584">
        <f t="shared" si="6"/>
        <v>0.95</v>
      </c>
      <c r="T31" s="1585">
        <f t="shared" si="8"/>
        <v>0.96703296703296704</v>
      </c>
      <c r="U31" s="1586"/>
    </row>
    <row r="32" spans="1:21" s="1587" customFormat="1" ht="114.75">
      <c r="A32" s="1576" t="s">
        <v>37</v>
      </c>
      <c r="B32" s="1576" t="s">
        <v>496</v>
      </c>
      <c r="C32" s="1577" t="s">
        <v>497</v>
      </c>
      <c r="D32" s="1578" t="s">
        <v>498</v>
      </c>
      <c r="E32" s="1578" t="s">
        <v>499</v>
      </c>
      <c r="F32" s="1579" t="s">
        <v>5</v>
      </c>
      <c r="G32" s="1579"/>
      <c r="H32" s="1579"/>
      <c r="I32" s="1580">
        <v>14</v>
      </c>
      <c r="J32" s="1580"/>
      <c r="K32" s="1580" t="s">
        <v>476</v>
      </c>
      <c r="L32" s="1580">
        <v>21</v>
      </c>
      <c r="M32" s="1576" t="s">
        <v>449</v>
      </c>
      <c r="N32" s="1576" t="s">
        <v>500</v>
      </c>
      <c r="O32" s="1581" t="s">
        <v>501</v>
      </c>
      <c r="P32" s="1582" t="s">
        <v>400</v>
      </c>
      <c r="Q32" s="1583" t="s">
        <v>123</v>
      </c>
      <c r="R32" s="1583" t="s">
        <v>502</v>
      </c>
      <c r="S32" s="1584">
        <f t="shared" si="6"/>
        <v>1</v>
      </c>
      <c r="T32" s="1585">
        <f t="shared" si="8"/>
        <v>1</v>
      </c>
      <c r="U32" s="1586"/>
    </row>
    <row r="33" spans="1:21" s="1587" customFormat="1" ht="114.75">
      <c r="A33" s="1576" t="s">
        <v>37</v>
      </c>
      <c r="B33" s="1576" t="s">
        <v>496</v>
      </c>
      <c r="C33" s="1577" t="s">
        <v>497</v>
      </c>
      <c r="D33" s="1578" t="s">
        <v>498</v>
      </c>
      <c r="E33" s="1578" t="s">
        <v>499</v>
      </c>
      <c r="F33" s="1579" t="s">
        <v>5</v>
      </c>
      <c r="G33" s="1579"/>
      <c r="H33" s="1579"/>
      <c r="I33" s="1580">
        <v>14</v>
      </c>
      <c r="J33" s="1580"/>
      <c r="K33" s="1580" t="s">
        <v>448</v>
      </c>
      <c r="L33" s="1580">
        <v>25</v>
      </c>
      <c r="M33" s="1576" t="s">
        <v>449</v>
      </c>
      <c r="N33" s="1576" t="s">
        <v>500</v>
      </c>
      <c r="O33" s="1581" t="s">
        <v>501</v>
      </c>
      <c r="P33" s="1582" t="s">
        <v>400</v>
      </c>
      <c r="Q33" s="1583" t="s">
        <v>123</v>
      </c>
      <c r="R33" s="1583">
        <v>25</v>
      </c>
      <c r="S33" s="1584">
        <f t="shared" si="6"/>
        <v>1</v>
      </c>
      <c r="T33" s="1585">
        <f t="shared" si="8"/>
        <v>1</v>
      </c>
      <c r="U33" s="1586"/>
    </row>
    <row r="34" spans="1:21" s="1587" customFormat="1" ht="114.75">
      <c r="A34" s="1576" t="s">
        <v>37</v>
      </c>
      <c r="B34" s="1576" t="s">
        <v>496</v>
      </c>
      <c r="C34" s="1577" t="s">
        <v>497</v>
      </c>
      <c r="D34" s="1578" t="s">
        <v>498</v>
      </c>
      <c r="E34" s="1578" t="s">
        <v>499</v>
      </c>
      <c r="F34" s="1579" t="s">
        <v>5</v>
      </c>
      <c r="G34" s="1579"/>
      <c r="H34" s="1579"/>
      <c r="I34" s="1580">
        <v>14</v>
      </c>
      <c r="J34" s="1580"/>
      <c r="K34" s="1580" t="s">
        <v>492</v>
      </c>
      <c r="L34" s="1580">
        <v>153</v>
      </c>
      <c r="M34" s="1576" t="s">
        <v>449</v>
      </c>
      <c r="N34" s="1576" t="s">
        <v>500</v>
      </c>
      <c r="O34" s="1581" t="s">
        <v>501</v>
      </c>
      <c r="P34" s="1582" t="s">
        <v>400</v>
      </c>
      <c r="Q34" s="1583" t="s">
        <v>123</v>
      </c>
      <c r="R34" s="1583" t="s">
        <v>495</v>
      </c>
      <c r="S34" s="1584">
        <f t="shared" si="6"/>
        <v>1</v>
      </c>
      <c r="T34" s="1585">
        <f t="shared" si="8"/>
        <v>0</v>
      </c>
      <c r="U34" s="1602" t="s">
        <v>2084</v>
      </c>
    </row>
    <row r="35" spans="1:21" s="1587" customFormat="1" ht="114.75">
      <c r="A35" s="1576" t="s">
        <v>37</v>
      </c>
      <c r="B35" s="1576" t="s">
        <v>496</v>
      </c>
      <c r="C35" s="1577" t="s">
        <v>497</v>
      </c>
      <c r="D35" s="1578" t="s">
        <v>498</v>
      </c>
      <c r="E35" s="1578" t="s">
        <v>499</v>
      </c>
      <c r="F35" s="1579" t="s">
        <v>5</v>
      </c>
      <c r="G35" s="1579"/>
      <c r="H35" s="1579"/>
      <c r="I35" s="1580">
        <v>14</v>
      </c>
      <c r="J35" s="1580"/>
      <c r="K35" s="1580" t="s">
        <v>503</v>
      </c>
      <c r="L35" s="1580">
        <v>165</v>
      </c>
      <c r="M35" s="1576" t="s">
        <v>483</v>
      </c>
      <c r="N35" s="1576" t="s">
        <v>500</v>
      </c>
      <c r="O35" s="1581" t="s">
        <v>501</v>
      </c>
      <c r="P35" s="1582" t="s">
        <v>400</v>
      </c>
      <c r="Q35" s="1583" t="s">
        <v>123</v>
      </c>
      <c r="R35" s="1583" t="s">
        <v>504</v>
      </c>
      <c r="S35" s="1584">
        <f t="shared" si="6"/>
        <v>1</v>
      </c>
      <c r="T35" s="1585">
        <f t="shared" si="8"/>
        <v>1.0666666666666667</v>
      </c>
      <c r="U35" s="1586"/>
    </row>
    <row r="36" spans="1:21" s="1587" customFormat="1" ht="131.25" customHeight="1">
      <c r="A36" s="1576" t="s">
        <v>37</v>
      </c>
      <c r="B36" s="1576" t="s">
        <v>485</v>
      </c>
      <c r="C36" s="1577" t="s">
        <v>2343</v>
      </c>
      <c r="D36" s="1578" t="s">
        <v>486</v>
      </c>
      <c r="E36" s="1578" t="s">
        <v>487</v>
      </c>
      <c r="F36" s="1579" t="s">
        <v>5</v>
      </c>
      <c r="G36" s="1579"/>
      <c r="H36" s="1579"/>
      <c r="I36" s="1580">
        <v>14</v>
      </c>
      <c r="J36" s="1580" t="s">
        <v>400</v>
      </c>
      <c r="K36" s="1580" t="s">
        <v>448</v>
      </c>
      <c r="L36" s="1580">
        <v>25</v>
      </c>
      <c r="M36" s="1576" t="s">
        <v>449</v>
      </c>
      <c r="N36" s="1576" t="s">
        <v>450</v>
      </c>
      <c r="O36" s="1581" t="s">
        <v>489</v>
      </c>
      <c r="P36" s="1582" t="s">
        <v>400</v>
      </c>
      <c r="Q36" s="1619" t="s">
        <v>490</v>
      </c>
      <c r="R36" s="1619" t="s">
        <v>495</v>
      </c>
      <c r="S36" s="1584">
        <f t="shared" ref="S36" si="9">IF(ISBLANK(I36),"",Q36/I36)</f>
        <v>0.6428571428571429</v>
      </c>
      <c r="T36" s="1584">
        <f t="shared" si="8"/>
        <v>0</v>
      </c>
      <c r="U36" s="1602" t="s">
        <v>2083</v>
      </c>
    </row>
    <row r="37" spans="1:21" s="1587" customFormat="1" ht="131.25" customHeight="1">
      <c r="A37" s="1576" t="s">
        <v>37</v>
      </c>
      <c r="B37" s="1576" t="s">
        <v>485</v>
      </c>
      <c r="C37" s="1577" t="s">
        <v>2343</v>
      </c>
      <c r="D37" s="1578" t="s">
        <v>486</v>
      </c>
      <c r="E37" s="1578" t="s">
        <v>487</v>
      </c>
      <c r="F37" s="1579" t="s">
        <v>5</v>
      </c>
      <c r="G37" s="1579"/>
      <c r="H37" s="1579"/>
      <c r="I37" s="1580">
        <v>14</v>
      </c>
      <c r="J37" s="1580" t="s">
        <v>400</v>
      </c>
      <c r="K37" s="1580" t="s">
        <v>488</v>
      </c>
      <c r="L37" s="1580">
        <v>151</v>
      </c>
      <c r="M37" s="1576" t="s">
        <v>449</v>
      </c>
      <c r="N37" s="1576" t="s">
        <v>450</v>
      </c>
      <c r="O37" s="1581" t="s">
        <v>489</v>
      </c>
      <c r="P37" s="1582" t="s">
        <v>400</v>
      </c>
      <c r="Q37" s="1619" t="s">
        <v>490</v>
      </c>
      <c r="R37" s="1619" t="s">
        <v>491</v>
      </c>
      <c r="S37" s="1584">
        <f>IF(ISBLANK(I37),"",Q37/I37)</f>
        <v>0.6428571428571429</v>
      </c>
      <c r="T37" s="1584">
        <f t="shared" si="8"/>
        <v>1</v>
      </c>
      <c r="U37" s="1586"/>
    </row>
    <row r="38" spans="1:21" s="1587" customFormat="1" ht="131.25" customHeight="1">
      <c r="A38" s="1576" t="s">
        <v>37</v>
      </c>
      <c r="B38" s="1576" t="s">
        <v>485</v>
      </c>
      <c r="C38" s="1577" t="s">
        <v>2343</v>
      </c>
      <c r="D38" s="1578" t="s">
        <v>486</v>
      </c>
      <c r="E38" s="1578" t="s">
        <v>487</v>
      </c>
      <c r="F38" s="1579" t="s">
        <v>5</v>
      </c>
      <c r="G38" s="1579"/>
      <c r="H38" s="1579"/>
      <c r="I38" s="1580">
        <v>14</v>
      </c>
      <c r="J38" s="1580" t="s">
        <v>400</v>
      </c>
      <c r="K38" s="1580" t="s">
        <v>492</v>
      </c>
      <c r="L38" s="1580">
        <v>153</v>
      </c>
      <c r="M38" s="1576" t="s">
        <v>449</v>
      </c>
      <c r="N38" s="1576" t="s">
        <v>450</v>
      </c>
      <c r="O38" s="1581" t="s">
        <v>489</v>
      </c>
      <c r="P38" s="1582" t="s">
        <v>400</v>
      </c>
      <c r="Q38" s="1619" t="s">
        <v>490</v>
      </c>
      <c r="R38" s="1619" t="s">
        <v>493</v>
      </c>
      <c r="S38" s="1584">
        <f>IF(ISBLANK(I38),"",Q38/I38)</f>
        <v>0.6428571428571429</v>
      </c>
      <c r="T38" s="1584">
        <f t="shared" si="8"/>
        <v>1</v>
      </c>
      <c r="U38" s="1586"/>
    </row>
    <row r="39" spans="1:21" s="1587" customFormat="1" ht="131.25" customHeight="1">
      <c r="A39" s="1576" t="s">
        <v>37</v>
      </c>
      <c r="B39" s="1576" t="s">
        <v>485</v>
      </c>
      <c r="C39" s="1577" t="s">
        <v>2343</v>
      </c>
      <c r="D39" s="1578" t="s">
        <v>486</v>
      </c>
      <c r="E39" s="1578" t="s">
        <v>487</v>
      </c>
      <c r="F39" s="1579" t="s">
        <v>5</v>
      </c>
      <c r="G39" s="1579"/>
      <c r="H39" s="1579"/>
      <c r="I39" s="1580">
        <v>14</v>
      </c>
      <c r="J39" s="1580" t="s">
        <v>400</v>
      </c>
      <c r="K39" s="1580" t="s">
        <v>494</v>
      </c>
      <c r="L39" s="1580">
        <v>151</v>
      </c>
      <c r="M39" s="1576" t="s">
        <v>449</v>
      </c>
      <c r="N39" s="1576" t="s">
        <v>450</v>
      </c>
      <c r="O39" s="1581" t="s">
        <v>489</v>
      </c>
      <c r="P39" s="1582" t="s">
        <v>400</v>
      </c>
      <c r="Q39" s="1619" t="s">
        <v>490</v>
      </c>
      <c r="R39" s="1619" t="s">
        <v>491</v>
      </c>
      <c r="S39" s="1584">
        <f>IF(ISBLANK(I39),"",Q39/I39)</f>
        <v>0.6428571428571429</v>
      </c>
      <c r="T39" s="1584">
        <f t="shared" si="8"/>
        <v>1</v>
      </c>
      <c r="U39" s="1586"/>
    </row>
    <row r="40" spans="1:21" s="1600" customFormat="1" ht="13.35" customHeight="1">
      <c r="A40" s="53"/>
      <c r="B40" s="54"/>
      <c r="C40" s="53"/>
      <c r="D40" s="53"/>
      <c r="E40" s="53"/>
      <c r="F40" s="55"/>
      <c r="G40" s="55"/>
      <c r="H40" s="55"/>
      <c r="I40" s="56"/>
      <c r="J40" s="56"/>
      <c r="K40" s="36"/>
      <c r="L40" s="56"/>
      <c r="M40" s="53"/>
      <c r="N40" s="53"/>
      <c r="O40" s="53"/>
      <c r="P40" s="57"/>
      <c r="Q40" s="53"/>
      <c r="R40" s="53"/>
      <c r="S40" s="96" t="str">
        <f t="shared" ref="S40:S54" si="10">IF(ISBLANK(I40),"",Q40/I40)</f>
        <v/>
      </c>
      <c r="T40" s="96" t="str">
        <f t="shared" ref="T40:T54" si="11">IF(ISBLANK(J40),"",R40/J40)</f>
        <v/>
      </c>
      <c r="U40" s="1620"/>
    </row>
    <row r="41" spans="1:21" s="1600" customFormat="1" ht="12.75" customHeight="1">
      <c r="A41" s="53"/>
      <c r="B41" s="54"/>
      <c r="C41" s="53"/>
      <c r="D41" s="53"/>
      <c r="E41" s="53"/>
      <c r="F41" s="55"/>
      <c r="G41" s="55"/>
      <c r="H41" s="55"/>
      <c r="I41" s="56"/>
      <c r="J41" s="56"/>
      <c r="K41" s="56"/>
      <c r="L41" s="56"/>
      <c r="M41" s="53"/>
      <c r="N41" s="53"/>
      <c r="O41" s="53"/>
      <c r="P41" s="57"/>
      <c r="Q41" s="53"/>
      <c r="R41" s="53"/>
      <c r="S41" s="96" t="str">
        <f t="shared" si="10"/>
        <v/>
      </c>
      <c r="T41" s="96" t="str">
        <f t="shared" si="11"/>
        <v/>
      </c>
      <c r="U41" s="1620"/>
    </row>
    <row r="42" spans="1:21" s="1600" customFormat="1" ht="13.35" customHeight="1">
      <c r="A42" s="53"/>
      <c r="B42" s="54"/>
      <c r="C42" s="53"/>
      <c r="D42" s="53"/>
      <c r="E42" s="53"/>
      <c r="F42" s="55"/>
      <c r="G42" s="55"/>
      <c r="H42" s="55"/>
      <c r="I42" s="56"/>
      <c r="J42" s="56"/>
      <c r="K42" s="56"/>
      <c r="L42" s="56"/>
      <c r="M42" s="53"/>
      <c r="N42" s="53"/>
      <c r="O42" s="53"/>
      <c r="P42" s="57"/>
      <c r="Q42" s="53"/>
      <c r="R42" s="53"/>
      <c r="S42" s="96" t="str">
        <f t="shared" si="10"/>
        <v/>
      </c>
      <c r="T42" s="96" t="str">
        <f t="shared" si="11"/>
        <v/>
      </c>
      <c r="U42" s="1620"/>
    </row>
    <row r="43" spans="1:21" s="1600" customFormat="1" ht="13.35" customHeight="1">
      <c r="A43" s="53"/>
      <c r="B43" s="54"/>
      <c r="C43" s="53"/>
      <c r="D43" s="53"/>
      <c r="E43" s="53"/>
      <c r="F43" s="55"/>
      <c r="G43" s="55"/>
      <c r="H43" s="55"/>
      <c r="I43" s="56"/>
      <c r="J43" s="56"/>
      <c r="K43" s="56"/>
      <c r="L43" s="56"/>
      <c r="M43" s="75"/>
      <c r="N43" s="53"/>
      <c r="O43" s="53"/>
      <c r="P43" s="57"/>
      <c r="Q43" s="53"/>
      <c r="R43" s="53"/>
      <c r="S43" s="96" t="str">
        <f t="shared" si="10"/>
        <v/>
      </c>
      <c r="T43" s="96" t="str">
        <f t="shared" si="11"/>
        <v/>
      </c>
      <c r="U43" s="1620"/>
    </row>
    <row r="44" spans="1:21" s="1600" customFormat="1" ht="13.35" customHeight="1">
      <c r="A44" s="53"/>
      <c r="B44" s="54"/>
      <c r="C44" s="53"/>
      <c r="D44" s="53"/>
      <c r="E44" s="53"/>
      <c r="F44" s="55"/>
      <c r="G44" s="55"/>
      <c r="H44" s="55"/>
      <c r="I44" s="56"/>
      <c r="J44" s="56"/>
      <c r="K44" s="56"/>
      <c r="L44" s="139"/>
      <c r="M44" s="74"/>
      <c r="N44" s="54"/>
      <c r="O44" s="53"/>
      <c r="P44" s="57"/>
      <c r="Q44" s="53"/>
      <c r="R44" s="53"/>
      <c r="S44" s="96" t="str">
        <f t="shared" si="10"/>
        <v/>
      </c>
      <c r="T44" s="96" t="str">
        <f t="shared" si="11"/>
        <v/>
      </c>
      <c r="U44" s="1620"/>
    </row>
    <row r="45" spans="1:21" s="1600" customFormat="1" ht="20.100000000000001" customHeight="1">
      <c r="A45" s="53"/>
      <c r="B45" s="54"/>
      <c r="C45" s="53"/>
      <c r="D45" s="53"/>
      <c r="E45" s="53"/>
      <c r="F45" s="56"/>
      <c r="G45" s="56"/>
      <c r="H45" s="56"/>
      <c r="I45" s="56"/>
      <c r="J45" s="56"/>
      <c r="K45" s="56"/>
      <c r="L45" s="139"/>
      <c r="M45" s="74"/>
      <c r="N45" s="54"/>
      <c r="O45" s="53"/>
      <c r="P45" s="57"/>
      <c r="Q45" s="53"/>
      <c r="R45" s="53"/>
      <c r="S45" s="96" t="str">
        <f t="shared" si="10"/>
        <v/>
      </c>
      <c r="T45" s="96" t="str">
        <f t="shared" si="11"/>
        <v/>
      </c>
      <c r="U45" s="1620"/>
    </row>
    <row r="46" spans="1:21" s="1600" customFormat="1" ht="20.100000000000001" customHeight="1">
      <c r="A46" s="53"/>
      <c r="B46" s="54"/>
      <c r="C46" s="53"/>
      <c r="D46" s="53"/>
      <c r="E46" s="53"/>
      <c r="F46" s="56"/>
      <c r="G46" s="56"/>
      <c r="H46" s="56"/>
      <c r="I46" s="56"/>
      <c r="J46" s="56"/>
      <c r="K46" s="56"/>
      <c r="L46" s="139"/>
      <c r="M46" s="74"/>
      <c r="N46" s="54"/>
      <c r="O46" s="53"/>
      <c r="P46" s="57"/>
      <c r="Q46" s="53"/>
      <c r="R46" s="53"/>
      <c r="S46" s="96" t="str">
        <f t="shared" si="10"/>
        <v/>
      </c>
      <c r="T46" s="96" t="str">
        <f t="shared" si="11"/>
        <v/>
      </c>
      <c r="U46" s="1620"/>
    </row>
    <row r="47" spans="1:21" s="1600" customFormat="1" ht="20.100000000000001" customHeight="1">
      <c r="A47" s="53"/>
      <c r="B47" s="54"/>
      <c r="C47" s="53"/>
      <c r="D47" s="53"/>
      <c r="E47" s="53"/>
      <c r="F47" s="56"/>
      <c r="G47" s="56"/>
      <c r="H47" s="56"/>
      <c r="I47" s="56"/>
      <c r="J47" s="56"/>
      <c r="K47" s="56"/>
      <c r="L47" s="139"/>
      <c r="M47" s="74"/>
      <c r="N47" s="54"/>
      <c r="O47" s="53"/>
      <c r="P47" s="57"/>
      <c r="Q47" s="53"/>
      <c r="R47" s="53"/>
      <c r="S47" s="96" t="str">
        <f t="shared" si="10"/>
        <v/>
      </c>
      <c r="T47" s="96" t="str">
        <f t="shared" si="11"/>
        <v/>
      </c>
      <c r="U47" s="1620"/>
    </row>
    <row r="48" spans="1:21" s="1600" customFormat="1" ht="20.100000000000001" customHeight="1">
      <c r="A48" s="53"/>
      <c r="B48" s="54"/>
      <c r="C48" s="53"/>
      <c r="D48" s="53"/>
      <c r="E48" s="53"/>
      <c r="F48" s="56"/>
      <c r="G48" s="56"/>
      <c r="H48" s="56"/>
      <c r="I48" s="56"/>
      <c r="J48" s="56"/>
      <c r="K48" s="56"/>
      <c r="L48" s="56"/>
      <c r="M48" s="76"/>
      <c r="N48" s="53"/>
      <c r="O48" s="53"/>
      <c r="P48" s="57"/>
      <c r="Q48" s="53"/>
      <c r="R48" s="53"/>
      <c r="S48" s="96" t="str">
        <f t="shared" si="10"/>
        <v/>
      </c>
      <c r="T48" s="96" t="str">
        <f t="shared" si="11"/>
        <v/>
      </c>
      <c r="U48" s="1620"/>
    </row>
    <row r="49" spans="1:21" s="42" customFormat="1" ht="20.100000000000001" customHeight="1">
      <c r="A49" s="17"/>
      <c r="B49" s="58"/>
      <c r="C49" s="17"/>
      <c r="D49" s="17"/>
      <c r="E49" s="17"/>
      <c r="F49" s="59"/>
      <c r="G49" s="59"/>
      <c r="H49" s="59"/>
      <c r="I49" s="59"/>
      <c r="J49" s="59"/>
      <c r="K49" s="59"/>
      <c r="L49" s="59"/>
      <c r="M49" s="59"/>
      <c r="N49" s="17"/>
      <c r="O49" s="17"/>
      <c r="P49" s="60"/>
      <c r="Q49" s="17"/>
      <c r="R49" s="17"/>
      <c r="S49" s="96" t="str">
        <f t="shared" si="10"/>
        <v/>
      </c>
      <c r="T49" s="96" t="str">
        <f t="shared" si="11"/>
        <v/>
      </c>
      <c r="U49" s="1620"/>
    </row>
    <row r="50" spans="1:21" s="42" customFormat="1" ht="20.100000000000001" customHeight="1">
      <c r="A50" s="17"/>
      <c r="B50" s="58"/>
      <c r="C50" s="17"/>
      <c r="D50" s="17"/>
      <c r="E50" s="17"/>
      <c r="F50" s="59"/>
      <c r="G50" s="59"/>
      <c r="H50" s="59"/>
      <c r="I50" s="59"/>
      <c r="J50" s="59"/>
      <c r="K50" s="59"/>
      <c r="L50" s="59"/>
      <c r="M50" s="59"/>
      <c r="N50" s="17"/>
      <c r="O50" s="17"/>
      <c r="P50" s="60"/>
      <c r="Q50" s="17"/>
      <c r="R50" s="17"/>
      <c r="S50" s="96" t="str">
        <f t="shared" si="10"/>
        <v/>
      </c>
      <c r="T50" s="96" t="str">
        <f t="shared" si="11"/>
        <v/>
      </c>
      <c r="U50" s="1620"/>
    </row>
    <row r="51" spans="1:21" s="42" customFormat="1" ht="20.100000000000001" customHeight="1">
      <c r="A51" s="17"/>
      <c r="B51" s="58"/>
      <c r="C51" s="17"/>
      <c r="D51" s="17"/>
      <c r="E51" s="17"/>
      <c r="F51" s="59"/>
      <c r="G51" s="59"/>
      <c r="H51" s="59"/>
      <c r="I51" s="59"/>
      <c r="J51" s="59"/>
      <c r="K51" s="59"/>
      <c r="L51" s="59"/>
      <c r="M51" s="59"/>
      <c r="N51" s="17"/>
      <c r="O51" s="17"/>
      <c r="P51" s="60"/>
      <c r="Q51" s="17"/>
      <c r="R51" s="17"/>
      <c r="S51" s="96" t="str">
        <f t="shared" si="10"/>
        <v/>
      </c>
      <c r="T51" s="96" t="str">
        <f t="shared" si="11"/>
        <v/>
      </c>
      <c r="U51" s="1620"/>
    </row>
    <row r="52" spans="1:21" s="42" customFormat="1" ht="20.100000000000001" customHeight="1">
      <c r="A52" s="17"/>
      <c r="B52" s="58"/>
      <c r="C52" s="17"/>
      <c r="D52" s="17"/>
      <c r="E52" s="17"/>
      <c r="F52" s="17"/>
      <c r="G52" s="17"/>
      <c r="H52" s="17"/>
      <c r="I52" s="17"/>
      <c r="J52" s="17"/>
      <c r="K52" s="17"/>
      <c r="L52" s="17"/>
      <c r="M52" s="17"/>
      <c r="N52" s="17"/>
      <c r="O52" s="17"/>
      <c r="P52" s="60"/>
      <c r="Q52" s="17"/>
      <c r="R52" s="17"/>
      <c r="S52" s="96" t="str">
        <f t="shared" si="10"/>
        <v/>
      </c>
      <c r="T52" s="96" t="str">
        <f t="shared" si="11"/>
        <v/>
      </c>
      <c r="U52" s="1620"/>
    </row>
    <row r="53" spans="1:21" s="42" customFormat="1" ht="20.100000000000001" customHeight="1">
      <c r="A53" s="17"/>
      <c r="B53" s="58"/>
      <c r="C53" s="17"/>
      <c r="D53" s="17"/>
      <c r="E53" s="17"/>
      <c r="F53" s="17"/>
      <c r="G53" s="17"/>
      <c r="H53" s="17"/>
      <c r="I53" s="17"/>
      <c r="J53" s="17"/>
      <c r="K53" s="17"/>
      <c r="L53" s="17"/>
      <c r="M53" s="17"/>
      <c r="N53" s="17"/>
      <c r="O53" s="17"/>
      <c r="P53" s="60"/>
      <c r="Q53" s="17"/>
      <c r="R53" s="17"/>
      <c r="S53" s="96" t="str">
        <f t="shared" si="10"/>
        <v/>
      </c>
      <c r="T53" s="96" t="str">
        <f t="shared" si="11"/>
        <v/>
      </c>
      <c r="U53" s="1620"/>
    </row>
    <row r="54" spans="1:21" ht="20.100000000000001" customHeight="1">
      <c r="A54" s="27"/>
      <c r="B54" s="44"/>
      <c r="C54" s="61"/>
      <c r="D54" s="17"/>
      <c r="E54" s="17"/>
      <c r="F54" s="17"/>
      <c r="G54" s="17"/>
      <c r="H54" s="17"/>
      <c r="I54" s="17"/>
      <c r="J54" s="17"/>
      <c r="K54" s="17"/>
      <c r="L54" s="17"/>
      <c r="M54" s="17"/>
      <c r="N54" s="61"/>
      <c r="O54" s="61"/>
      <c r="P54" s="45"/>
      <c r="Q54" s="61"/>
      <c r="R54" s="61"/>
      <c r="S54" s="96" t="str">
        <f t="shared" si="10"/>
        <v/>
      </c>
      <c r="T54" s="96" t="str">
        <f t="shared" si="11"/>
        <v/>
      </c>
      <c r="U54" s="1620"/>
    </row>
    <row r="55" spans="1:21" ht="20.100000000000001" customHeight="1">
      <c r="A55" s="36"/>
    </row>
    <row r="59" spans="1:21" ht="20.100000000000001" customHeight="1">
      <c r="Q59" s="62"/>
    </row>
  </sheetData>
  <mergeCells count="3">
    <mergeCell ref="B3:E3"/>
    <mergeCell ref="F3:H3"/>
    <mergeCell ref="I3:P3"/>
  </mergeCells>
  <phoneticPr fontId="27" type="noConversion"/>
  <dataValidations count="1">
    <dataValidation type="textLength" showInputMessage="1" showErrorMessage="1" sqref="U40:U54 U20:U27 JQ16:JQ17 TM16:TM17 ADI16:ADI17 ANE16:ANE17 AXA16:AXA17 BGW16:BGW17 BQS16:BQS17 CAO16:CAO17 CKK16:CKK17 CUG16:CUG17 DEC16:DEC17 DNY16:DNY17 DXU16:DXU17 EHQ16:EHQ17 ERM16:ERM17 FBI16:FBI17 FLE16:FLE17 FVA16:FVA17 GEW16:GEW17 GOS16:GOS17 GYO16:GYO17 HIK16:HIK17 HSG16:HSG17 ICC16:ICC17 ILY16:ILY17 IVU16:IVU17 JFQ16:JFQ17 JPM16:JPM17 JZI16:JZI17 KJE16:KJE17 KTA16:KTA17 LCW16:LCW17 LMS16:LMS17 LWO16:LWO17 MGK16:MGK17 MQG16:MQG17 NAC16:NAC17 NJY16:NJY17 NTU16:NTU17 ODQ16:ODQ17 ONM16:ONM17 OXI16:OXI17 PHE16:PHE17 PRA16:PRA17 QAW16:QAW17 QKS16:QKS17 QUO16:QUO17 REK16:REK17 ROG16:ROG17 RYC16:RYC17 SHY16:SHY17 SRU16:SRU17 TBQ16:TBQ17 TLM16:TLM17 TVI16:TVI17 UFE16:UFE17 UPA16:UPA17 UYW16:UYW17 VIS16:VIS17 VSO16:VSO17 WCK16:WCK17 WMG16:WMG17 WWC16:WWC17 U16:U17">
      <formula1>0</formula1>
      <formula2>150</formula2>
    </dataValidation>
  </dataValidations>
  <pageMargins left="0.78749999999999998" right="0.78749999999999998" top="1.0631944444444446" bottom="1.0631944444444446" header="0.51180555555555551" footer="0.51180555555555551"/>
  <pageSetup paperSize="9" scale="45" firstPageNumber="0" orientation="landscape" horizontalDpi="300" verticalDpi="300" r:id="rId1"/>
  <headerFooter alignWithMargins="0"/>
  <extLst>
    <ext xmlns:mx="http://schemas.microsoft.com/office/mac/excel/2008/main" uri="{64002731-A6B0-56B0-2670-7721B7C09600}">
      <mx:PLV Mode="0" OnePage="0" WScale="0"/>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enableFormatConditionsCalculation="0">
    <pageSetUpPr fitToPage="1"/>
  </sheetPr>
  <dimension ref="A1:K37"/>
  <sheetViews>
    <sheetView zoomScaleSheetLayoutView="100" workbookViewId="0">
      <selection activeCell="I38" sqref="I38"/>
    </sheetView>
  </sheetViews>
  <sheetFormatPr defaultColWidth="11.42578125" defaultRowHeight="12.75"/>
  <cols>
    <col min="1" max="1" width="8.7109375" style="91" customWidth="1"/>
    <col min="2" max="2" width="27.42578125" style="91" customWidth="1"/>
    <col min="3" max="9" width="11.42578125" style="91" customWidth="1"/>
    <col min="10" max="10" width="12.140625" style="91" customWidth="1"/>
  </cols>
  <sheetData>
    <row r="1" spans="1:11" ht="15" customHeight="1" thickBot="1">
      <c r="A1" s="29" t="s">
        <v>124</v>
      </c>
      <c r="B1" s="29"/>
      <c r="C1" s="29"/>
      <c r="D1" s="29"/>
      <c r="E1" s="29"/>
      <c r="F1" s="29"/>
      <c r="G1" s="29"/>
      <c r="H1" s="29"/>
      <c r="I1" s="29"/>
      <c r="J1" s="248" t="s">
        <v>0</v>
      </c>
      <c r="K1" s="249" t="s">
        <v>425</v>
      </c>
    </row>
    <row r="2" spans="1:11" ht="16.5" thickBot="1">
      <c r="A2" s="30"/>
      <c r="B2" s="30"/>
      <c r="C2" s="30"/>
      <c r="D2" s="30"/>
      <c r="E2" s="30"/>
      <c r="F2" s="30"/>
      <c r="G2" s="30"/>
      <c r="H2" s="30"/>
      <c r="I2" s="30"/>
      <c r="J2" s="258" t="s">
        <v>241</v>
      </c>
      <c r="K2" s="250">
        <v>2014</v>
      </c>
    </row>
    <row r="3" spans="1:11" ht="13.35" customHeight="1" thickBot="1">
      <c r="A3" s="63"/>
      <c r="B3" s="1770" t="s">
        <v>65</v>
      </c>
      <c r="C3" s="1823" t="s">
        <v>125</v>
      </c>
      <c r="D3" s="1823"/>
      <c r="E3" s="1823"/>
      <c r="F3" s="1823"/>
      <c r="G3" s="1823" t="s">
        <v>126</v>
      </c>
      <c r="H3" s="1823"/>
      <c r="I3" s="1823"/>
      <c r="J3" s="1823"/>
    </row>
    <row r="4" spans="1:11" ht="13.35" customHeight="1" thickBot="1">
      <c r="A4" s="64"/>
      <c r="B4" s="1770"/>
      <c r="C4" s="1824" t="s">
        <v>127</v>
      </c>
      <c r="D4" s="1824"/>
      <c r="E4" s="1824"/>
      <c r="F4" s="97" t="s">
        <v>128</v>
      </c>
      <c r="G4" s="1823"/>
      <c r="H4" s="1823"/>
      <c r="I4" s="1823"/>
      <c r="J4" s="1823"/>
    </row>
    <row r="5" spans="1:11" ht="39" thickBot="1">
      <c r="A5" s="65" t="s">
        <v>1</v>
      </c>
      <c r="B5" s="1770"/>
      <c r="C5" s="73" t="s">
        <v>129</v>
      </c>
      <c r="D5" s="73" t="s">
        <v>130</v>
      </c>
      <c r="E5" s="73" t="s">
        <v>131</v>
      </c>
      <c r="F5" s="73" t="s">
        <v>128</v>
      </c>
      <c r="G5" s="73" t="s">
        <v>132</v>
      </c>
      <c r="H5" s="73" t="s">
        <v>133</v>
      </c>
      <c r="I5" s="73" t="s">
        <v>134</v>
      </c>
      <c r="J5" s="73" t="s">
        <v>135</v>
      </c>
      <c r="K5" s="198" t="s">
        <v>292</v>
      </c>
    </row>
    <row r="6" spans="1:11">
      <c r="A6" s="484" t="s">
        <v>37</v>
      </c>
      <c r="B6" s="488" t="s">
        <v>136</v>
      </c>
      <c r="C6" s="489" t="s">
        <v>2216</v>
      </c>
      <c r="D6" s="489" t="s">
        <v>1528</v>
      </c>
      <c r="E6" s="489" t="s">
        <v>2216</v>
      </c>
      <c r="F6" s="489" t="s">
        <v>1528</v>
      </c>
      <c r="G6" s="489"/>
      <c r="H6" s="489"/>
      <c r="I6" s="489"/>
      <c r="J6" s="489"/>
      <c r="K6" s="464"/>
    </row>
    <row r="7" spans="1:11">
      <c r="A7" s="484" t="s">
        <v>37</v>
      </c>
      <c r="B7" s="488" t="s">
        <v>137</v>
      </c>
      <c r="C7" s="489" t="s">
        <v>1528</v>
      </c>
      <c r="D7" s="489" t="s">
        <v>2216</v>
      </c>
      <c r="E7" s="489" t="s">
        <v>2216</v>
      </c>
      <c r="F7" s="489" t="s">
        <v>1528</v>
      </c>
      <c r="G7" s="489"/>
      <c r="H7" s="489"/>
      <c r="I7" s="489"/>
      <c r="J7" s="489"/>
      <c r="K7" s="468"/>
    </row>
    <row r="8" spans="1:11">
      <c r="A8" s="484" t="s">
        <v>37</v>
      </c>
      <c r="B8" s="488" t="s">
        <v>138</v>
      </c>
      <c r="C8" s="489" t="s">
        <v>2216</v>
      </c>
      <c r="D8" s="489" t="s">
        <v>2216</v>
      </c>
      <c r="E8" s="489" t="s">
        <v>2216</v>
      </c>
      <c r="F8" s="489" t="s">
        <v>2216</v>
      </c>
      <c r="G8" s="489"/>
      <c r="H8" s="489"/>
      <c r="I8" s="489"/>
      <c r="J8" s="489"/>
      <c r="K8" s="468"/>
    </row>
    <row r="9" spans="1:11">
      <c r="A9" s="484" t="s">
        <v>37</v>
      </c>
      <c r="B9" s="488" t="s">
        <v>139</v>
      </c>
      <c r="C9" s="489" t="s">
        <v>1528</v>
      </c>
      <c r="D9" s="489" t="s">
        <v>2216</v>
      </c>
      <c r="E9" s="489" t="s">
        <v>2216</v>
      </c>
      <c r="F9" s="489" t="s">
        <v>1528</v>
      </c>
      <c r="G9" s="489"/>
      <c r="H9" s="489"/>
      <c r="I9" s="489"/>
      <c r="J9" s="489"/>
      <c r="K9" s="470"/>
    </row>
    <row r="10" spans="1:11">
      <c r="A10" s="484" t="s">
        <v>37</v>
      </c>
      <c r="B10" s="490" t="s">
        <v>140</v>
      </c>
      <c r="C10" s="489" t="s">
        <v>1528</v>
      </c>
      <c r="D10" s="489" t="s">
        <v>1528</v>
      </c>
      <c r="E10" s="489" t="s">
        <v>1528</v>
      </c>
      <c r="F10" s="489" t="s">
        <v>2216</v>
      </c>
      <c r="G10" s="491"/>
      <c r="H10" s="491"/>
      <c r="I10" s="491"/>
      <c r="J10" s="491"/>
      <c r="K10" s="470"/>
    </row>
    <row r="11" spans="1:11">
      <c r="A11" s="484" t="s">
        <v>37</v>
      </c>
      <c r="B11" s="490" t="s">
        <v>141</v>
      </c>
      <c r="C11" s="489" t="s">
        <v>1528</v>
      </c>
      <c r="D11" s="489" t="s">
        <v>1528</v>
      </c>
      <c r="E11" s="489" t="s">
        <v>1528</v>
      </c>
      <c r="F11" s="489" t="s">
        <v>1528</v>
      </c>
      <c r="G11" s="491"/>
      <c r="H11" s="491"/>
      <c r="I11" s="491"/>
      <c r="J11" s="491"/>
      <c r="K11" s="470"/>
    </row>
    <row r="12" spans="1:11">
      <c r="A12" s="484" t="s">
        <v>37</v>
      </c>
      <c r="B12" s="490" t="s">
        <v>142</v>
      </c>
      <c r="C12" s="489" t="s">
        <v>1528</v>
      </c>
      <c r="D12" s="489" t="s">
        <v>1528</v>
      </c>
      <c r="E12" s="489" t="s">
        <v>1528</v>
      </c>
      <c r="F12" s="489" t="s">
        <v>1528</v>
      </c>
      <c r="G12" s="491"/>
      <c r="H12" s="491"/>
      <c r="I12" s="491"/>
      <c r="J12" s="491"/>
      <c r="K12" s="470"/>
    </row>
    <row r="13" spans="1:11">
      <c r="A13" s="484" t="s">
        <v>37</v>
      </c>
      <c r="B13" s="490" t="s">
        <v>143</v>
      </c>
      <c r="C13" s="489" t="s">
        <v>1528</v>
      </c>
      <c r="D13" s="489" t="s">
        <v>1528</v>
      </c>
      <c r="E13" s="489" t="s">
        <v>1528</v>
      </c>
      <c r="F13" s="489" t="s">
        <v>1528</v>
      </c>
      <c r="G13" s="491"/>
      <c r="H13" s="491"/>
      <c r="I13" s="491"/>
      <c r="J13" s="491"/>
      <c r="K13" s="470"/>
    </row>
    <row r="14" spans="1:11">
      <c r="A14" s="484" t="s">
        <v>37</v>
      </c>
      <c r="B14" s="488" t="s">
        <v>144</v>
      </c>
      <c r="C14" s="489"/>
      <c r="D14" s="489"/>
      <c r="E14" s="489"/>
      <c r="F14" s="489"/>
      <c r="G14" s="489" t="s">
        <v>2216</v>
      </c>
      <c r="H14" s="489" t="s">
        <v>2216</v>
      </c>
      <c r="I14" s="489" t="s">
        <v>2216</v>
      </c>
      <c r="J14" s="489" t="s">
        <v>1528</v>
      </c>
      <c r="K14" s="470"/>
    </row>
    <row r="15" spans="1:11">
      <c r="A15" s="484" t="s">
        <v>37</v>
      </c>
      <c r="B15" s="488" t="s">
        <v>145</v>
      </c>
      <c r="C15" s="489"/>
      <c r="D15" s="489"/>
      <c r="E15" s="489"/>
      <c r="F15" s="489"/>
      <c r="G15" s="489" t="s">
        <v>2216</v>
      </c>
      <c r="H15" s="489" t="s">
        <v>2216</v>
      </c>
      <c r="I15" s="489" t="s">
        <v>2216</v>
      </c>
      <c r="J15" s="489" t="s">
        <v>2216</v>
      </c>
      <c r="K15" s="470"/>
    </row>
    <row r="16" spans="1:11">
      <c r="A16" s="484" t="s">
        <v>37</v>
      </c>
      <c r="B16" s="488" t="s">
        <v>146</v>
      </c>
      <c r="C16" s="489"/>
      <c r="D16" s="489"/>
      <c r="E16" s="489"/>
      <c r="F16" s="489"/>
      <c r="G16" s="489" t="s">
        <v>2216</v>
      </c>
      <c r="H16" s="489" t="s">
        <v>1528</v>
      </c>
      <c r="I16" s="489" t="s">
        <v>2216</v>
      </c>
      <c r="J16" s="489" t="s">
        <v>2216</v>
      </c>
      <c r="K16" s="470"/>
    </row>
    <row r="17" spans="1:11">
      <c r="A17" s="484" t="s">
        <v>37</v>
      </c>
      <c r="B17" s="488" t="s">
        <v>147</v>
      </c>
      <c r="C17" s="489"/>
      <c r="D17" s="489"/>
      <c r="E17" s="489"/>
      <c r="F17" s="489"/>
      <c r="G17" s="489" t="s">
        <v>2216</v>
      </c>
      <c r="H17" s="489" t="s">
        <v>2216</v>
      </c>
      <c r="I17" s="489" t="s">
        <v>2216</v>
      </c>
      <c r="J17" s="489" t="s">
        <v>2216</v>
      </c>
      <c r="K17" s="470"/>
    </row>
    <row r="18" spans="1:11">
      <c r="A18" s="484" t="s">
        <v>37</v>
      </c>
      <c r="B18" s="488" t="s">
        <v>148</v>
      </c>
      <c r="C18" s="489" t="s">
        <v>1528</v>
      </c>
      <c r="D18" s="489" t="s">
        <v>1528</v>
      </c>
      <c r="E18" s="489" t="s">
        <v>2216</v>
      </c>
      <c r="F18" s="489" t="s">
        <v>1528</v>
      </c>
      <c r="G18" s="489"/>
      <c r="H18" s="489"/>
      <c r="I18" s="489"/>
      <c r="J18" s="489"/>
      <c r="K18" s="470"/>
    </row>
    <row r="19" spans="1:11">
      <c r="A19" s="484" t="s">
        <v>37</v>
      </c>
      <c r="B19" s="492" t="s">
        <v>149</v>
      </c>
      <c r="C19" s="489" t="s">
        <v>2216</v>
      </c>
      <c r="D19" s="489" t="s">
        <v>2216</v>
      </c>
      <c r="E19" s="489" t="s">
        <v>2216</v>
      </c>
      <c r="F19" s="489" t="s">
        <v>1528</v>
      </c>
      <c r="G19" s="489"/>
      <c r="H19" s="489"/>
      <c r="I19" s="489"/>
      <c r="J19" s="489"/>
      <c r="K19" s="493"/>
    </row>
    <row r="20" spans="1:11">
      <c r="A20" s="484" t="s">
        <v>37</v>
      </c>
      <c r="B20" s="492" t="s">
        <v>150</v>
      </c>
      <c r="C20" s="489" t="s">
        <v>1528</v>
      </c>
      <c r="D20" s="489" t="s">
        <v>1528</v>
      </c>
      <c r="E20" s="489" t="s">
        <v>2216</v>
      </c>
      <c r="F20" s="489" t="s">
        <v>1528</v>
      </c>
      <c r="G20" s="489"/>
      <c r="H20" s="489"/>
      <c r="I20" s="489"/>
      <c r="J20" s="489"/>
      <c r="K20" s="493"/>
    </row>
    <row r="21" spans="1:11" s="93" customFormat="1">
      <c r="A21" s="36" t="s">
        <v>2217</v>
      </c>
      <c r="B21" s="36"/>
      <c r="C21" s="36"/>
      <c r="D21" s="36"/>
      <c r="E21" s="36"/>
      <c r="F21" s="36"/>
      <c r="G21" s="36"/>
      <c r="H21" s="36"/>
      <c r="I21" s="36"/>
      <c r="J21" s="36"/>
    </row>
    <row r="22" spans="1:11" s="93" customFormat="1">
      <c r="A22" s="36" t="s">
        <v>2218</v>
      </c>
      <c r="B22" s="36"/>
      <c r="C22" s="36"/>
      <c r="D22" s="36"/>
      <c r="E22" s="36"/>
      <c r="F22" s="36"/>
      <c r="G22" s="36"/>
      <c r="H22" s="36"/>
      <c r="I22" s="36"/>
      <c r="J22" s="36"/>
    </row>
    <row r="23" spans="1:11" s="93" customFormat="1">
      <c r="A23" s="36" t="s">
        <v>2219</v>
      </c>
      <c r="F23" s="494"/>
      <c r="G23" s="494"/>
      <c r="H23" s="141"/>
    </row>
    <row r="24" spans="1:11" s="93" customFormat="1">
      <c r="A24" s="36" t="s">
        <v>2220</v>
      </c>
      <c r="B24" s="36"/>
      <c r="C24" s="36"/>
      <c r="D24" s="36"/>
      <c r="E24" s="36"/>
      <c r="F24" s="494"/>
      <c r="G24" s="494"/>
      <c r="H24" s="46"/>
      <c r="I24" s="36"/>
      <c r="J24" s="36"/>
    </row>
    <row r="25" spans="1:11" s="93" customFormat="1">
      <c r="A25" s="36" t="s">
        <v>2221</v>
      </c>
      <c r="B25" s="36"/>
      <c r="C25" s="36"/>
      <c r="D25" s="36"/>
      <c r="E25" s="36"/>
      <c r="F25" s="494"/>
      <c r="G25" s="494"/>
      <c r="H25" s="46"/>
      <c r="I25" s="36"/>
      <c r="J25" s="36"/>
    </row>
    <row r="26" spans="1:11" s="93" customFormat="1">
      <c r="A26" s="36" t="s">
        <v>308</v>
      </c>
      <c r="B26" s="36"/>
      <c r="C26" s="36"/>
      <c r="D26" s="36"/>
      <c r="E26" s="36"/>
      <c r="F26" s="494"/>
      <c r="G26" s="494"/>
      <c r="H26" s="46"/>
      <c r="I26" s="36"/>
      <c r="J26" s="36"/>
    </row>
    <row r="27" spans="1:11" s="93" customFormat="1">
      <c r="A27" s="36" t="s">
        <v>309</v>
      </c>
      <c r="B27" s="36"/>
      <c r="C27" s="36"/>
      <c r="D27" s="36"/>
      <c r="E27" s="36"/>
      <c r="F27" s="494"/>
      <c r="G27" s="494"/>
      <c r="H27" s="494"/>
      <c r="I27" s="36"/>
      <c r="J27" s="36"/>
    </row>
    <row r="28" spans="1:11" s="93" customFormat="1">
      <c r="A28" s="36" t="s">
        <v>310</v>
      </c>
      <c r="B28" s="36"/>
      <c r="C28" s="36"/>
      <c r="D28" s="36"/>
      <c r="E28" s="36"/>
      <c r="F28" s="494"/>
      <c r="G28" s="494"/>
      <c r="H28" s="494"/>
      <c r="I28" s="36"/>
      <c r="J28" s="36"/>
    </row>
    <row r="29" spans="1:11" s="93" customFormat="1">
      <c r="A29" s="36" t="s">
        <v>2222</v>
      </c>
      <c r="B29" s="36"/>
      <c r="C29" s="36"/>
      <c r="D29" s="36"/>
      <c r="E29" s="36"/>
      <c r="F29" s="494"/>
      <c r="G29" s="494"/>
      <c r="H29" s="36"/>
      <c r="I29" s="36"/>
      <c r="J29" s="36"/>
    </row>
    <row r="30" spans="1:11" s="93" customFormat="1">
      <c r="A30" s="36" t="s">
        <v>2223</v>
      </c>
      <c r="B30" s="36"/>
      <c r="C30" s="36"/>
      <c r="D30" s="36"/>
      <c r="E30" s="36"/>
      <c r="F30" s="494"/>
      <c r="G30" s="494"/>
      <c r="H30" s="36"/>
      <c r="I30" s="36"/>
      <c r="J30" s="36"/>
    </row>
    <row r="31" spans="1:11" s="93" customFormat="1">
      <c r="A31" s="36" t="s">
        <v>2224</v>
      </c>
      <c r="B31" s="36"/>
      <c r="C31" s="36"/>
      <c r="D31" s="36"/>
      <c r="E31" s="36"/>
      <c r="F31" s="36"/>
      <c r="G31" s="36"/>
      <c r="H31" s="36"/>
      <c r="I31" s="36"/>
      <c r="J31" s="36"/>
    </row>
    <row r="32" spans="1:11" s="93" customFormat="1">
      <c r="A32" s="36" t="s">
        <v>2225</v>
      </c>
      <c r="B32" s="36"/>
      <c r="C32" s="36"/>
      <c r="D32" s="36"/>
      <c r="E32" s="36"/>
      <c r="F32" s="36"/>
      <c r="G32" s="36"/>
      <c r="H32" s="36"/>
      <c r="I32" s="36"/>
      <c r="J32" s="36"/>
    </row>
    <row r="33" spans="1:10" s="93" customFormat="1">
      <c r="A33" s="36" t="s">
        <v>2226</v>
      </c>
      <c r="B33" s="36"/>
      <c r="C33" s="36"/>
      <c r="D33" s="36"/>
      <c r="E33" s="36"/>
      <c r="F33" s="36"/>
      <c r="G33" s="36"/>
      <c r="H33" s="36"/>
      <c r="I33" s="36"/>
      <c r="J33" s="36"/>
    </row>
    <row r="34" spans="1:10" s="93" customFormat="1">
      <c r="A34" s="36" t="s">
        <v>2227</v>
      </c>
      <c r="B34" s="36"/>
      <c r="C34" s="36"/>
      <c r="D34" s="36"/>
      <c r="E34" s="36"/>
      <c r="F34" s="36"/>
      <c r="G34" s="36"/>
      <c r="H34" s="36"/>
      <c r="I34" s="36"/>
      <c r="J34" s="36"/>
    </row>
    <row r="35" spans="1:10" s="93" customFormat="1">
      <c r="A35" s="36" t="s">
        <v>2228</v>
      </c>
      <c r="B35" s="36"/>
      <c r="C35" s="36"/>
      <c r="D35" s="36"/>
      <c r="E35" s="36"/>
      <c r="F35" s="36"/>
      <c r="G35" s="36"/>
      <c r="H35" s="36"/>
      <c r="I35" s="36"/>
      <c r="J35" s="36"/>
    </row>
    <row r="36" spans="1:10" s="93" customFormat="1">
      <c r="A36" s="36"/>
      <c r="B36" s="36"/>
      <c r="C36" s="36"/>
      <c r="D36" s="36"/>
      <c r="E36" s="36"/>
      <c r="F36" s="36"/>
      <c r="G36" s="36"/>
      <c r="H36" s="36"/>
      <c r="I36" s="36"/>
      <c r="J36" s="36"/>
    </row>
    <row r="37" spans="1:10" s="93" customFormat="1">
      <c r="A37" s="36"/>
      <c r="B37" s="36"/>
      <c r="C37" s="36"/>
      <c r="D37" s="36"/>
      <c r="E37" s="36"/>
      <c r="F37" s="36"/>
      <c r="G37" s="36"/>
      <c r="H37" s="36"/>
      <c r="I37" s="36"/>
      <c r="J37" s="36"/>
    </row>
  </sheetData>
  <mergeCells count="4">
    <mergeCell ref="B3:B5"/>
    <mergeCell ref="C3:F3"/>
    <mergeCell ref="G3:J4"/>
    <mergeCell ref="C4:E4"/>
  </mergeCells>
  <pageMargins left="0.70833333333333337" right="0.70833333333333337" top="0.78749999999999998" bottom="0.78749999999999998" header="0.51180555555555551" footer="0.51180555555555551"/>
  <pageSetup paperSize="9" scale="69" firstPageNumber="0" orientation="portrait" horizontalDpi="300" verticalDpi="300"/>
  <headerFooter alignWithMargins="0"/>
  <extLst>
    <ext xmlns:mx="http://schemas.microsoft.com/office/mac/excel/2008/main" uri="{64002731-A6B0-56B0-2670-7721B7C09600}">
      <mx:PLV Mode="0" OnePage="0" WScale="0"/>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enableFormatConditionsCalculation="0">
    <pageSetUpPr fitToPage="1"/>
  </sheetPr>
  <dimension ref="A1:M36"/>
  <sheetViews>
    <sheetView topLeftCell="A10" zoomScaleSheetLayoutView="100" workbookViewId="0">
      <selection activeCell="A34" sqref="A34:XFD45"/>
    </sheetView>
  </sheetViews>
  <sheetFormatPr defaultColWidth="11.42578125" defaultRowHeight="12.75"/>
  <cols>
    <col min="1" max="1" width="8.28515625" style="91" customWidth="1"/>
    <col min="2" max="2" width="53.85546875" style="91" customWidth="1"/>
    <col min="3" max="3" width="11.7109375" style="91" customWidth="1"/>
    <col min="4" max="4" width="18.42578125" style="91" customWidth="1"/>
    <col min="5" max="6" width="11.42578125" style="91" customWidth="1"/>
    <col min="7" max="7" width="13.7109375" style="91" customWidth="1"/>
    <col min="8" max="8" width="18.28515625" style="91" customWidth="1"/>
    <col min="9" max="9" width="11.42578125" style="91" customWidth="1"/>
    <col min="10" max="10" width="12.85546875" style="91" customWidth="1"/>
    <col min="11" max="11" width="16.7109375" style="91" customWidth="1"/>
  </cols>
  <sheetData>
    <row r="1" spans="1:13" ht="20.45" customHeight="1" thickBot="1">
      <c r="A1" s="98" t="s">
        <v>151</v>
      </c>
      <c r="B1" s="98"/>
      <c r="C1" s="98"/>
      <c r="D1" s="98"/>
      <c r="E1" s="98"/>
      <c r="F1" s="98"/>
      <c r="G1"/>
      <c r="H1"/>
      <c r="I1" s="22"/>
      <c r="J1" s="22"/>
      <c r="K1" s="22"/>
      <c r="L1" s="248" t="s">
        <v>0</v>
      </c>
      <c r="M1" s="249" t="s">
        <v>425</v>
      </c>
    </row>
    <row r="2" spans="1:13" ht="20.45" customHeight="1" thickBot="1">
      <c r="A2" s="99"/>
      <c r="B2" s="239" t="s">
        <v>387</v>
      </c>
      <c r="D2" s="99"/>
      <c r="E2" s="99"/>
      <c r="F2" s="99"/>
      <c r="G2"/>
      <c r="H2"/>
      <c r="I2" s="22"/>
      <c r="J2" s="22"/>
      <c r="K2" s="500"/>
      <c r="L2" s="258" t="s">
        <v>241</v>
      </c>
      <c r="M2" s="250">
        <v>2014</v>
      </c>
    </row>
    <row r="3" spans="1:13" ht="64.5" thickBot="1">
      <c r="A3" s="129" t="s">
        <v>1</v>
      </c>
      <c r="B3" s="130" t="s">
        <v>152</v>
      </c>
      <c r="C3" s="90" t="s">
        <v>202</v>
      </c>
      <c r="D3" s="90" t="s">
        <v>247</v>
      </c>
      <c r="E3" s="129" t="s">
        <v>201</v>
      </c>
      <c r="F3" s="90" t="s">
        <v>160</v>
      </c>
      <c r="G3" s="90" t="s">
        <v>248</v>
      </c>
      <c r="H3" s="90" t="s">
        <v>249</v>
      </c>
      <c r="I3" s="131" t="s">
        <v>154</v>
      </c>
      <c r="J3" s="131" t="s">
        <v>263</v>
      </c>
      <c r="K3" s="88" t="s">
        <v>155</v>
      </c>
      <c r="L3" s="502" t="s">
        <v>242</v>
      </c>
      <c r="M3" s="198" t="s">
        <v>292</v>
      </c>
    </row>
    <row r="4" spans="1:13" s="87" customFormat="1" ht="13.35" customHeight="1">
      <c r="A4" s="484" t="s">
        <v>37</v>
      </c>
      <c r="B4" s="495" t="s">
        <v>2229</v>
      </c>
      <c r="C4" s="496" t="s">
        <v>2230</v>
      </c>
      <c r="D4" s="423">
        <v>1</v>
      </c>
      <c r="E4" s="424">
        <v>1</v>
      </c>
      <c r="F4" s="433">
        <v>1</v>
      </c>
      <c r="G4" s="425">
        <f>F4/E4</f>
        <v>1</v>
      </c>
      <c r="H4" s="426" t="s">
        <v>38</v>
      </c>
      <c r="I4" s="497">
        <v>1</v>
      </c>
      <c r="J4" s="498">
        <f>I4/E4</f>
        <v>1</v>
      </c>
      <c r="K4" s="498">
        <f>I4/F4</f>
        <v>1</v>
      </c>
      <c r="L4" s="501" t="s">
        <v>2231</v>
      </c>
      <c r="M4" s="464"/>
    </row>
    <row r="5" spans="1:13" s="87" customFormat="1" ht="13.35" customHeight="1">
      <c r="A5" s="484" t="s">
        <v>37</v>
      </c>
      <c r="B5" s="495" t="s">
        <v>2232</v>
      </c>
      <c r="C5" s="499">
        <v>2013</v>
      </c>
      <c r="D5" s="423">
        <v>8</v>
      </c>
      <c r="E5" s="424">
        <v>8</v>
      </c>
      <c r="F5" s="433">
        <v>8</v>
      </c>
      <c r="G5" s="425">
        <f>F5/E5</f>
        <v>1</v>
      </c>
      <c r="H5" s="436" t="s">
        <v>38</v>
      </c>
      <c r="I5" s="497">
        <v>3</v>
      </c>
      <c r="J5" s="498">
        <f t="shared" ref="J5:J33" si="0">I5/E5</f>
        <v>0.375</v>
      </c>
      <c r="K5" s="498">
        <f t="shared" ref="K5:K33" si="1">I5/F5</f>
        <v>0.375</v>
      </c>
      <c r="L5" s="437" t="s">
        <v>2231</v>
      </c>
      <c r="M5" s="468"/>
    </row>
    <row r="6" spans="1:13" s="87" customFormat="1" ht="13.35" customHeight="1">
      <c r="A6" s="484" t="s">
        <v>37</v>
      </c>
      <c r="B6" s="495" t="s">
        <v>2233</v>
      </c>
      <c r="C6" s="499">
        <v>2013</v>
      </c>
      <c r="D6" s="423">
        <v>4</v>
      </c>
      <c r="E6" s="424">
        <v>4</v>
      </c>
      <c r="F6" s="433">
        <v>1</v>
      </c>
      <c r="G6" s="425">
        <f t="shared" ref="G6:G31" si="2">F6/E6</f>
        <v>0.25</v>
      </c>
      <c r="H6" s="426" t="s">
        <v>740</v>
      </c>
      <c r="I6" s="497">
        <v>0</v>
      </c>
      <c r="J6" s="498">
        <f t="shared" si="0"/>
        <v>0</v>
      </c>
      <c r="K6" s="498">
        <f t="shared" si="1"/>
        <v>0</v>
      </c>
      <c r="L6" s="437" t="s">
        <v>2231</v>
      </c>
      <c r="M6" s="468"/>
    </row>
    <row r="7" spans="1:13" s="87" customFormat="1" ht="13.35" customHeight="1">
      <c r="A7" s="484" t="s">
        <v>37</v>
      </c>
      <c r="B7" s="495" t="s">
        <v>2234</v>
      </c>
      <c r="C7" s="499">
        <v>2013</v>
      </c>
      <c r="D7" s="423">
        <v>5</v>
      </c>
      <c r="E7" s="424">
        <v>5</v>
      </c>
      <c r="F7" s="433">
        <v>1</v>
      </c>
      <c r="G7" s="425">
        <f t="shared" si="2"/>
        <v>0.2</v>
      </c>
      <c r="H7" s="426" t="s">
        <v>740</v>
      </c>
      <c r="I7" s="497">
        <v>1</v>
      </c>
      <c r="J7" s="498">
        <f t="shared" si="0"/>
        <v>0.2</v>
      </c>
      <c r="K7" s="498">
        <f t="shared" si="1"/>
        <v>1</v>
      </c>
      <c r="L7" s="437" t="s">
        <v>2231</v>
      </c>
      <c r="M7" s="468"/>
    </row>
    <row r="8" spans="1:13" s="87" customFormat="1" ht="13.35" customHeight="1">
      <c r="A8" s="484" t="s">
        <v>37</v>
      </c>
      <c r="B8" s="495" t="s">
        <v>2235</v>
      </c>
      <c r="C8" s="499">
        <v>2013</v>
      </c>
      <c r="D8" s="423">
        <v>98</v>
      </c>
      <c r="E8" s="424">
        <v>98</v>
      </c>
      <c r="F8" s="433">
        <v>22</v>
      </c>
      <c r="G8" s="425">
        <f t="shared" si="2"/>
        <v>0.22448979591836735</v>
      </c>
      <c r="H8" s="426" t="s">
        <v>740</v>
      </c>
      <c r="I8" s="497">
        <v>18</v>
      </c>
      <c r="J8" s="498">
        <f t="shared" si="0"/>
        <v>0.18367346938775511</v>
      </c>
      <c r="K8" s="498">
        <f t="shared" si="1"/>
        <v>0.81818181818181823</v>
      </c>
      <c r="L8" s="437" t="s">
        <v>2231</v>
      </c>
      <c r="M8" s="468"/>
    </row>
    <row r="9" spans="1:13" s="87" customFormat="1" ht="13.35" customHeight="1">
      <c r="A9" s="484" t="s">
        <v>37</v>
      </c>
      <c r="B9" s="495" t="s">
        <v>2236</v>
      </c>
      <c r="C9" s="499">
        <v>2013</v>
      </c>
      <c r="D9" s="423">
        <v>7</v>
      </c>
      <c r="E9" s="424">
        <v>7</v>
      </c>
      <c r="F9" s="433">
        <v>7</v>
      </c>
      <c r="G9" s="425">
        <f t="shared" si="2"/>
        <v>1</v>
      </c>
      <c r="H9" s="426" t="s">
        <v>38</v>
      </c>
      <c r="I9" s="497">
        <v>7</v>
      </c>
      <c r="J9" s="498">
        <f t="shared" si="0"/>
        <v>1</v>
      </c>
      <c r="K9" s="498">
        <f t="shared" si="1"/>
        <v>1</v>
      </c>
      <c r="L9" s="437" t="s">
        <v>2231</v>
      </c>
      <c r="M9" s="468"/>
    </row>
    <row r="10" spans="1:13" s="87" customFormat="1" ht="13.35" customHeight="1">
      <c r="A10" s="484" t="s">
        <v>37</v>
      </c>
      <c r="B10" s="495" t="s">
        <v>2237</v>
      </c>
      <c r="C10" s="499">
        <v>2013</v>
      </c>
      <c r="D10" s="423">
        <v>21</v>
      </c>
      <c r="E10" s="424">
        <v>21</v>
      </c>
      <c r="F10" s="433">
        <v>21</v>
      </c>
      <c r="G10" s="425">
        <f t="shared" si="2"/>
        <v>1</v>
      </c>
      <c r="H10" s="426" t="s">
        <v>38</v>
      </c>
      <c r="I10" s="497">
        <v>11</v>
      </c>
      <c r="J10" s="498">
        <f t="shared" si="0"/>
        <v>0.52380952380952384</v>
      </c>
      <c r="K10" s="498">
        <f t="shared" si="1"/>
        <v>0.52380952380952384</v>
      </c>
      <c r="L10" s="437" t="s">
        <v>2231</v>
      </c>
      <c r="M10" s="468"/>
    </row>
    <row r="11" spans="1:13" s="87" customFormat="1" ht="13.35" customHeight="1">
      <c r="A11" s="484" t="s">
        <v>37</v>
      </c>
      <c r="B11" s="495" t="s">
        <v>2238</v>
      </c>
      <c r="C11" s="499">
        <v>2013</v>
      </c>
      <c r="D11" s="423">
        <v>12</v>
      </c>
      <c r="E11" s="424">
        <v>12</v>
      </c>
      <c r="F11" s="433">
        <v>12</v>
      </c>
      <c r="G11" s="425">
        <f t="shared" si="2"/>
        <v>1</v>
      </c>
      <c r="H11" s="426" t="s">
        <v>38</v>
      </c>
      <c r="I11" s="497">
        <v>9</v>
      </c>
      <c r="J11" s="498">
        <f t="shared" si="0"/>
        <v>0.75</v>
      </c>
      <c r="K11" s="498">
        <f t="shared" si="1"/>
        <v>0.75</v>
      </c>
      <c r="L11" s="437" t="s">
        <v>2231</v>
      </c>
      <c r="M11" s="468"/>
    </row>
    <row r="12" spans="1:13" s="87" customFormat="1" ht="13.35" customHeight="1">
      <c r="A12" s="484" t="s">
        <v>37</v>
      </c>
      <c r="B12" s="495" t="s">
        <v>2239</v>
      </c>
      <c r="C12" s="499">
        <v>2013</v>
      </c>
      <c r="D12" s="423">
        <v>38</v>
      </c>
      <c r="E12" s="424">
        <v>38</v>
      </c>
      <c r="F12" s="433">
        <v>37</v>
      </c>
      <c r="G12" s="425">
        <f t="shared" si="2"/>
        <v>0.97368421052631582</v>
      </c>
      <c r="H12" s="426" t="s">
        <v>740</v>
      </c>
      <c r="I12" s="497">
        <v>37</v>
      </c>
      <c r="J12" s="498">
        <f t="shared" si="0"/>
        <v>0.97368421052631582</v>
      </c>
      <c r="K12" s="498">
        <f t="shared" si="1"/>
        <v>1</v>
      </c>
      <c r="L12" s="437" t="s">
        <v>2231</v>
      </c>
      <c r="M12" s="468"/>
    </row>
    <row r="13" spans="1:13" s="87" customFormat="1" ht="13.35" customHeight="1">
      <c r="A13" s="484" t="s">
        <v>37</v>
      </c>
      <c r="B13" s="495" t="s">
        <v>2240</v>
      </c>
      <c r="C13" s="499">
        <v>2013</v>
      </c>
      <c r="D13" s="423">
        <v>81</v>
      </c>
      <c r="E13" s="424">
        <v>81</v>
      </c>
      <c r="F13" s="433">
        <v>21</v>
      </c>
      <c r="G13" s="425">
        <f t="shared" si="2"/>
        <v>0.25925925925925924</v>
      </c>
      <c r="H13" s="426" t="s">
        <v>740</v>
      </c>
      <c r="I13" s="497">
        <v>9</v>
      </c>
      <c r="J13" s="498">
        <f t="shared" si="0"/>
        <v>0.1111111111111111</v>
      </c>
      <c r="K13" s="498">
        <f t="shared" si="1"/>
        <v>0.42857142857142855</v>
      </c>
      <c r="L13" s="437" t="s">
        <v>2231</v>
      </c>
      <c r="M13" s="468"/>
    </row>
    <row r="14" spans="1:13" s="87" customFormat="1" ht="13.35" customHeight="1">
      <c r="A14" s="484" t="s">
        <v>37</v>
      </c>
      <c r="B14" s="495" t="s">
        <v>2241</v>
      </c>
      <c r="C14" s="499">
        <v>2013</v>
      </c>
      <c r="D14" s="423">
        <v>9</v>
      </c>
      <c r="E14" s="424">
        <v>9</v>
      </c>
      <c r="F14" s="433">
        <v>6</v>
      </c>
      <c r="G14" s="425">
        <f t="shared" si="2"/>
        <v>0.66666666666666663</v>
      </c>
      <c r="H14" s="426" t="s">
        <v>740</v>
      </c>
      <c r="I14" s="497">
        <v>6</v>
      </c>
      <c r="J14" s="498">
        <f t="shared" si="0"/>
        <v>0.66666666666666663</v>
      </c>
      <c r="K14" s="498">
        <f t="shared" si="1"/>
        <v>1</v>
      </c>
      <c r="L14" s="437" t="s">
        <v>2231</v>
      </c>
      <c r="M14" s="468"/>
    </row>
    <row r="15" spans="1:13" s="87" customFormat="1" ht="13.35" customHeight="1">
      <c r="A15" s="484" t="s">
        <v>37</v>
      </c>
      <c r="B15" s="495" t="s">
        <v>2242</v>
      </c>
      <c r="C15" s="499">
        <v>2013</v>
      </c>
      <c r="D15" s="423">
        <v>14</v>
      </c>
      <c r="E15" s="424">
        <v>14</v>
      </c>
      <c r="F15" s="433">
        <v>13</v>
      </c>
      <c r="G15" s="425">
        <f t="shared" si="2"/>
        <v>0.9285714285714286</v>
      </c>
      <c r="H15" s="426" t="s">
        <v>740</v>
      </c>
      <c r="I15" s="497">
        <v>5</v>
      </c>
      <c r="J15" s="498">
        <f t="shared" si="0"/>
        <v>0.35714285714285715</v>
      </c>
      <c r="K15" s="498">
        <f t="shared" si="1"/>
        <v>0.38461538461538464</v>
      </c>
      <c r="L15" s="437" t="s">
        <v>2231</v>
      </c>
      <c r="M15" s="468"/>
    </row>
    <row r="16" spans="1:13" s="87" customFormat="1" ht="13.35" customHeight="1">
      <c r="A16" s="484" t="s">
        <v>37</v>
      </c>
      <c r="B16" s="495" t="s">
        <v>2243</v>
      </c>
      <c r="C16" s="499">
        <v>2013</v>
      </c>
      <c r="D16" s="423">
        <v>19</v>
      </c>
      <c r="E16" s="424">
        <v>19</v>
      </c>
      <c r="F16" s="433">
        <v>6</v>
      </c>
      <c r="G16" s="425">
        <f t="shared" si="2"/>
        <v>0.31578947368421051</v>
      </c>
      <c r="H16" s="426" t="s">
        <v>740</v>
      </c>
      <c r="I16" s="497">
        <v>5</v>
      </c>
      <c r="J16" s="498">
        <f t="shared" si="0"/>
        <v>0.26315789473684209</v>
      </c>
      <c r="K16" s="498">
        <f t="shared" si="1"/>
        <v>0.83333333333333337</v>
      </c>
      <c r="L16" s="437" t="s">
        <v>2231</v>
      </c>
      <c r="M16" s="468"/>
    </row>
    <row r="17" spans="1:13" s="87" customFormat="1" ht="13.35" customHeight="1">
      <c r="A17" s="484" t="s">
        <v>37</v>
      </c>
      <c r="B17" s="495" t="s">
        <v>2244</v>
      </c>
      <c r="C17" s="499">
        <v>2013</v>
      </c>
      <c r="D17" s="423">
        <v>3624</v>
      </c>
      <c r="E17" s="424">
        <v>3624</v>
      </c>
      <c r="F17" s="433">
        <v>99</v>
      </c>
      <c r="G17" s="425">
        <f t="shared" si="2"/>
        <v>2.7317880794701987E-2</v>
      </c>
      <c r="H17" s="426" t="s">
        <v>740</v>
      </c>
      <c r="I17" s="497">
        <v>83</v>
      </c>
      <c r="J17" s="498">
        <f t="shared" si="0"/>
        <v>2.2902869757174392E-2</v>
      </c>
      <c r="K17" s="498">
        <f t="shared" si="1"/>
        <v>0.83838383838383834</v>
      </c>
      <c r="L17" s="437" t="s">
        <v>2231</v>
      </c>
      <c r="M17" s="468"/>
    </row>
    <row r="18" spans="1:13" s="87" customFormat="1" ht="13.35" customHeight="1">
      <c r="A18" s="484" t="s">
        <v>37</v>
      </c>
      <c r="B18" s="495" t="s">
        <v>2245</v>
      </c>
      <c r="C18" s="499">
        <v>2013</v>
      </c>
      <c r="D18" s="423">
        <v>4</v>
      </c>
      <c r="E18" s="424">
        <v>4</v>
      </c>
      <c r="F18" s="433">
        <v>1</v>
      </c>
      <c r="G18" s="425">
        <f t="shared" si="2"/>
        <v>0.25</v>
      </c>
      <c r="H18" s="426" t="s">
        <v>740</v>
      </c>
      <c r="I18" s="497">
        <v>1</v>
      </c>
      <c r="J18" s="498">
        <f t="shared" si="0"/>
        <v>0.25</v>
      </c>
      <c r="K18" s="498">
        <f t="shared" si="1"/>
        <v>1</v>
      </c>
      <c r="L18" s="437" t="s">
        <v>2231</v>
      </c>
      <c r="M18" s="468"/>
    </row>
    <row r="19" spans="1:13" s="87" customFormat="1" ht="13.35" customHeight="1">
      <c r="A19" s="484" t="s">
        <v>37</v>
      </c>
      <c r="B19" s="495" t="s">
        <v>2246</v>
      </c>
      <c r="C19" s="499">
        <v>2013</v>
      </c>
      <c r="D19" s="423">
        <v>1</v>
      </c>
      <c r="E19" s="424">
        <v>1</v>
      </c>
      <c r="F19" s="433">
        <v>1</v>
      </c>
      <c r="G19" s="425">
        <f t="shared" si="2"/>
        <v>1</v>
      </c>
      <c r="H19" s="426" t="s">
        <v>38</v>
      </c>
      <c r="I19" s="497">
        <v>1</v>
      </c>
      <c r="J19" s="498">
        <f t="shared" si="0"/>
        <v>1</v>
      </c>
      <c r="K19" s="498">
        <f t="shared" si="1"/>
        <v>1</v>
      </c>
      <c r="L19" s="437" t="s">
        <v>2231</v>
      </c>
      <c r="M19" s="468"/>
    </row>
    <row r="20" spans="1:13" s="87" customFormat="1" ht="13.35" customHeight="1">
      <c r="A20" s="484" t="s">
        <v>37</v>
      </c>
      <c r="B20" s="495" t="s">
        <v>2247</v>
      </c>
      <c r="C20" s="499">
        <v>2013</v>
      </c>
      <c r="D20" s="423">
        <v>160</v>
      </c>
      <c r="E20" s="424">
        <v>160</v>
      </c>
      <c r="F20" s="433">
        <v>7</v>
      </c>
      <c r="G20" s="425">
        <f t="shared" si="2"/>
        <v>4.3749999999999997E-2</v>
      </c>
      <c r="H20" s="426" t="s">
        <v>740</v>
      </c>
      <c r="I20" s="497">
        <v>7</v>
      </c>
      <c r="J20" s="498">
        <f t="shared" si="0"/>
        <v>4.3749999999999997E-2</v>
      </c>
      <c r="K20" s="498">
        <f t="shared" si="1"/>
        <v>1</v>
      </c>
      <c r="L20" s="437" t="s">
        <v>2231</v>
      </c>
      <c r="M20" s="468"/>
    </row>
    <row r="21" spans="1:13" s="87" customFormat="1" ht="13.35" customHeight="1">
      <c r="A21" s="484" t="s">
        <v>37</v>
      </c>
      <c r="B21" s="495" t="s">
        <v>2248</v>
      </c>
      <c r="C21" s="499">
        <v>2013</v>
      </c>
      <c r="D21" s="423">
        <v>1</v>
      </c>
      <c r="E21" s="424">
        <v>1</v>
      </c>
      <c r="F21" s="433">
        <v>1</v>
      </c>
      <c r="G21" s="425">
        <f t="shared" si="2"/>
        <v>1</v>
      </c>
      <c r="H21" s="436" t="s">
        <v>740</v>
      </c>
      <c r="I21" s="497">
        <v>0</v>
      </c>
      <c r="J21" s="498">
        <f t="shared" si="0"/>
        <v>0</v>
      </c>
      <c r="K21" s="498">
        <f t="shared" si="1"/>
        <v>0</v>
      </c>
      <c r="L21" s="437" t="s">
        <v>2231</v>
      </c>
      <c r="M21" s="468"/>
    </row>
    <row r="22" spans="1:13" s="87" customFormat="1" ht="13.35" customHeight="1">
      <c r="A22" s="484" t="s">
        <v>37</v>
      </c>
      <c r="B22" s="495" t="s">
        <v>2249</v>
      </c>
      <c r="C22" s="499">
        <v>2013</v>
      </c>
      <c r="D22" s="423">
        <v>4</v>
      </c>
      <c r="E22" s="424">
        <v>4</v>
      </c>
      <c r="F22" s="433">
        <v>4</v>
      </c>
      <c r="G22" s="425">
        <f t="shared" si="2"/>
        <v>1</v>
      </c>
      <c r="H22" s="426" t="s">
        <v>38</v>
      </c>
      <c r="I22" s="497">
        <v>2</v>
      </c>
      <c r="J22" s="498">
        <f t="shared" si="0"/>
        <v>0.5</v>
      </c>
      <c r="K22" s="498">
        <f t="shared" si="1"/>
        <v>0.5</v>
      </c>
      <c r="L22" s="437" t="s">
        <v>2231</v>
      </c>
      <c r="M22" s="468"/>
    </row>
    <row r="23" spans="1:13" s="87" customFormat="1" ht="13.35" customHeight="1">
      <c r="A23" s="484" t="s">
        <v>37</v>
      </c>
      <c r="B23" s="495" t="s">
        <v>2250</v>
      </c>
      <c r="C23" s="499">
        <v>2013</v>
      </c>
      <c r="D23" s="423">
        <v>1</v>
      </c>
      <c r="E23" s="424">
        <v>1</v>
      </c>
      <c r="F23" s="433">
        <v>1</v>
      </c>
      <c r="G23" s="425">
        <f t="shared" si="2"/>
        <v>1</v>
      </c>
      <c r="H23" s="436" t="s">
        <v>740</v>
      </c>
      <c r="I23" s="497">
        <v>1</v>
      </c>
      <c r="J23" s="498">
        <f t="shared" si="0"/>
        <v>1</v>
      </c>
      <c r="K23" s="498">
        <f t="shared" si="1"/>
        <v>1</v>
      </c>
      <c r="L23" s="437" t="s">
        <v>2231</v>
      </c>
      <c r="M23" s="468"/>
    </row>
    <row r="24" spans="1:13" s="87" customFormat="1" ht="13.35" customHeight="1">
      <c r="A24" s="484" t="s">
        <v>37</v>
      </c>
      <c r="B24" s="495" t="s">
        <v>2251</v>
      </c>
      <c r="C24" s="499">
        <v>2013</v>
      </c>
      <c r="D24" s="423">
        <v>10</v>
      </c>
      <c r="E24" s="424">
        <v>10</v>
      </c>
      <c r="F24" s="433">
        <v>7</v>
      </c>
      <c r="G24" s="425">
        <f t="shared" si="2"/>
        <v>0.7</v>
      </c>
      <c r="H24" s="426" t="s">
        <v>740</v>
      </c>
      <c r="I24" s="497">
        <v>5</v>
      </c>
      <c r="J24" s="498">
        <f t="shared" si="0"/>
        <v>0.5</v>
      </c>
      <c r="K24" s="498">
        <f t="shared" si="1"/>
        <v>0.7142857142857143</v>
      </c>
      <c r="L24" s="437" t="s">
        <v>2231</v>
      </c>
      <c r="M24" s="468"/>
    </row>
    <row r="25" spans="1:13" s="87" customFormat="1" ht="13.35" customHeight="1">
      <c r="A25" s="484" t="s">
        <v>37</v>
      </c>
      <c r="B25" s="495" t="s">
        <v>2252</v>
      </c>
      <c r="C25" s="499">
        <v>2013</v>
      </c>
      <c r="D25" s="423">
        <v>1118</v>
      </c>
      <c r="E25" s="424">
        <v>1118</v>
      </c>
      <c r="F25" s="433">
        <v>92</v>
      </c>
      <c r="G25" s="425">
        <f t="shared" si="2"/>
        <v>8.2289803220035776E-2</v>
      </c>
      <c r="H25" s="426" t="s">
        <v>740</v>
      </c>
      <c r="I25" s="497">
        <v>46</v>
      </c>
      <c r="J25" s="498">
        <f t="shared" si="0"/>
        <v>4.1144901610017888E-2</v>
      </c>
      <c r="K25" s="498">
        <f t="shared" si="1"/>
        <v>0.5</v>
      </c>
      <c r="L25" s="437" t="s">
        <v>2231</v>
      </c>
      <c r="M25" s="468"/>
    </row>
    <row r="26" spans="1:13" s="87" customFormat="1" ht="13.35" customHeight="1">
      <c r="A26" s="484" t="s">
        <v>37</v>
      </c>
      <c r="B26" s="495" t="s">
        <v>2253</v>
      </c>
      <c r="C26" s="499">
        <v>2013</v>
      </c>
      <c r="D26" s="423">
        <v>6</v>
      </c>
      <c r="E26" s="424">
        <v>6</v>
      </c>
      <c r="F26" s="433">
        <v>4</v>
      </c>
      <c r="G26" s="425">
        <f t="shared" si="2"/>
        <v>0.66666666666666663</v>
      </c>
      <c r="H26" s="426" t="s">
        <v>740</v>
      </c>
      <c r="I26" s="497">
        <v>4</v>
      </c>
      <c r="J26" s="498">
        <f t="shared" si="0"/>
        <v>0.66666666666666663</v>
      </c>
      <c r="K26" s="498">
        <f t="shared" si="1"/>
        <v>1</v>
      </c>
      <c r="L26" s="437" t="s">
        <v>2231</v>
      </c>
      <c r="M26" s="468"/>
    </row>
    <row r="27" spans="1:13" s="87" customFormat="1" ht="13.35" customHeight="1">
      <c r="A27" s="484" t="s">
        <v>37</v>
      </c>
      <c r="B27" s="495" t="s">
        <v>2254</v>
      </c>
      <c r="C27" s="499">
        <v>2013</v>
      </c>
      <c r="D27" s="423">
        <v>3</v>
      </c>
      <c r="E27" s="424">
        <v>3</v>
      </c>
      <c r="F27" s="433">
        <v>2</v>
      </c>
      <c r="G27" s="425">
        <f t="shared" si="2"/>
        <v>0.66666666666666663</v>
      </c>
      <c r="H27" s="426" t="s">
        <v>740</v>
      </c>
      <c r="I27" s="497">
        <v>0</v>
      </c>
      <c r="J27" s="498">
        <f t="shared" si="0"/>
        <v>0</v>
      </c>
      <c r="K27" s="498">
        <f t="shared" si="1"/>
        <v>0</v>
      </c>
      <c r="L27" s="437" t="s">
        <v>2231</v>
      </c>
      <c r="M27" s="468"/>
    </row>
    <row r="28" spans="1:13" s="87" customFormat="1" ht="13.35" customHeight="1">
      <c r="A28" s="484" t="s">
        <v>37</v>
      </c>
      <c r="B28" s="495" t="s">
        <v>2255</v>
      </c>
      <c r="C28" s="499">
        <v>2013</v>
      </c>
      <c r="D28" s="423">
        <v>2</v>
      </c>
      <c r="E28" s="424">
        <v>2</v>
      </c>
      <c r="F28" s="433">
        <v>1</v>
      </c>
      <c r="G28" s="425">
        <f t="shared" si="2"/>
        <v>0.5</v>
      </c>
      <c r="H28" s="426" t="s">
        <v>740</v>
      </c>
      <c r="I28" s="497">
        <v>0</v>
      </c>
      <c r="J28" s="498">
        <f t="shared" si="0"/>
        <v>0</v>
      </c>
      <c r="K28" s="498">
        <f t="shared" si="1"/>
        <v>0</v>
      </c>
      <c r="L28" s="437" t="s">
        <v>2231</v>
      </c>
      <c r="M28" s="468"/>
    </row>
    <row r="29" spans="1:13" s="87" customFormat="1" ht="13.35" customHeight="1">
      <c r="A29" s="484" t="s">
        <v>37</v>
      </c>
      <c r="B29" s="495" t="s">
        <v>2256</v>
      </c>
      <c r="C29" s="499">
        <v>2013</v>
      </c>
      <c r="D29" s="423">
        <v>9</v>
      </c>
      <c r="E29" s="424">
        <v>9</v>
      </c>
      <c r="F29" s="433">
        <v>5</v>
      </c>
      <c r="G29" s="425">
        <f t="shared" si="2"/>
        <v>0.55555555555555558</v>
      </c>
      <c r="H29" s="426" t="s">
        <v>740</v>
      </c>
      <c r="I29" s="497">
        <v>1</v>
      </c>
      <c r="J29" s="498">
        <f t="shared" si="0"/>
        <v>0.1111111111111111</v>
      </c>
      <c r="K29" s="498">
        <f t="shared" si="1"/>
        <v>0.2</v>
      </c>
      <c r="L29" s="437" t="s">
        <v>2231</v>
      </c>
      <c r="M29" s="468"/>
    </row>
    <row r="30" spans="1:13" s="87" customFormat="1" ht="13.35" customHeight="1">
      <c r="A30" s="484" t="s">
        <v>37</v>
      </c>
      <c r="B30" s="495" t="s">
        <v>2257</v>
      </c>
      <c r="C30" s="499">
        <v>2013</v>
      </c>
      <c r="D30" s="423">
        <v>8</v>
      </c>
      <c r="E30" s="424">
        <v>8</v>
      </c>
      <c r="F30" s="433">
        <v>7</v>
      </c>
      <c r="G30" s="425">
        <f t="shared" si="2"/>
        <v>0.875</v>
      </c>
      <c r="H30" s="426" t="s">
        <v>740</v>
      </c>
      <c r="I30" s="497">
        <v>5</v>
      </c>
      <c r="J30" s="498">
        <f t="shared" si="0"/>
        <v>0.625</v>
      </c>
      <c r="K30" s="498">
        <f t="shared" si="1"/>
        <v>0.7142857142857143</v>
      </c>
      <c r="L30" s="437" t="s">
        <v>2231</v>
      </c>
      <c r="M30" s="468"/>
    </row>
    <row r="31" spans="1:13" s="87" customFormat="1" ht="13.35" customHeight="1">
      <c r="A31" s="484" t="s">
        <v>37</v>
      </c>
      <c r="B31" s="495" t="s">
        <v>2258</v>
      </c>
      <c r="C31" s="499">
        <v>2013</v>
      </c>
      <c r="D31" s="423">
        <v>3</v>
      </c>
      <c r="E31" s="424">
        <v>3</v>
      </c>
      <c r="F31" s="433">
        <v>3</v>
      </c>
      <c r="G31" s="425">
        <f t="shared" si="2"/>
        <v>1</v>
      </c>
      <c r="H31" s="426" t="s">
        <v>38</v>
      </c>
      <c r="I31" s="497">
        <v>2</v>
      </c>
      <c r="J31" s="498">
        <f t="shared" si="0"/>
        <v>0.66666666666666663</v>
      </c>
      <c r="K31" s="498">
        <f t="shared" si="1"/>
        <v>0.66666666666666663</v>
      </c>
      <c r="L31" s="437" t="s">
        <v>2231</v>
      </c>
      <c r="M31" s="468"/>
    </row>
    <row r="32" spans="1:13" s="87" customFormat="1" ht="13.35" customHeight="1">
      <c r="A32" s="484" t="s">
        <v>37</v>
      </c>
      <c r="B32" s="495" t="s">
        <v>2259</v>
      </c>
      <c r="C32" s="499">
        <v>2013</v>
      </c>
      <c r="D32" s="423">
        <v>1</v>
      </c>
      <c r="E32" s="424">
        <v>1</v>
      </c>
      <c r="F32" s="433">
        <v>1</v>
      </c>
      <c r="G32" s="425">
        <f>F5/E5</f>
        <v>1</v>
      </c>
      <c r="H32" s="436" t="s">
        <v>38</v>
      </c>
      <c r="I32" s="497">
        <v>0</v>
      </c>
      <c r="J32" s="498">
        <f t="shared" si="0"/>
        <v>0</v>
      </c>
      <c r="K32" s="498">
        <f t="shared" si="1"/>
        <v>0</v>
      </c>
      <c r="L32" s="437" t="s">
        <v>2231</v>
      </c>
      <c r="M32" s="468"/>
    </row>
    <row r="33" spans="1:13" s="87" customFormat="1" ht="13.35" customHeight="1">
      <c r="A33" s="484" t="s">
        <v>37</v>
      </c>
      <c r="B33" s="495" t="s">
        <v>2260</v>
      </c>
      <c r="C33" s="499">
        <v>2013</v>
      </c>
      <c r="D33" s="423">
        <v>2</v>
      </c>
      <c r="E33" s="424">
        <v>2</v>
      </c>
      <c r="F33" s="433">
        <v>2</v>
      </c>
      <c r="G33" s="425">
        <f t="shared" ref="G33" si="3">F32/E32</f>
        <v>1</v>
      </c>
      <c r="H33" s="426" t="s">
        <v>38</v>
      </c>
      <c r="I33" s="497">
        <v>2</v>
      </c>
      <c r="J33" s="498">
        <f t="shared" si="0"/>
        <v>1</v>
      </c>
      <c r="K33" s="498">
        <f t="shared" si="1"/>
        <v>1</v>
      </c>
      <c r="L33" s="437" t="s">
        <v>2231</v>
      </c>
      <c r="M33" s="470"/>
    </row>
    <row r="34" spans="1:13">
      <c r="A34" s="108" t="s">
        <v>246</v>
      </c>
      <c r="B34" s="22"/>
      <c r="C34" s="192"/>
      <c r="D34" s="108"/>
      <c r="E34" s="108"/>
      <c r="F34" s="108"/>
      <c r="G34" s="192"/>
      <c r="H34" s="108"/>
      <c r="I34" s="46"/>
      <c r="J34" s="192"/>
      <c r="K34" s="22"/>
      <c r="L34" s="33"/>
      <c r="M34" s="141"/>
    </row>
    <row r="35" spans="1:13" s="91" customFormat="1">
      <c r="A35" s="108" t="s">
        <v>231</v>
      </c>
      <c r="B35"/>
      <c r="M35" s="141"/>
    </row>
    <row r="36" spans="1:13" s="91" customFormat="1" ht="15" customHeight="1">
      <c r="A36" s="108" t="s">
        <v>250</v>
      </c>
      <c r="B36"/>
      <c r="C36" s="109"/>
      <c r="D36" s="109"/>
      <c r="E36" s="109"/>
      <c r="F36" s="109"/>
      <c r="G36" s="109"/>
      <c r="H36" s="109"/>
      <c r="I36" s="109"/>
      <c r="J36" s="109"/>
    </row>
  </sheetData>
  <pageMargins left="0.70866141732283472" right="0.70866141732283472" top="0.78740157480314965" bottom="0.78740157480314965" header="0.51181102362204722" footer="0.51181102362204722"/>
  <pageSetup paperSize="9" scale="71" firstPageNumber="0" orientation="landscape" horizontalDpi="300" verticalDpi="300"/>
  <headerFooter alignWithMargins="0"/>
  <extLst>
    <ext xmlns:mx="http://schemas.microsoft.com/office/mac/excel/2008/main" uri="{64002731-A6B0-56B0-2670-7721B7C09600}">
      <mx:PLV Mode="0" OnePage="0" WScale="0"/>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enableFormatConditionsCalculation="0">
    <pageSetUpPr fitToPage="1"/>
  </sheetPr>
  <dimension ref="A1:J492"/>
  <sheetViews>
    <sheetView zoomScale="80" zoomScaleNormal="80" zoomScaleSheetLayoutView="100" zoomScalePageLayoutView="80" workbookViewId="0">
      <selection activeCell="N4" sqref="N4"/>
    </sheetView>
  </sheetViews>
  <sheetFormatPr defaultColWidth="11.42578125" defaultRowHeight="12.75"/>
  <cols>
    <col min="1" max="1" width="7.85546875" style="91" customWidth="1"/>
    <col min="2" max="2" width="19.42578125" style="91" customWidth="1"/>
    <col min="3" max="3" width="12.42578125" style="91" customWidth="1"/>
    <col min="4" max="4" width="17.85546875" style="91" customWidth="1"/>
    <col min="5" max="6" width="19.85546875" style="91" customWidth="1"/>
    <col min="7" max="7" width="17.85546875" style="91" customWidth="1"/>
    <col min="8" max="8" width="29.28515625" style="91" customWidth="1"/>
    <col min="9" max="9" width="12.28515625" bestFit="1" customWidth="1"/>
  </cols>
  <sheetData>
    <row r="1" spans="1:9" ht="18.600000000000001" customHeight="1" thickBot="1">
      <c r="A1" s="132" t="s">
        <v>156</v>
      </c>
      <c r="B1" s="132"/>
      <c r="C1" s="132"/>
      <c r="D1" s="132"/>
      <c r="E1" s="132"/>
      <c r="F1" s="132"/>
      <c r="G1" s="132"/>
      <c r="H1" s="248" t="s">
        <v>0</v>
      </c>
      <c r="I1" s="249" t="s">
        <v>425</v>
      </c>
    </row>
    <row r="2" spans="1:9" ht="20.100000000000001" customHeight="1" thickBot="1">
      <c r="A2" s="132"/>
      <c r="B2" s="132"/>
      <c r="C2" s="132"/>
      <c r="D2" s="132"/>
      <c r="E2" s="132"/>
      <c r="F2" s="132"/>
      <c r="G2" s="132"/>
      <c r="H2" s="258" t="s">
        <v>241</v>
      </c>
      <c r="I2" s="250">
        <v>2014</v>
      </c>
    </row>
    <row r="3" spans="1:9" ht="63" customHeight="1" thickBot="1">
      <c r="A3" s="203" t="s">
        <v>1</v>
      </c>
      <c r="B3" s="204" t="s">
        <v>157</v>
      </c>
      <c r="C3" s="204" t="s">
        <v>202</v>
      </c>
      <c r="D3" s="204" t="s">
        <v>49</v>
      </c>
      <c r="E3" s="204" t="s">
        <v>203</v>
      </c>
      <c r="F3" s="515" t="s">
        <v>212</v>
      </c>
      <c r="G3" s="515" t="s">
        <v>204</v>
      </c>
      <c r="H3" s="204" t="s">
        <v>232</v>
      </c>
      <c r="I3" s="205" t="s">
        <v>292</v>
      </c>
    </row>
    <row r="4" spans="1:9" ht="25.35" customHeight="1">
      <c r="A4" s="484" t="s">
        <v>37</v>
      </c>
      <c r="B4" s="503" t="s">
        <v>2261</v>
      </c>
      <c r="C4" s="504" t="s">
        <v>2230</v>
      </c>
      <c r="D4" s="504" t="s">
        <v>2181</v>
      </c>
      <c r="E4" s="505" t="s">
        <v>38</v>
      </c>
      <c r="F4" s="514">
        <v>1</v>
      </c>
      <c r="G4" s="514">
        <v>1</v>
      </c>
      <c r="H4" s="507" t="s">
        <v>2229</v>
      </c>
      <c r="I4" s="508"/>
    </row>
    <row r="5" spans="1:9" ht="25.35" customHeight="1">
      <c r="A5" s="484" t="s">
        <v>37</v>
      </c>
      <c r="B5" s="503" t="s">
        <v>2261</v>
      </c>
      <c r="C5" s="504" t="s">
        <v>2230</v>
      </c>
      <c r="D5" s="504" t="s">
        <v>2181</v>
      </c>
      <c r="E5" s="505" t="s">
        <v>38</v>
      </c>
      <c r="F5" s="506">
        <v>0.375</v>
      </c>
      <c r="G5" s="506">
        <v>0.75</v>
      </c>
      <c r="H5" s="507" t="s">
        <v>2232</v>
      </c>
      <c r="I5" s="206"/>
    </row>
    <row r="6" spans="1:9" ht="25.35" customHeight="1">
      <c r="A6" s="484" t="s">
        <v>37</v>
      </c>
      <c r="B6" s="503" t="s">
        <v>2261</v>
      </c>
      <c r="C6" s="504" t="s">
        <v>2230</v>
      </c>
      <c r="D6" s="504" t="s">
        <v>2181</v>
      </c>
      <c r="E6" s="505" t="s">
        <v>740</v>
      </c>
      <c r="F6" s="506">
        <v>0</v>
      </c>
      <c r="G6" s="506">
        <v>0</v>
      </c>
      <c r="H6" s="507" t="s">
        <v>2233</v>
      </c>
      <c r="I6" s="206"/>
    </row>
    <row r="7" spans="1:9" ht="25.35" customHeight="1">
      <c r="A7" s="484" t="s">
        <v>37</v>
      </c>
      <c r="B7" s="503" t="s">
        <v>2261</v>
      </c>
      <c r="C7" s="504" t="s">
        <v>2230</v>
      </c>
      <c r="D7" s="504" t="s">
        <v>2181</v>
      </c>
      <c r="E7" s="505" t="s">
        <v>740</v>
      </c>
      <c r="F7" s="506">
        <v>0.2</v>
      </c>
      <c r="G7" s="506">
        <v>1</v>
      </c>
      <c r="H7" s="507" t="s">
        <v>2234</v>
      </c>
      <c r="I7" s="206"/>
    </row>
    <row r="8" spans="1:9" ht="25.35" customHeight="1">
      <c r="A8" s="484" t="s">
        <v>37</v>
      </c>
      <c r="B8" s="503" t="s">
        <v>2261</v>
      </c>
      <c r="C8" s="504" t="s">
        <v>2230</v>
      </c>
      <c r="D8" s="504" t="s">
        <v>2181</v>
      </c>
      <c r="E8" s="505" t="s">
        <v>740</v>
      </c>
      <c r="F8" s="506">
        <v>0.18367346938775511</v>
      </c>
      <c r="G8" s="506">
        <v>0.81818181818181823</v>
      </c>
      <c r="H8" s="507" t="s">
        <v>2235</v>
      </c>
      <c r="I8" s="206"/>
    </row>
    <row r="9" spans="1:9" ht="25.35" customHeight="1">
      <c r="A9" s="484" t="s">
        <v>37</v>
      </c>
      <c r="B9" s="503" t="s">
        <v>2261</v>
      </c>
      <c r="C9" s="504" t="s">
        <v>2230</v>
      </c>
      <c r="D9" s="504" t="s">
        <v>2181</v>
      </c>
      <c r="E9" s="505" t="s">
        <v>38</v>
      </c>
      <c r="F9" s="506">
        <v>1</v>
      </c>
      <c r="G9" s="506">
        <v>1</v>
      </c>
      <c r="H9" s="507" t="s">
        <v>2236</v>
      </c>
      <c r="I9" s="206"/>
    </row>
    <row r="10" spans="1:9" ht="25.35" customHeight="1">
      <c r="A10" s="484" t="s">
        <v>37</v>
      </c>
      <c r="B10" s="503" t="s">
        <v>2261</v>
      </c>
      <c r="C10" s="504" t="s">
        <v>2230</v>
      </c>
      <c r="D10" s="504" t="s">
        <v>2181</v>
      </c>
      <c r="E10" s="505" t="s">
        <v>38</v>
      </c>
      <c r="F10" s="506">
        <v>0.52380952380952384</v>
      </c>
      <c r="G10" s="506">
        <v>0.52380952380952384</v>
      </c>
      <c r="H10" s="507" t="s">
        <v>2237</v>
      </c>
      <c r="I10" s="206"/>
    </row>
    <row r="11" spans="1:9" ht="25.35" customHeight="1">
      <c r="A11" s="484" t="s">
        <v>37</v>
      </c>
      <c r="B11" s="503" t="s">
        <v>2261</v>
      </c>
      <c r="C11" s="504" t="s">
        <v>2230</v>
      </c>
      <c r="D11" s="504" t="s">
        <v>2181</v>
      </c>
      <c r="E11" s="505" t="s">
        <v>38</v>
      </c>
      <c r="F11" s="506">
        <v>0.75</v>
      </c>
      <c r="G11" s="506">
        <v>0.75</v>
      </c>
      <c r="H11" s="507" t="s">
        <v>2238</v>
      </c>
      <c r="I11" s="206"/>
    </row>
    <row r="12" spans="1:9" ht="25.35" customHeight="1">
      <c r="A12" s="484" t="s">
        <v>37</v>
      </c>
      <c r="B12" s="503" t="s">
        <v>2261</v>
      </c>
      <c r="C12" s="504" t="s">
        <v>2230</v>
      </c>
      <c r="D12" s="504" t="s">
        <v>2181</v>
      </c>
      <c r="E12" s="505" t="s">
        <v>740</v>
      </c>
      <c r="F12" s="506">
        <v>0.97368421052631582</v>
      </c>
      <c r="G12" s="506">
        <v>1</v>
      </c>
      <c r="H12" s="507" t="s">
        <v>2239</v>
      </c>
      <c r="I12" s="206"/>
    </row>
    <row r="13" spans="1:9" ht="25.35" customHeight="1">
      <c r="A13" s="484" t="s">
        <v>37</v>
      </c>
      <c r="B13" s="503" t="s">
        <v>2261</v>
      </c>
      <c r="C13" s="504" t="s">
        <v>2230</v>
      </c>
      <c r="D13" s="504" t="s">
        <v>2181</v>
      </c>
      <c r="E13" s="505" t="s">
        <v>740</v>
      </c>
      <c r="F13" s="506">
        <v>0.1111111111111111</v>
      </c>
      <c r="G13" s="506">
        <v>0.42857142857142855</v>
      </c>
      <c r="H13" s="507" t="s">
        <v>2240</v>
      </c>
      <c r="I13" s="206"/>
    </row>
    <row r="14" spans="1:9" ht="25.35" customHeight="1">
      <c r="A14" s="484" t="s">
        <v>37</v>
      </c>
      <c r="B14" s="503" t="s">
        <v>2261</v>
      </c>
      <c r="C14" s="504" t="s">
        <v>2230</v>
      </c>
      <c r="D14" s="504" t="s">
        <v>2181</v>
      </c>
      <c r="E14" s="505" t="s">
        <v>740</v>
      </c>
      <c r="F14" s="506">
        <v>0.66666666666666663</v>
      </c>
      <c r="G14" s="506">
        <v>1</v>
      </c>
      <c r="H14" s="507" t="s">
        <v>2241</v>
      </c>
      <c r="I14" s="206"/>
    </row>
    <row r="15" spans="1:9" ht="25.35" customHeight="1">
      <c r="A15" s="484" t="s">
        <v>37</v>
      </c>
      <c r="B15" s="503" t="s">
        <v>2261</v>
      </c>
      <c r="C15" s="504" t="s">
        <v>2230</v>
      </c>
      <c r="D15" s="504" t="s">
        <v>2181</v>
      </c>
      <c r="E15" s="505" t="s">
        <v>740</v>
      </c>
      <c r="F15" s="506">
        <v>0.35714285714285715</v>
      </c>
      <c r="G15" s="506">
        <v>0.38461538461538464</v>
      </c>
      <c r="H15" s="507" t="s">
        <v>2242</v>
      </c>
      <c r="I15" s="206"/>
    </row>
    <row r="16" spans="1:9" ht="25.35" customHeight="1">
      <c r="A16" s="484" t="s">
        <v>37</v>
      </c>
      <c r="B16" s="503" t="s">
        <v>2261</v>
      </c>
      <c r="C16" s="504" t="s">
        <v>2230</v>
      </c>
      <c r="D16" s="504" t="s">
        <v>2181</v>
      </c>
      <c r="E16" s="505" t="s">
        <v>740</v>
      </c>
      <c r="F16" s="506">
        <v>0.26315789473684209</v>
      </c>
      <c r="G16" s="506">
        <v>0.83333333333333337</v>
      </c>
      <c r="H16" s="507" t="s">
        <v>2243</v>
      </c>
      <c r="I16" s="206"/>
    </row>
    <row r="17" spans="1:9" ht="25.35" customHeight="1">
      <c r="A17" s="484" t="s">
        <v>37</v>
      </c>
      <c r="B17" s="503" t="s">
        <v>2261</v>
      </c>
      <c r="C17" s="504" t="s">
        <v>2230</v>
      </c>
      <c r="D17" s="504" t="s">
        <v>2181</v>
      </c>
      <c r="E17" s="505" t="s">
        <v>740</v>
      </c>
      <c r="F17" s="506">
        <v>2.2902869757174392E-2</v>
      </c>
      <c r="G17" s="506">
        <v>0.83838383838383834</v>
      </c>
      <c r="H17" s="507" t="s">
        <v>2244</v>
      </c>
      <c r="I17" s="206"/>
    </row>
    <row r="18" spans="1:9" ht="25.35" customHeight="1">
      <c r="A18" s="484" t="s">
        <v>37</v>
      </c>
      <c r="B18" s="503" t="s">
        <v>2261</v>
      </c>
      <c r="C18" s="504" t="s">
        <v>2230</v>
      </c>
      <c r="D18" s="504" t="s">
        <v>2181</v>
      </c>
      <c r="E18" s="505" t="s">
        <v>740</v>
      </c>
      <c r="F18" s="506">
        <v>0.25</v>
      </c>
      <c r="G18" s="506">
        <v>1</v>
      </c>
      <c r="H18" s="507" t="s">
        <v>2245</v>
      </c>
      <c r="I18" s="206"/>
    </row>
    <row r="19" spans="1:9" ht="25.35" customHeight="1">
      <c r="A19" s="484" t="s">
        <v>37</v>
      </c>
      <c r="B19" s="503" t="s">
        <v>2261</v>
      </c>
      <c r="C19" s="504" t="s">
        <v>2230</v>
      </c>
      <c r="D19" s="504" t="s">
        <v>2181</v>
      </c>
      <c r="E19" s="505" t="s">
        <v>38</v>
      </c>
      <c r="F19" s="506">
        <v>1</v>
      </c>
      <c r="G19" s="506">
        <v>1</v>
      </c>
      <c r="H19" s="507" t="s">
        <v>2246</v>
      </c>
      <c r="I19" s="206"/>
    </row>
    <row r="20" spans="1:9" ht="25.35" customHeight="1">
      <c r="A20" s="484" t="s">
        <v>37</v>
      </c>
      <c r="B20" s="503" t="s">
        <v>2261</v>
      </c>
      <c r="C20" s="504" t="s">
        <v>2230</v>
      </c>
      <c r="D20" s="504" t="s">
        <v>2181</v>
      </c>
      <c r="E20" s="505" t="s">
        <v>740</v>
      </c>
      <c r="F20" s="506">
        <v>4.3749999999999997E-2</v>
      </c>
      <c r="G20" s="506">
        <v>1</v>
      </c>
      <c r="H20" s="507" t="s">
        <v>2247</v>
      </c>
      <c r="I20" s="206"/>
    </row>
    <row r="21" spans="1:9" ht="25.35" customHeight="1">
      <c r="A21" s="484" t="s">
        <v>37</v>
      </c>
      <c r="B21" s="503" t="s">
        <v>2261</v>
      </c>
      <c r="C21" s="504" t="s">
        <v>2230</v>
      </c>
      <c r="D21" s="504" t="s">
        <v>2181</v>
      </c>
      <c r="E21" s="505" t="s">
        <v>740</v>
      </c>
      <c r="F21" s="506">
        <v>0</v>
      </c>
      <c r="G21" s="506">
        <v>0</v>
      </c>
      <c r="H21" s="507" t="s">
        <v>2248</v>
      </c>
      <c r="I21" s="206"/>
    </row>
    <row r="22" spans="1:9" ht="25.35" customHeight="1">
      <c r="A22" s="484" t="s">
        <v>37</v>
      </c>
      <c r="B22" s="503" t="s">
        <v>2261</v>
      </c>
      <c r="C22" s="504" t="s">
        <v>2230</v>
      </c>
      <c r="D22" s="504" t="s">
        <v>2181</v>
      </c>
      <c r="E22" s="505" t="s">
        <v>38</v>
      </c>
      <c r="F22" s="506">
        <v>0.5</v>
      </c>
      <c r="G22" s="506">
        <v>0.5</v>
      </c>
      <c r="H22" s="507" t="s">
        <v>2249</v>
      </c>
      <c r="I22" s="206"/>
    </row>
    <row r="23" spans="1:9" ht="25.35" customHeight="1">
      <c r="A23" s="484" t="s">
        <v>37</v>
      </c>
      <c r="B23" s="503" t="s">
        <v>2261</v>
      </c>
      <c r="C23" s="504" t="s">
        <v>2230</v>
      </c>
      <c r="D23" s="504" t="s">
        <v>2181</v>
      </c>
      <c r="E23" s="505" t="s">
        <v>740</v>
      </c>
      <c r="F23" s="506">
        <v>1</v>
      </c>
      <c r="G23" s="506">
        <v>1</v>
      </c>
      <c r="H23" s="507" t="s">
        <v>2250</v>
      </c>
      <c r="I23" s="206"/>
    </row>
    <row r="24" spans="1:9" ht="25.35" customHeight="1">
      <c r="A24" s="484" t="s">
        <v>37</v>
      </c>
      <c r="B24" s="503" t="s">
        <v>2261</v>
      </c>
      <c r="C24" s="504" t="s">
        <v>2230</v>
      </c>
      <c r="D24" s="504" t="s">
        <v>2181</v>
      </c>
      <c r="E24" s="505" t="s">
        <v>740</v>
      </c>
      <c r="F24" s="506">
        <v>0.5</v>
      </c>
      <c r="G24" s="506">
        <v>0.7142857142857143</v>
      </c>
      <c r="H24" s="507" t="s">
        <v>2251</v>
      </c>
      <c r="I24" s="206"/>
    </row>
    <row r="25" spans="1:9" ht="25.35" customHeight="1">
      <c r="A25" s="484" t="s">
        <v>37</v>
      </c>
      <c r="B25" s="503" t="s">
        <v>2261</v>
      </c>
      <c r="C25" s="504" t="s">
        <v>2230</v>
      </c>
      <c r="D25" s="504" t="s">
        <v>2181</v>
      </c>
      <c r="E25" s="505" t="s">
        <v>740</v>
      </c>
      <c r="F25" s="506">
        <v>4.1144901610017888E-2</v>
      </c>
      <c r="G25" s="506">
        <v>0.5</v>
      </c>
      <c r="H25" s="507" t="s">
        <v>2252</v>
      </c>
      <c r="I25" s="206"/>
    </row>
    <row r="26" spans="1:9" ht="35.450000000000003" customHeight="1">
      <c r="A26" s="484" t="s">
        <v>37</v>
      </c>
      <c r="B26" s="503" t="s">
        <v>2261</v>
      </c>
      <c r="C26" s="504" t="s">
        <v>2230</v>
      </c>
      <c r="D26" s="504" t="s">
        <v>2181</v>
      </c>
      <c r="E26" s="496" t="s">
        <v>740</v>
      </c>
      <c r="F26" s="506">
        <v>0.66666666666666663</v>
      </c>
      <c r="G26" s="506">
        <v>1</v>
      </c>
      <c r="H26" s="509" t="s">
        <v>2253</v>
      </c>
      <c r="I26" s="206"/>
    </row>
    <row r="27" spans="1:9" ht="30" customHeight="1">
      <c r="A27" s="484" t="s">
        <v>37</v>
      </c>
      <c r="B27" s="503" t="s">
        <v>2261</v>
      </c>
      <c r="C27" s="504" t="s">
        <v>2230</v>
      </c>
      <c r="D27" s="504" t="s">
        <v>2181</v>
      </c>
      <c r="E27" s="496" t="s">
        <v>740</v>
      </c>
      <c r="F27" s="506">
        <v>0</v>
      </c>
      <c r="G27" s="506">
        <v>0</v>
      </c>
      <c r="H27" s="509" t="s">
        <v>2254</v>
      </c>
      <c r="I27" s="206"/>
    </row>
    <row r="28" spans="1:9" ht="30.6" customHeight="1">
      <c r="A28" s="484" t="s">
        <v>37</v>
      </c>
      <c r="B28" s="503" t="s">
        <v>2261</v>
      </c>
      <c r="C28" s="504" t="s">
        <v>2230</v>
      </c>
      <c r="D28" s="504" t="s">
        <v>2181</v>
      </c>
      <c r="E28" s="496" t="s">
        <v>740</v>
      </c>
      <c r="F28" s="506">
        <v>0</v>
      </c>
      <c r="G28" s="506">
        <v>0</v>
      </c>
      <c r="H28" s="509" t="s">
        <v>2255</v>
      </c>
      <c r="I28" s="207"/>
    </row>
    <row r="29" spans="1:9" ht="25.5">
      <c r="A29" s="484" t="s">
        <v>37</v>
      </c>
      <c r="B29" s="503" t="s">
        <v>2261</v>
      </c>
      <c r="C29" s="504" t="s">
        <v>2230</v>
      </c>
      <c r="D29" s="504" t="s">
        <v>2181</v>
      </c>
      <c r="E29" s="496" t="s">
        <v>740</v>
      </c>
      <c r="F29" s="506">
        <v>0.1111111111111111</v>
      </c>
      <c r="G29" s="506">
        <v>0.2</v>
      </c>
      <c r="H29" s="509" t="s">
        <v>2256</v>
      </c>
      <c r="I29" s="207"/>
    </row>
    <row r="30" spans="1:9">
      <c r="A30" s="484" t="s">
        <v>37</v>
      </c>
      <c r="B30" s="503" t="s">
        <v>2261</v>
      </c>
      <c r="C30" s="504" t="s">
        <v>2230</v>
      </c>
      <c r="D30" s="504" t="s">
        <v>2181</v>
      </c>
      <c r="E30" s="496" t="s">
        <v>740</v>
      </c>
      <c r="F30" s="506">
        <v>0.625</v>
      </c>
      <c r="G30" s="506">
        <v>0.7142857142857143</v>
      </c>
      <c r="H30" s="507" t="s">
        <v>2257</v>
      </c>
      <c r="I30" s="207"/>
    </row>
    <row r="31" spans="1:9">
      <c r="A31" s="484" t="s">
        <v>37</v>
      </c>
      <c r="B31" s="503" t="s">
        <v>2261</v>
      </c>
      <c r="C31" s="504" t="s">
        <v>2230</v>
      </c>
      <c r="D31" s="504" t="s">
        <v>2181</v>
      </c>
      <c r="E31" s="496" t="s">
        <v>38</v>
      </c>
      <c r="F31" s="506">
        <v>0.66666666666666663</v>
      </c>
      <c r="G31" s="506">
        <v>0.66666666666666663</v>
      </c>
      <c r="H31" s="507" t="s">
        <v>2258</v>
      </c>
      <c r="I31" s="207"/>
    </row>
    <row r="32" spans="1:9">
      <c r="A32" s="484" t="s">
        <v>37</v>
      </c>
      <c r="B32" s="503" t="s">
        <v>2261</v>
      </c>
      <c r="C32" s="504" t="s">
        <v>2230</v>
      </c>
      <c r="D32" s="504" t="s">
        <v>2181</v>
      </c>
      <c r="E32" s="496" t="s">
        <v>38</v>
      </c>
      <c r="F32" s="506">
        <v>0</v>
      </c>
      <c r="G32" s="506">
        <v>0</v>
      </c>
      <c r="H32" s="507" t="s">
        <v>2259</v>
      </c>
      <c r="I32" s="207"/>
    </row>
    <row r="33" spans="1:9">
      <c r="A33" s="484" t="s">
        <v>37</v>
      </c>
      <c r="B33" s="503" t="s">
        <v>2261</v>
      </c>
      <c r="C33" s="504" t="s">
        <v>2230</v>
      </c>
      <c r="D33" s="504" t="s">
        <v>2181</v>
      </c>
      <c r="E33" s="496" t="s">
        <v>38</v>
      </c>
      <c r="F33" s="506">
        <v>1</v>
      </c>
      <c r="G33" s="506">
        <v>1</v>
      </c>
      <c r="H33" s="507" t="s">
        <v>2260</v>
      </c>
      <c r="I33" s="207"/>
    </row>
    <row r="34" spans="1:9" ht="25.35" customHeight="1">
      <c r="A34" s="484" t="s">
        <v>37</v>
      </c>
      <c r="B34" s="503" t="s">
        <v>2262</v>
      </c>
      <c r="C34" s="504" t="s">
        <v>2230</v>
      </c>
      <c r="D34" s="504" t="s">
        <v>2181</v>
      </c>
      <c r="E34" s="505" t="s">
        <v>38</v>
      </c>
      <c r="F34" s="506">
        <v>1</v>
      </c>
      <c r="G34" s="506">
        <v>1</v>
      </c>
      <c r="H34" s="507" t="s">
        <v>2229</v>
      </c>
      <c r="I34" s="508"/>
    </row>
    <row r="35" spans="1:9" ht="25.35" customHeight="1">
      <c r="A35" s="484" t="s">
        <v>37</v>
      </c>
      <c r="B35" s="503" t="s">
        <v>2262</v>
      </c>
      <c r="C35" s="504" t="s">
        <v>2230</v>
      </c>
      <c r="D35" s="504" t="s">
        <v>2181</v>
      </c>
      <c r="E35" s="505" t="s">
        <v>38</v>
      </c>
      <c r="F35" s="506">
        <v>0.375</v>
      </c>
      <c r="G35" s="506">
        <v>0.75</v>
      </c>
      <c r="H35" s="507" t="s">
        <v>2232</v>
      </c>
      <c r="I35" s="206"/>
    </row>
    <row r="36" spans="1:9" ht="25.35" customHeight="1">
      <c r="A36" s="484" t="s">
        <v>37</v>
      </c>
      <c r="B36" s="503" t="s">
        <v>2262</v>
      </c>
      <c r="C36" s="504" t="s">
        <v>2230</v>
      </c>
      <c r="D36" s="504" t="s">
        <v>2181</v>
      </c>
      <c r="E36" s="505" t="s">
        <v>740</v>
      </c>
      <c r="F36" s="506">
        <v>0</v>
      </c>
      <c r="G36" s="506">
        <v>0</v>
      </c>
      <c r="H36" s="507" t="s">
        <v>2233</v>
      </c>
      <c r="I36" s="206"/>
    </row>
    <row r="37" spans="1:9" ht="25.35" customHeight="1">
      <c r="A37" s="484" t="s">
        <v>37</v>
      </c>
      <c r="B37" s="503" t="s">
        <v>2262</v>
      </c>
      <c r="C37" s="504" t="s">
        <v>2230</v>
      </c>
      <c r="D37" s="504" t="s">
        <v>2181</v>
      </c>
      <c r="E37" s="505" t="s">
        <v>740</v>
      </c>
      <c r="F37" s="506">
        <v>0.2</v>
      </c>
      <c r="G37" s="506">
        <v>1</v>
      </c>
      <c r="H37" s="507" t="s">
        <v>2234</v>
      </c>
      <c r="I37" s="206"/>
    </row>
    <row r="38" spans="1:9" ht="25.35" customHeight="1">
      <c r="A38" s="484" t="s">
        <v>37</v>
      </c>
      <c r="B38" s="503" t="s">
        <v>2262</v>
      </c>
      <c r="C38" s="504" t="s">
        <v>2230</v>
      </c>
      <c r="D38" s="504" t="s">
        <v>2181</v>
      </c>
      <c r="E38" s="505" t="s">
        <v>740</v>
      </c>
      <c r="F38" s="506">
        <v>0.18367346938775511</v>
      </c>
      <c r="G38" s="506">
        <v>0.81818181818181823</v>
      </c>
      <c r="H38" s="507" t="s">
        <v>2235</v>
      </c>
      <c r="I38" s="206"/>
    </row>
    <row r="39" spans="1:9" ht="25.35" customHeight="1">
      <c r="A39" s="484" t="s">
        <v>37</v>
      </c>
      <c r="B39" s="503" t="s">
        <v>2262</v>
      </c>
      <c r="C39" s="504" t="s">
        <v>2230</v>
      </c>
      <c r="D39" s="504" t="s">
        <v>2181</v>
      </c>
      <c r="E39" s="505" t="s">
        <v>38</v>
      </c>
      <c r="F39" s="506">
        <v>1</v>
      </c>
      <c r="G39" s="506">
        <v>1</v>
      </c>
      <c r="H39" s="507" t="s">
        <v>2236</v>
      </c>
      <c r="I39" s="206"/>
    </row>
    <row r="40" spans="1:9" ht="25.35" customHeight="1">
      <c r="A40" s="484" t="s">
        <v>37</v>
      </c>
      <c r="B40" s="503" t="s">
        <v>2262</v>
      </c>
      <c r="C40" s="504" t="s">
        <v>2230</v>
      </c>
      <c r="D40" s="504" t="s">
        <v>2181</v>
      </c>
      <c r="E40" s="505" t="s">
        <v>38</v>
      </c>
      <c r="F40" s="506">
        <v>0.52380952380952384</v>
      </c>
      <c r="G40" s="506">
        <v>0.52380952380952384</v>
      </c>
      <c r="H40" s="507" t="s">
        <v>2237</v>
      </c>
      <c r="I40" s="206"/>
    </row>
    <row r="41" spans="1:9" ht="25.35" customHeight="1">
      <c r="A41" s="484" t="s">
        <v>37</v>
      </c>
      <c r="B41" s="503" t="s">
        <v>2262</v>
      </c>
      <c r="C41" s="504" t="s">
        <v>2230</v>
      </c>
      <c r="D41" s="504" t="s">
        <v>2181</v>
      </c>
      <c r="E41" s="505" t="s">
        <v>38</v>
      </c>
      <c r="F41" s="506">
        <v>0.75</v>
      </c>
      <c r="G41" s="506">
        <v>0.75</v>
      </c>
      <c r="H41" s="507" t="s">
        <v>2238</v>
      </c>
      <c r="I41" s="206"/>
    </row>
    <row r="42" spans="1:9" ht="25.35" customHeight="1">
      <c r="A42" s="484" t="s">
        <v>37</v>
      </c>
      <c r="B42" s="503" t="s">
        <v>2262</v>
      </c>
      <c r="C42" s="504" t="s">
        <v>2230</v>
      </c>
      <c r="D42" s="504" t="s">
        <v>2181</v>
      </c>
      <c r="E42" s="505" t="s">
        <v>740</v>
      </c>
      <c r="F42" s="506">
        <v>0.97368421052631582</v>
      </c>
      <c r="G42" s="506">
        <v>1</v>
      </c>
      <c r="H42" s="507" t="s">
        <v>2239</v>
      </c>
      <c r="I42" s="206"/>
    </row>
    <row r="43" spans="1:9" ht="25.35" customHeight="1">
      <c r="A43" s="484" t="s">
        <v>37</v>
      </c>
      <c r="B43" s="503" t="s">
        <v>2262</v>
      </c>
      <c r="C43" s="504" t="s">
        <v>2230</v>
      </c>
      <c r="D43" s="504" t="s">
        <v>2181</v>
      </c>
      <c r="E43" s="505" t="s">
        <v>740</v>
      </c>
      <c r="F43" s="506">
        <v>0.1111111111111111</v>
      </c>
      <c r="G43" s="506">
        <v>0.42857142857142855</v>
      </c>
      <c r="H43" s="507" t="s">
        <v>2240</v>
      </c>
      <c r="I43" s="206"/>
    </row>
    <row r="44" spans="1:9" ht="25.35" customHeight="1">
      <c r="A44" s="484" t="s">
        <v>37</v>
      </c>
      <c r="B44" s="503" t="s">
        <v>2262</v>
      </c>
      <c r="C44" s="504" t="s">
        <v>2230</v>
      </c>
      <c r="D44" s="504" t="s">
        <v>2181</v>
      </c>
      <c r="E44" s="505" t="s">
        <v>740</v>
      </c>
      <c r="F44" s="506">
        <v>0.66666666666666663</v>
      </c>
      <c r="G44" s="506">
        <v>1</v>
      </c>
      <c r="H44" s="507" t="s">
        <v>2241</v>
      </c>
      <c r="I44" s="206"/>
    </row>
    <row r="45" spans="1:9" ht="25.35" customHeight="1">
      <c r="A45" s="484" t="s">
        <v>37</v>
      </c>
      <c r="B45" s="503" t="s">
        <v>2262</v>
      </c>
      <c r="C45" s="504" t="s">
        <v>2230</v>
      </c>
      <c r="D45" s="504" t="s">
        <v>2181</v>
      </c>
      <c r="E45" s="505" t="s">
        <v>740</v>
      </c>
      <c r="F45" s="506">
        <v>0.35714285714285715</v>
      </c>
      <c r="G45" s="506">
        <v>0.38461538461538464</v>
      </c>
      <c r="H45" s="507" t="s">
        <v>2242</v>
      </c>
      <c r="I45" s="206"/>
    </row>
    <row r="46" spans="1:9" ht="25.35" customHeight="1">
      <c r="A46" s="484" t="s">
        <v>37</v>
      </c>
      <c r="B46" s="503" t="s">
        <v>2262</v>
      </c>
      <c r="C46" s="504" t="s">
        <v>2230</v>
      </c>
      <c r="D46" s="504" t="s">
        <v>2181</v>
      </c>
      <c r="E46" s="505" t="s">
        <v>740</v>
      </c>
      <c r="F46" s="506">
        <v>0.26315789473684209</v>
      </c>
      <c r="G46" s="506">
        <v>0.83333333333333337</v>
      </c>
      <c r="H46" s="507" t="s">
        <v>2243</v>
      </c>
      <c r="I46" s="206"/>
    </row>
    <row r="47" spans="1:9" ht="25.35" customHeight="1">
      <c r="A47" s="484" t="s">
        <v>37</v>
      </c>
      <c r="B47" s="503" t="s">
        <v>2262</v>
      </c>
      <c r="C47" s="504" t="s">
        <v>2230</v>
      </c>
      <c r="D47" s="504" t="s">
        <v>2181</v>
      </c>
      <c r="E47" s="505" t="s">
        <v>740</v>
      </c>
      <c r="F47" s="506">
        <v>2.2902869757174392E-2</v>
      </c>
      <c r="G47" s="506">
        <v>0.83838383838383834</v>
      </c>
      <c r="H47" s="507" t="s">
        <v>2244</v>
      </c>
      <c r="I47" s="206"/>
    </row>
    <row r="48" spans="1:9" ht="25.35" customHeight="1">
      <c r="A48" s="484" t="s">
        <v>37</v>
      </c>
      <c r="B48" s="503" t="s">
        <v>2262</v>
      </c>
      <c r="C48" s="504" t="s">
        <v>2230</v>
      </c>
      <c r="D48" s="504" t="s">
        <v>2181</v>
      </c>
      <c r="E48" s="505" t="s">
        <v>740</v>
      </c>
      <c r="F48" s="506">
        <v>0.25</v>
      </c>
      <c r="G48" s="506">
        <v>1</v>
      </c>
      <c r="H48" s="507" t="s">
        <v>2245</v>
      </c>
      <c r="I48" s="206"/>
    </row>
    <row r="49" spans="1:9" ht="25.35" customHeight="1">
      <c r="A49" s="484" t="s">
        <v>37</v>
      </c>
      <c r="B49" s="503" t="s">
        <v>2262</v>
      </c>
      <c r="C49" s="504" t="s">
        <v>2230</v>
      </c>
      <c r="D49" s="504" t="s">
        <v>2181</v>
      </c>
      <c r="E49" s="505" t="s">
        <v>38</v>
      </c>
      <c r="F49" s="506">
        <v>1</v>
      </c>
      <c r="G49" s="506">
        <v>1</v>
      </c>
      <c r="H49" s="507" t="s">
        <v>2246</v>
      </c>
      <c r="I49" s="206"/>
    </row>
    <row r="50" spans="1:9" ht="25.35" customHeight="1">
      <c r="A50" s="484" t="s">
        <v>37</v>
      </c>
      <c r="B50" s="503" t="s">
        <v>2262</v>
      </c>
      <c r="C50" s="504" t="s">
        <v>2230</v>
      </c>
      <c r="D50" s="504" t="s">
        <v>2181</v>
      </c>
      <c r="E50" s="505" t="s">
        <v>740</v>
      </c>
      <c r="F50" s="506">
        <v>4.3749999999999997E-2</v>
      </c>
      <c r="G50" s="506">
        <v>1</v>
      </c>
      <c r="H50" s="507" t="s">
        <v>2247</v>
      </c>
      <c r="I50" s="206"/>
    </row>
    <row r="51" spans="1:9" ht="25.35" customHeight="1">
      <c r="A51" s="484" t="s">
        <v>37</v>
      </c>
      <c r="B51" s="503" t="s">
        <v>2262</v>
      </c>
      <c r="C51" s="504" t="s">
        <v>2230</v>
      </c>
      <c r="D51" s="504" t="s">
        <v>2181</v>
      </c>
      <c r="E51" s="505" t="s">
        <v>740</v>
      </c>
      <c r="F51" s="506">
        <v>0</v>
      </c>
      <c r="G51" s="506">
        <v>0</v>
      </c>
      <c r="H51" s="507" t="s">
        <v>2248</v>
      </c>
      <c r="I51" s="206"/>
    </row>
    <row r="52" spans="1:9" ht="25.35" customHeight="1">
      <c r="A52" s="484" t="s">
        <v>37</v>
      </c>
      <c r="B52" s="503" t="s">
        <v>2262</v>
      </c>
      <c r="C52" s="504" t="s">
        <v>2230</v>
      </c>
      <c r="D52" s="504" t="s">
        <v>2181</v>
      </c>
      <c r="E52" s="505" t="s">
        <v>38</v>
      </c>
      <c r="F52" s="506">
        <v>0.5</v>
      </c>
      <c r="G52" s="506">
        <v>0.5</v>
      </c>
      <c r="H52" s="507" t="s">
        <v>2249</v>
      </c>
      <c r="I52" s="206"/>
    </row>
    <row r="53" spans="1:9" ht="25.35" customHeight="1">
      <c r="A53" s="484" t="s">
        <v>37</v>
      </c>
      <c r="B53" s="503" t="s">
        <v>2262</v>
      </c>
      <c r="C53" s="504" t="s">
        <v>2230</v>
      </c>
      <c r="D53" s="504" t="s">
        <v>2181</v>
      </c>
      <c r="E53" s="505" t="s">
        <v>740</v>
      </c>
      <c r="F53" s="506">
        <v>1</v>
      </c>
      <c r="G53" s="506">
        <v>1</v>
      </c>
      <c r="H53" s="507" t="s">
        <v>2250</v>
      </c>
      <c r="I53" s="206"/>
    </row>
    <row r="54" spans="1:9" ht="25.35" customHeight="1">
      <c r="A54" s="484" t="s">
        <v>37</v>
      </c>
      <c r="B54" s="503" t="s">
        <v>2262</v>
      </c>
      <c r="C54" s="504" t="s">
        <v>2230</v>
      </c>
      <c r="D54" s="504" t="s">
        <v>2181</v>
      </c>
      <c r="E54" s="505" t="s">
        <v>740</v>
      </c>
      <c r="F54" s="506">
        <v>0.5</v>
      </c>
      <c r="G54" s="506">
        <v>0.7142857142857143</v>
      </c>
      <c r="H54" s="507" t="s">
        <v>2251</v>
      </c>
      <c r="I54" s="206"/>
    </row>
    <row r="55" spans="1:9" ht="25.35" customHeight="1">
      <c r="A55" s="484" t="s">
        <v>37</v>
      </c>
      <c r="B55" s="503" t="s">
        <v>2262</v>
      </c>
      <c r="C55" s="504" t="s">
        <v>2230</v>
      </c>
      <c r="D55" s="504" t="s">
        <v>2181</v>
      </c>
      <c r="E55" s="505" t="s">
        <v>740</v>
      </c>
      <c r="F55" s="506">
        <v>4.1144901610017888E-2</v>
      </c>
      <c r="G55" s="506">
        <v>0.5</v>
      </c>
      <c r="H55" s="507" t="s">
        <v>2252</v>
      </c>
      <c r="I55" s="206"/>
    </row>
    <row r="56" spans="1:9" ht="35.450000000000003" customHeight="1">
      <c r="A56" s="484" t="s">
        <v>37</v>
      </c>
      <c r="B56" s="503" t="s">
        <v>2262</v>
      </c>
      <c r="C56" s="504" t="s">
        <v>2230</v>
      </c>
      <c r="D56" s="504" t="s">
        <v>2181</v>
      </c>
      <c r="E56" s="496" t="s">
        <v>740</v>
      </c>
      <c r="F56" s="506">
        <v>0.66666666666666663</v>
      </c>
      <c r="G56" s="506">
        <v>1</v>
      </c>
      <c r="H56" s="509" t="s">
        <v>2253</v>
      </c>
      <c r="I56" s="206"/>
    </row>
    <row r="57" spans="1:9" ht="30" customHeight="1">
      <c r="A57" s="484" t="s">
        <v>37</v>
      </c>
      <c r="B57" s="503" t="s">
        <v>2262</v>
      </c>
      <c r="C57" s="504" t="s">
        <v>2230</v>
      </c>
      <c r="D57" s="504" t="s">
        <v>2181</v>
      </c>
      <c r="E57" s="496" t="s">
        <v>740</v>
      </c>
      <c r="F57" s="506">
        <v>0</v>
      </c>
      <c r="G57" s="506">
        <v>0</v>
      </c>
      <c r="H57" s="509" t="s">
        <v>2254</v>
      </c>
      <c r="I57" s="206"/>
    </row>
    <row r="58" spans="1:9" ht="30.6" customHeight="1">
      <c r="A58" s="484" t="s">
        <v>37</v>
      </c>
      <c r="B58" s="503" t="s">
        <v>2262</v>
      </c>
      <c r="C58" s="504" t="s">
        <v>2230</v>
      </c>
      <c r="D58" s="504" t="s">
        <v>2181</v>
      </c>
      <c r="E58" s="496" t="s">
        <v>740</v>
      </c>
      <c r="F58" s="506">
        <v>0</v>
      </c>
      <c r="G58" s="506">
        <v>0</v>
      </c>
      <c r="H58" s="509" t="s">
        <v>2255</v>
      </c>
      <c r="I58" s="207"/>
    </row>
    <row r="59" spans="1:9" ht="25.5">
      <c r="A59" s="484" t="s">
        <v>37</v>
      </c>
      <c r="B59" s="503" t="s">
        <v>2262</v>
      </c>
      <c r="C59" s="504" t="s">
        <v>2230</v>
      </c>
      <c r="D59" s="504" t="s">
        <v>2181</v>
      </c>
      <c r="E59" s="496" t="s">
        <v>740</v>
      </c>
      <c r="F59" s="506">
        <v>0.1111111111111111</v>
      </c>
      <c r="G59" s="506">
        <v>0.2</v>
      </c>
      <c r="H59" s="509" t="s">
        <v>2256</v>
      </c>
      <c r="I59" s="207"/>
    </row>
    <row r="60" spans="1:9">
      <c r="A60" s="484" t="s">
        <v>37</v>
      </c>
      <c r="B60" s="503" t="s">
        <v>2262</v>
      </c>
      <c r="C60" s="504" t="s">
        <v>2230</v>
      </c>
      <c r="D60" s="504" t="s">
        <v>2181</v>
      </c>
      <c r="E60" s="496" t="s">
        <v>740</v>
      </c>
      <c r="F60" s="506">
        <v>0.625</v>
      </c>
      <c r="G60" s="506">
        <v>0.7142857142857143</v>
      </c>
      <c r="H60" s="507" t="s">
        <v>2257</v>
      </c>
      <c r="I60" s="207"/>
    </row>
    <row r="61" spans="1:9">
      <c r="A61" s="484" t="s">
        <v>37</v>
      </c>
      <c r="B61" s="503" t="s">
        <v>2262</v>
      </c>
      <c r="C61" s="504" t="s">
        <v>2230</v>
      </c>
      <c r="D61" s="504" t="s">
        <v>2181</v>
      </c>
      <c r="E61" s="496" t="s">
        <v>38</v>
      </c>
      <c r="F61" s="506">
        <v>0.66666666666666663</v>
      </c>
      <c r="G61" s="506">
        <v>0.66666666666666663</v>
      </c>
      <c r="H61" s="507" t="s">
        <v>2258</v>
      </c>
      <c r="I61" s="207"/>
    </row>
    <row r="62" spans="1:9">
      <c r="A62" s="484" t="s">
        <v>37</v>
      </c>
      <c r="B62" s="503" t="s">
        <v>2262</v>
      </c>
      <c r="C62" s="504" t="s">
        <v>2230</v>
      </c>
      <c r="D62" s="504" t="s">
        <v>2181</v>
      </c>
      <c r="E62" s="496" t="s">
        <v>38</v>
      </c>
      <c r="F62" s="506">
        <v>0</v>
      </c>
      <c r="G62" s="506">
        <v>0</v>
      </c>
      <c r="H62" s="507" t="s">
        <v>2259</v>
      </c>
      <c r="I62" s="207"/>
    </row>
    <row r="63" spans="1:9">
      <c r="A63" s="484" t="s">
        <v>37</v>
      </c>
      <c r="B63" s="503" t="s">
        <v>2262</v>
      </c>
      <c r="C63" s="504" t="s">
        <v>2230</v>
      </c>
      <c r="D63" s="504" t="s">
        <v>2181</v>
      </c>
      <c r="E63" s="496" t="s">
        <v>38</v>
      </c>
      <c r="F63" s="506">
        <v>1</v>
      </c>
      <c r="G63" s="506">
        <v>1</v>
      </c>
      <c r="H63" s="507" t="s">
        <v>2260</v>
      </c>
      <c r="I63" s="207"/>
    </row>
    <row r="64" spans="1:9" ht="25.35" customHeight="1">
      <c r="A64" s="484" t="s">
        <v>37</v>
      </c>
      <c r="B64" s="503" t="s">
        <v>2263</v>
      </c>
      <c r="C64" s="504" t="s">
        <v>2230</v>
      </c>
      <c r="D64" s="504" t="s">
        <v>2181</v>
      </c>
      <c r="E64" s="505" t="s">
        <v>38</v>
      </c>
      <c r="F64" s="506">
        <v>1</v>
      </c>
      <c r="G64" s="506">
        <v>1</v>
      </c>
      <c r="H64" s="507" t="s">
        <v>2229</v>
      </c>
      <c r="I64" s="508"/>
    </row>
    <row r="65" spans="1:9" ht="25.35" customHeight="1">
      <c r="A65" s="484" t="s">
        <v>37</v>
      </c>
      <c r="B65" s="503" t="s">
        <v>2263</v>
      </c>
      <c r="C65" s="504" t="s">
        <v>2230</v>
      </c>
      <c r="D65" s="504" t="s">
        <v>2181</v>
      </c>
      <c r="E65" s="505" t="s">
        <v>38</v>
      </c>
      <c r="F65" s="506">
        <v>0.375</v>
      </c>
      <c r="G65" s="506">
        <v>0.75</v>
      </c>
      <c r="H65" s="507" t="s">
        <v>2232</v>
      </c>
      <c r="I65" s="206"/>
    </row>
    <row r="66" spans="1:9" ht="25.35" customHeight="1">
      <c r="A66" s="484" t="s">
        <v>37</v>
      </c>
      <c r="B66" s="503" t="s">
        <v>2263</v>
      </c>
      <c r="C66" s="504" t="s">
        <v>2230</v>
      </c>
      <c r="D66" s="504" t="s">
        <v>2181</v>
      </c>
      <c r="E66" s="505" t="s">
        <v>740</v>
      </c>
      <c r="F66" s="506">
        <v>0</v>
      </c>
      <c r="G66" s="506">
        <v>0</v>
      </c>
      <c r="H66" s="507" t="s">
        <v>2233</v>
      </c>
      <c r="I66" s="206"/>
    </row>
    <row r="67" spans="1:9" ht="25.35" customHeight="1">
      <c r="A67" s="484" t="s">
        <v>37</v>
      </c>
      <c r="B67" s="503" t="s">
        <v>2263</v>
      </c>
      <c r="C67" s="504" t="s">
        <v>2230</v>
      </c>
      <c r="D67" s="504" t="s">
        <v>2181</v>
      </c>
      <c r="E67" s="505" t="s">
        <v>740</v>
      </c>
      <c r="F67" s="506">
        <v>0.2</v>
      </c>
      <c r="G67" s="506">
        <v>1</v>
      </c>
      <c r="H67" s="507" t="s">
        <v>2234</v>
      </c>
      <c r="I67" s="206"/>
    </row>
    <row r="68" spans="1:9" ht="25.35" customHeight="1">
      <c r="A68" s="484" t="s">
        <v>37</v>
      </c>
      <c r="B68" s="503" t="s">
        <v>2263</v>
      </c>
      <c r="C68" s="504" t="s">
        <v>2230</v>
      </c>
      <c r="D68" s="504" t="s">
        <v>2181</v>
      </c>
      <c r="E68" s="505" t="s">
        <v>740</v>
      </c>
      <c r="F68" s="506">
        <v>0.18367346938775511</v>
      </c>
      <c r="G68" s="506">
        <v>0.81818181818181823</v>
      </c>
      <c r="H68" s="507" t="s">
        <v>2235</v>
      </c>
      <c r="I68" s="206"/>
    </row>
    <row r="69" spans="1:9" ht="25.35" customHeight="1">
      <c r="A69" s="484" t="s">
        <v>37</v>
      </c>
      <c r="B69" s="503" t="s">
        <v>2263</v>
      </c>
      <c r="C69" s="504" t="s">
        <v>2230</v>
      </c>
      <c r="D69" s="504" t="s">
        <v>2181</v>
      </c>
      <c r="E69" s="505" t="s">
        <v>38</v>
      </c>
      <c r="F69" s="506">
        <v>1</v>
      </c>
      <c r="G69" s="506">
        <v>1</v>
      </c>
      <c r="H69" s="507" t="s">
        <v>2236</v>
      </c>
      <c r="I69" s="206"/>
    </row>
    <row r="70" spans="1:9" ht="25.35" customHeight="1">
      <c r="A70" s="484" t="s">
        <v>37</v>
      </c>
      <c r="B70" s="503" t="s">
        <v>2263</v>
      </c>
      <c r="C70" s="504" t="s">
        <v>2230</v>
      </c>
      <c r="D70" s="504" t="s">
        <v>2181</v>
      </c>
      <c r="E70" s="505" t="s">
        <v>38</v>
      </c>
      <c r="F70" s="506">
        <v>0.52380952380952384</v>
      </c>
      <c r="G70" s="506">
        <v>0.52380952380952384</v>
      </c>
      <c r="H70" s="507" t="s">
        <v>2237</v>
      </c>
      <c r="I70" s="206"/>
    </row>
    <row r="71" spans="1:9" ht="25.35" customHeight="1">
      <c r="A71" s="484" t="s">
        <v>37</v>
      </c>
      <c r="B71" s="503" t="s">
        <v>2263</v>
      </c>
      <c r="C71" s="504" t="s">
        <v>2230</v>
      </c>
      <c r="D71" s="504" t="s">
        <v>2181</v>
      </c>
      <c r="E71" s="505" t="s">
        <v>38</v>
      </c>
      <c r="F71" s="506">
        <v>0.75</v>
      </c>
      <c r="G71" s="506">
        <v>0.75</v>
      </c>
      <c r="H71" s="507" t="s">
        <v>2238</v>
      </c>
      <c r="I71" s="206"/>
    </row>
    <row r="72" spans="1:9" ht="25.35" customHeight="1">
      <c r="A72" s="484" t="s">
        <v>37</v>
      </c>
      <c r="B72" s="503" t="s">
        <v>2263</v>
      </c>
      <c r="C72" s="504" t="s">
        <v>2230</v>
      </c>
      <c r="D72" s="504" t="s">
        <v>2181</v>
      </c>
      <c r="E72" s="505" t="s">
        <v>740</v>
      </c>
      <c r="F72" s="506">
        <v>0.97368421052631582</v>
      </c>
      <c r="G72" s="506">
        <v>1</v>
      </c>
      <c r="H72" s="507" t="s">
        <v>2239</v>
      </c>
      <c r="I72" s="206"/>
    </row>
    <row r="73" spans="1:9" ht="25.35" customHeight="1">
      <c r="A73" s="484" t="s">
        <v>37</v>
      </c>
      <c r="B73" s="503" t="s">
        <v>2263</v>
      </c>
      <c r="C73" s="504" t="s">
        <v>2230</v>
      </c>
      <c r="D73" s="504" t="s">
        <v>2181</v>
      </c>
      <c r="E73" s="505" t="s">
        <v>740</v>
      </c>
      <c r="F73" s="506">
        <v>0.1111111111111111</v>
      </c>
      <c r="G73" s="506">
        <v>0.42857142857142855</v>
      </c>
      <c r="H73" s="507" t="s">
        <v>2240</v>
      </c>
      <c r="I73" s="206"/>
    </row>
    <row r="74" spans="1:9" ht="25.35" customHeight="1">
      <c r="A74" s="484" t="s">
        <v>37</v>
      </c>
      <c r="B74" s="503" t="s">
        <v>2263</v>
      </c>
      <c r="C74" s="504" t="s">
        <v>2230</v>
      </c>
      <c r="D74" s="504" t="s">
        <v>2181</v>
      </c>
      <c r="E74" s="505" t="s">
        <v>740</v>
      </c>
      <c r="F74" s="506">
        <v>0.66666666666666663</v>
      </c>
      <c r="G74" s="506">
        <v>1</v>
      </c>
      <c r="H74" s="507" t="s">
        <v>2241</v>
      </c>
      <c r="I74" s="206"/>
    </row>
    <row r="75" spans="1:9" ht="25.35" customHeight="1">
      <c r="A75" s="484" t="s">
        <v>37</v>
      </c>
      <c r="B75" s="503" t="s">
        <v>2263</v>
      </c>
      <c r="C75" s="504" t="s">
        <v>2230</v>
      </c>
      <c r="D75" s="504" t="s">
        <v>2181</v>
      </c>
      <c r="E75" s="505" t="s">
        <v>740</v>
      </c>
      <c r="F75" s="506">
        <v>0.35714285714285715</v>
      </c>
      <c r="G75" s="506">
        <v>0.38461538461538464</v>
      </c>
      <c r="H75" s="507" t="s">
        <v>2242</v>
      </c>
      <c r="I75" s="206"/>
    </row>
    <row r="76" spans="1:9" ht="25.35" customHeight="1">
      <c r="A76" s="484" t="s">
        <v>37</v>
      </c>
      <c r="B76" s="503" t="s">
        <v>2263</v>
      </c>
      <c r="C76" s="504" t="s">
        <v>2230</v>
      </c>
      <c r="D76" s="504" t="s">
        <v>2181</v>
      </c>
      <c r="E76" s="505" t="s">
        <v>740</v>
      </c>
      <c r="F76" s="506">
        <v>0.26315789473684209</v>
      </c>
      <c r="G76" s="506">
        <v>0.83333333333333337</v>
      </c>
      <c r="H76" s="507" t="s">
        <v>2243</v>
      </c>
      <c r="I76" s="206"/>
    </row>
    <row r="77" spans="1:9" ht="25.35" customHeight="1">
      <c r="A77" s="484" t="s">
        <v>37</v>
      </c>
      <c r="B77" s="503" t="s">
        <v>2263</v>
      </c>
      <c r="C77" s="504" t="s">
        <v>2230</v>
      </c>
      <c r="D77" s="504" t="s">
        <v>2181</v>
      </c>
      <c r="E77" s="505" t="s">
        <v>740</v>
      </c>
      <c r="F77" s="506">
        <v>2.2902869757174392E-2</v>
      </c>
      <c r="G77" s="506">
        <v>0.83838383838383834</v>
      </c>
      <c r="H77" s="507" t="s">
        <v>2244</v>
      </c>
      <c r="I77" s="206"/>
    </row>
    <row r="78" spans="1:9" ht="25.35" customHeight="1">
      <c r="A78" s="484" t="s">
        <v>37</v>
      </c>
      <c r="B78" s="503" t="s">
        <v>2263</v>
      </c>
      <c r="C78" s="504" t="s">
        <v>2230</v>
      </c>
      <c r="D78" s="504" t="s">
        <v>2181</v>
      </c>
      <c r="E78" s="505" t="s">
        <v>740</v>
      </c>
      <c r="F78" s="506">
        <v>0.25</v>
      </c>
      <c r="G78" s="506">
        <v>1</v>
      </c>
      <c r="H78" s="507" t="s">
        <v>2245</v>
      </c>
      <c r="I78" s="206"/>
    </row>
    <row r="79" spans="1:9" ht="25.35" customHeight="1">
      <c r="A79" s="484" t="s">
        <v>37</v>
      </c>
      <c r="B79" s="503" t="s">
        <v>2263</v>
      </c>
      <c r="C79" s="504" t="s">
        <v>2230</v>
      </c>
      <c r="D79" s="504" t="s">
        <v>2181</v>
      </c>
      <c r="E79" s="505" t="s">
        <v>38</v>
      </c>
      <c r="F79" s="506">
        <v>1</v>
      </c>
      <c r="G79" s="506">
        <v>1</v>
      </c>
      <c r="H79" s="507" t="s">
        <v>2246</v>
      </c>
      <c r="I79" s="206"/>
    </row>
    <row r="80" spans="1:9" ht="25.35" customHeight="1">
      <c r="A80" s="484" t="s">
        <v>37</v>
      </c>
      <c r="B80" s="503" t="s">
        <v>2263</v>
      </c>
      <c r="C80" s="504" t="s">
        <v>2230</v>
      </c>
      <c r="D80" s="504" t="s">
        <v>2181</v>
      </c>
      <c r="E80" s="505" t="s">
        <v>740</v>
      </c>
      <c r="F80" s="506">
        <v>4.3749999999999997E-2</v>
      </c>
      <c r="G80" s="506">
        <v>1</v>
      </c>
      <c r="H80" s="507" t="s">
        <v>2247</v>
      </c>
      <c r="I80" s="206"/>
    </row>
    <row r="81" spans="1:9" ht="25.35" customHeight="1">
      <c r="A81" s="484" t="s">
        <v>37</v>
      </c>
      <c r="B81" s="503" t="s">
        <v>2263</v>
      </c>
      <c r="C81" s="504" t="s">
        <v>2230</v>
      </c>
      <c r="D81" s="504" t="s">
        <v>2181</v>
      </c>
      <c r="E81" s="505" t="s">
        <v>740</v>
      </c>
      <c r="F81" s="506">
        <v>0</v>
      </c>
      <c r="G81" s="506">
        <v>0</v>
      </c>
      <c r="H81" s="507" t="s">
        <v>2248</v>
      </c>
      <c r="I81" s="206"/>
    </row>
    <row r="82" spans="1:9" ht="25.35" customHeight="1">
      <c r="A82" s="484" t="s">
        <v>37</v>
      </c>
      <c r="B82" s="503" t="s">
        <v>2263</v>
      </c>
      <c r="C82" s="504" t="s">
        <v>2230</v>
      </c>
      <c r="D82" s="504" t="s">
        <v>2181</v>
      </c>
      <c r="E82" s="505" t="s">
        <v>38</v>
      </c>
      <c r="F82" s="506">
        <v>0.5</v>
      </c>
      <c r="G82" s="506">
        <v>0.5</v>
      </c>
      <c r="H82" s="507" t="s">
        <v>2249</v>
      </c>
      <c r="I82" s="206"/>
    </row>
    <row r="83" spans="1:9" ht="25.35" customHeight="1">
      <c r="A83" s="484" t="s">
        <v>37</v>
      </c>
      <c r="B83" s="503" t="s">
        <v>2263</v>
      </c>
      <c r="C83" s="504" t="s">
        <v>2230</v>
      </c>
      <c r="D83" s="504" t="s">
        <v>2181</v>
      </c>
      <c r="E83" s="505" t="s">
        <v>740</v>
      </c>
      <c r="F83" s="506">
        <v>1</v>
      </c>
      <c r="G83" s="506">
        <v>1</v>
      </c>
      <c r="H83" s="507" t="s">
        <v>2250</v>
      </c>
      <c r="I83" s="206"/>
    </row>
    <row r="84" spans="1:9" ht="25.35" customHeight="1">
      <c r="A84" s="484" t="s">
        <v>37</v>
      </c>
      <c r="B84" s="503" t="s">
        <v>2263</v>
      </c>
      <c r="C84" s="504" t="s">
        <v>2230</v>
      </c>
      <c r="D84" s="504" t="s">
        <v>2181</v>
      </c>
      <c r="E84" s="505" t="s">
        <v>740</v>
      </c>
      <c r="F84" s="506">
        <v>0.5</v>
      </c>
      <c r="G84" s="506">
        <v>0.7142857142857143</v>
      </c>
      <c r="H84" s="507" t="s">
        <v>2251</v>
      </c>
      <c r="I84" s="206"/>
    </row>
    <row r="85" spans="1:9" ht="25.35" customHeight="1">
      <c r="A85" s="484" t="s">
        <v>37</v>
      </c>
      <c r="B85" s="503" t="s">
        <v>2263</v>
      </c>
      <c r="C85" s="504" t="s">
        <v>2230</v>
      </c>
      <c r="D85" s="504" t="s">
        <v>2181</v>
      </c>
      <c r="E85" s="505" t="s">
        <v>740</v>
      </c>
      <c r="F85" s="506">
        <v>4.1144901610017888E-2</v>
      </c>
      <c r="G85" s="506">
        <v>0.5</v>
      </c>
      <c r="H85" s="507" t="s">
        <v>2252</v>
      </c>
      <c r="I85" s="206"/>
    </row>
    <row r="86" spans="1:9" ht="35.450000000000003" customHeight="1">
      <c r="A86" s="484" t="s">
        <v>37</v>
      </c>
      <c r="B86" s="503" t="s">
        <v>2263</v>
      </c>
      <c r="C86" s="504" t="s">
        <v>2230</v>
      </c>
      <c r="D86" s="504" t="s">
        <v>2181</v>
      </c>
      <c r="E86" s="496" t="s">
        <v>740</v>
      </c>
      <c r="F86" s="506">
        <v>0.66666666666666663</v>
      </c>
      <c r="G86" s="506">
        <v>1</v>
      </c>
      <c r="H86" s="509" t="s">
        <v>2253</v>
      </c>
      <c r="I86" s="206"/>
    </row>
    <row r="87" spans="1:9" ht="30" customHeight="1">
      <c r="A87" s="484" t="s">
        <v>37</v>
      </c>
      <c r="B87" s="503" t="s">
        <v>2263</v>
      </c>
      <c r="C87" s="504" t="s">
        <v>2230</v>
      </c>
      <c r="D87" s="504" t="s">
        <v>2181</v>
      </c>
      <c r="E87" s="496" t="s">
        <v>740</v>
      </c>
      <c r="F87" s="506">
        <v>0</v>
      </c>
      <c r="G87" s="506">
        <v>0</v>
      </c>
      <c r="H87" s="509" t="s">
        <v>2254</v>
      </c>
      <c r="I87" s="206"/>
    </row>
    <row r="88" spans="1:9" ht="30.6" customHeight="1">
      <c r="A88" s="484" t="s">
        <v>37</v>
      </c>
      <c r="B88" s="503" t="s">
        <v>2263</v>
      </c>
      <c r="C88" s="504" t="s">
        <v>2230</v>
      </c>
      <c r="D88" s="504" t="s">
        <v>2181</v>
      </c>
      <c r="E88" s="496" t="s">
        <v>740</v>
      </c>
      <c r="F88" s="506">
        <v>0</v>
      </c>
      <c r="G88" s="506">
        <v>0</v>
      </c>
      <c r="H88" s="509" t="s">
        <v>2255</v>
      </c>
      <c r="I88" s="207"/>
    </row>
    <row r="89" spans="1:9" ht="25.5">
      <c r="A89" s="484" t="s">
        <v>37</v>
      </c>
      <c r="B89" s="503" t="s">
        <v>2263</v>
      </c>
      <c r="C89" s="504" t="s">
        <v>2230</v>
      </c>
      <c r="D89" s="504" t="s">
        <v>2181</v>
      </c>
      <c r="E89" s="496" t="s">
        <v>740</v>
      </c>
      <c r="F89" s="506">
        <v>0.1111111111111111</v>
      </c>
      <c r="G89" s="506">
        <v>0.2</v>
      </c>
      <c r="H89" s="509" t="s">
        <v>2256</v>
      </c>
      <c r="I89" s="207"/>
    </row>
    <row r="90" spans="1:9">
      <c r="A90" s="484" t="s">
        <v>37</v>
      </c>
      <c r="B90" s="503" t="s">
        <v>2263</v>
      </c>
      <c r="C90" s="504" t="s">
        <v>2230</v>
      </c>
      <c r="D90" s="504" t="s">
        <v>2181</v>
      </c>
      <c r="E90" s="496" t="s">
        <v>740</v>
      </c>
      <c r="F90" s="506">
        <v>0.625</v>
      </c>
      <c r="G90" s="506">
        <v>0.7142857142857143</v>
      </c>
      <c r="H90" s="507" t="s">
        <v>2257</v>
      </c>
      <c r="I90" s="207"/>
    </row>
    <row r="91" spans="1:9">
      <c r="A91" s="484" t="s">
        <v>37</v>
      </c>
      <c r="B91" s="503" t="s">
        <v>2263</v>
      </c>
      <c r="C91" s="504" t="s">
        <v>2230</v>
      </c>
      <c r="D91" s="504" t="s">
        <v>2181</v>
      </c>
      <c r="E91" s="496" t="s">
        <v>38</v>
      </c>
      <c r="F91" s="506">
        <v>0.66666666666666663</v>
      </c>
      <c r="G91" s="506">
        <v>0.66666666666666663</v>
      </c>
      <c r="H91" s="507" t="s">
        <v>2258</v>
      </c>
      <c r="I91" s="207"/>
    </row>
    <row r="92" spans="1:9">
      <c r="A92" s="484" t="s">
        <v>37</v>
      </c>
      <c r="B92" s="503" t="s">
        <v>2263</v>
      </c>
      <c r="C92" s="504" t="s">
        <v>2230</v>
      </c>
      <c r="D92" s="504" t="s">
        <v>2181</v>
      </c>
      <c r="E92" s="496" t="s">
        <v>38</v>
      </c>
      <c r="F92" s="506">
        <v>0</v>
      </c>
      <c r="G92" s="506">
        <v>0</v>
      </c>
      <c r="H92" s="507" t="s">
        <v>2259</v>
      </c>
      <c r="I92" s="207"/>
    </row>
    <row r="93" spans="1:9">
      <c r="A93" s="484" t="s">
        <v>37</v>
      </c>
      <c r="B93" s="503" t="s">
        <v>2263</v>
      </c>
      <c r="C93" s="504" t="s">
        <v>2230</v>
      </c>
      <c r="D93" s="504" t="s">
        <v>2181</v>
      </c>
      <c r="E93" s="496" t="s">
        <v>38</v>
      </c>
      <c r="F93" s="506">
        <v>1</v>
      </c>
      <c r="G93" s="506">
        <v>1</v>
      </c>
      <c r="H93" s="507" t="s">
        <v>2260</v>
      </c>
      <c r="I93" s="207"/>
    </row>
    <row r="94" spans="1:9" ht="25.35" customHeight="1">
      <c r="A94" s="484" t="s">
        <v>37</v>
      </c>
      <c r="B94" s="503" t="s">
        <v>2264</v>
      </c>
      <c r="C94" s="504" t="s">
        <v>2230</v>
      </c>
      <c r="D94" s="504" t="s">
        <v>2181</v>
      </c>
      <c r="E94" s="505" t="s">
        <v>38</v>
      </c>
      <c r="F94" s="506">
        <v>1</v>
      </c>
      <c r="G94" s="506">
        <v>1</v>
      </c>
      <c r="H94" s="507" t="s">
        <v>2229</v>
      </c>
      <c r="I94" s="508"/>
    </row>
    <row r="95" spans="1:9" ht="25.35" customHeight="1">
      <c r="A95" s="484" t="s">
        <v>37</v>
      </c>
      <c r="B95" s="503" t="s">
        <v>2264</v>
      </c>
      <c r="C95" s="504" t="s">
        <v>2230</v>
      </c>
      <c r="D95" s="504" t="s">
        <v>2181</v>
      </c>
      <c r="E95" s="505" t="s">
        <v>38</v>
      </c>
      <c r="F95" s="506">
        <v>0.375</v>
      </c>
      <c r="G95" s="506">
        <v>0.75</v>
      </c>
      <c r="H95" s="507" t="s">
        <v>2232</v>
      </c>
      <c r="I95" s="206"/>
    </row>
    <row r="96" spans="1:9" ht="25.35" customHeight="1">
      <c r="A96" s="484" t="s">
        <v>37</v>
      </c>
      <c r="B96" s="503" t="s">
        <v>2264</v>
      </c>
      <c r="C96" s="504" t="s">
        <v>2230</v>
      </c>
      <c r="D96" s="504" t="s">
        <v>2181</v>
      </c>
      <c r="E96" s="505" t="s">
        <v>740</v>
      </c>
      <c r="F96" s="506">
        <v>0</v>
      </c>
      <c r="G96" s="506">
        <v>0</v>
      </c>
      <c r="H96" s="507" t="s">
        <v>2233</v>
      </c>
      <c r="I96" s="206"/>
    </row>
    <row r="97" spans="1:9" ht="25.35" customHeight="1">
      <c r="A97" s="484" t="s">
        <v>37</v>
      </c>
      <c r="B97" s="503" t="s">
        <v>2264</v>
      </c>
      <c r="C97" s="504" t="s">
        <v>2230</v>
      </c>
      <c r="D97" s="504" t="s">
        <v>2181</v>
      </c>
      <c r="E97" s="505" t="s">
        <v>740</v>
      </c>
      <c r="F97" s="506">
        <v>0.2</v>
      </c>
      <c r="G97" s="506">
        <v>1</v>
      </c>
      <c r="H97" s="507" t="s">
        <v>2234</v>
      </c>
      <c r="I97" s="206"/>
    </row>
    <row r="98" spans="1:9" ht="25.35" customHeight="1">
      <c r="A98" s="484" t="s">
        <v>37</v>
      </c>
      <c r="B98" s="503" t="s">
        <v>2264</v>
      </c>
      <c r="C98" s="504" t="s">
        <v>2230</v>
      </c>
      <c r="D98" s="504" t="s">
        <v>2181</v>
      </c>
      <c r="E98" s="505" t="s">
        <v>740</v>
      </c>
      <c r="F98" s="506">
        <v>0.18367346938775511</v>
      </c>
      <c r="G98" s="506">
        <v>0.81818181818181823</v>
      </c>
      <c r="H98" s="507" t="s">
        <v>2235</v>
      </c>
      <c r="I98" s="206"/>
    </row>
    <row r="99" spans="1:9" ht="25.35" customHeight="1">
      <c r="A99" s="484" t="s">
        <v>37</v>
      </c>
      <c r="B99" s="503" t="s">
        <v>2264</v>
      </c>
      <c r="C99" s="504" t="s">
        <v>2230</v>
      </c>
      <c r="D99" s="504" t="s">
        <v>2181</v>
      </c>
      <c r="E99" s="505" t="s">
        <v>38</v>
      </c>
      <c r="F99" s="506">
        <v>1</v>
      </c>
      <c r="G99" s="506">
        <v>1</v>
      </c>
      <c r="H99" s="507" t="s">
        <v>2236</v>
      </c>
      <c r="I99" s="206"/>
    </row>
    <row r="100" spans="1:9" ht="25.35" customHeight="1">
      <c r="A100" s="484" t="s">
        <v>37</v>
      </c>
      <c r="B100" s="503" t="s">
        <v>2264</v>
      </c>
      <c r="C100" s="504" t="s">
        <v>2230</v>
      </c>
      <c r="D100" s="504" t="s">
        <v>2181</v>
      </c>
      <c r="E100" s="505" t="s">
        <v>38</v>
      </c>
      <c r="F100" s="506">
        <v>0.52380952380952384</v>
      </c>
      <c r="G100" s="506">
        <v>0.52380952380952384</v>
      </c>
      <c r="H100" s="507" t="s">
        <v>2237</v>
      </c>
      <c r="I100" s="206"/>
    </row>
    <row r="101" spans="1:9" ht="25.35" customHeight="1">
      <c r="A101" s="484" t="s">
        <v>37</v>
      </c>
      <c r="B101" s="503" t="s">
        <v>2264</v>
      </c>
      <c r="C101" s="504" t="s">
        <v>2230</v>
      </c>
      <c r="D101" s="504" t="s">
        <v>2181</v>
      </c>
      <c r="E101" s="505" t="s">
        <v>38</v>
      </c>
      <c r="F101" s="506">
        <v>0.75</v>
      </c>
      <c r="G101" s="506">
        <v>0.75</v>
      </c>
      <c r="H101" s="507" t="s">
        <v>2238</v>
      </c>
      <c r="I101" s="206"/>
    </row>
    <row r="102" spans="1:9" ht="25.35" customHeight="1">
      <c r="A102" s="484" t="s">
        <v>37</v>
      </c>
      <c r="B102" s="503" t="s">
        <v>2264</v>
      </c>
      <c r="C102" s="504" t="s">
        <v>2230</v>
      </c>
      <c r="D102" s="504" t="s">
        <v>2181</v>
      </c>
      <c r="E102" s="505" t="s">
        <v>740</v>
      </c>
      <c r="F102" s="506">
        <v>0.97368421052631582</v>
      </c>
      <c r="G102" s="506">
        <v>1</v>
      </c>
      <c r="H102" s="507" t="s">
        <v>2239</v>
      </c>
      <c r="I102" s="206"/>
    </row>
    <row r="103" spans="1:9" ht="25.35" customHeight="1">
      <c r="A103" s="484" t="s">
        <v>37</v>
      </c>
      <c r="B103" s="503" t="s">
        <v>2264</v>
      </c>
      <c r="C103" s="504" t="s">
        <v>2230</v>
      </c>
      <c r="D103" s="504" t="s">
        <v>2181</v>
      </c>
      <c r="E103" s="505" t="s">
        <v>740</v>
      </c>
      <c r="F103" s="506">
        <v>0.1111111111111111</v>
      </c>
      <c r="G103" s="506">
        <v>0.42857142857142855</v>
      </c>
      <c r="H103" s="507" t="s">
        <v>2240</v>
      </c>
      <c r="I103" s="206"/>
    </row>
    <row r="104" spans="1:9" ht="25.35" customHeight="1">
      <c r="A104" s="484" t="s">
        <v>37</v>
      </c>
      <c r="B104" s="503" t="s">
        <v>2264</v>
      </c>
      <c r="C104" s="504" t="s">
        <v>2230</v>
      </c>
      <c r="D104" s="504" t="s">
        <v>2181</v>
      </c>
      <c r="E104" s="505" t="s">
        <v>740</v>
      </c>
      <c r="F104" s="506">
        <v>0.66666666666666663</v>
      </c>
      <c r="G104" s="506">
        <v>1</v>
      </c>
      <c r="H104" s="507" t="s">
        <v>2241</v>
      </c>
      <c r="I104" s="206"/>
    </row>
    <row r="105" spans="1:9" ht="25.35" customHeight="1">
      <c r="A105" s="484" t="s">
        <v>37</v>
      </c>
      <c r="B105" s="503" t="s">
        <v>2264</v>
      </c>
      <c r="C105" s="504" t="s">
        <v>2230</v>
      </c>
      <c r="D105" s="504" t="s">
        <v>2181</v>
      </c>
      <c r="E105" s="505" t="s">
        <v>740</v>
      </c>
      <c r="F105" s="506">
        <v>0.35714285714285715</v>
      </c>
      <c r="G105" s="506">
        <v>0.38461538461538464</v>
      </c>
      <c r="H105" s="507" t="s">
        <v>2242</v>
      </c>
      <c r="I105" s="206"/>
    </row>
    <row r="106" spans="1:9" ht="25.35" customHeight="1">
      <c r="A106" s="484" t="s">
        <v>37</v>
      </c>
      <c r="B106" s="503" t="s">
        <v>2264</v>
      </c>
      <c r="C106" s="504" t="s">
        <v>2230</v>
      </c>
      <c r="D106" s="504" t="s">
        <v>2181</v>
      </c>
      <c r="E106" s="505" t="s">
        <v>740</v>
      </c>
      <c r="F106" s="506">
        <v>0.26315789473684209</v>
      </c>
      <c r="G106" s="506">
        <v>0.83333333333333337</v>
      </c>
      <c r="H106" s="507" t="s">
        <v>2243</v>
      </c>
      <c r="I106" s="206"/>
    </row>
    <row r="107" spans="1:9" ht="25.35" customHeight="1">
      <c r="A107" s="484" t="s">
        <v>37</v>
      </c>
      <c r="B107" s="503" t="s">
        <v>2264</v>
      </c>
      <c r="C107" s="504" t="s">
        <v>2230</v>
      </c>
      <c r="D107" s="504" t="s">
        <v>2181</v>
      </c>
      <c r="E107" s="505" t="s">
        <v>740</v>
      </c>
      <c r="F107" s="506">
        <v>2.2902869757174392E-2</v>
      </c>
      <c r="G107" s="506">
        <v>0.83838383838383834</v>
      </c>
      <c r="H107" s="507" t="s">
        <v>2244</v>
      </c>
      <c r="I107" s="206"/>
    </row>
    <row r="108" spans="1:9" ht="25.35" customHeight="1">
      <c r="A108" s="484" t="s">
        <v>37</v>
      </c>
      <c r="B108" s="503" t="s">
        <v>2264</v>
      </c>
      <c r="C108" s="504" t="s">
        <v>2230</v>
      </c>
      <c r="D108" s="504" t="s">
        <v>2181</v>
      </c>
      <c r="E108" s="505" t="s">
        <v>740</v>
      </c>
      <c r="F108" s="506">
        <v>0.25</v>
      </c>
      <c r="G108" s="506">
        <v>1</v>
      </c>
      <c r="H108" s="507" t="s">
        <v>2245</v>
      </c>
      <c r="I108" s="206"/>
    </row>
    <row r="109" spans="1:9" ht="25.35" customHeight="1">
      <c r="A109" s="484" t="s">
        <v>37</v>
      </c>
      <c r="B109" s="503" t="s">
        <v>2264</v>
      </c>
      <c r="C109" s="504" t="s">
        <v>2230</v>
      </c>
      <c r="D109" s="504" t="s">
        <v>2181</v>
      </c>
      <c r="E109" s="505" t="s">
        <v>38</v>
      </c>
      <c r="F109" s="506">
        <v>1</v>
      </c>
      <c r="G109" s="506">
        <v>1</v>
      </c>
      <c r="H109" s="507" t="s">
        <v>2246</v>
      </c>
      <c r="I109" s="206"/>
    </row>
    <row r="110" spans="1:9" ht="25.35" customHeight="1">
      <c r="A110" s="484" t="s">
        <v>37</v>
      </c>
      <c r="B110" s="503" t="s">
        <v>2264</v>
      </c>
      <c r="C110" s="504" t="s">
        <v>2230</v>
      </c>
      <c r="D110" s="504" t="s">
        <v>2181</v>
      </c>
      <c r="E110" s="505" t="s">
        <v>740</v>
      </c>
      <c r="F110" s="506">
        <v>4.3749999999999997E-2</v>
      </c>
      <c r="G110" s="506">
        <v>1</v>
      </c>
      <c r="H110" s="507" t="s">
        <v>2247</v>
      </c>
      <c r="I110" s="206"/>
    </row>
    <row r="111" spans="1:9" ht="25.35" customHeight="1">
      <c r="A111" s="484" t="s">
        <v>37</v>
      </c>
      <c r="B111" s="503" t="s">
        <v>2264</v>
      </c>
      <c r="C111" s="504" t="s">
        <v>2230</v>
      </c>
      <c r="D111" s="504" t="s">
        <v>2181</v>
      </c>
      <c r="E111" s="505" t="s">
        <v>740</v>
      </c>
      <c r="F111" s="506">
        <v>0</v>
      </c>
      <c r="G111" s="506">
        <v>0</v>
      </c>
      <c r="H111" s="507" t="s">
        <v>2248</v>
      </c>
      <c r="I111" s="206"/>
    </row>
    <row r="112" spans="1:9" ht="25.35" customHeight="1">
      <c r="A112" s="484" t="s">
        <v>37</v>
      </c>
      <c r="B112" s="503" t="s">
        <v>2264</v>
      </c>
      <c r="C112" s="504" t="s">
        <v>2230</v>
      </c>
      <c r="D112" s="504" t="s">
        <v>2181</v>
      </c>
      <c r="E112" s="505" t="s">
        <v>38</v>
      </c>
      <c r="F112" s="506">
        <v>0.5</v>
      </c>
      <c r="G112" s="506">
        <v>0.5</v>
      </c>
      <c r="H112" s="507" t="s">
        <v>2249</v>
      </c>
      <c r="I112" s="206"/>
    </row>
    <row r="113" spans="1:9" ht="25.35" customHeight="1">
      <c r="A113" s="484" t="s">
        <v>37</v>
      </c>
      <c r="B113" s="503" t="s">
        <v>2264</v>
      </c>
      <c r="C113" s="504" t="s">
        <v>2230</v>
      </c>
      <c r="D113" s="504" t="s">
        <v>2181</v>
      </c>
      <c r="E113" s="505" t="s">
        <v>740</v>
      </c>
      <c r="F113" s="506">
        <v>1</v>
      </c>
      <c r="G113" s="506">
        <v>1</v>
      </c>
      <c r="H113" s="507" t="s">
        <v>2250</v>
      </c>
      <c r="I113" s="206"/>
    </row>
    <row r="114" spans="1:9" ht="25.35" customHeight="1">
      <c r="A114" s="484" t="s">
        <v>37</v>
      </c>
      <c r="B114" s="503" t="s">
        <v>2264</v>
      </c>
      <c r="C114" s="504" t="s">
        <v>2230</v>
      </c>
      <c r="D114" s="504" t="s">
        <v>2181</v>
      </c>
      <c r="E114" s="505" t="s">
        <v>740</v>
      </c>
      <c r="F114" s="506">
        <v>0.5</v>
      </c>
      <c r="G114" s="506">
        <v>0.7142857142857143</v>
      </c>
      <c r="H114" s="507" t="s">
        <v>2251</v>
      </c>
      <c r="I114" s="206"/>
    </row>
    <row r="115" spans="1:9" ht="25.35" customHeight="1">
      <c r="A115" s="484" t="s">
        <v>37</v>
      </c>
      <c r="B115" s="503" t="s">
        <v>2264</v>
      </c>
      <c r="C115" s="504" t="s">
        <v>2230</v>
      </c>
      <c r="D115" s="504" t="s">
        <v>2181</v>
      </c>
      <c r="E115" s="505" t="s">
        <v>740</v>
      </c>
      <c r="F115" s="506">
        <v>4.1144901610017888E-2</v>
      </c>
      <c r="G115" s="506">
        <v>0.5</v>
      </c>
      <c r="H115" s="507" t="s">
        <v>2252</v>
      </c>
      <c r="I115" s="206"/>
    </row>
    <row r="116" spans="1:9" ht="35.450000000000003" customHeight="1">
      <c r="A116" s="484" t="s">
        <v>37</v>
      </c>
      <c r="B116" s="503" t="s">
        <v>2264</v>
      </c>
      <c r="C116" s="504" t="s">
        <v>2230</v>
      </c>
      <c r="D116" s="504" t="s">
        <v>2181</v>
      </c>
      <c r="E116" s="496" t="s">
        <v>740</v>
      </c>
      <c r="F116" s="506">
        <v>0.66666666666666663</v>
      </c>
      <c r="G116" s="506">
        <v>1</v>
      </c>
      <c r="H116" s="509" t="s">
        <v>2253</v>
      </c>
      <c r="I116" s="206"/>
    </row>
    <row r="117" spans="1:9" ht="30" customHeight="1">
      <c r="A117" s="484" t="s">
        <v>37</v>
      </c>
      <c r="B117" s="503" t="s">
        <v>2264</v>
      </c>
      <c r="C117" s="504" t="s">
        <v>2230</v>
      </c>
      <c r="D117" s="504" t="s">
        <v>2181</v>
      </c>
      <c r="E117" s="496" t="s">
        <v>740</v>
      </c>
      <c r="F117" s="506">
        <v>0</v>
      </c>
      <c r="G117" s="506">
        <v>0</v>
      </c>
      <c r="H117" s="509" t="s">
        <v>2254</v>
      </c>
      <c r="I117" s="206"/>
    </row>
    <row r="118" spans="1:9" ht="30.6" customHeight="1">
      <c r="A118" s="484" t="s">
        <v>37</v>
      </c>
      <c r="B118" s="503" t="s">
        <v>2264</v>
      </c>
      <c r="C118" s="504" t="s">
        <v>2230</v>
      </c>
      <c r="D118" s="504" t="s">
        <v>2181</v>
      </c>
      <c r="E118" s="496" t="s">
        <v>740</v>
      </c>
      <c r="F118" s="506">
        <v>0</v>
      </c>
      <c r="G118" s="506">
        <v>0</v>
      </c>
      <c r="H118" s="509" t="s">
        <v>2255</v>
      </c>
      <c r="I118" s="207"/>
    </row>
    <row r="119" spans="1:9" ht="25.5">
      <c r="A119" s="484" t="s">
        <v>37</v>
      </c>
      <c r="B119" s="503" t="s">
        <v>2264</v>
      </c>
      <c r="C119" s="504" t="s">
        <v>2230</v>
      </c>
      <c r="D119" s="504" t="s">
        <v>2181</v>
      </c>
      <c r="E119" s="496" t="s">
        <v>740</v>
      </c>
      <c r="F119" s="506">
        <v>0.1111111111111111</v>
      </c>
      <c r="G119" s="506">
        <v>0.2</v>
      </c>
      <c r="H119" s="509" t="s">
        <v>2256</v>
      </c>
      <c r="I119" s="207"/>
    </row>
    <row r="120" spans="1:9">
      <c r="A120" s="484" t="s">
        <v>37</v>
      </c>
      <c r="B120" s="503" t="s">
        <v>2264</v>
      </c>
      <c r="C120" s="504" t="s">
        <v>2230</v>
      </c>
      <c r="D120" s="504" t="s">
        <v>2181</v>
      </c>
      <c r="E120" s="496" t="s">
        <v>740</v>
      </c>
      <c r="F120" s="506">
        <v>0.625</v>
      </c>
      <c r="G120" s="506">
        <v>0.7142857142857143</v>
      </c>
      <c r="H120" s="507" t="s">
        <v>2257</v>
      </c>
      <c r="I120" s="207"/>
    </row>
    <row r="121" spans="1:9">
      <c r="A121" s="484" t="s">
        <v>37</v>
      </c>
      <c r="B121" s="503" t="s">
        <v>2264</v>
      </c>
      <c r="C121" s="504" t="s">
        <v>2230</v>
      </c>
      <c r="D121" s="504" t="s">
        <v>2181</v>
      </c>
      <c r="E121" s="496" t="s">
        <v>38</v>
      </c>
      <c r="F121" s="506">
        <v>0.66666666666666663</v>
      </c>
      <c r="G121" s="506">
        <v>0.66666666666666663</v>
      </c>
      <c r="H121" s="507" t="s">
        <v>2258</v>
      </c>
      <c r="I121" s="207"/>
    </row>
    <row r="122" spans="1:9">
      <c r="A122" s="484" t="s">
        <v>37</v>
      </c>
      <c r="B122" s="503" t="s">
        <v>2264</v>
      </c>
      <c r="C122" s="504" t="s">
        <v>2230</v>
      </c>
      <c r="D122" s="504" t="s">
        <v>2181</v>
      </c>
      <c r="E122" s="496" t="s">
        <v>38</v>
      </c>
      <c r="F122" s="506">
        <v>0</v>
      </c>
      <c r="G122" s="506">
        <v>0</v>
      </c>
      <c r="H122" s="507" t="s">
        <v>2259</v>
      </c>
      <c r="I122" s="207"/>
    </row>
    <row r="123" spans="1:9">
      <c r="A123" s="484" t="s">
        <v>37</v>
      </c>
      <c r="B123" s="503" t="s">
        <v>2264</v>
      </c>
      <c r="C123" s="504" t="s">
        <v>2230</v>
      </c>
      <c r="D123" s="504" t="s">
        <v>2181</v>
      </c>
      <c r="E123" s="496" t="s">
        <v>38</v>
      </c>
      <c r="F123" s="506">
        <v>1</v>
      </c>
      <c r="G123" s="506">
        <v>1</v>
      </c>
      <c r="H123" s="507" t="s">
        <v>2260</v>
      </c>
      <c r="I123" s="207"/>
    </row>
    <row r="124" spans="1:9" ht="25.35" customHeight="1">
      <c r="A124" s="484" t="s">
        <v>37</v>
      </c>
      <c r="B124" s="503" t="s">
        <v>2265</v>
      </c>
      <c r="C124" s="504" t="s">
        <v>2230</v>
      </c>
      <c r="D124" s="504" t="s">
        <v>2181</v>
      </c>
      <c r="E124" s="505" t="s">
        <v>38</v>
      </c>
      <c r="F124" s="506">
        <v>1</v>
      </c>
      <c r="G124" s="506">
        <v>1</v>
      </c>
      <c r="H124" s="507" t="s">
        <v>2229</v>
      </c>
      <c r="I124" s="508"/>
    </row>
    <row r="125" spans="1:9" ht="25.35" customHeight="1">
      <c r="A125" s="484" t="s">
        <v>37</v>
      </c>
      <c r="B125" s="503" t="s">
        <v>2265</v>
      </c>
      <c r="C125" s="504" t="s">
        <v>2230</v>
      </c>
      <c r="D125" s="504" t="s">
        <v>2181</v>
      </c>
      <c r="E125" s="505" t="s">
        <v>38</v>
      </c>
      <c r="F125" s="506">
        <v>1</v>
      </c>
      <c r="G125" s="506">
        <v>1</v>
      </c>
      <c r="H125" s="507" t="s">
        <v>2232</v>
      </c>
      <c r="I125" s="206"/>
    </row>
    <row r="126" spans="1:9" ht="25.35" customHeight="1">
      <c r="A126" s="484" t="s">
        <v>37</v>
      </c>
      <c r="B126" s="503" t="s">
        <v>2265</v>
      </c>
      <c r="C126" s="504" t="s">
        <v>2230</v>
      </c>
      <c r="D126" s="504" t="s">
        <v>2181</v>
      </c>
      <c r="E126" s="505" t="s">
        <v>38</v>
      </c>
      <c r="F126" s="506">
        <v>1</v>
      </c>
      <c r="G126" s="506">
        <v>1</v>
      </c>
      <c r="H126" s="507" t="s">
        <v>2233</v>
      </c>
      <c r="I126" s="206"/>
    </row>
    <row r="127" spans="1:9" ht="25.35" customHeight="1">
      <c r="A127" s="484" t="s">
        <v>37</v>
      </c>
      <c r="B127" s="503" t="s">
        <v>2265</v>
      </c>
      <c r="C127" s="504" t="s">
        <v>2230</v>
      </c>
      <c r="D127" s="504" t="s">
        <v>2181</v>
      </c>
      <c r="E127" s="505" t="s">
        <v>38</v>
      </c>
      <c r="F127" s="506">
        <v>1</v>
      </c>
      <c r="G127" s="506">
        <v>1</v>
      </c>
      <c r="H127" s="507" t="s">
        <v>2234</v>
      </c>
      <c r="I127" s="206"/>
    </row>
    <row r="128" spans="1:9" ht="25.35" customHeight="1">
      <c r="A128" s="484" t="s">
        <v>37</v>
      </c>
      <c r="B128" s="503" t="s">
        <v>2265</v>
      </c>
      <c r="C128" s="504" t="s">
        <v>2230</v>
      </c>
      <c r="D128" s="504" t="s">
        <v>2181</v>
      </c>
      <c r="E128" s="505" t="s">
        <v>38</v>
      </c>
      <c r="F128" s="506">
        <v>1</v>
      </c>
      <c r="G128" s="506">
        <v>1</v>
      </c>
      <c r="H128" s="507" t="s">
        <v>2235</v>
      </c>
      <c r="I128" s="206"/>
    </row>
    <row r="129" spans="1:9" ht="25.35" customHeight="1">
      <c r="A129" s="484" t="s">
        <v>37</v>
      </c>
      <c r="B129" s="503" t="s">
        <v>2265</v>
      </c>
      <c r="C129" s="504" t="s">
        <v>2230</v>
      </c>
      <c r="D129" s="504" t="s">
        <v>2181</v>
      </c>
      <c r="E129" s="505" t="s">
        <v>38</v>
      </c>
      <c r="F129" s="506">
        <v>1</v>
      </c>
      <c r="G129" s="506">
        <v>1</v>
      </c>
      <c r="H129" s="507" t="s">
        <v>2236</v>
      </c>
      <c r="I129" s="206"/>
    </row>
    <row r="130" spans="1:9" ht="25.35" customHeight="1">
      <c r="A130" s="484" t="s">
        <v>37</v>
      </c>
      <c r="B130" s="503" t="s">
        <v>2265</v>
      </c>
      <c r="C130" s="504" t="s">
        <v>2230</v>
      </c>
      <c r="D130" s="504" t="s">
        <v>2181</v>
      </c>
      <c r="E130" s="505" t="s">
        <v>38</v>
      </c>
      <c r="F130" s="506">
        <v>1</v>
      </c>
      <c r="G130" s="506">
        <v>1</v>
      </c>
      <c r="H130" s="507" t="s">
        <v>2237</v>
      </c>
      <c r="I130" s="206"/>
    </row>
    <row r="131" spans="1:9" ht="25.35" customHeight="1">
      <c r="A131" s="484" t="s">
        <v>37</v>
      </c>
      <c r="B131" s="503" t="s">
        <v>2265</v>
      </c>
      <c r="C131" s="504" t="s">
        <v>2230</v>
      </c>
      <c r="D131" s="504" t="s">
        <v>2181</v>
      </c>
      <c r="E131" s="505" t="s">
        <v>38</v>
      </c>
      <c r="F131" s="506">
        <v>1</v>
      </c>
      <c r="G131" s="506">
        <v>1</v>
      </c>
      <c r="H131" s="507" t="s">
        <v>2238</v>
      </c>
      <c r="I131" s="206"/>
    </row>
    <row r="132" spans="1:9" ht="25.35" customHeight="1">
      <c r="A132" s="484" t="s">
        <v>37</v>
      </c>
      <c r="B132" s="503" t="s">
        <v>2265</v>
      </c>
      <c r="C132" s="504" t="s">
        <v>2230</v>
      </c>
      <c r="D132" s="504" t="s">
        <v>2181</v>
      </c>
      <c r="E132" s="505" t="s">
        <v>38</v>
      </c>
      <c r="F132" s="506">
        <v>1</v>
      </c>
      <c r="G132" s="506">
        <v>1</v>
      </c>
      <c r="H132" s="507" t="s">
        <v>2239</v>
      </c>
      <c r="I132" s="206"/>
    </row>
    <row r="133" spans="1:9" ht="25.35" customHeight="1">
      <c r="A133" s="484" t="s">
        <v>37</v>
      </c>
      <c r="B133" s="503" t="s">
        <v>2265</v>
      </c>
      <c r="C133" s="504" t="s">
        <v>2230</v>
      </c>
      <c r="D133" s="504" t="s">
        <v>2181</v>
      </c>
      <c r="E133" s="505" t="s">
        <v>38</v>
      </c>
      <c r="F133" s="506">
        <v>1</v>
      </c>
      <c r="G133" s="506">
        <v>1</v>
      </c>
      <c r="H133" s="507" t="s">
        <v>2240</v>
      </c>
      <c r="I133" s="206"/>
    </row>
    <row r="134" spans="1:9" ht="25.35" customHeight="1">
      <c r="A134" s="484" t="s">
        <v>37</v>
      </c>
      <c r="B134" s="503" t="s">
        <v>2265</v>
      </c>
      <c r="C134" s="504" t="s">
        <v>2230</v>
      </c>
      <c r="D134" s="504" t="s">
        <v>2181</v>
      </c>
      <c r="E134" s="505" t="s">
        <v>38</v>
      </c>
      <c r="F134" s="506">
        <v>1</v>
      </c>
      <c r="G134" s="506">
        <v>1</v>
      </c>
      <c r="H134" s="507" t="s">
        <v>2241</v>
      </c>
      <c r="I134" s="206"/>
    </row>
    <row r="135" spans="1:9" ht="25.35" customHeight="1">
      <c r="A135" s="484" t="s">
        <v>37</v>
      </c>
      <c r="B135" s="503" t="s">
        <v>2265</v>
      </c>
      <c r="C135" s="504" t="s">
        <v>2230</v>
      </c>
      <c r="D135" s="504" t="s">
        <v>2181</v>
      </c>
      <c r="E135" s="505" t="s">
        <v>38</v>
      </c>
      <c r="F135" s="506">
        <v>1</v>
      </c>
      <c r="G135" s="506">
        <v>1</v>
      </c>
      <c r="H135" s="507" t="s">
        <v>2242</v>
      </c>
      <c r="I135" s="206"/>
    </row>
    <row r="136" spans="1:9" ht="25.35" customHeight="1">
      <c r="A136" s="484" t="s">
        <v>37</v>
      </c>
      <c r="B136" s="503" t="s">
        <v>2265</v>
      </c>
      <c r="C136" s="504" t="s">
        <v>2230</v>
      </c>
      <c r="D136" s="504" t="s">
        <v>2181</v>
      </c>
      <c r="E136" s="505" t="s">
        <v>38</v>
      </c>
      <c r="F136" s="506">
        <v>1</v>
      </c>
      <c r="G136" s="506">
        <v>1</v>
      </c>
      <c r="H136" s="507" t="s">
        <v>2243</v>
      </c>
      <c r="I136" s="206"/>
    </row>
    <row r="137" spans="1:9" ht="25.35" customHeight="1">
      <c r="A137" s="484" t="s">
        <v>37</v>
      </c>
      <c r="B137" s="503" t="s">
        <v>2265</v>
      </c>
      <c r="C137" s="504" t="s">
        <v>2230</v>
      </c>
      <c r="D137" s="504" t="s">
        <v>2181</v>
      </c>
      <c r="E137" s="505" t="s">
        <v>38</v>
      </c>
      <c r="F137" s="506">
        <v>1</v>
      </c>
      <c r="G137" s="506">
        <v>1</v>
      </c>
      <c r="H137" s="507" t="s">
        <v>2244</v>
      </c>
      <c r="I137" s="206"/>
    </row>
    <row r="138" spans="1:9" ht="25.35" customHeight="1">
      <c r="A138" s="484" t="s">
        <v>37</v>
      </c>
      <c r="B138" s="503" t="s">
        <v>2265</v>
      </c>
      <c r="C138" s="504" t="s">
        <v>2230</v>
      </c>
      <c r="D138" s="504" t="s">
        <v>2181</v>
      </c>
      <c r="E138" s="505" t="s">
        <v>38</v>
      </c>
      <c r="F138" s="506">
        <v>1</v>
      </c>
      <c r="G138" s="506">
        <v>1</v>
      </c>
      <c r="H138" s="507" t="s">
        <v>2245</v>
      </c>
      <c r="I138" s="206"/>
    </row>
    <row r="139" spans="1:9" ht="25.35" customHeight="1">
      <c r="A139" s="484" t="s">
        <v>37</v>
      </c>
      <c r="B139" s="503" t="s">
        <v>2265</v>
      </c>
      <c r="C139" s="504" t="s">
        <v>2230</v>
      </c>
      <c r="D139" s="504" t="s">
        <v>2181</v>
      </c>
      <c r="E139" s="505" t="s">
        <v>38</v>
      </c>
      <c r="F139" s="506">
        <v>1</v>
      </c>
      <c r="G139" s="506">
        <v>1</v>
      </c>
      <c r="H139" s="507" t="s">
        <v>2246</v>
      </c>
      <c r="I139" s="206"/>
    </row>
    <row r="140" spans="1:9" ht="25.35" customHeight="1">
      <c r="A140" s="484" t="s">
        <v>37</v>
      </c>
      <c r="B140" s="503" t="s">
        <v>2265</v>
      </c>
      <c r="C140" s="504" t="s">
        <v>2230</v>
      </c>
      <c r="D140" s="504" t="s">
        <v>2181</v>
      </c>
      <c r="E140" s="505" t="s">
        <v>38</v>
      </c>
      <c r="F140" s="506">
        <v>1</v>
      </c>
      <c r="G140" s="506">
        <v>1</v>
      </c>
      <c r="H140" s="507" t="s">
        <v>2247</v>
      </c>
      <c r="I140" s="206"/>
    </row>
    <row r="141" spans="1:9" ht="25.35" customHeight="1">
      <c r="A141" s="484" t="s">
        <v>37</v>
      </c>
      <c r="B141" s="503" t="s">
        <v>2265</v>
      </c>
      <c r="C141" s="504" t="s">
        <v>2230</v>
      </c>
      <c r="D141" s="504" t="s">
        <v>2181</v>
      </c>
      <c r="E141" s="505" t="s">
        <v>38</v>
      </c>
      <c r="F141" s="506">
        <v>1</v>
      </c>
      <c r="G141" s="506">
        <v>1</v>
      </c>
      <c r="H141" s="507" t="s">
        <v>2248</v>
      </c>
      <c r="I141" s="206"/>
    </row>
    <row r="142" spans="1:9" ht="25.35" customHeight="1">
      <c r="A142" s="484" t="s">
        <v>37</v>
      </c>
      <c r="B142" s="503" t="s">
        <v>2265</v>
      </c>
      <c r="C142" s="504" t="s">
        <v>2230</v>
      </c>
      <c r="D142" s="504" t="s">
        <v>2181</v>
      </c>
      <c r="E142" s="505" t="s">
        <v>38</v>
      </c>
      <c r="F142" s="506">
        <v>1</v>
      </c>
      <c r="G142" s="506">
        <v>1</v>
      </c>
      <c r="H142" s="507" t="s">
        <v>2249</v>
      </c>
      <c r="I142" s="206"/>
    </row>
    <row r="143" spans="1:9" ht="25.35" customHeight="1">
      <c r="A143" s="484" t="s">
        <v>37</v>
      </c>
      <c r="B143" s="503" t="s">
        <v>2265</v>
      </c>
      <c r="C143" s="504" t="s">
        <v>2230</v>
      </c>
      <c r="D143" s="504" t="s">
        <v>2181</v>
      </c>
      <c r="E143" s="505" t="s">
        <v>38</v>
      </c>
      <c r="F143" s="506">
        <v>1</v>
      </c>
      <c r="G143" s="506">
        <v>1</v>
      </c>
      <c r="H143" s="507" t="s">
        <v>2250</v>
      </c>
      <c r="I143" s="206"/>
    </row>
    <row r="144" spans="1:9" ht="25.35" customHeight="1">
      <c r="A144" s="484" t="s">
        <v>37</v>
      </c>
      <c r="B144" s="503" t="s">
        <v>2265</v>
      </c>
      <c r="C144" s="504" t="s">
        <v>2230</v>
      </c>
      <c r="D144" s="504" t="s">
        <v>2181</v>
      </c>
      <c r="E144" s="505" t="s">
        <v>38</v>
      </c>
      <c r="F144" s="506">
        <v>1</v>
      </c>
      <c r="G144" s="506">
        <v>1</v>
      </c>
      <c r="H144" s="507" t="s">
        <v>2251</v>
      </c>
      <c r="I144" s="206"/>
    </row>
    <row r="145" spans="1:9" ht="25.35" customHeight="1">
      <c r="A145" s="484" t="s">
        <v>37</v>
      </c>
      <c r="B145" s="503" t="s">
        <v>2265</v>
      </c>
      <c r="C145" s="504" t="s">
        <v>2230</v>
      </c>
      <c r="D145" s="504" t="s">
        <v>2181</v>
      </c>
      <c r="E145" s="505" t="s">
        <v>38</v>
      </c>
      <c r="F145" s="506">
        <v>1</v>
      </c>
      <c r="G145" s="506">
        <v>1</v>
      </c>
      <c r="H145" s="507" t="s">
        <v>2252</v>
      </c>
      <c r="I145" s="206"/>
    </row>
    <row r="146" spans="1:9" ht="35.450000000000003" customHeight="1">
      <c r="A146" s="484" t="s">
        <v>37</v>
      </c>
      <c r="B146" s="503" t="s">
        <v>2265</v>
      </c>
      <c r="C146" s="504" t="s">
        <v>2230</v>
      </c>
      <c r="D146" s="504" t="s">
        <v>2181</v>
      </c>
      <c r="E146" s="505" t="s">
        <v>38</v>
      </c>
      <c r="F146" s="506">
        <v>1</v>
      </c>
      <c r="G146" s="506">
        <v>1</v>
      </c>
      <c r="H146" s="509" t="s">
        <v>2253</v>
      </c>
      <c r="I146" s="206"/>
    </row>
    <row r="147" spans="1:9" ht="30" customHeight="1">
      <c r="A147" s="484" t="s">
        <v>37</v>
      </c>
      <c r="B147" s="503" t="s">
        <v>2265</v>
      </c>
      <c r="C147" s="504" t="s">
        <v>2230</v>
      </c>
      <c r="D147" s="504" t="s">
        <v>2181</v>
      </c>
      <c r="E147" s="505" t="s">
        <v>38</v>
      </c>
      <c r="F147" s="506">
        <v>1</v>
      </c>
      <c r="G147" s="506">
        <v>1</v>
      </c>
      <c r="H147" s="509" t="s">
        <v>2254</v>
      </c>
      <c r="I147" s="206"/>
    </row>
    <row r="148" spans="1:9" ht="30.6" customHeight="1">
      <c r="A148" s="484" t="s">
        <v>37</v>
      </c>
      <c r="B148" s="503" t="s">
        <v>2265</v>
      </c>
      <c r="C148" s="504" t="s">
        <v>2230</v>
      </c>
      <c r="D148" s="504" t="s">
        <v>2181</v>
      </c>
      <c r="E148" s="505" t="s">
        <v>38</v>
      </c>
      <c r="F148" s="506">
        <v>1</v>
      </c>
      <c r="G148" s="506">
        <v>1</v>
      </c>
      <c r="H148" s="509" t="s">
        <v>2255</v>
      </c>
      <c r="I148" s="207"/>
    </row>
    <row r="149" spans="1:9" ht="25.5">
      <c r="A149" s="484" t="s">
        <v>37</v>
      </c>
      <c r="B149" s="503" t="s">
        <v>2265</v>
      </c>
      <c r="C149" s="504" t="s">
        <v>2230</v>
      </c>
      <c r="D149" s="504" t="s">
        <v>2181</v>
      </c>
      <c r="E149" s="505" t="s">
        <v>38</v>
      </c>
      <c r="F149" s="506">
        <v>1</v>
      </c>
      <c r="G149" s="506">
        <v>1</v>
      </c>
      <c r="H149" s="509" t="s">
        <v>2256</v>
      </c>
      <c r="I149" s="207"/>
    </row>
    <row r="150" spans="1:9">
      <c r="A150" s="484" t="s">
        <v>37</v>
      </c>
      <c r="B150" s="503" t="s">
        <v>2265</v>
      </c>
      <c r="C150" s="504" t="s">
        <v>2230</v>
      </c>
      <c r="D150" s="504" t="s">
        <v>2181</v>
      </c>
      <c r="E150" s="505" t="s">
        <v>38</v>
      </c>
      <c r="F150" s="506">
        <v>1</v>
      </c>
      <c r="G150" s="506">
        <v>1</v>
      </c>
      <c r="H150" s="507" t="s">
        <v>2257</v>
      </c>
      <c r="I150" s="207"/>
    </row>
    <row r="151" spans="1:9">
      <c r="A151" s="484" t="s">
        <v>37</v>
      </c>
      <c r="B151" s="503" t="s">
        <v>2265</v>
      </c>
      <c r="C151" s="504" t="s">
        <v>2230</v>
      </c>
      <c r="D151" s="504" t="s">
        <v>2181</v>
      </c>
      <c r="E151" s="505" t="s">
        <v>38</v>
      </c>
      <c r="F151" s="506">
        <v>1</v>
      </c>
      <c r="G151" s="506">
        <v>1</v>
      </c>
      <c r="H151" s="507" t="s">
        <v>2258</v>
      </c>
      <c r="I151" s="207"/>
    </row>
    <row r="152" spans="1:9">
      <c r="A152" s="484" t="s">
        <v>37</v>
      </c>
      <c r="B152" s="503" t="s">
        <v>2265</v>
      </c>
      <c r="C152" s="504" t="s">
        <v>2230</v>
      </c>
      <c r="D152" s="504" t="s">
        <v>2181</v>
      </c>
      <c r="E152" s="505" t="s">
        <v>38</v>
      </c>
      <c r="F152" s="506">
        <v>1</v>
      </c>
      <c r="G152" s="506">
        <v>1</v>
      </c>
      <c r="H152" s="507" t="s">
        <v>2259</v>
      </c>
      <c r="I152" s="207"/>
    </row>
    <row r="153" spans="1:9">
      <c r="A153" s="484" t="s">
        <v>37</v>
      </c>
      <c r="B153" s="503" t="s">
        <v>2265</v>
      </c>
      <c r="C153" s="504" t="s">
        <v>2230</v>
      </c>
      <c r="D153" s="504" t="s">
        <v>2181</v>
      </c>
      <c r="E153" s="505" t="s">
        <v>38</v>
      </c>
      <c r="F153" s="506">
        <v>1</v>
      </c>
      <c r="G153" s="506">
        <v>1</v>
      </c>
      <c r="H153" s="507" t="s">
        <v>2260</v>
      </c>
      <c r="I153" s="207"/>
    </row>
    <row r="154" spans="1:9" ht="25.35" customHeight="1">
      <c r="A154" s="484" t="s">
        <v>37</v>
      </c>
      <c r="B154" s="503" t="s">
        <v>2193</v>
      </c>
      <c r="C154" s="504" t="s">
        <v>2230</v>
      </c>
      <c r="D154" s="504" t="s">
        <v>2181</v>
      </c>
      <c r="E154" s="505" t="s">
        <v>38</v>
      </c>
      <c r="F154" s="506">
        <v>1</v>
      </c>
      <c r="G154" s="506">
        <v>1</v>
      </c>
      <c r="H154" s="507" t="s">
        <v>2229</v>
      </c>
      <c r="I154" s="508"/>
    </row>
    <row r="155" spans="1:9" ht="25.35" customHeight="1">
      <c r="A155" s="484" t="s">
        <v>37</v>
      </c>
      <c r="B155" s="503" t="s">
        <v>2193</v>
      </c>
      <c r="C155" s="504" t="s">
        <v>2230</v>
      </c>
      <c r="D155" s="504" t="s">
        <v>2181</v>
      </c>
      <c r="E155" s="505" t="s">
        <v>38</v>
      </c>
      <c r="F155" s="506">
        <v>0.375</v>
      </c>
      <c r="G155" s="506">
        <v>0.75</v>
      </c>
      <c r="H155" s="507" t="s">
        <v>2232</v>
      </c>
      <c r="I155" s="206"/>
    </row>
    <row r="156" spans="1:9" ht="25.35" customHeight="1">
      <c r="A156" s="484" t="s">
        <v>37</v>
      </c>
      <c r="B156" s="503" t="s">
        <v>2193</v>
      </c>
      <c r="C156" s="504" t="s">
        <v>2230</v>
      </c>
      <c r="D156" s="504" t="s">
        <v>2181</v>
      </c>
      <c r="E156" s="505" t="s">
        <v>740</v>
      </c>
      <c r="F156" s="506">
        <v>0</v>
      </c>
      <c r="G156" s="506">
        <v>0</v>
      </c>
      <c r="H156" s="507" t="s">
        <v>2233</v>
      </c>
      <c r="I156" s="206"/>
    </row>
    <row r="157" spans="1:9" ht="25.35" customHeight="1">
      <c r="A157" s="484" t="s">
        <v>37</v>
      </c>
      <c r="B157" s="503" t="s">
        <v>2193</v>
      </c>
      <c r="C157" s="504" t="s">
        <v>2230</v>
      </c>
      <c r="D157" s="504" t="s">
        <v>2181</v>
      </c>
      <c r="E157" s="505" t="s">
        <v>740</v>
      </c>
      <c r="F157" s="506">
        <v>0.2</v>
      </c>
      <c r="G157" s="506">
        <v>1</v>
      </c>
      <c r="H157" s="507" t="s">
        <v>2234</v>
      </c>
      <c r="I157" s="206"/>
    </row>
    <row r="158" spans="1:9" ht="25.35" customHeight="1">
      <c r="A158" s="484" t="s">
        <v>37</v>
      </c>
      <c r="B158" s="503" t="s">
        <v>2193</v>
      </c>
      <c r="C158" s="504" t="s">
        <v>2230</v>
      </c>
      <c r="D158" s="504" t="s">
        <v>2181</v>
      </c>
      <c r="E158" s="505" t="s">
        <v>740</v>
      </c>
      <c r="F158" s="506">
        <v>0.18367346938775511</v>
      </c>
      <c r="G158" s="506">
        <v>0.81818181818181823</v>
      </c>
      <c r="H158" s="507" t="s">
        <v>2235</v>
      </c>
      <c r="I158" s="206"/>
    </row>
    <row r="159" spans="1:9" ht="25.35" customHeight="1">
      <c r="A159" s="484" t="s">
        <v>37</v>
      </c>
      <c r="B159" s="503" t="s">
        <v>2193</v>
      </c>
      <c r="C159" s="504" t="s">
        <v>2230</v>
      </c>
      <c r="D159" s="504" t="s">
        <v>2181</v>
      </c>
      <c r="E159" s="505" t="s">
        <v>38</v>
      </c>
      <c r="F159" s="506">
        <v>1</v>
      </c>
      <c r="G159" s="506">
        <v>1</v>
      </c>
      <c r="H159" s="507" t="s">
        <v>2236</v>
      </c>
      <c r="I159" s="206"/>
    </row>
    <row r="160" spans="1:9" ht="25.35" customHeight="1">
      <c r="A160" s="484" t="s">
        <v>37</v>
      </c>
      <c r="B160" s="503" t="s">
        <v>2193</v>
      </c>
      <c r="C160" s="504" t="s">
        <v>2230</v>
      </c>
      <c r="D160" s="504" t="s">
        <v>2181</v>
      </c>
      <c r="E160" s="505" t="s">
        <v>38</v>
      </c>
      <c r="F160" s="506">
        <v>0.52380952380952384</v>
      </c>
      <c r="G160" s="506">
        <v>0.52380952380952384</v>
      </c>
      <c r="H160" s="507" t="s">
        <v>2237</v>
      </c>
      <c r="I160" s="206"/>
    </row>
    <row r="161" spans="1:9" ht="25.35" customHeight="1">
      <c r="A161" s="484" t="s">
        <v>37</v>
      </c>
      <c r="B161" s="503" t="s">
        <v>2193</v>
      </c>
      <c r="C161" s="504" t="s">
        <v>2230</v>
      </c>
      <c r="D161" s="504" t="s">
        <v>2181</v>
      </c>
      <c r="E161" s="505" t="s">
        <v>38</v>
      </c>
      <c r="F161" s="506">
        <v>0.75</v>
      </c>
      <c r="G161" s="506">
        <v>0.75</v>
      </c>
      <c r="H161" s="507" t="s">
        <v>2238</v>
      </c>
      <c r="I161" s="206"/>
    </row>
    <row r="162" spans="1:9" ht="25.35" customHeight="1">
      <c r="A162" s="484" t="s">
        <v>37</v>
      </c>
      <c r="B162" s="503" t="s">
        <v>2193</v>
      </c>
      <c r="C162" s="504" t="s">
        <v>2230</v>
      </c>
      <c r="D162" s="504" t="s">
        <v>2181</v>
      </c>
      <c r="E162" s="505" t="s">
        <v>740</v>
      </c>
      <c r="F162" s="506">
        <v>0.97368421052631582</v>
      </c>
      <c r="G162" s="506">
        <v>1</v>
      </c>
      <c r="H162" s="507" t="s">
        <v>2239</v>
      </c>
      <c r="I162" s="206"/>
    </row>
    <row r="163" spans="1:9" ht="25.35" customHeight="1">
      <c r="A163" s="484" t="s">
        <v>37</v>
      </c>
      <c r="B163" s="503" t="s">
        <v>2193</v>
      </c>
      <c r="C163" s="504" t="s">
        <v>2230</v>
      </c>
      <c r="D163" s="504" t="s">
        <v>2181</v>
      </c>
      <c r="E163" s="505" t="s">
        <v>740</v>
      </c>
      <c r="F163" s="506">
        <v>0.1111111111111111</v>
      </c>
      <c r="G163" s="506">
        <v>0.42857142857142855</v>
      </c>
      <c r="H163" s="507" t="s">
        <v>2240</v>
      </c>
      <c r="I163" s="206"/>
    </row>
    <row r="164" spans="1:9" ht="25.35" customHeight="1">
      <c r="A164" s="484" t="s">
        <v>37</v>
      </c>
      <c r="B164" s="503" t="s">
        <v>2193</v>
      </c>
      <c r="C164" s="504" t="s">
        <v>2230</v>
      </c>
      <c r="D164" s="504" t="s">
        <v>2181</v>
      </c>
      <c r="E164" s="505" t="s">
        <v>740</v>
      </c>
      <c r="F164" s="506">
        <v>0.66666666666666663</v>
      </c>
      <c r="G164" s="506">
        <v>1</v>
      </c>
      <c r="H164" s="507" t="s">
        <v>2241</v>
      </c>
      <c r="I164" s="206"/>
    </row>
    <row r="165" spans="1:9" ht="25.35" customHeight="1">
      <c r="A165" s="484" t="s">
        <v>37</v>
      </c>
      <c r="B165" s="503" t="s">
        <v>2193</v>
      </c>
      <c r="C165" s="504" t="s">
        <v>2230</v>
      </c>
      <c r="D165" s="504" t="s">
        <v>2181</v>
      </c>
      <c r="E165" s="505" t="s">
        <v>740</v>
      </c>
      <c r="F165" s="506">
        <v>0.35714285714285715</v>
      </c>
      <c r="G165" s="506">
        <v>0.38461538461538464</v>
      </c>
      <c r="H165" s="507" t="s">
        <v>2242</v>
      </c>
      <c r="I165" s="206"/>
    </row>
    <row r="166" spans="1:9" ht="25.35" customHeight="1">
      <c r="A166" s="484" t="s">
        <v>37</v>
      </c>
      <c r="B166" s="503" t="s">
        <v>2193</v>
      </c>
      <c r="C166" s="504" t="s">
        <v>2230</v>
      </c>
      <c r="D166" s="504" t="s">
        <v>2181</v>
      </c>
      <c r="E166" s="505" t="s">
        <v>740</v>
      </c>
      <c r="F166" s="506">
        <v>0.26315789473684209</v>
      </c>
      <c r="G166" s="506">
        <v>0.83333333333333337</v>
      </c>
      <c r="H166" s="507" t="s">
        <v>2243</v>
      </c>
      <c r="I166" s="206"/>
    </row>
    <row r="167" spans="1:9" ht="25.35" customHeight="1">
      <c r="A167" s="484" t="s">
        <v>37</v>
      </c>
      <c r="B167" s="503" t="s">
        <v>2193</v>
      </c>
      <c r="C167" s="504" t="s">
        <v>2230</v>
      </c>
      <c r="D167" s="504" t="s">
        <v>2181</v>
      </c>
      <c r="E167" s="505" t="s">
        <v>740</v>
      </c>
      <c r="F167" s="506">
        <v>2.2902869757174392E-2</v>
      </c>
      <c r="G167" s="506">
        <v>0.83838383838383834</v>
      </c>
      <c r="H167" s="507" t="s">
        <v>2244</v>
      </c>
      <c r="I167" s="206"/>
    </row>
    <row r="168" spans="1:9" ht="25.35" customHeight="1">
      <c r="A168" s="484" t="s">
        <v>37</v>
      </c>
      <c r="B168" s="503" t="s">
        <v>2193</v>
      </c>
      <c r="C168" s="504" t="s">
        <v>2230</v>
      </c>
      <c r="D168" s="504" t="s">
        <v>2181</v>
      </c>
      <c r="E168" s="505" t="s">
        <v>740</v>
      </c>
      <c r="F168" s="506">
        <v>0.25</v>
      </c>
      <c r="G168" s="506">
        <v>1</v>
      </c>
      <c r="H168" s="507" t="s">
        <v>2245</v>
      </c>
      <c r="I168" s="206"/>
    </row>
    <row r="169" spans="1:9" ht="25.35" customHeight="1">
      <c r="A169" s="484" t="s">
        <v>37</v>
      </c>
      <c r="B169" s="503" t="s">
        <v>2193</v>
      </c>
      <c r="C169" s="504" t="s">
        <v>2230</v>
      </c>
      <c r="D169" s="504" t="s">
        <v>2181</v>
      </c>
      <c r="E169" s="505" t="s">
        <v>38</v>
      </c>
      <c r="F169" s="506">
        <v>1</v>
      </c>
      <c r="G169" s="506">
        <v>1</v>
      </c>
      <c r="H169" s="507" t="s">
        <v>2246</v>
      </c>
      <c r="I169" s="206"/>
    </row>
    <row r="170" spans="1:9" ht="25.35" customHeight="1">
      <c r="A170" s="484" t="s">
        <v>37</v>
      </c>
      <c r="B170" s="503" t="s">
        <v>2193</v>
      </c>
      <c r="C170" s="504" t="s">
        <v>2230</v>
      </c>
      <c r="D170" s="504" t="s">
        <v>2181</v>
      </c>
      <c r="E170" s="505" t="s">
        <v>740</v>
      </c>
      <c r="F170" s="506">
        <v>4.3749999999999997E-2</v>
      </c>
      <c r="G170" s="506">
        <v>1</v>
      </c>
      <c r="H170" s="507" t="s">
        <v>2247</v>
      </c>
      <c r="I170" s="206"/>
    </row>
    <row r="171" spans="1:9" ht="25.35" customHeight="1">
      <c r="A171" s="484" t="s">
        <v>37</v>
      </c>
      <c r="B171" s="503" t="s">
        <v>2193</v>
      </c>
      <c r="C171" s="504" t="s">
        <v>2230</v>
      </c>
      <c r="D171" s="504" t="s">
        <v>2181</v>
      </c>
      <c r="E171" s="505" t="s">
        <v>740</v>
      </c>
      <c r="F171" s="506">
        <v>0</v>
      </c>
      <c r="G171" s="506">
        <v>0</v>
      </c>
      <c r="H171" s="507" t="s">
        <v>2248</v>
      </c>
      <c r="I171" s="206"/>
    </row>
    <row r="172" spans="1:9" ht="25.35" customHeight="1">
      <c r="A172" s="484" t="s">
        <v>37</v>
      </c>
      <c r="B172" s="503" t="s">
        <v>2193</v>
      </c>
      <c r="C172" s="504" t="s">
        <v>2230</v>
      </c>
      <c r="D172" s="504" t="s">
        <v>2181</v>
      </c>
      <c r="E172" s="505" t="s">
        <v>38</v>
      </c>
      <c r="F172" s="506">
        <v>0.5</v>
      </c>
      <c r="G172" s="506">
        <v>0.5</v>
      </c>
      <c r="H172" s="507" t="s">
        <v>2249</v>
      </c>
      <c r="I172" s="206"/>
    </row>
    <row r="173" spans="1:9" ht="25.35" customHeight="1">
      <c r="A173" s="484" t="s">
        <v>37</v>
      </c>
      <c r="B173" s="503" t="s">
        <v>2193</v>
      </c>
      <c r="C173" s="504" t="s">
        <v>2230</v>
      </c>
      <c r="D173" s="504" t="s">
        <v>2181</v>
      </c>
      <c r="E173" s="505" t="s">
        <v>740</v>
      </c>
      <c r="F173" s="506">
        <v>1</v>
      </c>
      <c r="G173" s="506">
        <v>1</v>
      </c>
      <c r="H173" s="507" t="s">
        <v>2250</v>
      </c>
      <c r="I173" s="206"/>
    </row>
    <row r="174" spans="1:9" ht="25.35" customHeight="1">
      <c r="A174" s="484" t="s">
        <v>37</v>
      </c>
      <c r="B174" s="503" t="s">
        <v>2193</v>
      </c>
      <c r="C174" s="504" t="s">
        <v>2230</v>
      </c>
      <c r="D174" s="504" t="s">
        <v>2181</v>
      </c>
      <c r="E174" s="505" t="s">
        <v>740</v>
      </c>
      <c r="F174" s="506">
        <v>0.5</v>
      </c>
      <c r="G174" s="506">
        <v>0.7142857142857143</v>
      </c>
      <c r="H174" s="507" t="s">
        <v>2251</v>
      </c>
      <c r="I174" s="206"/>
    </row>
    <row r="175" spans="1:9" ht="25.35" customHeight="1">
      <c r="A175" s="484" t="s">
        <v>37</v>
      </c>
      <c r="B175" s="503" t="s">
        <v>2193</v>
      </c>
      <c r="C175" s="504" t="s">
        <v>2230</v>
      </c>
      <c r="D175" s="504" t="s">
        <v>2181</v>
      </c>
      <c r="E175" s="505" t="s">
        <v>740</v>
      </c>
      <c r="F175" s="506">
        <v>4.1144901610017888E-2</v>
      </c>
      <c r="G175" s="506">
        <v>0.5</v>
      </c>
      <c r="H175" s="507" t="s">
        <v>2252</v>
      </c>
      <c r="I175" s="206"/>
    </row>
    <row r="176" spans="1:9" ht="35.450000000000003" customHeight="1">
      <c r="A176" s="484" t="s">
        <v>37</v>
      </c>
      <c r="B176" s="503" t="s">
        <v>2193</v>
      </c>
      <c r="C176" s="504" t="s">
        <v>2230</v>
      </c>
      <c r="D176" s="504" t="s">
        <v>2181</v>
      </c>
      <c r="E176" s="496" t="s">
        <v>740</v>
      </c>
      <c r="F176" s="506">
        <v>0.66666666666666663</v>
      </c>
      <c r="G176" s="506">
        <v>1</v>
      </c>
      <c r="H176" s="509" t="s">
        <v>2253</v>
      </c>
      <c r="I176" s="206"/>
    </row>
    <row r="177" spans="1:9" ht="30" customHeight="1">
      <c r="A177" s="484" t="s">
        <v>37</v>
      </c>
      <c r="B177" s="503" t="s">
        <v>2193</v>
      </c>
      <c r="C177" s="504" t="s">
        <v>2230</v>
      </c>
      <c r="D177" s="504" t="s">
        <v>2181</v>
      </c>
      <c r="E177" s="496" t="s">
        <v>740</v>
      </c>
      <c r="F177" s="506">
        <v>0</v>
      </c>
      <c r="G177" s="506">
        <v>0</v>
      </c>
      <c r="H177" s="509" t="s">
        <v>2254</v>
      </c>
      <c r="I177" s="206"/>
    </row>
    <row r="178" spans="1:9" ht="30.6" customHeight="1">
      <c r="A178" s="484" t="s">
        <v>37</v>
      </c>
      <c r="B178" s="503" t="s">
        <v>2193</v>
      </c>
      <c r="C178" s="504" t="s">
        <v>2230</v>
      </c>
      <c r="D178" s="504" t="s">
        <v>2181</v>
      </c>
      <c r="E178" s="496" t="s">
        <v>740</v>
      </c>
      <c r="F178" s="506">
        <v>0</v>
      </c>
      <c r="G178" s="506">
        <v>0</v>
      </c>
      <c r="H178" s="509" t="s">
        <v>2255</v>
      </c>
      <c r="I178" s="207"/>
    </row>
    <row r="179" spans="1:9" ht="25.5">
      <c r="A179" s="484" t="s">
        <v>37</v>
      </c>
      <c r="B179" s="503" t="s">
        <v>2193</v>
      </c>
      <c r="C179" s="504" t="s">
        <v>2230</v>
      </c>
      <c r="D179" s="504" t="s">
        <v>2181</v>
      </c>
      <c r="E179" s="496" t="s">
        <v>740</v>
      </c>
      <c r="F179" s="506">
        <v>0.1111111111111111</v>
      </c>
      <c r="G179" s="506">
        <v>0.2</v>
      </c>
      <c r="H179" s="509" t="s">
        <v>2256</v>
      </c>
      <c r="I179" s="207"/>
    </row>
    <row r="180" spans="1:9">
      <c r="A180" s="484" t="s">
        <v>37</v>
      </c>
      <c r="B180" s="503" t="s">
        <v>2193</v>
      </c>
      <c r="C180" s="504" t="s">
        <v>2230</v>
      </c>
      <c r="D180" s="504" t="s">
        <v>2181</v>
      </c>
      <c r="E180" s="496" t="s">
        <v>740</v>
      </c>
      <c r="F180" s="506">
        <v>0.625</v>
      </c>
      <c r="G180" s="506">
        <v>0.7142857142857143</v>
      </c>
      <c r="H180" s="507" t="s">
        <v>2257</v>
      </c>
      <c r="I180" s="207"/>
    </row>
    <row r="181" spans="1:9">
      <c r="A181" s="484" t="s">
        <v>37</v>
      </c>
      <c r="B181" s="503" t="s">
        <v>2193</v>
      </c>
      <c r="C181" s="504" t="s">
        <v>2230</v>
      </c>
      <c r="D181" s="504" t="s">
        <v>2181</v>
      </c>
      <c r="E181" s="496" t="s">
        <v>38</v>
      </c>
      <c r="F181" s="506">
        <v>0.66666666666666663</v>
      </c>
      <c r="G181" s="506">
        <v>0.66666666666666663</v>
      </c>
      <c r="H181" s="507" t="s">
        <v>2258</v>
      </c>
      <c r="I181" s="207"/>
    </row>
    <row r="182" spans="1:9">
      <c r="A182" s="484" t="s">
        <v>37</v>
      </c>
      <c r="B182" s="503" t="s">
        <v>2193</v>
      </c>
      <c r="C182" s="504" t="s">
        <v>2230</v>
      </c>
      <c r="D182" s="504" t="s">
        <v>2181</v>
      </c>
      <c r="E182" s="496" t="s">
        <v>38</v>
      </c>
      <c r="F182" s="506">
        <v>0</v>
      </c>
      <c r="G182" s="506">
        <v>0</v>
      </c>
      <c r="H182" s="507" t="s">
        <v>2259</v>
      </c>
      <c r="I182" s="207"/>
    </row>
    <row r="183" spans="1:9">
      <c r="A183" s="484" t="s">
        <v>37</v>
      </c>
      <c r="B183" s="503" t="s">
        <v>2193</v>
      </c>
      <c r="C183" s="504" t="s">
        <v>2230</v>
      </c>
      <c r="D183" s="504" t="s">
        <v>2181</v>
      </c>
      <c r="E183" s="496" t="s">
        <v>38</v>
      </c>
      <c r="F183" s="506">
        <v>1</v>
      </c>
      <c r="G183" s="506">
        <v>1</v>
      </c>
      <c r="H183" s="507" t="s">
        <v>2260</v>
      </c>
      <c r="I183" s="207"/>
    </row>
    <row r="184" spans="1:9" ht="25.35" customHeight="1">
      <c r="A184" s="484" t="s">
        <v>37</v>
      </c>
      <c r="B184" s="503" t="s">
        <v>2266</v>
      </c>
      <c r="C184" s="504" t="s">
        <v>2230</v>
      </c>
      <c r="D184" s="504" t="s">
        <v>2181</v>
      </c>
      <c r="E184" s="505" t="s">
        <v>38</v>
      </c>
      <c r="F184" s="506">
        <v>1</v>
      </c>
      <c r="G184" s="506">
        <v>1</v>
      </c>
      <c r="H184" s="507" t="s">
        <v>2229</v>
      </c>
      <c r="I184" s="508"/>
    </row>
    <row r="185" spans="1:9" ht="25.35" customHeight="1">
      <c r="A185" s="484" t="s">
        <v>37</v>
      </c>
      <c r="B185" s="503" t="s">
        <v>2266</v>
      </c>
      <c r="C185" s="504" t="s">
        <v>2230</v>
      </c>
      <c r="D185" s="504" t="s">
        <v>2181</v>
      </c>
      <c r="E185" s="505" t="s">
        <v>38</v>
      </c>
      <c r="F185" s="506">
        <v>0.375</v>
      </c>
      <c r="G185" s="506">
        <v>0.75</v>
      </c>
      <c r="H185" s="507" t="s">
        <v>2232</v>
      </c>
      <c r="I185" s="206"/>
    </row>
    <row r="186" spans="1:9" ht="25.35" customHeight="1">
      <c r="A186" s="484" t="s">
        <v>37</v>
      </c>
      <c r="B186" s="503" t="s">
        <v>2266</v>
      </c>
      <c r="C186" s="504" t="s">
        <v>2230</v>
      </c>
      <c r="D186" s="504" t="s">
        <v>2181</v>
      </c>
      <c r="E186" s="505" t="s">
        <v>740</v>
      </c>
      <c r="F186" s="506">
        <v>0</v>
      </c>
      <c r="G186" s="506">
        <v>0</v>
      </c>
      <c r="H186" s="507" t="s">
        <v>2233</v>
      </c>
      <c r="I186" s="206"/>
    </row>
    <row r="187" spans="1:9" ht="25.35" customHeight="1">
      <c r="A187" s="484" t="s">
        <v>37</v>
      </c>
      <c r="B187" s="503" t="s">
        <v>2266</v>
      </c>
      <c r="C187" s="504" t="s">
        <v>2230</v>
      </c>
      <c r="D187" s="504" t="s">
        <v>2181</v>
      </c>
      <c r="E187" s="505" t="s">
        <v>740</v>
      </c>
      <c r="F187" s="506">
        <v>0.2</v>
      </c>
      <c r="G187" s="506">
        <v>1</v>
      </c>
      <c r="H187" s="507" t="s">
        <v>2234</v>
      </c>
      <c r="I187" s="206"/>
    </row>
    <row r="188" spans="1:9" ht="25.35" customHeight="1">
      <c r="A188" s="484" t="s">
        <v>37</v>
      </c>
      <c r="B188" s="503" t="s">
        <v>2266</v>
      </c>
      <c r="C188" s="504" t="s">
        <v>2230</v>
      </c>
      <c r="D188" s="504" t="s">
        <v>2181</v>
      </c>
      <c r="E188" s="505" t="s">
        <v>740</v>
      </c>
      <c r="F188" s="506">
        <v>0.18367346938775511</v>
      </c>
      <c r="G188" s="506">
        <v>0.81818181818181823</v>
      </c>
      <c r="H188" s="507" t="s">
        <v>2235</v>
      </c>
      <c r="I188" s="206"/>
    </row>
    <row r="189" spans="1:9" ht="25.35" customHeight="1">
      <c r="A189" s="484" t="s">
        <v>37</v>
      </c>
      <c r="B189" s="503" t="s">
        <v>2266</v>
      </c>
      <c r="C189" s="504" t="s">
        <v>2230</v>
      </c>
      <c r="D189" s="504" t="s">
        <v>2181</v>
      </c>
      <c r="E189" s="505" t="s">
        <v>38</v>
      </c>
      <c r="F189" s="506">
        <v>1</v>
      </c>
      <c r="G189" s="506">
        <v>1</v>
      </c>
      <c r="H189" s="507" t="s">
        <v>2236</v>
      </c>
      <c r="I189" s="206"/>
    </row>
    <row r="190" spans="1:9" ht="25.35" customHeight="1">
      <c r="A190" s="484" t="s">
        <v>37</v>
      </c>
      <c r="B190" s="503" t="s">
        <v>2266</v>
      </c>
      <c r="C190" s="504" t="s">
        <v>2230</v>
      </c>
      <c r="D190" s="504" t="s">
        <v>2181</v>
      </c>
      <c r="E190" s="505" t="s">
        <v>38</v>
      </c>
      <c r="F190" s="506">
        <v>0.52380952380952384</v>
      </c>
      <c r="G190" s="506">
        <v>0.52380952380952384</v>
      </c>
      <c r="H190" s="507" t="s">
        <v>2237</v>
      </c>
      <c r="I190" s="206"/>
    </row>
    <row r="191" spans="1:9" ht="25.35" customHeight="1">
      <c r="A191" s="484" t="s">
        <v>37</v>
      </c>
      <c r="B191" s="503" t="s">
        <v>2266</v>
      </c>
      <c r="C191" s="504" t="s">
        <v>2230</v>
      </c>
      <c r="D191" s="504" t="s">
        <v>2181</v>
      </c>
      <c r="E191" s="505" t="s">
        <v>38</v>
      </c>
      <c r="F191" s="506">
        <v>0.75</v>
      </c>
      <c r="G191" s="506">
        <v>0.75</v>
      </c>
      <c r="H191" s="507" t="s">
        <v>2238</v>
      </c>
      <c r="I191" s="206"/>
    </row>
    <row r="192" spans="1:9" ht="25.35" customHeight="1">
      <c r="A192" s="484" t="s">
        <v>37</v>
      </c>
      <c r="B192" s="503" t="s">
        <v>2266</v>
      </c>
      <c r="C192" s="504" t="s">
        <v>2230</v>
      </c>
      <c r="D192" s="504" t="s">
        <v>2181</v>
      </c>
      <c r="E192" s="505" t="s">
        <v>740</v>
      </c>
      <c r="F192" s="506">
        <v>0.97368421052631582</v>
      </c>
      <c r="G192" s="506">
        <v>1</v>
      </c>
      <c r="H192" s="507" t="s">
        <v>2239</v>
      </c>
      <c r="I192" s="206"/>
    </row>
    <row r="193" spans="1:9" ht="25.35" customHeight="1">
      <c r="A193" s="484" t="s">
        <v>37</v>
      </c>
      <c r="B193" s="503" t="s">
        <v>2266</v>
      </c>
      <c r="C193" s="504" t="s">
        <v>2230</v>
      </c>
      <c r="D193" s="504" t="s">
        <v>2181</v>
      </c>
      <c r="E193" s="505" t="s">
        <v>740</v>
      </c>
      <c r="F193" s="506">
        <v>0.1111111111111111</v>
      </c>
      <c r="G193" s="506">
        <v>0.42857142857142855</v>
      </c>
      <c r="H193" s="507" t="s">
        <v>2240</v>
      </c>
      <c r="I193" s="206"/>
    </row>
    <row r="194" spans="1:9" ht="25.35" customHeight="1">
      <c r="A194" s="484" t="s">
        <v>37</v>
      </c>
      <c r="B194" s="503" t="s">
        <v>2266</v>
      </c>
      <c r="C194" s="504" t="s">
        <v>2230</v>
      </c>
      <c r="D194" s="504" t="s">
        <v>2181</v>
      </c>
      <c r="E194" s="505" t="s">
        <v>740</v>
      </c>
      <c r="F194" s="506">
        <v>0.66666666666666663</v>
      </c>
      <c r="G194" s="506">
        <v>1</v>
      </c>
      <c r="H194" s="507" t="s">
        <v>2241</v>
      </c>
      <c r="I194" s="206"/>
    </row>
    <row r="195" spans="1:9" ht="25.35" customHeight="1">
      <c r="A195" s="484" t="s">
        <v>37</v>
      </c>
      <c r="B195" s="503" t="s">
        <v>2266</v>
      </c>
      <c r="C195" s="504" t="s">
        <v>2230</v>
      </c>
      <c r="D195" s="504" t="s">
        <v>2181</v>
      </c>
      <c r="E195" s="505" t="s">
        <v>740</v>
      </c>
      <c r="F195" s="506">
        <v>0.35714285714285715</v>
      </c>
      <c r="G195" s="506">
        <v>0.38461538461538464</v>
      </c>
      <c r="H195" s="507" t="s">
        <v>2242</v>
      </c>
      <c r="I195" s="206"/>
    </row>
    <row r="196" spans="1:9" ht="25.35" customHeight="1">
      <c r="A196" s="484" t="s">
        <v>37</v>
      </c>
      <c r="B196" s="503" t="s">
        <v>2266</v>
      </c>
      <c r="C196" s="504" t="s">
        <v>2230</v>
      </c>
      <c r="D196" s="504" t="s">
        <v>2181</v>
      </c>
      <c r="E196" s="505" t="s">
        <v>740</v>
      </c>
      <c r="F196" s="506">
        <v>0.26315789473684209</v>
      </c>
      <c r="G196" s="506">
        <v>0.83333333333333337</v>
      </c>
      <c r="H196" s="507" t="s">
        <v>2243</v>
      </c>
      <c r="I196" s="206"/>
    </row>
    <row r="197" spans="1:9" ht="25.35" customHeight="1">
      <c r="A197" s="484" t="s">
        <v>37</v>
      </c>
      <c r="B197" s="503" t="s">
        <v>2266</v>
      </c>
      <c r="C197" s="504" t="s">
        <v>2230</v>
      </c>
      <c r="D197" s="504" t="s">
        <v>2181</v>
      </c>
      <c r="E197" s="505" t="s">
        <v>740</v>
      </c>
      <c r="F197" s="506">
        <v>2.2902869757174392E-2</v>
      </c>
      <c r="G197" s="506">
        <v>0.83838383838383834</v>
      </c>
      <c r="H197" s="507" t="s">
        <v>2244</v>
      </c>
      <c r="I197" s="206"/>
    </row>
    <row r="198" spans="1:9" ht="25.35" customHeight="1">
      <c r="A198" s="484" t="s">
        <v>37</v>
      </c>
      <c r="B198" s="503" t="s">
        <v>2266</v>
      </c>
      <c r="C198" s="504" t="s">
        <v>2230</v>
      </c>
      <c r="D198" s="504" t="s">
        <v>2181</v>
      </c>
      <c r="E198" s="505" t="s">
        <v>740</v>
      </c>
      <c r="F198" s="506">
        <v>0.25</v>
      </c>
      <c r="G198" s="506">
        <v>1</v>
      </c>
      <c r="H198" s="507" t="s">
        <v>2245</v>
      </c>
      <c r="I198" s="206"/>
    </row>
    <row r="199" spans="1:9" ht="25.35" customHeight="1">
      <c r="A199" s="484" t="s">
        <v>37</v>
      </c>
      <c r="B199" s="503" t="s">
        <v>2266</v>
      </c>
      <c r="C199" s="504" t="s">
        <v>2230</v>
      </c>
      <c r="D199" s="504" t="s">
        <v>2181</v>
      </c>
      <c r="E199" s="505" t="s">
        <v>38</v>
      </c>
      <c r="F199" s="506">
        <v>1</v>
      </c>
      <c r="G199" s="506">
        <v>1</v>
      </c>
      <c r="H199" s="507" t="s">
        <v>2246</v>
      </c>
      <c r="I199" s="206"/>
    </row>
    <row r="200" spans="1:9" ht="25.35" customHeight="1">
      <c r="A200" s="484" t="s">
        <v>37</v>
      </c>
      <c r="B200" s="503" t="s">
        <v>2266</v>
      </c>
      <c r="C200" s="504" t="s">
        <v>2230</v>
      </c>
      <c r="D200" s="504" t="s">
        <v>2181</v>
      </c>
      <c r="E200" s="505" t="s">
        <v>740</v>
      </c>
      <c r="F200" s="506">
        <v>4.3749999999999997E-2</v>
      </c>
      <c r="G200" s="506">
        <v>1</v>
      </c>
      <c r="H200" s="507" t="s">
        <v>2247</v>
      </c>
      <c r="I200" s="206"/>
    </row>
    <row r="201" spans="1:9" ht="25.35" customHeight="1">
      <c r="A201" s="484" t="s">
        <v>37</v>
      </c>
      <c r="B201" s="503" t="s">
        <v>2266</v>
      </c>
      <c r="C201" s="504" t="s">
        <v>2230</v>
      </c>
      <c r="D201" s="504" t="s">
        <v>2181</v>
      </c>
      <c r="E201" s="505" t="s">
        <v>740</v>
      </c>
      <c r="F201" s="506">
        <v>0</v>
      </c>
      <c r="G201" s="506">
        <v>0</v>
      </c>
      <c r="H201" s="507" t="s">
        <v>2248</v>
      </c>
      <c r="I201" s="206"/>
    </row>
    <row r="202" spans="1:9" ht="25.35" customHeight="1">
      <c r="A202" s="484" t="s">
        <v>37</v>
      </c>
      <c r="B202" s="503" t="s">
        <v>2266</v>
      </c>
      <c r="C202" s="504" t="s">
        <v>2230</v>
      </c>
      <c r="D202" s="504" t="s">
        <v>2181</v>
      </c>
      <c r="E202" s="505" t="s">
        <v>38</v>
      </c>
      <c r="F202" s="506">
        <v>0.5</v>
      </c>
      <c r="G202" s="506">
        <v>0.5</v>
      </c>
      <c r="H202" s="507" t="s">
        <v>2249</v>
      </c>
      <c r="I202" s="206"/>
    </row>
    <row r="203" spans="1:9" ht="25.35" customHeight="1">
      <c r="A203" s="484" t="s">
        <v>37</v>
      </c>
      <c r="B203" s="503" t="s">
        <v>2266</v>
      </c>
      <c r="C203" s="504" t="s">
        <v>2230</v>
      </c>
      <c r="D203" s="504" t="s">
        <v>2181</v>
      </c>
      <c r="E203" s="505" t="s">
        <v>740</v>
      </c>
      <c r="F203" s="506">
        <v>1</v>
      </c>
      <c r="G203" s="506">
        <v>1</v>
      </c>
      <c r="H203" s="507" t="s">
        <v>2250</v>
      </c>
      <c r="I203" s="206"/>
    </row>
    <row r="204" spans="1:9" ht="25.35" customHeight="1">
      <c r="A204" s="484" t="s">
        <v>37</v>
      </c>
      <c r="B204" s="503" t="s">
        <v>2266</v>
      </c>
      <c r="C204" s="504" t="s">
        <v>2230</v>
      </c>
      <c r="D204" s="504" t="s">
        <v>2181</v>
      </c>
      <c r="E204" s="505" t="s">
        <v>740</v>
      </c>
      <c r="F204" s="506">
        <v>0.5</v>
      </c>
      <c r="G204" s="506">
        <v>0.7142857142857143</v>
      </c>
      <c r="H204" s="507" t="s">
        <v>2251</v>
      </c>
      <c r="I204" s="206"/>
    </row>
    <row r="205" spans="1:9" ht="25.35" customHeight="1">
      <c r="A205" s="484" t="s">
        <v>37</v>
      </c>
      <c r="B205" s="503" t="s">
        <v>2266</v>
      </c>
      <c r="C205" s="504" t="s">
        <v>2230</v>
      </c>
      <c r="D205" s="504" t="s">
        <v>2181</v>
      </c>
      <c r="E205" s="505" t="s">
        <v>740</v>
      </c>
      <c r="F205" s="506">
        <v>4.1144901610017888E-2</v>
      </c>
      <c r="G205" s="506">
        <v>0.5</v>
      </c>
      <c r="H205" s="507" t="s">
        <v>2252</v>
      </c>
      <c r="I205" s="206"/>
    </row>
    <row r="206" spans="1:9" ht="35.450000000000003" customHeight="1">
      <c r="A206" s="484" t="s">
        <v>37</v>
      </c>
      <c r="B206" s="503" t="s">
        <v>2266</v>
      </c>
      <c r="C206" s="504" t="s">
        <v>2230</v>
      </c>
      <c r="D206" s="504" t="s">
        <v>2181</v>
      </c>
      <c r="E206" s="496" t="s">
        <v>740</v>
      </c>
      <c r="F206" s="506">
        <v>0.66666666666666663</v>
      </c>
      <c r="G206" s="506">
        <v>1</v>
      </c>
      <c r="H206" s="509" t="s">
        <v>2253</v>
      </c>
      <c r="I206" s="206"/>
    </row>
    <row r="207" spans="1:9" ht="30" customHeight="1">
      <c r="A207" s="484" t="s">
        <v>37</v>
      </c>
      <c r="B207" s="503" t="s">
        <v>2266</v>
      </c>
      <c r="C207" s="504" t="s">
        <v>2230</v>
      </c>
      <c r="D207" s="504" t="s">
        <v>2181</v>
      </c>
      <c r="E207" s="496" t="s">
        <v>740</v>
      </c>
      <c r="F207" s="506">
        <v>0</v>
      </c>
      <c r="G207" s="506">
        <v>0</v>
      </c>
      <c r="H207" s="509" t="s">
        <v>2254</v>
      </c>
      <c r="I207" s="206"/>
    </row>
    <row r="208" spans="1:9" ht="30.6" customHeight="1">
      <c r="A208" s="484" t="s">
        <v>37</v>
      </c>
      <c r="B208" s="503" t="s">
        <v>2266</v>
      </c>
      <c r="C208" s="504" t="s">
        <v>2230</v>
      </c>
      <c r="D208" s="504" t="s">
        <v>2181</v>
      </c>
      <c r="E208" s="496" t="s">
        <v>740</v>
      </c>
      <c r="F208" s="506">
        <v>0</v>
      </c>
      <c r="G208" s="506">
        <v>0</v>
      </c>
      <c r="H208" s="509" t="s">
        <v>2255</v>
      </c>
      <c r="I208" s="207"/>
    </row>
    <row r="209" spans="1:9" ht="25.5">
      <c r="A209" s="484" t="s">
        <v>37</v>
      </c>
      <c r="B209" s="503" t="s">
        <v>2266</v>
      </c>
      <c r="C209" s="504" t="s">
        <v>2230</v>
      </c>
      <c r="D209" s="504" t="s">
        <v>2181</v>
      </c>
      <c r="E209" s="496" t="s">
        <v>740</v>
      </c>
      <c r="F209" s="506">
        <v>0.1111111111111111</v>
      </c>
      <c r="G209" s="506">
        <v>0.2</v>
      </c>
      <c r="H209" s="509" t="s">
        <v>2256</v>
      </c>
      <c r="I209" s="207"/>
    </row>
    <row r="210" spans="1:9">
      <c r="A210" s="484" t="s">
        <v>37</v>
      </c>
      <c r="B210" s="503" t="s">
        <v>2266</v>
      </c>
      <c r="C210" s="504" t="s">
        <v>2230</v>
      </c>
      <c r="D210" s="504" t="s">
        <v>2181</v>
      </c>
      <c r="E210" s="496" t="s">
        <v>740</v>
      </c>
      <c r="F210" s="506">
        <v>0.625</v>
      </c>
      <c r="G210" s="506">
        <v>0.7142857142857143</v>
      </c>
      <c r="H210" s="507" t="s">
        <v>2257</v>
      </c>
      <c r="I210" s="207"/>
    </row>
    <row r="211" spans="1:9">
      <c r="A211" s="484" t="s">
        <v>37</v>
      </c>
      <c r="B211" s="503" t="s">
        <v>2266</v>
      </c>
      <c r="C211" s="504" t="s">
        <v>2230</v>
      </c>
      <c r="D211" s="504" t="s">
        <v>2181</v>
      </c>
      <c r="E211" s="496" t="s">
        <v>38</v>
      </c>
      <c r="F211" s="506">
        <v>0.66666666666666663</v>
      </c>
      <c r="G211" s="506">
        <v>0.66666666666666663</v>
      </c>
      <c r="H211" s="507" t="s">
        <v>2258</v>
      </c>
      <c r="I211" s="207"/>
    </row>
    <row r="212" spans="1:9">
      <c r="A212" s="484" t="s">
        <v>37</v>
      </c>
      <c r="B212" s="503" t="s">
        <v>2266</v>
      </c>
      <c r="C212" s="504" t="s">
        <v>2230</v>
      </c>
      <c r="D212" s="504" t="s">
        <v>2181</v>
      </c>
      <c r="E212" s="496" t="s">
        <v>38</v>
      </c>
      <c r="F212" s="506">
        <v>0</v>
      </c>
      <c r="G212" s="506">
        <v>0</v>
      </c>
      <c r="H212" s="507" t="s">
        <v>2259</v>
      </c>
      <c r="I212" s="207"/>
    </row>
    <row r="213" spans="1:9">
      <c r="A213" s="484" t="s">
        <v>37</v>
      </c>
      <c r="B213" s="503" t="s">
        <v>2266</v>
      </c>
      <c r="C213" s="504" t="s">
        <v>2230</v>
      </c>
      <c r="D213" s="504" t="s">
        <v>2181</v>
      </c>
      <c r="E213" s="496" t="s">
        <v>38</v>
      </c>
      <c r="F213" s="506">
        <v>1</v>
      </c>
      <c r="G213" s="506">
        <v>1</v>
      </c>
      <c r="H213" s="507" t="s">
        <v>2260</v>
      </c>
      <c r="I213" s="207"/>
    </row>
    <row r="214" spans="1:9" ht="25.35" customHeight="1">
      <c r="A214" s="484" t="s">
        <v>37</v>
      </c>
      <c r="B214" s="503" t="s">
        <v>2267</v>
      </c>
      <c r="C214" s="504" t="s">
        <v>2230</v>
      </c>
      <c r="D214" s="504" t="s">
        <v>2181</v>
      </c>
      <c r="E214" s="505" t="s">
        <v>38</v>
      </c>
      <c r="F214" s="506">
        <v>1</v>
      </c>
      <c r="G214" s="506">
        <v>1</v>
      </c>
      <c r="H214" s="507" t="s">
        <v>2229</v>
      </c>
      <c r="I214" s="508"/>
    </row>
    <row r="215" spans="1:9" ht="25.35" customHeight="1">
      <c r="A215" s="484" t="s">
        <v>37</v>
      </c>
      <c r="B215" s="503" t="s">
        <v>2267</v>
      </c>
      <c r="C215" s="504" t="s">
        <v>2230</v>
      </c>
      <c r="D215" s="504" t="s">
        <v>2181</v>
      </c>
      <c r="E215" s="505" t="s">
        <v>38</v>
      </c>
      <c r="F215" s="506">
        <v>0.375</v>
      </c>
      <c r="G215" s="506">
        <v>0.75</v>
      </c>
      <c r="H215" s="507" t="s">
        <v>2232</v>
      </c>
      <c r="I215" s="206"/>
    </row>
    <row r="216" spans="1:9" ht="25.35" customHeight="1">
      <c r="A216" s="484" t="s">
        <v>37</v>
      </c>
      <c r="B216" s="503" t="s">
        <v>2267</v>
      </c>
      <c r="C216" s="504" t="s">
        <v>2230</v>
      </c>
      <c r="D216" s="504" t="s">
        <v>2181</v>
      </c>
      <c r="E216" s="505" t="s">
        <v>740</v>
      </c>
      <c r="F216" s="506">
        <v>0</v>
      </c>
      <c r="G216" s="506">
        <v>0</v>
      </c>
      <c r="H216" s="507" t="s">
        <v>2233</v>
      </c>
      <c r="I216" s="206"/>
    </row>
    <row r="217" spans="1:9" ht="25.35" customHeight="1">
      <c r="A217" s="484" t="s">
        <v>37</v>
      </c>
      <c r="B217" s="503" t="s">
        <v>2267</v>
      </c>
      <c r="C217" s="504" t="s">
        <v>2230</v>
      </c>
      <c r="D217" s="504" t="s">
        <v>2181</v>
      </c>
      <c r="E217" s="505" t="s">
        <v>740</v>
      </c>
      <c r="F217" s="506">
        <v>0.2</v>
      </c>
      <c r="G217" s="506">
        <v>1</v>
      </c>
      <c r="H217" s="507" t="s">
        <v>2234</v>
      </c>
      <c r="I217" s="206"/>
    </row>
    <row r="218" spans="1:9" ht="25.35" customHeight="1">
      <c r="A218" s="484" t="s">
        <v>37</v>
      </c>
      <c r="B218" s="503" t="s">
        <v>2267</v>
      </c>
      <c r="C218" s="504" t="s">
        <v>2230</v>
      </c>
      <c r="D218" s="504" t="s">
        <v>2181</v>
      </c>
      <c r="E218" s="505" t="s">
        <v>740</v>
      </c>
      <c r="F218" s="506">
        <v>0.18367346938775511</v>
      </c>
      <c r="G218" s="506">
        <v>0.81818181818181823</v>
      </c>
      <c r="H218" s="507" t="s">
        <v>2235</v>
      </c>
      <c r="I218" s="206"/>
    </row>
    <row r="219" spans="1:9" ht="25.35" customHeight="1">
      <c r="A219" s="484" t="s">
        <v>37</v>
      </c>
      <c r="B219" s="503" t="s">
        <v>2267</v>
      </c>
      <c r="C219" s="504" t="s">
        <v>2230</v>
      </c>
      <c r="D219" s="504" t="s">
        <v>2181</v>
      </c>
      <c r="E219" s="505" t="s">
        <v>38</v>
      </c>
      <c r="F219" s="506">
        <v>1</v>
      </c>
      <c r="G219" s="506">
        <v>1</v>
      </c>
      <c r="H219" s="507" t="s">
        <v>2236</v>
      </c>
      <c r="I219" s="206"/>
    </row>
    <row r="220" spans="1:9" ht="25.35" customHeight="1">
      <c r="A220" s="484" t="s">
        <v>37</v>
      </c>
      <c r="B220" s="503" t="s">
        <v>2267</v>
      </c>
      <c r="C220" s="504" t="s">
        <v>2230</v>
      </c>
      <c r="D220" s="504" t="s">
        <v>2181</v>
      </c>
      <c r="E220" s="505" t="s">
        <v>38</v>
      </c>
      <c r="F220" s="506">
        <v>0.52380952380952384</v>
      </c>
      <c r="G220" s="506">
        <v>0.52380952380952384</v>
      </c>
      <c r="H220" s="507" t="s">
        <v>2237</v>
      </c>
      <c r="I220" s="206"/>
    </row>
    <row r="221" spans="1:9" ht="25.35" customHeight="1">
      <c r="A221" s="484" t="s">
        <v>37</v>
      </c>
      <c r="B221" s="503" t="s">
        <v>2267</v>
      </c>
      <c r="C221" s="504" t="s">
        <v>2230</v>
      </c>
      <c r="D221" s="504" t="s">
        <v>2181</v>
      </c>
      <c r="E221" s="505" t="s">
        <v>38</v>
      </c>
      <c r="F221" s="506">
        <v>0.75</v>
      </c>
      <c r="G221" s="506">
        <v>0.75</v>
      </c>
      <c r="H221" s="507" t="s">
        <v>2238</v>
      </c>
      <c r="I221" s="206"/>
    </row>
    <row r="222" spans="1:9" ht="25.35" customHeight="1">
      <c r="A222" s="484" t="s">
        <v>37</v>
      </c>
      <c r="B222" s="503" t="s">
        <v>2267</v>
      </c>
      <c r="C222" s="504" t="s">
        <v>2230</v>
      </c>
      <c r="D222" s="504" t="s">
        <v>2181</v>
      </c>
      <c r="E222" s="505" t="s">
        <v>740</v>
      </c>
      <c r="F222" s="506">
        <v>0.97368421052631582</v>
      </c>
      <c r="G222" s="506">
        <v>1</v>
      </c>
      <c r="H222" s="507" t="s">
        <v>2239</v>
      </c>
      <c r="I222" s="206"/>
    </row>
    <row r="223" spans="1:9" ht="25.35" customHeight="1">
      <c r="A223" s="484" t="s">
        <v>37</v>
      </c>
      <c r="B223" s="503" t="s">
        <v>2267</v>
      </c>
      <c r="C223" s="504" t="s">
        <v>2230</v>
      </c>
      <c r="D223" s="504" t="s">
        <v>2181</v>
      </c>
      <c r="E223" s="505" t="s">
        <v>740</v>
      </c>
      <c r="F223" s="506">
        <v>0.1111111111111111</v>
      </c>
      <c r="G223" s="506">
        <v>0.42857142857142855</v>
      </c>
      <c r="H223" s="507" t="s">
        <v>2240</v>
      </c>
      <c r="I223" s="206"/>
    </row>
    <row r="224" spans="1:9" ht="25.35" customHeight="1">
      <c r="A224" s="484" t="s">
        <v>37</v>
      </c>
      <c r="B224" s="503" t="s">
        <v>2267</v>
      </c>
      <c r="C224" s="504" t="s">
        <v>2230</v>
      </c>
      <c r="D224" s="504" t="s">
        <v>2181</v>
      </c>
      <c r="E224" s="505" t="s">
        <v>740</v>
      </c>
      <c r="F224" s="506">
        <v>0.66666666666666663</v>
      </c>
      <c r="G224" s="506">
        <v>1</v>
      </c>
      <c r="H224" s="507" t="s">
        <v>2241</v>
      </c>
      <c r="I224" s="206"/>
    </row>
    <row r="225" spans="1:9" ht="25.35" customHeight="1">
      <c r="A225" s="484" t="s">
        <v>37</v>
      </c>
      <c r="B225" s="503" t="s">
        <v>2267</v>
      </c>
      <c r="C225" s="504" t="s">
        <v>2230</v>
      </c>
      <c r="D225" s="504" t="s">
        <v>2181</v>
      </c>
      <c r="E225" s="505" t="s">
        <v>740</v>
      </c>
      <c r="F225" s="506">
        <v>0.35714285714285715</v>
      </c>
      <c r="G225" s="506">
        <v>0.38461538461538464</v>
      </c>
      <c r="H225" s="507" t="s">
        <v>2242</v>
      </c>
      <c r="I225" s="206"/>
    </row>
    <row r="226" spans="1:9" ht="25.35" customHeight="1">
      <c r="A226" s="484" t="s">
        <v>37</v>
      </c>
      <c r="B226" s="503" t="s">
        <v>2267</v>
      </c>
      <c r="C226" s="504" t="s">
        <v>2230</v>
      </c>
      <c r="D226" s="504" t="s">
        <v>2181</v>
      </c>
      <c r="E226" s="505" t="s">
        <v>740</v>
      </c>
      <c r="F226" s="506">
        <v>0.26315789473684209</v>
      </c>
      <c r="G226" s="506">
        <v>0.83333333333333337</v>
      </c>
      <c r="H226" s="507" t="s">
        <v>2243</v>
      </c>
      <c r="I226" s="206"/>
    </row>
    <row r="227" spans="1:9" ht="25.35" customHeight="1">
      <c r="A227" s="484" t="s">
        <v>37</v>
      </c>
      <c r="B227" s="503" t="s">
        <v>2267</v>
      </c>
      <c r="C227" s="504" t="s">
        <v>2230</v>
      </c>
      <c r="D227" s="504" t="s">
        <v>2181</v>
      </c>
      <c r="E227" s="505" t="s">
        <v>740</v>
      </c>
      <c r="F227" s="506">
        <v>2.2902869757174392E-2</v>
      </c>
      <c r="G227" s="506">
        <v>0.83838383838383834</v>
      </c>
      <c r="H227" s="507" t="s">
        <v>2244</v>
      </c>
      <c r="I227" s="206"/>
    </row>
    <row r="228" spans="1:9" ht="25.35" customHeight="1">
      <c r="A228" s="484" t="s">
        <v>37</v>
      </c>
      <c r="B228" s="503" t="s">
        <v>2267</v>
      </c>
      <c r="C228" s="504" t="s">
        <v>2230</v>
      </c>
      <c r="D228" s="504" t="s">
        <v>2181</v>
      </c>
      <c r="E228" s="505" t="s">
        <v>740</v>
      </c>
      <c r="F228" s="506">
        <v>0.25</v>
      </c>
      <c r="G228" s="506">
        <v>1</v>
      </c>
      <c r="H228" s="507" t="s">
        <v>2245</v>
      </c>
      <c r="I228" s="206"/>
    </row>
    <row r="229" spans="1:9" ht="25.35" customHeight="1">
      <c r="A229" s="484" t="s">
        <v>37</v>
      </c>
      <c r="B229" s="503" t="s">
        <v>2267</v>
      </c>
      <c r="C229" s="504" t="s">
        <v>2230</v>
      </c>
      <c r="D229" s="504" t="s">
        <v>2181</v>
      </c>
      <c r="E229" s="505" t="s">
        <v>38</v>
      </c>
      <c r="F229" s="506">
        <v>1</v>
      </c>
      <c r="G229" s="506">
        <v>1</v>
      </c>
      <c r="H229" s="507" t="s">
        <v>2246</v>
      </c>
      <c r="I229" s="206"/>
    </row>
    <row r="230" spans="1:9" ht="25.35" customHeight="1">
      <c r="A230" s="484" t="s">
        <v>37</v>
      </c>
      <c r="B230" s="503" t="s">
        <v>2267</v>
      </c>
      <c r="C230" s="504" t="s">
        <v>2230</v>
      </c>
      <c r="D230" s="504" t="s">
        <v>2181</v>
      </c>
      <c r="E230" s="505" t="s">
        <v>740</v>
      </c>
      <c r="F230" s="506">
        <v>4.3749999999999997E-2</v>
      </c>
      <c r="G230" s="506">
        <v>1</v>
      </c>
      <c r="H230" s="507" t="s">
        <v>2247</v>
      </c>
      <c r="I230" s="206"/>
    </row>
    <row r="231" spans="1:9" ht="25.35" customHeight="1">
      <c r="A231" s="484" t="s">
        <v>37</v>
      </c>
      <c r="B231" s="503" t="s">
        <v>2267</v>
      </c>
      <c r="C231" s="504" t="s">
        <v>2230</v>
      </c>
      <c r="D231" s="504" t="s">
        <v>2181</v>
      </c>
      <c r="E231" s="505" t="s">
        <v>740</v>
      </c>
      <c r="F231" s="506">
        <v>0</v>
      </c>
      <c r="G231" s="506">
        <v>0</v>
      </c>
      <c r="H231" s="507" t="s">
        <v>2248</v>
      </c>
      <c r="I231" s="206"/>
    </row>
    <row r="232" spans="1:9" ht="25.35" customHeight="1">
      <c r="A232" s="484" t="s">
        <v>37</v>
      </c>
      <c r="B232" s="503" t="s">
        <v>2267</v>
      </c>
      <c r="C232" s="504" t="s">
        <v>2230</v>
      </c>
      <c r="D232" s="504" t="s">
        <v>2181</v>
      </c>
      <c r="E232" s="505" t="s">
        <v>38</v>
      </c>
      <c r="F232" s="506">
        <v>0.5</v>
      </c>
      <c r="G232" s="506">
        <v>0.5</v>
      </c>
      <c r="H232" s="507" t="s">
        <v>2249</v>
      </c>
      <c r="I232" s="206"/>
    </row>
    <row r="233" spans="1:9" ht="25.35" customHeight="1">
      <c r="A233" s="484" t="s">
        <v>37</v>
      </c>
      <c r="B233" s="503" t="s">
        <v>2267</v>
      </c>
      <c r="C233" s="504" t="s">
        <v>2230</v>
      </c>
      <c r="D233" s="504" t="s">
        <v>2181</v>
      </c>
      <c r="E233" s="505" t="s">
        <v>740</v>
      </c>
      <c r="F233" s="506">
        <v>1</v>
      </c>
      <c r="G233" s="506">
        <v>1</v>
      </c>
      <c r="H233" s="507" t="s">
        <v>2250</v>
      </c>
      <c r="I233" s="206"/>
    </row>
    <row r="234" spans="1:9" ht="25.35" customHeight="1">
      <c r="A234" s="484" t="s">
        <v>37</v>
      </c>
      <c r="B234" s="503" t="s">
        <v>2267</v>
      </c>
      <c r="C234" s="504" t="s">
        <v>2230</v>
      </c>
      <c r="D234" s="504" t="s">
        <v>2181</v>
      </c>
      <c r="E234" s="505" t="s">
        <v>740</v>
      </c>
      <c r="F234" s="506">
        <v>0.5</v>
      </c>
      <c r="G234" s="506">
        <v>0.7142857142857143</v>
      </c>
      <c r="H234" s="507" t="s">
        <v>2251</v>
      </c>
      <c r="I234" s="206"/>
    </row>
    <row r="235" spans="1:9" ht="25.35" customHeight="1">
      <c r="A235" s="484" t="s">
        <v>37</v>
      </c>
      <c r="B235" s="503" t="s">
        <v>2267</v>
      </c>
      <c r="C235" s="504" t="s">
        <v>2230</v>
      </c>
      <c r="D235" s="504" t="s">
        <v>2181</v>
      </c>
      <c r="E235" s="505" t="s">
        <v>740</v>
      </c>
      <c r="F235" s="506">
        <v>4.1144901610017888E-2</v>
      </c>
      <c r="G235" s="506">
        <v>0.5</v>
      </c>
      <c r="H235" s="507" t="s">
        <v>2252</v>
      </c>
      <c r="I235" s="206"/>
    </row>
    <row r="236" spans="1:9" ht="35.450000000000003" customHeight="1">
      <c r="A236" s="484" t="s">
        <v>37</v>
      </c>
      <c r="B236" s="503" t="s">
        <v>2267</v>
      </c>
      <c r="C236" s="504" t="s">
        <v>2230</v>
      </c>
      <c r="D236" s="504" t="s">
        <v>2181</v>
      </c>
      <c r="E236" s="496" t="s">
        <v>740</v>
      </c>
      <c r="F236" s="506">
        <v>0.66666666666666663</v>
      </c>
      <c r="G236" s="506">
        <v>1</v>
      </c>
      <c r="H236" s="509" t="s">
        <v>2253</v>
      </c>
      <c r="I236" s="206"/>
    </row>
    <row r="237" spans="1:9" ht="30" customHeight="1">
      <c r="A237" s="484" t="s">
        <v>37</v>
      </c>
      <c r="B237" s="503" t="s">
        <v>2267</v>
      </c>
      <c r="C237" s="504" t="s">
        <v>2230</v>
      </c>
      <c r="D237" s="504" t="s">
        <v>2181</v>
      </c>
      <c r="E237" s="496" t="s">
        <v>740</v>
      </c>
      <c r="F237" s="506">
        <v>0</v>
      </c>
      <c r="G237" s="506">
        <v>0</v>
      </c>
      <c r="H237" s="509" t="s">
        <v>2254</v>
      </c>
      <c r="I237" s="206"/>
    </row>
    <row r="238" spans="1:9" ht="30.6" customHeight="1">
      <c r="A238" s="484" t="s">
        <v>37</v>
      </c>
      <c r="B238" s="503" t="s">
        <v>2267</v>
      </c>
      <c r="C238" s="504" t="s">
        <v>2230</v>
      </c>
      <c r="D238" s="504" t="s">
        <v>2181</v>
      </c>
      <c r="E238" s="496" t="s">
        <v>740</v>
      </c>
      <c r="F238" s="506">
        <v>0</v>
      </c>
      <c r="G238" s="506">
        <v>0</v>
      </c>
      <c r="H238" s="509" t="s">
        <v>2255</v>
      </c>
      <c r="I238" s="207"/>
    </row>
    <row r="239" spans="1:9" ht="25.5">
      <c r="A239" s="484" t="s">
        <v>37</v>
      </c>
      <c r="B239" s="503" t="s">
        <v>2267</v>
      </c>
      <c r="C239" s="504" t="s">
        <v>2230</v>
      </c>
      <c r="D239" s="504" t="s">
        <v>2181</v>
      </c>
      <c r="E239" s="496" t="s">
        <v>740</v>
      </c>
      <c r="F239" s="506">
        <v>0.1111111111111111</v>
      </c>
      <c r="G239" s="506">
        <v>0.2</v>
      </c>
      <c r="H239" s="509" t="s">
        <v>2256</v>
      </c>
      <c r="I239" s="207"/>
    </row>
    <row r="240" spans="1:9">
      <c r="A240" s="484" t="s">
        <v>37</v>
      </c>
      <c r="B240" s="503" t="s">
        <v>2267</v>
      </c>
      <c r="C240" s="504" t="s">
        <v>2230</v>
      </c>
      <c r="D240" s="504" t="s">
        <v>2181</v>
      </c>
      <c r="E240" s="496" t="s">
        <v>740</v>
      </c>
      <c r="F240" s="506">
        <v>0.625</v>
      </c>
      <c r="G240" s="506">
        <v>0.7142857142857143</v>
      </c>
      <c r="H240" s="507" t="s">
        <v>2257</v>
      </c>
      <c r="I240" s="207"/>
    </row>
    <row r="241" spans="1:9">
      <c r="A241" s="484" t="s">
        <v>37</v>
      </c>
      <c r="B241" s="503" t="s">
        <v>2267</v>
      </c>
      <c r="C241" s="504" t="s">
        <v>2230</v>
      </c>
      <c r="D241" s="504" t="s">
        <v>2181</v>
      </c>
      <c r="E241" s="496" t="s">
        <v>38</v>
      </c>
      <c r="F241" s="506">
        <v>0.66666666666666663</v>
      </c>
      <c r="G241" s="506">
        <v>0.66666666666666663</v>
      </c>
      <c r="H241" s="507" t="s">
        <v>2258</v>
      </c>
      <c r="I241" s="207"/>
    </row>
    <row r="242" spans="1:9">
      <c r="A242" s="484" t="s">
        <v>37</v>
      </c>
      <c r="B242" s="503" t="s">
        <v>2267</v>
      </c>
      <c r="C242" s="504" t="s">
        <v>2230</v>
      </c>
      <c r="D242" s="504" t="s">
        <v>2181</v>
      </c>
      <c r="E242" s="496" t="s">
        <v>38</v>
      </c>
      <c r="F242" s="506">
        <v>0</v>
      </c>
      <c r="G242" s="506">
        <v>0</v>
      </c>
      <c r="H242" s="507" t="s">
        <v>2259</v>
      </c>
      <c r="I242" s="207"/>
    </row>
    <row r="243" spans="1:9">
      <c r="A243" s="484" t="s">
        <v>37</v>
      </c>
      <c r="B243" s="503" t="s">
        <v>2267</v>
      </c>
      <c r="C243" s="504" t="s">
        <v>2230</v>
      </c>
      <c r="D243" s="504" t="s">
        <v>2181</v>
      </c>
      <c r="E243" s="496" t="s">
        <v>38</v>
      </c>
      <c r="F243" s="506">
        <v>1</v>
      </c>
      <c r="G243" s="506">
        <v>1</v>
      </c>
      <c r="H243" s="507" t="s">
        <v>2260</v>
      </c>
      <c r="I243" s="207"/>
    </row>
    <row r="244" spans="1:9" ht="25.35" customHeight="1">
      <c r="A244" s="484" t="s">
        <v>37</v>
      </c>
      <c r="B244" s="503" t="s">
        <v>2268</v>
      </c>
      <c r="C244" s="504" t="s">
        <v>2230</v>
      </c>
      <c r="D244" s="504" t="s">
        <v>2181</v>
      </c>
      <c r="E244" s="505" t="s">
        <v>38</v>
      </c>
      <c r="F244" s="506">
        <v>1</v>
      </c>
      <c r="G244" s="506">
        <v>1</v>
      </c>
      <c r="H244" s="507" t="s">
        <v>2229</v>
      </c>
      <c r="I244" s="508"/>
    </row>
    <row r="245" spans="1:9" ht="25.35" customHeight="1">
      <c r="A245" s="484" t="s">
        <v>37</v>
      </c>
      <c r="B245" s="503" t="s">
        <v>2268</v>
      </c>
      <c r="C245" s="504" t="s">
        <v>2230</v>
      </c>
      <c r="D245" s="504" t="s">
        <v>2181</v>
      </c>
      <c r="E245" s="505" t="s">
        <v>38</v>
      </c>
      <c r="F245" s="506">
        <v>0.375</v>
      </c>
      <c r="G245" s="506">
        <v>0.75</v>
      </c>
      <c r="H245" s="507" t="s">
        <v>2232</v>
      </c>
      <c r="I245" s="206"/>
    </row>
    <row r="246" spans="1:9" ht="25.35" customHeight="1">
      <c r="A246" s="484" t="s">
        <v>37</v>
      </c>
      <c r="B246" s="503" t="s">
        <v>2268</v>
      </c>
      <c r="C246" s="504" t="s">
        <v>2230</v>
      </c>
      <c r="D246" s="504" t="s">
        <v>2181</v>
      </c>
      <c r="E246" s="505" t="s">
        <v>740</v>
      </c>
      <c r="F246" s="506">
        <v>0</v>
      </c>
      <c r="G246" s="506">
        <v>0</v>
      </c>
      <c r="H246" s="507" t="s">
        <v>2233</v>
      </c>
      <c r="I246" s="206"/>
    </row>
    <row r="247" spans="1:9" ht="25.35" customHeight="1">
      <c r="A247" s="484" t="s">
        <v>37</v>
      </c>
      <c r="B247" s="503" t="s">
        <v>2268</v>
      </c>
      <c r="C247" s="504" t="s">
        <v>2230</v>
      </c>
      <c r="D247" s="504" t="s">
        <v>2181</v>
      </c>
      <c r="E247" s="505" t="s">
        <v>740</v>
      </c>
      <c r="F247" s="506">
        <v>0.2</v>
      </c>
      <c r="G247" s="506">
        <v>1</v>
      </c>
      <c r="H247" s="507" t="s">
        <v>2234</v>
      </c>
      <c r="I247" s="206"/>
    </row>
    <row r="248" spans="1:9" ht="25.35" customHeight="1">
      <c r="A248" s="484" t="s">
        <v>37</v>
      </c>
      <c r="B248" s="503" t="s">
        <v>2268</v>
      </c>
      <c r="C248" s="504" t="s">
        <v>2230</v>
      </c>
      <c r="D248" s="504" t="s">
        <v>2181</v>
      </c>
      <c r="E248" s="505" t="s">
        <v>740</v>
      </c>
      <c r="F248" s="506">
        <v>0.18367346938775511</v>
      </c>
      <c r="G248" s="506">
        <v>0.81818181818181823</v>
      </c>
      <c r="H248" s="507" t="s">
        <v>2235</v>
      </c>
      <c r="I248" s="206"/>
    </row>
    <row r="249" spans="1:9" ht="25.35" customHeight="1">
      <c r="A249" s="484" t="s">
        <v>37</v>
      </c>
      <c r="B249" s="503" t="s">
        <v>2268</v>
      </c>
      <c r="C249" s="504" t="s">
        <v>2230</v>
      </c>
      <c r="D249" s="504" t="s">
        <v>2181</v>
      </c>
      <c r="E249" s="505" t="s">
        <v>38</v>
      </c>
      <c r="F249" s="506">
        <v>1</v>
      </c>
      <c r="G249" s="506">
        <v>1</v>
      </c>
      <c r="H249" s="507" t="s">
        <v>2236</v>
      </c>
      <c r="I249" s="206"/>
    </row>
    <row r="250" spans="1:9" ht="25.35" customHeight="1">
      <c r="A250" s="484" t="s">
        <v>37</v>
      </c>
      <c r="B250" s="503" t="s">
        <v>2268</v>
      </c>
      <c r="C250" s="504" t="s">
        <v>2230</v>
      </c>
      <c r="D250" s="504" t="s">
        <v>2181</v>
      </c>
      <c r="E250" s="505" t="s">
        <v>38</v>
      </c>
      <c r="F250" s="506">
        <v>0.52380952380952384</v>
      </c>
      <c r="G250" s="506">
        <v>0.52380952380952384</v>
      </c>
      <c r="H250" s="507" t="s">
        <v>2237</v>
      </c>
      <c r="I250" s="206"/>
    </row>
    <row r="251" spans="1:9" ht="25.35" customHeight="1">
      <c r="A251" s="484" t="s">
        <v>37</v>
      </c>
      <c r="B251" s="503" t="s">
        <v>2268</v>
      </c>
      <c r="C251" s="504" t="s">
        <v>2230</v>
      </c>
      <c r="D251" s="504" t="s">
        <v>2181</v>
      </c>
      <c r="E251" s="505" t="s">
        <v>38</v>
      </c>
      <c r="F251" s="506">
        <v>0.75</v>
      </c>
      <c r="G251" s="506">
        <v>0.75</v>
      </c>
      <c r="H251" s="507" t="s">
        <v>2238</v>
      </c>
      <c r="I251" s="206"/>
    </row>
    <row r="252" spans="1:9" ht="25.35" customHeight="1">
      <c r="A252" s="484" t="s">
        <v>37</v>
      </c>
      <c r="B252" s="503" t="s">
        <v>2268</v>
      </c>
      <c r="C252" s="504" t="s">
        <v>2230</v>
      </c>
      <c r="D252" s="504" t="s">
        <v>2181</v>
      </c>
      <c r="E252" s="505" t="s">
        <v>740</v>
      </c>
      <c r="F252" s="506">
        <v>0.97368421052631582</v>
      </c>
      <c r="G252" s="506">
        <v>1</v>
      </c>
      <c r="H252" s="507" t="s">
        <v>2239</v>
      </c>
      <c r="I252" s="206"/>
    </row>
    <row r="253" spans="1:9" ht="25.35" customHeight="1">
      <c r="A253" s="484" t="s">
        <v>37</v>
      </c>
      <c r="B253" s="503" t="s">
        <v>2268</v>
      </c>
      <c r="C253" s="504" t="s">
        <v>2230</v>
      </c>
      <c r="D253" s="504" t="s">
        <v>2181</v>
      </c>
      <c r="E253" s="505" t="s">
        <v>740</v>
      </c>
      <c r="F253" s="506">
        <v>0.1111111111111111</v>
      </c>
      <c r="G253" s="506">
        <v>0.42857142857142855</v>
      </c>
      <c r="H253" s="507" t="s">
        <v>2240</v>
      </c>
      <c r="I253" s="206"/>
    </row>
    <row r="254" spans="1:9" ht="25.35" customHeight="1">
      <c r="A254" s="484" t="s">
        <v>37</v>
      </c>
      <c r="B254" s="503" t="s">
        <v>2268</v>
      </c>
      <c r="C254" s="504" t="s">
        <v>2230</v>
      </c>
      <c r="D254" s="504" t="s">
        <v>2181</v>
      </c>
      <c r="E254" s="505" t="s">
        <v>740</v>
      </c>
      <c r="F254" s="506">
        <v>0.66666666666666663</v>
      </c>
      <c r="G254" s="506">
        <v>1</v>
      </c>
      <c r="H254" s="507" t="s">
        <v>2241</v>
      </c>
      <c r="I254" s="206"/>
    </row>
    <row r="255" spans="1:9" ht="25.35" customHeight="1">
      <c r="A255" s="484" t="s">
        <v>37</v>
      </c>
      <c r="B255" s="503" t="s">
        <v>2268</v>
      </c>
      <c r="C255" s="504" t="s">
        <v>2230</v>
      </c>
      <c r="D255" s="504" t="s">
        <v>2181</v>
      </c>
      <c r="E255" s="505" t="s">
        <v>740</v>
      </c>
      <c r="F255" s="506">
        <v>0.35714285714285715</v>
      </c>
      <c r="G255" s="506">
        <v>0.38461538461538464</v>
      </c>
      <c r="H255" s="507" t="s">
        <v>2242</v>
      </c>
      <c r="I255" s="206"/>
    </row>
    <row r="256" spans="1:9" ht="25.35" customHeight="1">
      <c r="A256" s="484" t="s">
        <v>37</v>
      </c>
      <c r="B256" s="503" t="s">
        <v>2268</v>
      </c>
      <c r="C256" s="504" t="s">
        <v>2230</v>
      </c>
      <c r="D256" s="504" t="s">
        <v>2181</v>
      </c>
      <c r="E256" s="505" t="s">
        <v>740</v>
      </c>
      <c r="F256" s="506">
        <v>0.26315789473684209</v>
      </c>
      <c r="G256" s="506">
        <v>0.83333333333333337</v>
      </c>
      <c r="H256" s="507" t="s">
        <v>2243</v>
      </c>
      <c r="I256" s="206"/>
    </row>
    <row r="257" spans="1:9" ht="25.35" customHeight="1">
      <c r="A257" s="484" t="s">
        <v>37</v>
      </c>
      <c r="B257" s="503" t="s">
        <v>2268</v>
      </c>
      <c r="C257" s="504" t="s">
        <v>2230</v>
      </c>
      <c r="D257" s="504" t="s">
        <v>2181</v>
      </c>
      <c r="E257" s="505" t="s">
        <v>740</v>
      </c>
      <c r="F257" s="506">
        <v>2.2902869757174392E-2</v>
      </c>
      <c r="G257" s="506">
        <v>0.83838383838383834</v>
      </c>
      <c r="H257" s="507" t="s">
        <v>2244</v>
      </c>
      <c r="I257" s="206"/>
    </row>
    <row r="258" spans="1:9" ht="25.35" customHeight="1">
      <c r="A258" s="484" t="s">
        <v>37</v>
      </c>
      <c r="B258" s="503" t="s">
        <v>2268</v>
      </c>
      <c r="C258" s="504" t="s">
        <v>2230</v>
      </c>
      <c r="D258" s="504" t="s">
        <v>2181</v>
      </c>
      <c r="E258" s="505" t="s">
        <v>740</v>
      </c>
      <c r="F258" s="506">
        <v>0.25</v>
      </c>
      <c r="G258" s="506">
        <v>1</v>
      </c>
      <c r="H258" s="507" t="s">
        <v>2245</v>
      </c>
      <c r="I258" s="206"/>
    </row>
    <row r="259" spans="1:9" ht="25.35" customHeight="1">
      <c r="A259" s="484" t="s">
        <v>37</v>
      </c>
      <c r="B259" s="503" t="s">
        <v>2268</v>
      </c>
      <c r="C259" s="504" t="s">
        <v>2230</v>
      </c>
      <c r="D259" s="504" t="s">
        <v>2181</v>
      </c>
      <c r="E259" s="505" t="s">
        <v>38</v>
      </c>
      <c r="F259" s="506">
        <v>1</v>
      </c>
      <c r="G259" s="506">
        <v>1</v>
      </c>
      <c r="H259" s="507" t="s">
        <v>2246</v>
      </c>
      <c r="I259" s="206"/>
    </row>
    <row r="260" spans="1:9" ht="25.35" customHeight="1">
      <c r="A260" s="484" t="s">
        <v>37</v>
      </c>
      <c r="B260" s="503" t="s">
        <v>2268</v>
      </c>
      <c r="C260" s="504" t="s">
        <v>2230</v>
      </c>
      <c r="D260" s="504" t="s">
        <v>2181</v>
      </c>
      <c r="E260" s="505" t="s">
        <v>740</v>
      </c>
      <c r="F260" s="506">
        <v>4.3749999999999997E-2</v>
      </c>
      <c r="G260" s="506">
        <v>1</v>
      </c>
      <c r="H260" s="507" t="s">
        <v>2247</v>
      </c>
      <c r="I260" s="206"/>
    </row>
    <row r="261" spans="1:9" ht="25.35" customHeight="1">
      <c r="A261" s="484" t="s">
        <v>37</v>
      </c>
      <c r="B261" s="503" t="s">
        <v>2268</v>
      </c>
      <c r="C261" s="504" t="s">
        <v>2230</v>
      </c>
      <c r="D261" s="504" t="s">
        <v>2181</v>
      </c>
      <c r="E261" s="505" t="s">
        <v>740</v>
      </c>
      <c r="F261" s="506">
        <v>0</v>
      </c>
      <c r="G261" s="506">
        <v>0</v>
      </c>
      <c r="H261" s="507" t="s">
        <v>2248</v>
      </c>
      <c r="I261" s="206"/>
    </row>
    <row r="262" spans="1:9" ht="25.35" customHeight="1">
      <c r="A262" s="484" t="s">
        <v>37</v>
      </c>
      <c r="B262" s="503" t="s">
        <v>2268</v>
      </c>
      <c r="C262" s="504" t="s">
        <v>2230</v>
      </c>
      <c r="D262" s="504" t="s">
        <v>2181</v>
      </c>
      <c r="E262" s="505" t="s">
        <v>38</v>
      </c>
      <c r="F262" s="506">
        <v>0.5</v>
      </c>
      <c r="G262" s="506">
        <v>0.5</v>
      </c>
      <c r="H262" s="507" t="s">
        <v>2249</v>
      </c>
      <c r="I262" s="206"/>
    </row>
    <row r="263" spans="1:9" ht="25.35" customHeight="1">
      <c r="A263" s="484" t="s">
        <v>37</v>
      </c>
      <c r="B263" s="503" t="s">
        <v>2268</v>
      </c>
      <c r="C263" s="504" t="s">
        <v>2230</v>
      </c>
      <c r="D263" s="504" t="s">
        <v>2181</v>
      </c>
      <c r="E263" s="505" t="s">
        <v>740</v>
      </c>
      <c r="F263" s="506">
        <v>1</v>
      </c>
      <c r="G263" s="506">
        <v>1</v>
      </c>
      <c r="H263" s="507" t="s">
        <v>2250</v>
      </c>
      <c r="I263" s="206"/>
    </row>
    <row r="264" spans="1:9" ht="25.35" customHeight="1">
      <c r="A264" s="484" t="s">
        <v>37</v>
      </c>
      <c r="B264" s="503" t="s">
        <v>2268</v>
      </c>
      <c r="C264" s="504" t="s">
        <v>2230</v>
      </c>
      <c r="D264" s="504" t="s">
        <v>2181</v>
      </c>
      <c r="E264" s="505" t="s">
        <v>740</v>
      </c>
      <c r="F264" s="506">
        <v>0.5</v>
      </c>
      <c r="G264" s="506">
        <v>0.7142857142857143</v>
      </c>
      <c r="H264" s="507" t="s">
        <v>2251</v>
      </c>
      <c r="I264" s="206"/>
    </row>
    <row r="265" spans="1:9" ht="25.35" customHeight="1">
      <c r="A265" s="484" t="s">
        <v>37</v>
      </c>
      <c r="B265" s="503" t="s">
        <v>2268</v>
      </c>
      <c r="C265" s="504" t="s">
        <v>2230</v>
      </c>
      <c r="D265" s="504" t="s">
        <v>2181</v>
      </c>
      <c r="E265" s="505" t="s">
        <v>740</v>
      </c>
      <c r="F265" s="506">
        <v>4.1144901610017888E-2</v>
      </c>
      <c r="G265" s="506">
        <v>0.5</v>
      </c>
      <c r="H265" s="507" t="s">
        <v>2252</v>
      </c>
      <c r="I265" s="206"/>
    </row>
    <row r="266" spans="1:9" ht="35.450000000000003" customHeight="1">
      <c r="A266" s="484" t="s">
        <v>37</v>
      </c>
      <c r="B266" s="503" t="s">
        <v>2268</v>
      </c>
      <c r="C266" s="504" t="s">
        <v>2230</v>
      </c>
      <c r="D266" s="504" t="s">
        <v>2181</v>
      </c>
      <c r="E266" s="496" t="s">
        <v>740</v>
      </c>
      <c r="F266" s="506">
        <v>0.66666666666666663</v>
      </c>
      <c r="G266" s="506">
        <v>1</v>
      </c>
      <c r="H266" s="509" t="s">
        <v>2253</v>
      </c>
      <c r="I266" s="206"/>
    </row>
    <row r="267" spans="1:9" ht="30" customHeight="1">
      <c r="A267" s="484" t="s">
        <v>37</v>
      </c>
      <c r="B267" s="503" t="s">
        <v>2268</v>
      </c>
      <c r="C267" s="504" t="s">
        <v>2230</v>
      </c>
      <c r="D267" s="504" t="s">
        <v>2181</v>
      </c>
      <c r="E267" s="496" t="s">
        <v>740</v>
      </c>
      <c r="F267" s="506">
        <v>0</v>
      </c>
      <c r="G267" s="506">
        <v>0</v>
      </c>
      <c r="H267" s="509" t="s">
        <v>2254</v>
      </c>
      <c r="I267" s="206"/>
    </row>
    <row r="268" spans="1:9" ht="30.6" customHeight="1">
      <c r="A268" s="484" t="s">
        <v>37</v>
      </c>
      <c r="B268" s="503" t="s">
        <v>2268</v>
      </c>
      <c r="C268" s="504" t="s">
        <v>2230</v>
      </c>
      <c r="D268" s="504" t="s">
        <v>2181</v>
      </c>
      <c r="E268" s="496" t="s">
        <v>740</v>
      </c>
      <c r="F268" s="506">
        <v>0</v>
      </c>
      <c r="G268" s="506">
        <v>0</v>
      </c>
      <c r="H268" s="509" t="s">
        <v>2255</v>
      </c>
      <c r="I268" s="207"/>
    </row>
    <row r="269" spans="1:9" ht="25.5">
      <c r="A269" s="484" t="s">
        <v>37</v>
      </c>
      <c r="B269" s="503" t="s">
        <v>2268</v>
      </c>
      <c r="C269" s="504" t="s">
        <v>2230</v>
      </c>
      <c r="D269" s="504" t="s">
        <v>2181</v>
      </c>
      <c r="E269" s="496" t="s">
        <v>740</v>
      </c>
      <c r="F269" s="506">
        <v>0.1111111111111111</v>
      </c>
      <c r="G269" s="506">
        <v>0.2</v>
      </c>
      <c r="H269" s="509" t="s">
        <v>2256</v>
      </c>
      <c r="I269" s="207"/>
    </row>
    <row r="270" spans="1:9">
      <c r="A270" s="484" t="s">
        <v>37</v>
      </c>
      <c r="B270" s="503" t="s">
        <v>2268</v>
      </c>
      <c r="C270" s="504" t="s">
        <v>2230</v>
      </c>
      <c r="D270" s="504" t="s">
        <v>2181</v>
      </c>
      <c r="E270" s="496" t="s">
        <v>740</v>
      </c>
      <c r="F270" s="506">
        <v>0.625</v>
      </c>
      <c r="G270" s="506">
        <v>0.7142857142857143</v>
      </c>
      <c r="H270" s="507" t="s">
        <v>2257</v>
      </c>
      <c r="I270" s="207"/>
    </row>
    <row r="271" spans="1:9">
      <c r="A271" s="484" t="s">
        <v>37</v>
      </c>
      <c r="B271" s="503" t="s">
        <v>2268</v>
      </c>
      <c r="C271" s="504" t="s">
        <v>2230</v>
      </c>
      <c r="D271" s="504" t="s">
        <v>2181</v>
      </c>
      <c r="E271" s="496" t="s">
        <v>38</v>
      </c>
      <c r="F271" s="506">
        <v>0.66666666666666663</v>
      </c>
      <c r="G271" s="506">
        <v>0.66666666666666663</v>
      </c>
      <c r="H271" s="507" t="s">
        <v>2258</v>
      </c>
      <c r="I271" s="207"/>
    </row>
    <row r="272" spans="1:9">
      <c r="A272" s="484" t="s">
        <v>37</v>
      </c>
      <c r="B272" s="503" t="s">
        <v>2268</v>
      </c>
      <c r="C272" s="504" t="s">
        <v>2230</v>
      </c>
      <c r="D272" s="504" t="s">
        <v>2181</v>
      </c>
      <c r="E272" s="496" t="s">
        <v>38</v>
      </c>
      <c r="F272" s="506">
        <v>0</v>
      </c>
      <c r="G272" s="506">
        <v>0</v>
      </c>
      <c r="H272" s="507" t="s">
        <v>2259</v>
      </c>
      <c r="I272" s="207"/>
    </row>
    <row r="273" spans="1:9">
      <c r="A273" s="484" t="s">
        <v>37</v>
      </c>
      <c r="B273" s="503" t="s">
        <v>2268</v>
      </c>
      <c r="C273" s="504" t="s">
        <v>2230</v>
      </c>
      <c r="D273" s="504" t="s">
        <v>2181</v>
      </c>
      <c r="E273" s="496" t="s">
        <v>38</v>
      </c>
      <c r="F273" s="506">
        <v>1</v>
      </c>
      <c r="G273" s="506">
        <v>1</v>
      </c>
      <c r="H273" s="507" t="s">
        <v>2260</v>
      </c>
      <c r="I273" s="207"/>
    </row>
    <row r="274" spans="1:9" ht="25.35" customHeight="1">
      <c r="A274" s="484" t="s">
        <v>37</v>
      </c>
      <c r="B274" s="503" t="s">
        <v>2195</v>
      </c>
      <c r="C274" s="504" t="s">
        <v>2230</v>
      </c>
      <c r="D274" s="504" t="s">
        <v>2181</v>
      </c>
      <c r="E274" s="505" t="s">
        <v>38</v>
      </c>
      <c r="F274" s="506">
        <v>1</v>
      </c>
      <c r="G274" s="506">
        <v>1</v>
      </c>
      <c r="H274" s="507" t="s">
        <v>2229</v>
      </c>
      <c r="I274" s="508"/>
    </row>
    <row r="275" spans="1:9" ht="25.35" customHeight="1">
      <c r="A275" s="484" t="s">
        <v>37</v>
      </c>
      <c r="B275" s="503" t="s">
        <v>2195</v>
      </c>
      <c r="C275" s="504" t="s">
        <v>2230</v>
      </c>
      <c r="D275" s="504" t="s">
        <v>2181</v>
      </c>
      <c r="E275" s="505" t="s">
        <v>38</v>
      </c>
      <c r="F275" s="506">
        <v>0.375</v>
      </c>
      <c r="G275" s="506">
        <v>0.75</v>
      </c>
      <c r="H275" s="507" t="s">
        <v>2232</v>
      </c>
      <c r="I275" s="206"/>
    </row>
    <row r="276" spans="1:9" ht="25.35" customHeight="1">
      <c r="A276" s="484" t="s">
        <v>37</v>
      </c>
      <c r="B276" s="503" t="s">
        <v>2195</v>
      </c>
      <c r="C276" s="504" t="s">
        <v>2230</v>
      </c>
      <c r="D276" s="504" t="s">
        <v>2181</v>
      </c>
      <c r="E276" s="505" t="s">
        <v>740</v>
      </c>
      <c r="F276" s="506">
        <v>0</v>
      </c>
      <c r="G276" s="506">
        <v>0</v>
      </c>
      <c r="H276" s="507" t="s">
        <v>2233</v>
      </c>
      <c r="I276" s="206"/>
    </row>
    <row r="277" spans="1:9" ht="25.35" customHeight="1">
      <c r="A277" s="484" t="s">
        <v>37</v>
      </c>
      <c r="B277" s="503" t="s">
        <v>2195</v>
      </c>
      <c r="C277" s="504" t="s">
        <v>2230</v>
      </c>
      <c r="D277" s="504" t="s">
        <v>2181</v>
      </c>
      <c r="E277" s="505" t="s">
        <v>740</v>
      </c>
      <c r="F277" s="506">
        <v>0.2</v>
      </c>
      <c r="G277" s="506">
        <v>1</v>
      </c>
      <c r="H277" s="507" t="s">
        <v>2234</v>
      </c>
      <c r="I277" s="206"/>
    </row>
    <row r="278" spans="1:9" ht="25.35" customHeight="1">
      <c r="A278" s="484" t="s">
        <v>37</v>
      </c>
      <c r="B278" s="503" t="s">
        <v>2195</v>
      </c>
      <c r="C278" s="504" t="s">
        <v>2230</v>
      </c>
      <c r="D278" s="504" t="s">
        <v>2181</v>
      </c>
      <c r="E278" s="505" t="s">
        <v>740</v>
      </c>
      <c r="F278" s="506">
        <v>0.18367346938775511</v>
      </c>
      <c r="G278" s="506">
        <v>0.81818181818181823</v>
      </c>
      <c r="H278" s="507" t="s">
        <v>2235</v>
      </c>
      <c r="I278" s="206"/>
    </row>
    <row r="279" spans="1:9" ht="25.35" customHeight="1">
      <c r="A279" s="484" t="s">
        <v>37</v>
      </c>
      <c r="B279" s="503" t="s">
        <v>2195</v>
      </c>
      <c r="C279" s="504" t="s">
        <v>2230</v>
      </c>
      <c r="D279" s="504" t="s">
        <v>2181</v>
      </c>
      <c r="E279" s="505" t="s">
        <v>38</v>
      </c>
      <c r="F279" s="506">
        <v>1</v>
      </c>
      <c r="G279" s="506">
        <v>1</v>
      </c>
      <c r="H279" s="507" t="s">
        <v>2236</v>
      </c>
      <c r="I279" s="206"/>
    </row>
    <row r="280" spans="1:9" ht="25.35" customHeight="1">
      <c r="A280" s="484" t="s">
        <v>37</v>
      </c>
      <c r="B280" s="503" t="s">
        <v>2195</v>
      </c>
      <c r="C280" s="504" t="s">
        <v>2230</v>
      </c>
      <c r="D280" s="504" t="s">
        <v>2181</v>
      </c>
      <c r="E280" s="505" t="s">
        <v>38</v>
      </c>
      <c r="F280" s="506">
        <v>0.52380952380952384</v>
      </c>
      <c r="G280" s="506">
        <v>0.52380952380952384</v>
      </c>
      <c r="H280" s="507" t="s">
        <v>2237</v>
      </c>
      <c r="I280" s="206"/>
    </row>
    <row r="281" spans="1:9" ht="25.35" customHeight="1">
      <c r="A281" s="484" t="s">
        <v>37</v>
      </c>
      <c r="B281" s="503" t="s">
        <v>2195</v>
      </c>
      <c r="C281" s="504" t="s">
        <v>2230</v>
      </c>
      <c r="D281" s="504" t="s">
        <v>2181</v>
      </c>
      <c r="E281" s="505" t="s">
        <v>38</v>
      </c>
      <c r="F281" s="506">
        <v>0.75</v>
      </c>
      <c r="G281" s="506">
        <v>0.75</v>
      </c>
      <c r="H281" s="507" t="s">
        <v>2238</v>
      </c>
      <c r="I281" s="206"/>
    </row>
    <row r="282" spans="1:9" ht="25.35" customHeight="1">
      <c r="A282" s="484" t="s">
        <v>37</v>
      </c>
      <c r="B282" s="503" t="s">
        <v>2195</v>
      </c>
      <c r="C282" s="504" t="s">
        <v>2230</v>
      </c>
      <c r="D282" s="504" t="s">
        <v>2181</v>
      </c>
      <c r="E282" s="505" t="s">
        <v>740</v>
      </c>
      <c r="F282" s="506">
        <v>0.97368421052631582</v>
      </c>
      <c r="G282" s="506">
        <v>1</v>
      </c>
      <c r="H282" s="507" t="s">
        <v>2239</v>
      </c>
      <c r="I282" s="206"/>
    </row>
    <row r="283" spans="1:9" ht="25.35" customHeight="1">
      <c r="A283" s="484" t="s">
        <v>37</v>
      </c>
      <c r="B283" s="503" t="s">
        <v>2195</v>
      </c>
      <c r="C283" s="504" t="s">
        <v>2230</v>
      </c>
      <c r="D283" s="504" t="s">
        <v>2181</v>
      </c>
      <c r="E283" s="505" t="s">
        <v>740</v>
      </c>
      <c r="F283" s="506">
        <v>0.1111111111111111</v>
      </c>
      <c r="G283" s="506">
        <v>0.42857142857142855</v>
      </c>
      <c r="H283" s="507" t="s">
        <v>2240</v>
      </c>
      <c r="I283" s="206"/>
    </row>
    <row r="284" spans="1:9" ht="25.35" customHeight="1">
      <c r="A284" s="484" t="s">
        <v>37</v>
      </c>
      <c r="B284" s="503" t="s">
        <v>2195</v>
      </c>
      <c r="C284" s="504" t="s">
        <v>2230</v>
      </c>
      <c r="D284" s="504" t="s">
        <v>2181</v>
      </c>
      <c r="E284" s="505" t="s">
        <v>740</v>
      </c>
      <c r="F284" s="506">
        <v>0.66666666666666663</v>
      </c>
      <c r="G284" s="506">
        <v>1</v>
      </c>
      <c r="H284" s="507" t="s">
        <v>2241</v>
      </c>
      <c r="I284" s="206"/>
    </row>
    <row r="285" spans="1:9" ht="25.35" customHeight="1">
      <c r="A285" s="484" t="s">
        <v>37</v>
      </c>
      <c r="B285" s="503" t="s">
        <v>2195</v>
      </c>
      <c r="C285" s="504" t="s">
        <v>2230</v>
      </c>
      <c r="D285" s="504" t="s">
        <v>2181</v>
      </c>
      <c r="E285" s="505" t="s">
        <v>740</v>
      </c>
      <c r="F285" s="506">
        <v>0.35714285714285715</v>
      </c>
      <c r="G285" s="506">
        <v>0.38461538461538464</v>
      </c>
      <c r="H285" s="507" t="s">
        <v>2242</v>
      </c>
      <c r="I285" s="206"/>
    </row>
    <row r="286" spans="1:9" ht="25.35" customHeight="1">
      <c r="A286" s="484" t="s">
        <v>37</v>
      </c>
      <c r="B286" s="503" t="s">
        <v>2195</v>
      </c>
      <c r="C286" s="504" t="s">
        <v>2230</v>
      </c>
      <c r="D286" s="504" t="s">
        <v>2181</v>
      </c>
      <c r="E286" s="505" t="s">
        <v>740</v>
      </c>
      <c r="F286" s="506">
        <v>0.26315789473684209</v>
      </c>
      <c r="G286" s="506">
        <v>0.83333333333333337</v>
      </c>
      <c r="H286" s="507" t="s">
        <v>2243</v>
      </c>
      <c r="I286" s="206"/>
    </row>
    <row r="287" spans="1:9" ht="25.35" customHeight="1">
      <c r="A287" s="484" t="s">
        <v>37</v>
      </c>
      <c r="B287" s="503" t="s">
        <v>2195</v>
      </c>
      <c r="C287" s="504" t="s">
        <v>2230</v>
      </c>
      <c r="D287" s="504" t="s">
        <v>2181</v>
      </c>
      <c r="E287" s="505" t="s">
        <v>740</v>
      </c>
      <c r="F287" s="506">
        <v>2.2902869757174392E-2</v>
      </c>
      <c r="G287" s="506">
        <v>0.83838383838383834</v>
      </c>
      <c r="H287" s="507" t="s">
        <v>2244</v>
      </c>
      <c r="I287" s="206"/>
    </row>
    <row r="288" spans="1:9" ht="25.35" customHeight="1">
      <c r="A288" s="484" t="s">
        <v>37</v>
      </c>
      <c r="B288" s="503" t="s">
        <v>2195</v>
      </c>
      <c r="C288" s="504" t="s">
        <v>2230</v>
      </c>
      <c r="D288" s="504" t="s">
        <v>2181</v>
      </c>
      <c r="E288" s="505" t="s">
        <v>740</v>
      </c>
      <c r="F288" s="506">
        <v>0.25</v>
      </c>
      <c r="G288" s="506">
        <v>1</v>
      </c>
      <c r="H288" s="507" t="s">
        <v>2245</v>
      </c>
      <c r="I288" s="206"/>
    </row>
    <row r="289" spans="1:9" ht="25.35" customHeight="1">
      <c r="A289" s="484" t="s">
        <v>37</v>
      </c>
      <c r="B289" s="503" t="s">
        <v>2195</v>
      </c>
      <c r="C289" s="504" t="s">
        <v>2230</v>
      </c>
      <c r="D289" s="504" t="s">
        <v>2181</v>
      </c>
      <c r="E289" s="505" t="s">
        <v>38</v>
      </c>
      <c r="F289" s="506">
        <v>1</v>
      </c>
      <c r="G289" s="506">
        <v>1</v>
      </c>
      <c r="H289" s="507" t="s">
        <v>2246</v>
      </c>
      <c r="I289" s="206"/>
    </row>
    <row r="290" spans="1:9" ht="25.35" customHeight="1">
      <c r="A290" s="484" t="s">
        <v>37</v>
      </c>
      <c r="B290" s="503" t="s">
        <v>2195</v>
      </c>
      <c r="C290" s="504" t="s">
        <v>2230</v>
      </c>
      <c r="D290" s="504" t="s">
        <v>2181</v>
      </c>
      <c r="E290" s="505" t="s">
        <v>740</v>
      </c>
      <c r="F290" s="506">
        <v>4.3749999999999997E-2</v>
      </c>
      <c r="G290" s="506">
        <v>1</v>
      </c>
      <c r="H290" s="507" t="s">
        <v>2247</v>
      </c>
      <c r="I290" s="206"/>
    </row>
    <row r="291" spans="1:9" ht="25.35" customHeight="1">
      <c r="A291" s="484" t="s">
        <v>37</v>
      </c>
      <c r="B291" s="503" t="s">
        <v>2195</v>
      </c>
      <c r="C291" s="504" t="s">
        <v>2230</v>
      </c>
      <c r="D291" s="504" t="s">
        <v>2181</v>
      </c>
      <c r="E291" s="505" t="s">
        <v>740</v>
      </c>
      <c r="F291" s="506">
        <v>0</v>
      </c>
      <c r="G291" s="506">
        <v>0</v>
      </c>
      <c r="H291" s="507" t="s">
        <v>2248</v>
      </c>
      <c r="I291" s="206"/>
    </row>
    <row r="292" spans="1:9" ht="25.35" customHeight="1">
      <c r="A292" s="484" t="s">
        <v>37</v>
      </c>
      <c r="B292" s="503" t="s">
        <v>2195</v>
      </c>
      <c r="C292" s="504" t="s">
        <v>2230</v>
      </c>
      <c r="D292" s="504" t="s">
        <v>2181</v>
      </c>
      <c r="E292" s="505" t="s">
        <v>38</v>
      </c>
      <c r="F292" s="506">
        <v>0.5</v>
      </c>
      <c r="G292" s="506">
        <v>0.5</v>
      </c>
      <c r="H292" s="507" t="s">
        <v>2249</v>
      </c>
      <c r="I292" s="206"/>
    </row>
    <row r="293" spans="1:9" ht="25.35" customHeight="1">
      <c r="A293" s="484" t="s">
        <v>37</v>
      </c>
      <c r="B293" s="503" t="s">
        <v>2195</v>
      </c>
      <c r="C293" s="504" t="s">
        <v>2230</v>
      </c>
      <c r="D293" s="504" t="s">
        <v>2181</v>
      </c>
      <c r="E293" s="505" t="s">
        <v>740</v>
      </c>
      <c r="F293" s="506">
        <v>1</v>
      </c>
      <c r="G293" s="506">
        <v>1</v>
      </c>
      <c r="H293" s="507" t="s">
        <v>2250</v>
      </c>
      <c r="I293" s="206"/>
    </row>
    <row r="294" spans="1:9" ht="25.35" customHeight="1">
      <c r="A294" s="484" t="s">
        <v>37</v>
      </c>
      <c r="B294" s="503" t="s">
        <v>2195</v>
      </c>
      <c r="C294" s="504" t="s">
        <v>2230</v>
      </c>
      <c r="D294" s="504" t="s">
        <v>2181</v>
      </c>
      <c r="E294" s="505" t="s">
        <v>740</v>
      </c>
      <c r="F294" s="506">
        <v>0.5</v>
      </c>
      <c r="G294" s="506">
        <v>0.7142857142857143</v>
      </c>
      <c r="H294" s="507" t="s">
        <v>2251</v>
      </c>
      <c r="I294" s="206"/>
    </row>
    <row r="295" spans="1:9" ht="25.35" customHeight="1">
      <c r="A295" s="484" t="s">
        <v>37</v>
      </c>
      <c r="B295" s="503" t="s">
        <v>2195</v>
      </c>
      <c r="C295" s="504" t="s">
        <v>2230</v>
      </c>
      <c r="D295" s="504" t="s">
        <v>2181</v>
      </c>
      <c r="E295" s="505" t="s">
        <v>740</v>
      </c>
      <c r="F295" s="506">
        <v>4.1144901610017888E-2</v>
      </c>
      <c r="G295" s="506">
        <v>0.5</v>
      </c>
      <c r="H295" s="507" t="s">
        <v>2252</v>
      </c>
      <c r="I295" s="206"/>
    </row>
    <row r="296" spans="1:9" ht="35.450000000000003" customHeight="1">
      <c r="A296" s="484" t="s">
        <v>37</v>
      </c>
      <c r="B296" s="503" t="s">
        <v>2195</v>
      </c>
      <c r="C296" s="504" t="s">
        <v>2230</v>
      </c>
      <c r="D296" s="504" t="s">
        <v>2181</v>
      </c>
      <c r="E296" s="496" t="s">
        <v>740</v>
      </c>
      <c r="F296" s="506">
        <v>0.66666666666666663</v>
      </c>
      <c r="G296" s="506">
        <v>1</v>
      </c>
      <c r="H296" s="509" t="s">
        <v>2253</v>
      </c>
      <c r="I296" s="206"/>
    </row>
    <row r="297" spans="1:9" ht="30" customHeight="1">
      <c r="A297" s="484" t="s">
        <v>37</v>
      </c>
      <c r="B297" s="503" t="s">
        <v>2195</v>
      </c>
      <c r="C297" s="504" t="s">
        <v>2230</v>
      </c>
      <c r="D297" s="504" t="s">
        <v>2181</v>
      </c>
      <c r="E297" s="496" t="s">
        <v>740</v>
      </c>
      <c r="F297" s="506">
        <v>0</v>
      </c>
      <c r="G297" s="506">
        <v>0</v>
      </c>
      <c r="H297" s="509" t="s">
        <v>2254</v>
      </c>
      <c r="I297" s="206"/>
    </row>
    <row r="298" spans="1:9" ht="30.6" customHeight="1">
      <c r="A298" s="484" t="s">
        <v>37</v>
      </c>
      <c r="B298" s="503" t="s">
        <v>2195</v>
      </c>
      <c r="C298" s="504" t="s">
        <v>2230</v>
      </c>
      <c r="D298" s="504" t="s">
        <v>2181</v>
      </c>
      <c r="E298" s="496" t="s">
        <v>740</v>
      </c>
      <c r="F298" s="506">
        <v>0</v>
      </c>
      <c r="G298" s="506">
        <v>0</v>
      </c>
      <c r="H298" s="509" t="s">
        <v>2255</v>
      </c>
      <c r="I298" s="207"/>
    </row>
    <row r="299" spans="1:9" ht="25.5">
      <c r="A299" s="484" t="s">
        <v>37</v>
      </c>
      <c r="B299" s="503" t="s">
        <v>2195</v>
      </c>
      <c r="C299" s="504" t="s">
        <v>2230</v>
      </c>
      <c r="D299" s="504" t="s">
        <v>2181</v>
      </c>
      <c r="E299" s="496" t="s">
        <v>740</v>
      </c>
      <c r="F299" s="506">
        <v>0.1111111111111111</v>
      </c>
      <c r="G299" s="506">
        <v>0.2</v>
      </c>
      <c r="H299" s="509" t="s">
        <v>2256</v>
      </c>
      <c r="I299" s="207"/>
    </row>
    <row r="300" spans="1:9">
      <c r="A300" s="484" t="s">
        <v>37</v>
      </c>
      <c r="B300" s="503" t="s">
        <v>2195</v>
      </c>
      <c r="C300" s="504" t="s">
        <v>2230</v>
      </c>
      <c r="D300" s="504" t="s">
        <v>2181</v>
      </c>
      <c r="E300" s="496" t="s">
        <v>740</v>
      </c>
      <c r="F300" s="506">
        <v>0.625</v>
      </c>
      <c r="G300" s="506">
        <v>0.7142857142857143</v>
      </c>
      <c r="H300" s="507" t="s">
        <v>2257</v>
      </c>
      <c r="I300" s="207"/>
    </row>
    <row r="301" spans="1:9">
      <c r="A301" s="484" t="s">
        <v>37</v>
      </c>
      <c r="B301" s="503" t="s">
        <v>2195</v>
      </c>
      <c r="C301" s="504" t="s">
        <v>2230</v>
      </c>
      <c r="D301" s="504" t="s">
        <v>2181</v>
      </c>
      <c r="E301" s="496" t="s">
        <v>38</v>
      </c>
      <c r="F301" s="506">
        <v>0.66666666666666663</v>
      </c>
      <c r="G301" s="506">
        <v>0.66666666666666663</v>
      </c>
      <c r="H301" s="507" t="s">
        <v>2258</v>
      </c>
      <c r="I301" s="207"/>
    </row>
    <row r="302" spans="1:9">
      <c r="A302" s="484" t="s">
        <v>37</v>
      </c>
      <c r="B302" s="503" t="s">
        <v>2195</v>
      </c>
      <c r="C302" s="504" t="s">
        <v>2230</v>
      </c>
      <c r="D302" s="504" t="s">
        <v>2181</v>
      </c>
      <c r="E302" s="496" t="s">
        <v>38</v>
      </c>
      <c r="F302" s="506">
        <v>0</v>
      </c>
      <c r="G302" s="506">
        <v>0</v>
      </c>
      <c r="H302" s="507" t="s">
        <v>2259</v>
      </c>
      <c r="I302" s="207"/>
    </row>
    <row r="303" spans="1:9">
      <c r="A303" s="484" t="s">
        <v>37</v>
      </c>
      <c r="B303" s="503" t="s">
        <v>2195</v>
      </c>
      <c r="C303" s="504" t="s">
        <v>2230</v>
      </c>
      <c r="D303" s="504" t="s">
        <v>2181</v>
      </c>
      <c r="E303" s="496" t="s">
        <v>38</v>
      </c>
      <c r="F303" s="506">
        <v>1</v>
      </c>
      <c r="G303" s="506">
        <v>1</v>
      </c>
      <c r="H303" s="507" t="s">
        <v>2260</v>
      </c>
      <c r="I303" s="207"/>
    </row>
    <row r="304" spans="1:9" ht="25.35" customHeight="1">
      <c r="A304" s="484" t="s">
        <v>37</v>
      </c>
      <c r="B304" s="503" t="s">
        <v>2269</v>
      </c>
      <c r="C304" s="504" t="s">
        <v>2230</v>
      </c>
      <c r="D304" s="504" t="s">
        <v>2181</v>
      </c>
      <c r="E304" s="505" t="s">
        <v>38</v>
      </c>
      <c r="F304" s="506">
        <v>1</v>
      </c>
      <c r="G304" s="506">
        <v>1</v>
      </c>
      <c r="H304" s="507" t="s">
        <v>2229</v>
      </c>
      <c r="I304" s="508"/>
    </row>
    <row r="305" spans="1:9" ht="25.35" customHeight="1">
      <c r="A305" s="484" t="s">
        <v>37</v>
      </c>
      <c r="B305" s="503" t="s">
        <v>2269</v>
      </c>
      <c r="C305" s="504" t="s">
        <v>2230</v>
      </c>
      <c r="D305" s="504" t="s">
        <v>2181</v>
      </c>
      <c r="E305" s="505" t="s">
        <v>38</v>
      </c>
      <c r="F305" s="506">
        <v>0.375</v>
      </c>
      <c r="G305" s="506">
        <v>0.75</v>
      </c>
      <c r="H305" s="507" t="s">
        <v>2232</v>
      </c>
      <c r="I305" s="206"/>
    </row>
    <row r="306" spans="1:9" ht="25.35" customHeight="1">
      <c r="A306" s="484" t="s">
        <v>37</v>
      </c>
      <c r="B306" s="503" t="s">
        <v>2269</v>
      </c>
      <c r="C306" s="504" t="s">
        <v>2230</v>
      </c>
      <c r="D306" s="504" t="s">
        <v>2181</v>
      </c>
      <c r="E306" s="505" t="s">
        <v>740</v>
      </c>
      <c r="F306" s="506">
        <v>0</v>
      </c>
      <c r="G306" s="506">
        <v>0</v>
      </c>
      <c r="H306" s="507" t="s">
        <v>2233</v>
      </c>
      <c r="I306" s="206"/>
    </row>
    <row r="307" spans="1:9" ht="25.35" customHeight="1">
      <c r="A307" s="484" t="s">
        <v>37</v>
      </c>
      <c r="B307" s="503" t="s">
        <v>2269</v>
      </c>
      <c r="C307" s="504" t="s">
        <v>2230</v>
      </c>
      <c r="D307" s="504" t="s">
        <v>2181</v>
      </c>
      <c r="E307" s="505" t="s">
        <v>740</v>
      </c>
      <c r="F307" s="506">
        <v>0.2</v>
      </c>
      <c r="G307" s="506">
        <v>1</v>
      </c>
      <c r="H307" s="507" t="s">
        <v>2234</v>
      </c>
      <c r="I307" s="206"/>
    </row>
    <row r="308" spans="1:9" ht="25.35" customHeight="1">
      <c r="A308" s="484" t="s">
        <v>37</v>
      </c>
      <c r="B308" s="503" t="s">
        <v>2269</v>
      </c>
      <c r="C308" s="504" t="s">
        <v>2230</v>
      </c>
      <c r="D308" s="504" t="s">
        <v>2181</v>
      </c>
      <c r="E308" s="505" t="s">
        <v>740</v>
      </c>
      <c r="F308" s="506">
        <v>0.18367346938775511</v>
      </c>
      <c r="G308" s="506">
        <v>0.81818181818181823</v>
      </c>
      <c r="H308" s="507" t="s">
        <v>2235</v>
      </c>
      <c r="I308" s="206"/>
    </row>
    <row r="309" spans="1:9" ht="25.35" customHeight="1">
      <c r="A309" s="484" t="s">
        <v>37</v>
      </c>
      <c r="B309" s="503" t="s">
        <v>2269</v>
      </c>
      <c r="C309" s="504" t="s">
        <v>2230</v>
      </c>
      <c r="D309" s="504" t="s">
        <v>2181</v>
      </c>
      <c r="E309" s="505" t="s">
        <v>38</v>
      </c>
      <c r="F309" s="506">
        <v>1</v>
      </c>
      <c r="G309" s="506">
        <v>1</v>
      </c>
      <c r="H309" s="507" t="s">
        <v>2236</v>
      </c>
      <c r="I309" s="206"/>
    </row>
    <row r="310" spans="1:9" ht="25.35" customHeight="1">
      <c r="A310" s="484" t="s">
        <v>37</v>
      </c>
      <c r="B310" s="503" t="s">
        <v>2269</v>
      </c>
      <c r="C310" s="504" t="s">
        <v>2230</v>
      </c>
      <c r="D310" s="504" t="s">
        <v>2181</v>
      </c>
      <c r="E310" s="505" t="s">
        <v>38</v>
      </c>
      <c r="F310" s="506">
        <v>0.52380952380952384</v>
      </c>
      <c r="G310" s="506">
        <v>0.52380952380952384</v>
      </c>
      <c r="H310" s="507" t="s">
        <v>2237</v>
      </c>
      <c r="I310" s="206"/>
    </row>
    <row r="311" spans="1:9" ht="25.35" customHeight="1">
      <c r="A311" s="484" t="s">
        <v>37</v>
      </c>
      <c r="B311" s="503" t="s">
        <v>2269</v>
      </c>
      <c r="C311" s="504" t="s">
        <v>2230</v>
      </c>
      <c r="D311" s="504" t="s">
        <v>2181</v>
      </c>
      <c r="E311" s="505" t="s">
        <v>38</v>
      </c>
      <c r="F311" s="506">
        <v>0.75</v>
      </c>
      <c r="G311" s="506">
        <v>0.75</v>
      </c>
      <c r="H311" s="507" t="s">
        <v>2238</v>
      </c>
      <c r="I311" s="206"/>
    </row>
    <row r="312" spans="1:9" ht="25.35" customHeight="1">
      <c r="A312" s="484" t="s">
        <v>37</v>
      </c>
      <c r="B312" s="503" t="s">
        <v>2269</v>
      </c>
      <c r="C312" s="504" t="s">
        <v>2230</v>
      </c>
      <c r="D312" s="504" t="s">
        <v>2181</v>
      </c>
      <c r="E312" s="505" t="s">
        <v>740</v>
      </c>
      <c r="F312" s="506">
        <v>0.97368421052631582</v>
      </c>
      <c r="G312" s="506">
        <v>1</v>
      </c>
      <c r="H312" s="507" t="s">
        <v>2239</v>
      </c>
      <c r="I312" s="206"/>
    </row>
    <row r="313" spans="1:9" ht="25.35" customHeight="1">
      <c r="A313" s="484" t="s">
        <v>37</v>
      </c>
      <c r="B313" s="503" t="s">
        <v>2269</v>
      </c>
      <c r="C313" s="504" t="s">
        <v>2230</v>
      </c>
      <c r="D313" s="504" t="s">
        <v>2181</v>
      </c>
      <c r="E313" s="505" t="s">
        <v>740</v>
      </c>
      <c r="F313" s="506">
        <v>0.1111111111111111</v>
      </c>
      <c r="G313" s="506">
        <v>0.42857142857142855</v>
      </c>
      <c r="H313" s="507" t="s">
        <v>2240</v>
      </c>
      <c r="I313" s="206"/>
    </row>
    <row r="314" spans="1:9" ht="25.35" customHeight="1">
      <c r="A314" s="484" t="s">
        <v>37</v>
      </c>
      <c r="B314" s="503" t="s">
        <v>2269</v>
      </c>
      <c r="C314" s="504" t="s">
        <v>2230</v>
      </c>
      <c r="D314" s="504" t="s">
        <v>2181</v>
      </c>
      <c r="E314" s="505" t="s">
        <v>740</v>
      </c>
      <c r="F314" s="506">
        <v>0.66666666666666663</v>
      </c>
      <c r="G314" s="506">
        <v>1</v>
      </c>
      <c r="H314" s="507" t="s">
        <v>2241</v>
      </c>
      <c r="I314" s="206"/>
    </row>
    <row r="315" spans="1:9" ht="25.35" customHeight="1">
      <c r="A315" s="484" t="s">
        <v>37</v>
      </c>
      <c r="B315" s="503" t="s">
        <v>2269</v>
      </c>
      <c r="C315" s="504" t="s">
        <v>2230</v>
      </c>
      <c r="D315" s="504" t="s">
        <v>2181</v>
      </c>
      <c r="E315" s="505" t="s">
        <v>740</v>
      </c>
      <c r="F315" s="506">
        <v>0.35714285714285715</v>
      </c>
      <c r="G315" s="506">
        <v>0.38461538461538464</v>
      </c>
      <c r="H315" s="507" t="s">
        <v>2242</v>
      </c>
      <c r="I315" s="206"/>
    </row>
    <row r="316" spans="1:9" ht="25.35" customHeight="1">
      <c r="A316" s="484" t="s">
        <v>37</v>
      </c>
      <c r="B316" s="503" t="s">
        <v>2269</v>
      </c>
      <c r="C316" s="504" t="s">
        <v>2230</v>
      </c>
      <c r="D316" s="504" t="s">
        <v>2181</v>
      </c>
      <c r="E316" s="505" t="s">
        <v>740</v>
      </c>
      <c r="F316" s="506">
        <v>0.26315789473684209</v>
      </c>
      <c r="G316" s="506">
        <v>0.83333333333333337</v>
      </c>
      <c r="H316" s="507" t="s">
        <v>2243</v>
      </c>
      <c r="I316" s="206"/>
    </row>
    <row r="317" spans="1:9" ht="25.35" customHeight="1">
      <c r="A317" s="484" t="s">
        <v>37</v>
      </c>
      <c r="B317" s="503" t="s">
        <v>2269</v>
      </c>
      <c r="C317" s="504" t="s">
        <v>2230</v>
      </c>
      <c r="D317" s="504" t="s">
        <v>2181</v>
      </c>
      <c r="E317" s="505" t="s">
        <v>740</v>
      </c>
      <c r="F317" s="506">
        <v>2.2902869757174392E-2</v>
      </c>
      <c r="G317" s="506">
        <v>0.83838383838383834</v>
      </c>
      <c r="H317" s="507" t="s">
        <v>2244</v>
      </c>
      <c r="I317" s="206"/>
    </row>
    <row r="318" spans="1:9" ht="25.35" customHeight="1">
      <c r="A318" s="484" t="s">
        <v>37</v>
      </c>
      <c r="B318" s="503" t="s">
        <v>2269</v>
      </c>
      <c r="C318" s="504" t="s">
        <v>2230</v>
      </c>
      <c r="D318" s="504" t="s">
        <v>2181</v>
      </c>
      <c r="E318" s="505" t="s">
        <v>740</v>
      </c>
      <c r="F318" s="506">
        <v>0.25</v>
      </c>
      <c r="G318" s="506">
        <v>1</v>
      </c>
      <c r="H318" s="507" t="s">
        <v>2245</v>
      </c>
      <c r="I318" s="206"/>
    </row>
    <row r="319" spans="1:9" ht="25.35" customHeight="1">
      <c r="A319" s="484" t="s">
        <v>37</v>
      </c>
      <c r="B319" s="503" t="s">
        <v>2269</v>
      </c>
      <c r="C319" s="504" t="s">
        <v>2230</v>
      </c>
      <c r="D319" s="504" t="s">
        <v>2181</v>
      </c>
      <c r="E319" s="505" t="s">
        <v>38</v>
      </c>
      <c r="F319" s="506">
        <v>1</v>
      </c>
      <c r="G319" s="506">
        <v>1</v>
      </c>
      <c r="H319" s="507" t="s">
        <v>2246</v>
      </c>
      <c r="I319" s="206"/>
    </row>
    <row r="320" spans="1:9" ht="25.35" customHeight="1">
      <c r="A320" s="484" t="s">
        <v>37</v>
      </c>
      <c r="B320" s="503" t="s">
        <v>2269</v>
      </c>
      <c r="C320" s="504" t="s">
        <v>2230</v>
      </c>
      <c r="D320" s="504" t="s">
        <v>2181</v>
      </c>
      <c r="E320" s="505" t="s">
        <v>740</v>
      </c>
      <c r="F320" s="506">
        <v>4.3749999999999997E-2</v>
      </c>
      <c r="G320" s="506">
        <v>1</v>
      </c>
      <c r="H320" s="507" t="s">
        <v>2247</v>
      </c>
      <c r="I320" s="206"/>
    </row>
    <row r="321" spans="1:9" ht="25.35" customHeight="1">
      <c r="A321" s="484" t="s">
        <v>37</v>
      </c>
      <c r="B321" s="503" t="s">
        <v>2269</v>
      </c>
      <c r="C321" s="504" t="s">
        <v>2230</v>
      </c>
      <c r="D321" s="504" t="s">
        <v>2181</v>
      </c>
      <c r="E321" s="505" t="s">
        <v>740</v>
      </c>
      <c r="F321" s="506">
        <v>0</v>
      </c>
      <c r="G321" s="506">
        <v>0</v>
      </c>
      <c r="H321" s="507" t="s">
        <v>2248</v>
      </c>
      <c r="I321" s="206"/>
    </row>
    <row r="322" spans="1:9" ht="25.35" customHeight="1">
      <c r="A322" s="484" t="s">
        <v>37</v>
      </c>
      <c r="B322" s="503" t="s">
        <v>2269</v>
      </c>
      <c r="C322" s="504" t="s">
        <v>2230</v>
      </c>
      <c r="D322" s="504" t="s">
        <v>2181</v>
      </c>
      <c r="E322" s="505" t="s">
        <v>38</v>
      </c>
      <c r="F322" s="506">
        <v>0.5</v>
      </c>
      <c r="G322" s="506">
        <v>0.5</v>
      </c>
      <c r="H322" s="507" t="s">
        <v>2249</v>
      </c>
      <c r="I322" s="206"/>
    </row>
    <row r="323" spans="1:9" ht="25.35" customHeight="1">
      <c r="A323" s="484" t="s">
        <v>37</v>
      </c>
      <c r="B323" s="503" t="s">
        <v>2269</v>
      </c>
      <c r="C323" s="504" t="s">
        <v>2230</v>
      </c>
      <c r="D323" s="504" t="s">
        <v>2181</v>
      </c>
      <c r="E323" s="505" t="s">
        <v>740</v>
      </c>
      <c r="F323" s="506">
        <v>1</v>
      </c>
      <c r="G323" s="506">
        <v>1</v>
      </c>
      <c r="H323" s="507" t="s">
        <v>2250</v>
      </c>
      <c r="I323" s="206"/>
    </row>
    <row r="324" spans="1:9" ht="25.35" customHeight="1">
      <c r="A324" s="484" t="s">
        <v>37</v>
      </c>
      <c r="B324" s="503" t="s">
        <v>2269</v>
      </c>
      <c r="C324" s="504" t="s">
        <v>2230</v>
      </c>
      <c r="D324" s="504" t="s">
        <v>2181</v>
      </c>
      <c r="E324" s="505" t="s">
        <v>740</v>
      </c>
      <c r="F324" s="506">
        <v>0.5</v>
      </c>
      <c r="G324" s="506">
        <v>0.7142857142857143</v>
      </c>
      <c r="H324" s="507" t="s">
        <v>2251</v>
      </c>
      <c r="I324" s="206"/>
    </row>
    <row r="325" spans="1:9" ht="25.35" customHeight="1">
      <c r="A325" s="484" t="s">
        <v>37</v>
      </c>
      <c r="B325" s="503" t="s">
        <v>2269</v>
      </c>
      <c r="C325" s="504" t="s">
        <v>2230</v>
      </c>
      <c r="D325" s="504" t="s">
        <v>2181</v>
      </c>
      <c r="E325" s="505" t="s">
        <v>740</v>
      </c>
      <c r="F325" s="506">
        <v>4.1144901610017888E-2</v>
      </c>
      <c r="G325" s="506">
        <v>0.5</v>
      </c>
      <c r="H325" s="507" t="s">
        <v>2252</v>
      </c>
      <c r="I325" s="206"/>
    </row>
    <row r="326" spans="1:9" ht="35.450000000000003" customHeight="1">
      <c r="A326" s="484" t="s">
        <v>37</v>
      </c>
      <c r="B326" s="503" t="s">
        <v>2269</v>
      </c>
      <c r="C326" s="504" t="s">
        <v>2230</v>
      </c>
      <c r="D326" s="504" t="s">
        <v>2181</v>
      </c>
      <c r="E326" s="496" t="s">
        <v>740</v>
      </c>
      <c r="F326" s="506">
        <v>0.66666666666666663</v>
      </c>
      <c r="G326" s="506">
        <v>1</v>
      </c>
      <c r="H326" s="509" t="s">
        <v>2253</v>
      </c>
      <c r="I326" s="206"/>
    </row>
    <row r="327" spans="1:9" ht="30" customHeight="1">
      <c r="A327" s="484" t="s">
        <v>37</v>
      </c>
      <c r="B327" s="503" t="s">
        <v>2269</v>
      </c>
      <c r="C327" s="504" t="s">
        <v>2230</v>
      </c>
      <c r="D327" s="504" t="s">
        <v>2181</v>
      </c>
      <c r="E327" s="496" t="s">
        <v>740</v>
      </c>
      <c r="F327" s="506">
        <v>0</v>
      </c>
      <c r="G327" s="506">
        <v>0</v>
      </c>
      <c r="H327" s="509" t="s">
        <v>2254</v>
      </c>
      <c r="I327" s="206"/>
    </row>
    <row r="328" spans="1:9" ht="30.6" customHeight="1">
      <c r="A328" s="484" t="s">
        <v>37</v>
      </c>
      <c r="B328" s="503" t="s">
        <v>2269</v>
      </c>
      <c r="C328" s="504" t="s">
        <v>2230</v>
      </c>
      <c r="D328" s="504" t="s">
        <v>2181</v>
      </c>
      <c r="E328" s="496" t="s">
        <v>740</v>
      </c>
      <c r="F328" s="506">
        <v>0</v>
      </c>
      <c r="G328" s="506">
        <v>0</v>
      </c>
      <c r="H328" s="509" t="s">
        <v>2255</v>
      </c>
      <c r="I328" s="207"/>
    </row>
    <row r="329" spans="1:9" ht="25.5">
      <c r="A329" s="484" t="s">
        <v>37</v>
      </c>
      <c r="B329" s="503" t="s">
        <v>2269</v>
      </c>
      <c r="C329" s="504" t="s">
        <v>2230</v>
      </c>
      <c r="D329" s="504" t="s">
        <v>2181</v>
      </c>
      <c r="E329" s="496" t="s">
        <v>740</v>
      </c>
      <c r="F329" s="506">
        <v>0.1111111111111111</v>
      </c>
      <c r="G329" s="506">
        <v>0.2</v>
      </c>
      <c r="H329" s="509" t="s">
        <v>2256</v>
      </c>
      <c r="I329" s="207"/>
    </row>
    <row r="330" spans="1:9">
      <c r="A330" s="484" t="s">
        <v>37</v>
      </c>
      <c r="B330" s="503" t="s">
        <v>2269</v>
      </c>
      <c r="C330" s="504" t="s">
        <v>2230</v>
      </c>
      <c r="D330" s="504" t="s">
        <v>2181</v>
      </c>
      <c r="E330" s="496" t="s">
        <v>740</v>
      </c>
      <c r="F330" s="506">
        <v>0.625</v>
      </c>
      <c r="G330" s="506">
        <v>0.7142857142857143</v>
      </c>
      <c r="H330" s="507" t="s">
        <v>2257</v>
      </c>
      <c r="I330" s="207"/>
    </row>
    <row r="331" spans="1:9">
      <c r="A331" s="484" t="s">
        <v>37</v>
      </c>
      <c r="B331" s="503" t="s">
        <v>2269</v>
      </c>
      <c r="C331" s="504" t="s">
        <v>2230</v>
      </c>
      <c r="D331" s="504" t="s">
        <v>2181</v>
      </c>
      <c r="E331" s="496" t="s">
        <v>38</v>
      </c>
      <c r="F331" s="506">
        <v>0.66666666666666663</v>
      </c>
      <c r="G331" s="506">
        <v>0.66666666666666663</v>
      </c>
      <c r="H331" s="507" t="s">
        <v>2258</v>
      </c>
      <c r="I331" s="207"/>
    </row>
    <row r="332" spans="1:9">
      <c r="A332" s="484" t="s">
        <v>37</v>
      </c>
      <c r="B332" s="503" t="s">
        <v>2269</v>
      </c>
      <c r="C332" s="504" t="s">
        <v>2230</v>
      </c>
      <c r="D332" s="504" t="s">
        <v>2181</v>
      </c>
      <c r="E332" s="496" t="s">
        <v>38</v>
      </c>
      <c r="F332" s="506">
        <v>0</v>
      </c>
      <c r="G332" s="506">
        <v>0</v>
      </c>
      <c r="H332" s="507" t="s">
        <v>2259</v>
      </c>
      <c r="I332" s="207"/>
    </row>
    <row r="333" spans="1:9">
      <c r="A333" s="484" t="s">
        <v>37</v>
      </c>
      <c r="B333" s="503" t="s">
        <v>2269</v>
      </c>
      <c r="C333" s="504" t="s">
        <v>2230</v>
      </c>
      <c r="D333" s="504" t="s">
        <v>2181</v>
      </c>
      <c r="E333" s="496" t="s">
        <v>38</v>
      </c>
      <c r="F333" s="506">
        <v>1</v>
      </c>
      <c r="G333" s="506">
        <v>1</v>
      </c>
      <c r="H333" s="507" t="s">
        <v>2260</v>
      </c>
      <c r="I333" s="207"/>
    </row>
    <row r="334" spans="1:9" ht="25.35" customHeight="1">
      <c r="A334" s="484" t="s">
        <v>37</v>
      </c>
      <c r="B334" s="503" t="s">
        <v>2270</v>
      </c>
      <c r="C334" s="504" t="s">
        <v>2230</v>
      </c>
      <c r="D334" s="504" t="s">
        <v>2181</v>
      </c>
      <c r="E334" s="505" t="s">
        <v>38</v>
      </c>
      <c r="F334" s="506">
        <v>1</v>
      </c>
      <c r="G334" s="506">
        <v>1</v>
      </c>
      <c r="H334" s="507" t="s">
        <v>2229</v>
      </c>
      <c r="I334" s="508"/>
    </row>
    <row r="335" spans="1:9" ht="25.35" customHeight="1">
      <c r="A335" s="484" t="s">
        <v>37</v>
      </c>
      <c r="B335" s="503" t="s">
        <v>2270</v>
      </c>
      <c r="C335" s="504" t="s">
        <v>2230</v>
      </c>
      <c r="D335" s="504" t="s">
        <v>2181</v>
      </c>
      <c r="E335" s="505" t="s">
        <v>38</v>
      </c>
      <c r="F335" s="506">
        <v>0.375</v>
      </c>
      <c r="G335" s="506">
        <v>0.75</v>
      </c>
      <c r="H335" s="507" t="s">
        <v>2232</v>
      </c>
      <c r="I335" s="206"/>
    </row>
    <row r="336" spans="1:9" ht="25.35" customHeight="1">
      <c r="A336" s="484" t="s">
        <v>37</v>
      </c>
      <c r="B336" s="503" t="s">
        <v>2270</v>
      </c>
      <c r="C336" s="504" t="s">
        <v>2230</v>
      </c>
      <c r="D336" s="504" t="s">
        <v>2181</v>
      </c>
      <c r="E336" s="505" t="s">
        <v>740</v>
      </c>
      <c r="F336" s="506">
        <v>0</v>
      </c>
      <c r="G336" s="506">
        <v>0</v>
      </c>
      <c r="H336" s="507" t="s">
        <v>2233</v>
      </c>
      <c r="I336" s="206"/>
    </row>
    <row r="337" spans="1:9" ht="25.35" customHeight="1">
      <c r="A337" s="484" t="s">
        <v>37</v>
      </c>
      <c r="B337" s="503" t="s">
        <v>2270</v>
      </c>
      <c r="C337" s="504" t="s">
        <v>2230</v>
      </c>
      <c r="D337" s="504" t="s">
        <v>2181</v>
      </c>
      <c r="E337" s="505" t="s">
        <v>740</v>
      </c>
      <c r="F337" s="506">
        <v>0.2</v>
      </c>
      <c r="G337" s="506">
        <v>1</v>
      </c>
      <c r="H337" s="507" t="s">
        <v>2234</v>
      </c>
      <c r="I337" s="206"/>
    </row>
    <row r="338" spans="1:9" ht="25.35" customHeight="1">
      <c r="A338" s="484" t="s">
        <v>37</v>
      </c>
      <c r="B338" s="503" t="s">
        <v>2270</v>
      </c>
      <c r="C338" s="504" t="s">
        <v>2230</v>
      </c>
      <c r="D338" s="504" t="s">
        <v>2181</v>
      </c>
      <c r="E338" s="505" t="s">
        <v>740</v>
      </c>
      <c r="F338" s="506">
        <v>0.18367346938775511</v>
      </c>
      <c r="G338" s="506">
        <v>0.81818181818181823</v>
      </c>
      <c r="H338" s="507" t="s">
        <v>2235</v>
      </c>
      <c r="I338" s="206"/>
    </row>
    <row r="339" spans="1:9" ht="25.35" customHeight="1">
      <c r="A339" s="484" t="s">
        <v>37</v>
      </c>
      <c r="B339" s="503" t="s">
        <v>2270</v>
      </c>
      <c r="C339" s="504" t="s">
        <v>2230</v>
      </c>
      <c r="D339" s="504" t="s">
        <v>2181</v>
      </c>
      <c r="E339" s="505" t="s">
        <v>38</v>
      </c>
      <c r="F339" s="506">
        <v>1</v>
      </c>
      <c r="G339" s="506">
        <v>1</v>
      </c>
      <c r="H339" s="507" t="s">
        <v>2236</v>
      </c>
      <c r="I339" s="206"/>
    </row>
    <row r="340" spans="1:9" ht="25.35" customHeight="1">
      <c r="A340" s="484" t="s">
        <v>37</v>
      </c>
      <c r="B340" s="503" t="s">
        <v>2270</v>
      </c>
      <c r="C340" s="504" t="s">
        <v>2230</v>
      </c>
      <c r="D340" s="504" t="s">
        <v>2181</v>
      </c>
      <c r="E340" s="505" t="s">
        <v>38</v>
      </c>
      <c r="F340" s="506">
        <v>0.52380952380952384</v>
      </c>
      <c r="G340" s="506">
        <v>0.52380952380952384</v>
      </c>
      <c r="H340" s="507" t="s">
        <v>2237</v>
      </c>
      <c r="I340" s="206"/>
    </row>
    <row r="341" spans="1:9" ht="25.35" customHeight="1">
      <c r="A341" s="484" t="s">
        <v>37</v>
      </c>
      <c r="B341" s="503" t="s">
        <v>2270</v>
      </c>
      <c r="C341" s="504" t="s">
        <v>2230</v>
      </c>
      <c r="D341" s="504" t="s">
        <v>2181</v>
      </c>
      <c r="E341" s="505" t="s">
        <v>38</v>
      </c>
      <c r="F341" s="506">
        <v>0.75</v>
      </c>
      <c r="G341" s="506">
        <v>0.75</v>
      </c>
      <c r="H341" s="507" t="s">
        <v>2238</v>
      </c>
      <c r="I341" s="206"/>
    </row>
    <row r="342" spans="1:9" ht="25.35" customHeight="1">
      <c r="A342" s="484" t="s">
        <v>37</v>
      </c>
      <c r="B342" s="503" t="s">
        <v>2270</v>
      </c>
      <c r="C342" s="504" t="s">
        <v>2230</v>
      </c>
      <c r="D342" s="504" t="s">
        <v>2181</v>
      </c>
      <c r="E342" s="505" t="s">
        <v>740</v>
      </c>
      <c r="F342" s="506">
        <v>0.97368421052631582</v>
      </c>
      <c r="G342" s="506">
        <v>1</v>
      </c>
      <c r="H342" s="507" t="s">
        <v>2239</v>
      </c>
      <c r="I342" s="206"/>
    </row>
    <row r="343" spans="1:9" ht="25.35" customHeight="1">
      <c r="A343" s="484" t="s">
        <v>37</v>
      </c>
      <c r="B343" s="503" t="s">
        <v>2270</v>
      </c>
      <c r="C343" s="504" t="s">
        <v>2230</v>
      </c>
      <c r="D343" s="504" t="s">
        <v>2181</v>
      </c>
      <c r="E343" s="505" t="s">
        <v>740</v>
      </c>
      <c r="F343" s="506">
        <v>0.1111111111111111</v>
      </c>
      <c r="G343" s="506">
        <v>0.42857142857142855</v>
      </c>
      <c r="H343" s="507" t="s">
        <v>2240</v>
      </c>
      <c r="I343" s="206"/>
    </row>
    <row r="344" spans="1:9" ht="25.35" customHeight="1">
      <c r="A344" s="484" t="s">
        <v>37</v>
      </c>
      <c r="B344" s="503" t="s">
        <v>2270</v>
      </c>
      <c r="C344" s="504" t="s">
        <v>2230</v>
      </c>
      <c r="D344" s="504" t="s">
        <v>2181</v>
      </c>
      <c r="E344" s="505" t="s">
        <v>740</v>
      </c>
      <c r="F344" s="506">
        <v>0.66666666666666663</v>
      </c>
      <c r="G344" s="506">
        <v>1</v>
      </c>
      <c r="H344" s="507" t="s">
        <v>2241</v>
      </c>
      <c r="I344" s="206"/>
    </row>
    <row r="345" spans="1:9" ht="25.35" customHeight="1">
      <c r="A345" s="484" t="s">
        <v>37</v>
      </c>
      <c r="B345" s="503" t="s">
        <v>2270</v>
      </c>
      <c r="C345" s="504" t="s">
        <v>2230</v>
      </c>
      <c r="D345" s="504" t="s">
        <v>2181</v>
      </c>
      <c r="E345" s="505" t="s">
        <v>740</v>
      </c>
      <c r="F345" s="506">
        <v>0.35714285714285715</v>
      </c>
      <c r="G345" s="506">
        <v>0.38461538461538464</v>
      </c>
      <c r="H345" s="507" t="s">
        <v>2242</v>
      </c>
      <c r="I345" s="206"/>
    </row>
    <row r="346" spans="1:9" ht="25.35" customHeight="1">
      <c r="A346" s="484" t="s">
        <v>37</v>
      </c>
      <c r="B346" s="503" t="s">
        <v>2270</v>
      </c>
      <c r="C346" s="504" t="s">
        <v>2230</v>
      </c>
      <c r="D346" s="504" t="s">
        <v>2181</v>
      </c>
      <c r="E346" s="505" t="s">
        <v>740</v>
      </c>
      <c r="F346" s="506">
        <v>0.26315789473684209</v>
      </c>
      <c r="G346" s="506">
        <v>0.83333333333333337</v>
      </c>
      <c r="H346" s="507" t="s">
        <v>2243</v>
      </c>
      <c r="I346" s="206"/>
    </row>
    <row r="347" spans="1:9" ht="25.35" customHeight="1">
      <c r="A347" s="484" t="s">
        <v>37</v>
      </c>
      <c r="B347" s="503" t="s">
        <v>2270</v>
      </c>
      <c r="C347" s="504" t="s">
        <v>2230</v>
      </c>
      <c r="D347" s="504" t="s">
        <v>2181</v>
      </c>
      <c r="E347" s="505" t="s">
        <v>740</v>
      </c>
      <c r="F347" s="506">
        <v>2.2902869757174392E-2</v>
      </c>
      <c r="G347" s="506">
        <v>0.83838383838383834</v>
      </c>
      <c r="H347" s="507" t="s">
        <v>2244</v>
      </c>
      <c r="I347" s="206"/>
    </row>
    <row r="348" spans="1:9" ht="25.35" customHeight="1">
      <c r="A348" s="484" t="s">
        <v>37</v>
      </c>
      <c r="B348" s="503" t="s">
        <v>2270</v>
      </c>
      <c r="C348" s="504" t="s">
        <v>2230</v>
      </c>
      <c r="D348" s="504" t="s">
        <v>2181</v>
      </c>
      <c r="E348" s="505" t="s">
        <v>740</v>
      </c>
      <c r="F348" s="506">
        <v>0.25</v>
      </c>
      <c r="G348" s="506">
        <v>1</v>
      </c>
      <c r="H348" s="507" t="s">
        <v>2245</v>
      </c>
      <c r="I348" s="206"/>
    </row>
    <row r="349" spans="1:9" ht="25.35" customHeight="1">
      <c r="A349" s="484" t="s">
        <v>37</v>
      </c>
      <c r="B349" s="503" t="s">
        <v>2270</v>
      </c>
      <c r="C349" s="504" t="s">
        <v>2230</v>
      </c>
      <c r="D349" s="504" t="s">
        <v>2181</v>
      </c>
      <c r="E349" s="505" t="s">
        <v>38</v>
      </c>
      <c r="F349" s="506">
        <v>1</v>
      </c>
      <c r="G349" s="506">
        <v>1</v>
      </c>
      <c r="H349" s="507" t="s">
        <v>2246</v>
      </c>
      <c r="I349" s="206"/>
    </row>
    <row r="350" spans="1:9" ht="25.35" customHeight="1">
      <c r="A350" s="484" t="s">
        <v>37</v>
      </c>
      <c r="B350" s="503" t="s">
        <v>2270</v>
      </c>
      <c r="C350" s="504" t="s">
        <v>2230</v>
      </c>
      <c r="D350" s="504" t="s">
        <v>2181</v>
      </c>
      <c r="E350" s="505" t="s">
        <v>740</v>
      </c>
      <c r="F350" s="506">
        <v>4.3749999999999997E-2</v>
      </c>
      <c r="G350" s="506">
        <v>1</v>
      </c>
      <c r="H350" s="507" t="s">
        <v>2247</v>
      </c>
      <c r="I350" s="206"/>
    </row>
    <row r="351" spans="1:9" ht="25.35" customHeight="1">
      <c r="A351" s="484" t="s">
        <v>37</v>
      </c>
      <c r="B351" s="503" t="s">
        <v>2270</v>
      </c>
      <c r="C351" s="504" t="s">
        <v>2230</v>
      </c>
      <c r="D351" s="504" t="s">
        <v>2181</v>
      </c>
      <c r="E351" s="505" t="s">
        <v>740</v>
      </c>
      <c r="F351" s="506">
        <v>0</v>
      </c>
      <c r="G351" s="506">
        <v>0</v>
      </c>
      <c r="H351" s="507" t="s">
        <v>2248</v>
      </c>
      <c r="I351" s="206"/>
    </row>
    <row r="352" spans="1:9" ht="25.35" customHeight="1">
      <c r="A352" s="484" t="s">
        <v>37</v>
      </c>
      <c r="B352" s="503" t="s">
        <v>2270</v>
      </c>
      <c r="C352" s="504" t="s">
        <v>2230</v>
      </c>
      <c r="D352" s="504" t="s">
        <v>2181</v>
      </c>
      <c r="E352" s="505" t="s">
        <v>38</v>
      </c>
      <c r="F352" s="506">
        <v>0.5</v>
      </c>
      <c r="G352" s="506">
        <v>0.5</v>
      </c>
      <c r="H352" s="507" t="s">
        <v>2249</v>
      </c>
      <c r="I352" s="206"/>
    </row>
    <row r="353" spans="1:9" ht="25.35" customHeight="1">
      <c r="A353" s="484" t="s">
        <v>37</v>
      </c>
      <c r="B353" s="503" t="s">
        <v>2270</v>
      </c>
      <c r="C353" s="504" t="s">
        <v>2230</v>
      </c>
      <c r="D353" s="504" t="s">
        <v>2181</v>
      </c>
      <c r="E353" s="505" t="s">
        <v>740</v>
      </c>
      <c r="F353" s="506">
        <v>1</v>
      </c>
      <c r="G353" s="506">
        <v>1</v>
      </c>
      <c r="H353" s="507" t="s">
        <v>2250</v>
      </c>
      <c r="I353" s="206"/>
    </row>
    <row r="354" spans="1:9" ht="25.35" customHeight="1">
      <c r="A354" s="484" t="s">
        <v>37</v>
      </c>
      <c r="B354" s="503" t="s">
        <v>2270</v>
      </c>
      <c r="C354" s="504" t="s">
        <v>2230</v>
      </c>
      <c r="D354" s="504" t="s">
        <v>2181</v>
      </c>
      <c r="E354" s="505" t="s">
        <v>740</v>
      </c>
      <c r="F354" s="506">
        <v>0.5</v>
      </c>
      <c r="G354" s="506">
        <v>0.7142857142857143</v>
      </c>
      <c r="H354" s="507" t="s">
        <v>2251</v>
      </c>
      <c r="I354" s="206"/>
    </row>
    <row r="355" spans="1:9" ht="25.35" customHeight="1">
      <c r="A355" s="484" t="s">
        <v>37</v>
      </c>
      <c r="B355" s="503" t="s">
        <v>2270</v>
      </c>
      <c r="C355" s="504" t="s">
        <v>2230</v>
      </c>
      <c r="D355" s="504" t="s">
        <v>2181</v>
      </c>
      <c r="E355" s="505" t="s">
        <v>740</v>
      </c>
      <c r="F355" s="506">
        <v>4.1144901610017888E-2</v>
      </c>
      <c r="G355" s="506">
        <v>0.5</v>
      </c>
      <c r="H355" s="507" t="s">
        <v>2252</v>
      </c>
      <c r="I355" s="206"/>
    </row>
    <row r="356" spans="1:9" ht="35.450000000000003" customHeight="1">
      <c r="A356" s="484" t="s">
        <v>37</v>
      </c>
      <c r="B356" s="503" t="s">
        <v>2270</v>
      </c>
      <c r="C356" s="504" t="s">
        <v>2230</v>
      </c>
      <c r="D356" s="504" t="s">
        <v>2181</v>
      </c>
      <c r="E356" s="496" t="s">
        <v>740</v>
      </c>
      <c r="F356" s="506">
        <v>0.66666666666666663</v>
      </c>
      <c r="G356" s="506">
        <v>1</v>
      </c>
      <c r="H356" s="509" t="s">
        <v>2253</v>
      </c>
      <c r="I356" s="206"/>
    </row>
    <row r="357" spans="1:9" ht="30" customHeight="1">
      <c r="A357" s="484" t="s">
        <v>37</v>
      </c>
      <c r="B357" s="503" t="s">
        <v>2270</v>
      </c>
      <c r="C357" s="504" t="s">
        <v>2230</v>
      </c>
      <c r="D357" s="504" t="s">
        <v>2181</v>
      </c>
      <c r="E357" s="496" t="s">
        <v>740</v>
      </c>
      <c r="F357" s="506">
        <v>0</v>
      </c>
      <c r="G357" s="506">
        <v>0</v>
      </c>
      <c r="H357" s="509" t="s">
        <v>2254</v>
      </c>
      <c r="I357" s="206"/>
    </row>
    <row r="358" spans="1:9" ht="30.6" customHeight="1">
      <c r="A358" s="484" t="s">
        <v>37</v>
      </c>
      <c r="B358" s="503" t="s">
        <v>2270</v>
      </c>
      <c r="C358" s="504" t="s">
        <v>2230</v>
      </c>
      <c r="D358" s="504" t="s">
        <v>2181</v>
      </c>
      <c r="E358" s="496" t="s">
        <v>740</v>
      </c>
      <c r="F358" s="506">
        <v>0</v>
      </c>
      <c r="G358" s="506">
        <v>0</v>
      </c>
      <c r="H358" s="509" t="s">
        <v>2255</v>
      </c>
      <c r="I358" s="207"/>
    </row>
    <row r="359" spans="1:9" ht="25.5">
      <c r="A359" s="484" t="s">
        <v>37</v>
      </c>
      <c r="B359" s="503" t="s">
        <v>2270</v>
      </c>
      <c r="C359" s="504" t="s">
        <v>2230</v>
      </c>
      <c r="D359" s="504" t="s">
        <v>2181</v>
      </c>
      <c r="E359" s="496" t="s">
        <v>740</v>
      </c>
      <c r="F359" s="506">
        <v>0.1111111111111111</v>
      </c>
      <c r="G359" s="506">
        <v>0.2</v>
      </c>
      <c r="H359" s="509" t="s">
        <v>2256</v>
      </c>
      <c r="I359" s="207"/>
    </row>
    <row r="360" spans="1:9">
      <c r="A360" s="484" t="s">
        <v>37</v>
      </c>
      <c r="B360" s="503" t="s">
        <v>2270</v>
      </c>
      <c r="C360" s="504" t="s">
        <v>2230</v>
      </c>
      <c r="D360" s="504" t="s">
        <v>2181</v>
      </c>
      <c r="E360" s="496" t="s">
        <v>740</v>
      </c>
      <c r="F360" s="506">
        <v>0.625</v>
      </c>
      <c r="G360" s="506">
        <v>0.7142857142857143</v>
      </c>
      <c r="H360" s="507" t="s">
        <v>2257</v>
      </c>
      <c r="I360" s="207"/>
    </row>
    <row r="361" spans="1:9">
      <c r="A361" s="484" t="s">
        <v>37</v>
      </c>
      <c r="B361" s="503" t="s">
        <v>2270</v>
      </c>
      <c r="C361" s="504" t="s">
        <v>2230</v>
      </c>
      <c r="D361" s="504" t="s">
        <v>2181</v>
      </c>
      <c r="E361" s="496" t="s">
        <v>38</v>
      </c>
      <c r="F361" s="506">
        <v>0.66666666666666663</v>
      </c>
      <c r="G361" s="506">
        <v>0.66666666666666663</v>
      </c>
      <c r="H361" s="507" t="s">
        <v>2258</v>
      </c>
      <c r="I361" s="207"/>
    </row>
    <row r="362" spans="1:9">
      <c r="A362" s="484" t="s">
        <v>37</v>
      </c>
      <c r="B362" s="503" t="s">
        <v>2270</v>
      </c>
      <c r="C362" s="504" t="s">
        <v>2230</v>
      </c>
      <c r="D362" s="504" t="s">
        <v>2181</v>
      </c>
      <c r="E362" s="496" t="s">
        <v>38</v>
      </c>
      <c r="F362" s="506">
        <v>0</v>
      </c>
      <c r="G362" s="506">
        <v>0</v>
      </c>
      <c r="H362" s="507" t="s">
        <v>2259</v>
      </c>
      <c r="I362" s="207"/>
    </row>
    <row r="363" spans="1:9">
      <c r="A363" s="484" t="s">
        <v>37</v>
      </c>
      <c r="B363" s="503" t="s">
        <v>2270</v>
      </c>
      <c r="C363" s="504" t="s">
        <v>2230</v>
      </c>
      <c r="D363" s="504" t="s">
        <v>2181</v>
      </c>
      <c r="E363" s="496" t="s">
        <v>38</v>
      </c>
      <c r="F363" s="506">
        <v>1</v>
      </c>
      <c r="G363" s="506">
        <v>1</v>
      </c>
      <c r="H363" s="507" t="s">
        <v>2260</v>
      </c>
      <c r="I363" s="207"/>
    </row>
    <row r="364" spans="1:9" ht="25.35" customHeight="1">
      <c r="A364" s="484" t="s">
        <v>37</v>
      </c>
      <c r="B364" s="503" t="s">
        <v>2271</v>
      </c>
      <c r="C364" s="504" t="s">
        <v>2230</v>
      </c>
      <c r="D364" s="504" t="s">
        <v>2181</v>
      </c>
      <c r="E364" s="505" t="s">
        <v>38</v>
      </c>
      <c r="F364" s="506">
        <v>1</v>
      </c>
      <c r="G364" s="506">
        <v>1</v>
      </c>
      <c r="H364" s="507" t="s">
        <v>2229</v>
      </c>
      <c r="I364" s="508"/>
    </row>
    <row r="365" spans="1:9" ht="25.35" customHeight="1">
      <c r="A365" s="484" t="s">
        <v>37</v>
      </c>
      <c r="B365" s="503" t="s">
        <v>2271</v>
      </c>
      <c r="C365" s="504" t="s">
        <v>2230</v>
      </c>
      <c r="D365" s="504" t="s">
        <v>2181</v>
      </c>
      <c r="E365" s="505" t="s">
        <v>38</v>
      </c>
      <c r="F365" s="506">
        <v>0.375</v>
      </c>
      <c r="G365" s="506">
        <v>0.75</v>
      </c>
      <c r="H365" s="507" t="s">
        <v>2232</v>
      </c>
      <c r="I365" s="206"/>
    </row>
    <row r="366" spans="1:9" ht="25.35" customHeight="1">
      <c r="A366" s="484" t="s">
        <v>37</v>
      </c>
      <c r="B366" s="503" t="s">
        <v>2271</v>
      </c>
      <c r="C366" s="504" t="s">
        <v>2230</v>
      </c>
      <c r="D366" s="504" t="s">
        <v>2181</v>
      </c>
      <c r="E366" s="505" t="s">
        <v>740</v>
      </c>
      <c r="F366" s="506">
        <v>0</v>
      </c>
      <c r="G366" s="506">
        <v>0</v>
      </c>
      <c r="H366" s="507" t="s">
        <v>2233</v>
      </c>
      <c r="I366" s="206"/>
    </row>
    <row r="367" spans="1:9" ht="25.35" customHeight="1">
      <c r="A367" s="484" t="s">
        <v>37</v>
      </c>
      <c r="B367" s="503" t="s">
        <v>2271</v>
      </c>
      <c r="C367" s="504" t="s">
        <v>2230</v>
      </c>
      <c r="D367" s="504" t="s">
        <v>2181</v>
      </c>
      <c r="E367" s="505" t="s">
        <v>740</v>
      </c>
      <c r="F367" s="506">
        <v>0.2</v>
      </c>
      <c r="G367" s="506">
        <v>1</v>
      </c>
      <c r="H367" s="507" t="s">
        <v>2234</v>
      </c>
      <c r="I367" s="206"/>
    </row>
    <row r="368" spans="1:9" ht="25.35" customHeight="1">
      <c r="A368" s="484" t="s">
        <v>37</v>
      </c>
      <c r="B368" s="503" t="s">
        <v>2271</v>
      </c>
      <c r="C368" s="504" t="s">
        <v>2230</v>
      </c>
      <c r="D368" s="504" t="s">
        <v>2181</v>
      </c>
      <c r="E368" s="505" t="s">
        <v>740</v>
      </c>
      <c r="F368" s="506">
        <v>0.18367346938775511</v>
      </c>
      <c r="G368" s="506">
        <v>0.81818181818181823</v>
      </c>
      <c r="H368" s="507" t="s">
        <v>2235</v>
      </c>
      <c r="I368" s="206"/>
    </row>
    <row r="369" spans="1:9" ht="25.35" customHeight="1">
      <c r="A369" s="484" t="s">
        <v>37</v>
      </c>
      <c r="B369" s="503" t="s">
        <v>2271</v>
      </c>
      <c r="C369" s="504" t="s">
        <v>2230</v>
      </c>
      <c r="D369" s="504" t="s">
        <v>2181</v>
      </c>
      <c r="E369" s="505" t="s">
        <v>38</v>
      </c>
      <c r="F369" s="506">
        <v>1</v>
      </c>
      <c r="G369" s="506">
        <v>1</v>
      </c>
      <c r="H369" s="507" t="s">
        <v>2236</v>
      </c>
      <c r="I369" s="206"/>
    </row>
    <row r="370" spans="1:9" ht="25.35" customHeight="1">
      <c r="A370" s="484" t="s">
        <v>37</v>
      </c>
      <c r="B370" s="503" t="s">
        <v>2271</v>
      </c>
      <c r="C370" s="504" t="s">
        <v>2230</v>
      </c>
      <c r="D370" s="504" t="s">
        <v>2181</v>
      </c>
      <c r="E370" s="505" t="s">
        <v>38</v>
      </c>
      <c r="F370" s="506">
        <v>0.52380952380952384</v>
      </c>
      <c r="G370" s="506">
        <v>0.52380952380952384</v>
      </c>
      <c r="H370" s="507" t="s">
        <v>2237</v>
      </c>
      <c r="I370" s="206"/>
    </row>
    <row r="371" spans="1:9" ht="25.35" customHeight="1">
      <c r="A371" s="484" t="s">
        <v>37</v>
      </c>
      <c r="B371" s="503" t="s">
        <v>2271</v>
      </c>
      <c r="C371" s="504" t="s">
        <v>2230</v>
      </c>
      <c r="D371" s="504" t="s">
        <v>2181</v>
      </c>
      <c r="E371" s="505" t="s">
        <v>38</v>
      </c>
      <c r="F371" s="506">
        <v>0.75</v>
      </c>
      <c r="G371" s="506">
        <v>0.75</v>
      </c>
      <c r="H371" s="507" t="s">
        <v>2238</v>
      </c>
      <c r="I371" s="206"/>
    </row>
    <row r="372" spans="1:9" ht="25.35" customHeight="1">
      <c r="A372" s="484" t="s">
        <v>37</v>
      </c>
      <c r="B372" s="503" t="s">
        <v>2271</v>
      </c>
      <c r="C372" s="504" t="s">
        <v>2230</v>
      </c>
      <c r="D372" s="504" t="s">
        <v>2181</v>
      </c>
      <c r="E372" s="505" t="s">
        <v>740</v>
      </c>
      <c r="F372" s="506">
        <v>0.97368421052631582</v>
      </c>
      <c r="G372" s="506">
        <v>1</v>
      </c>
      <c r="H372" s="507" t="s">
        <v>2239</v>
      </c>
      <c r="I372" s="206"/>
    </row>
    <row r="373" spans="1:9" ht="25.35" customHeight="1">
      <c r="A373" s="484" t="s">
        <v>37</v>
      </c>
      <c r="B373" s="503" t="s">
        <v>2271</v>
      </c>
      <c r="C373" s="504" t="s">
        <v>2230</v>
      </c>
      <c r="D373" s="504" t="s">
        <v>2181</v>
      </c>
      <c r="E373" s="505" t="s">
        <v>740</v>
      </c>
      <c r="F373" s="506">
        <v>0.1111111111111111</v>
      </c>
      <c r="G373" s="506">
        <v>0.42857142857142855</v>
      </c>
      <c r="H373" s="507" t="s">
        <v>2240</v>
      </c>
      <c r="I373" s="206"/>
    </row>
    <row r="374" spans="1:9" ht="25.35" customHeight="1">
      <c r="A374" s="484" t="s">
        <v>37</v>
      </c>
      <c r="B374" s="503" t="s">
        <v>2271</v>
      </c>
      <c r="C374" s="504" t="s">
        <v>2230</v>
      </c>
      <c r="D374" s="504" t="s">
        <v>2181</v>
      </c>
      <c r="E374" s="505" t="s">
        <v>740</v>
      </c>
      <c r="F374" s="506">
        <v>0.66666666666666663</v>
      </c>
      <c r="G374" s="506">
        <v>1</v>
      </c>
      <c r="H374" s="507" t="s">
        <v>2241</v>
      </c>
      <c r="I374" s="206"/>
    </row>
    <row r="375" spans="1:9" ht="25.35" customHeight="1">
      <c r="A375" s="484" t="s">
        <v>37</v>
      </c>
      <c r="B375" s="503" t="s">
        <v>2271</v>
      </c>
      <c r="C375" s="504" t="s">
        <v>2230</v>
      </c>
      <c r="D375" s="504" t="s">
        <v>2181</v>
      </c>
      <c r="E375" s="505" t="s">
        <v>740</v>
      </c>
      <c r="F375" s="506">
        <v>0.35714285714285715</v>
      </c>
      <c r="G375" s="506">
        <v>0.38461538461538464</v>
      </c>
      <c r="H375" s="507" t="s">
        <v>2242</v>
      </c>
      <c r="I375" s="206"/>
    </row>
    <row r="376" spans="1:9" ht="25.35" customHeight="1">
      <c r="A376" s="484" t="s">
        <v>37</v>
      </c>
      <c r="B376" s="503" t="s">
        <v>2271</v>
      </c>
      <c r="C376" s="504" t="s">
        <v>2230</v>
      </c>
      <c r="D376" s="504" t="s">
        <v>2181</v>
      </c>
      <c r="E376" s="505" t="s">
        <v>740</v>
      </c>
      <c r="F376" s="506">
        <v>0.26315789473684209</v>
      </c>
      <c r="G376" s="506">
        <v>0.83333333333333337</v>
      </c>
      <c r="H376" s="507" t="s">
        <v>2243</v>
      </c>
      <c r="I376" s="206"/>
    </row>
    <row r="377" spans="1:9" ht="25.35" customHeight="1">
      <c r="A377" s="484" t="s">
        <v>37</v>
      </c>
      <c r="B377" s="503" t="s">
        <v>2271</v>
      </c>
      <c r="C377" s="504" t="s">
        <v>2230</v>
      </c>
      <c r="D377" s="504" t="s">
        <v>2181</v>
      </c>
      <c r="E377" s="505" t="s">
        <v>740</v>
      </c>
      <c r="F377" s="506">
        <v>2.2902869757174392E-2</v>
      </c>
      <c r="G377" s="506">
        <v>0.83838383838383834</v>
      </c>
      <c r="H377" s="507" t="s">
        <v>2244</v>
      </c>
      <c r="I377" s="206"/>
    </row>
    <row r="378" spans="1:9" ht="25.35" customHeight="1">
      <c r="A378" s="484" t="s">
        <v>37</v>
      </c>
      <c r="B378" s="503" t="s">
        <v>2271</v>
      </c>
      <c r="C378" s="504" t="s">
        <v>2230</v>
      </c>
      <c r="D378" s="504" t="s">
        <v>2181</v>
      </c>
      <c r="E378" s="505" t="s">
        <v>740</v>
      </c>
      <c r="F378" s="506">
        <v>0.25</v>
      </c>
      <c r="G378" s="506">
        <v>1</v>
      </c>
      <c r="H378" s="507" t="s">
        <v>2245</v>
      </c>
      <c r="I378" s="206"/>
    </row>
    <row r="379" spans="1:9" ht="25.35" customHeight="1">
      <c r="A379" s="484" t="s">
        <v>37</v>
      </c>
      <c r="B379" s="503" t="s">
        <v>2271</v>
      </c>
      <c r="C379" s="504" t="s">
        <v>2230</v>
      </c>
      <c r="D379" s="504" t="s">
        <v>2181</v>
      </c>
      <c r="E379" s="505" t="s">
        <v>38</v>
      </c>
      <c r="F379" s="506">
        <v>1</v>
      </c>
      <c r="G379" s="506">
        <v>1</v>
      </c>
      <c r="H379" s="507" t="s">
        <v>2246</v>
      </c>
      <c r="I379" s="206"/>
    </row>
    <row r="380" spans="1:9" ht="25.35" customHeight="1">
      <c r="A380" s="484" t="s">
        <v>37</v>
      </c>
      <c r="B380" s="503" t="s">
        <v>2271</v>
      </c>
      <c r="C380" s="504" t="s">
        <v>2230</v>
      </c>
      <c r="D380" s="504" t="s">
        <v>2181</v>
      </c>
      <c r="E380" s="505" t="s">
        <v>740</v>
      </c>
      <c r="F380" s="506">
        <v>4.3749999999999997E-2</v>
      </c>
      <c r="G380" s="506">
        <v>1</v>
      </c>
      <c r="H380" s="507" t="s">
        <v>2247</v>
      </c>
      <c r="I380" s="206"/>
    </row>
    <row r="381" spans="1:9" ht="25.35" customHeight="1">
      <c r="A381" s="484" t="s">
        <v>37</v>
      </c>
      <c r="B381" s="503" t="s">
        <v>2271</v>
      </c>
      <c r="C381" s="504" t="s">
        <v>2230</v>
      </c>
      <c r="D381" s="504" t="s">
        <v>2181</v>
      </c>
      <c r="E381" s="505" t="s">
        <v>740</v>
      </c>
      <c r="F381" s="506">
        <v>0</v>
      </c>
      <c r="G381" s="506">
        <v>0</v>
      </c>
      <c r="H381" s="507" t="s">
        <v>2248</v>
      </c>
      <c r="I381" s="206"/>
    </row>
    <row r="382" spans="1:9" ht="25.35" customHeight="1">
      <c r="A382" s="484" t="s">
        <v>37</v>
      </c>
      <c r="B382" s="503" t="s">
        <v>2271</v>
      </c>
      <c r="C382" s="504" t="s">
        <v>2230</v>
      </c>
      <c r="D382" s="504" t="s">
        <v>2181</v>
      </c>
      <c r="E382" s="505" t="s">
        <v>38</v>
      </c>
      <c r="F382" s="506">
        <v>0.5</v>
      </c>
      <c r="G382" s="506">
        <v>0.5</v>
      </c>
      <c r="H382" s="507" t="s">
        <v>2249</v>
      </c>
      <c r="I382" s="206"/>
    </row>
    <row r="383" spans="1:9" ht="25.35" customHeight="1">
      <c r="A383" s="484" t="s">
        <v>37</v>
      </c>
      <c r="B383" s="503" t="s">
        <v>2271</v>
      </c>
      <c r="C383" s="504" t="s">
        <v>2230</v>
      </c>
      <c r="D383" s="504" t="s">
        <v>2181</v>
      </c>
      <c r="E383" s="505" t="s">
        <v>740</v>
      </c>
      <c r="F383" s="506">
        <v>1</v>
      </c>
      <c r="G383" s="506">
        <v>1</v>
      </c>
      <c r="H383" s="507" t="s">
        <v>2250</v>
      </c>
      <c r="I383" s="206"/>
    </row>
    <row r="384" spans="1:9" ht="25.35" customHeight="1">
      <c r="A384" s="484" t="s">
        <v>37</v>
      </c>
      <c r="B384" s="503" t="s">
        <v>2271</v>
      </c>
      <c r="C384" s="504" t="s">
        <v>2230</v>
      </c>
      <c r="D384" s="504" t="s">
        <v>2181</v>
      </c>
      <c r="E384" s="505" t="s">
        <v>740</v>
      </c>
      <c r="F384" s="506">
        <v>0.5</v>
      </c>
      <c r="G384" s="506">
        <v>0.7142857142857143</v>
      </c>
      <c r="H384" s="507" t="s">
        <v>2251</v>
      </c>
      <c r="I384" s="206"/>
    </row>
    <row r="385" spans="1:9" ht="25.35" customHeight="1">
      <c r="A385" s="484" t="s">
        <v>37</v>
      </c>
      <c r="B385" s="503" t="s">
        <v>2271</v>
      </c>
      <c r="C385" s="504" t="s">
        <v>2230</v>
      </c>
      <c r="D385" s="504" t="s">
        <v>2181</v>
      </c>
      <c r="E385" s="505" t="s">
        <v>740</v>
      </c>
      <c r="F385" s="506">
        <v>4.1144901610017888E-2</v>
      </c>
      <c r="G385" s="506">
        <v>0.5</v>
      </c>
      <c r="H385" s="507" t="s">
        <v>2252</v>
      </c>
      <c r="I385" s="206"/>
    </row>
    <row r="386" spans="1:9" ht="35.450000000000003" customHeight="1">
      <c r="A386" s="484" t="s">
        <v>37</v>
      </c>
      <c r="B386" s="503" t="s">
        <v>2271</v>
      </c>
      <c r="C386" s="504" t="s">
        <v>2230</v>
      </c>
      <c r="D386" s="504" t="s">
        <v>2181</v>
      </c>
      <c r="E386" s="496" t="s">
        <v>740</v>
      </c>
      <c r="F386" s="506">
        <v>0.66666666666666663</v>
      </c>
      <c r="G386" s="506">
        <v>1</v>
      </c>
      <c r="H386" s="509" t="s">
        <v>2253</v>
      </c>
      <c r="I386" s="206"/>
    </row>
    <row r="387" spans="1:9" ht="30" customHeight="1">
      <c r="A387" s="484" t="s">
        <v>37</v>
      </c>
      <c r="B387" s="503" t="s">
        <v>2271</v>
      </c>
      <c r="C387" s="504" t="s">
        <v>2230</v>
      </c>
      <c r="D387" s="504" t="s">
        <v>2181</v>
      </c>
      <c r="E387" s="496" t="s">
        <v>740</v>
      </c>
      <c r="F387" s="506">
        <v>0</v>
      </c>
      <c r="G387" s="506">
        <v>0</v>
      </c>
      <c r="H387" s="509" t="s">
        <v>2254</v>
      </c>
      <c r="I387" s="206"/>
    </row>
    <row r="388" spans="1:9" ht="30.6" customHeight="1">
      <c r="A388" s="484" t="s">
        <v>37</v>
      </c>
      <c r="B388" s="503" t="s">
        <v>2271</v>
      </c>
      <c r="C388" s="504" t="s">
        <v>2230</v>
      </c>
      <c r="D388" s="504" t="s">
        <v>2181</v>
      </c>
      <c r="E388" s="496" t="s">
        <v>740</v>
      </c>
      <c r="F388" s="506">
        <v>0</v>
      </c>
      <c r="G388" s="506">
        <v>0</v>
      </c>
      <c r="H388" s="509" t="s">
        <v>2255</v>
      </c>
      <c r="I388" s="207"/>
    </row>
    <row r="389" spans="1:9" ht="25.5">
      <c r="A389" s="484" t="s">
        <v>37</v>
      </c>
      <c r="B389" s="503" t="s">
        <v>2271</v>
      </c>
      <c r="C389" s="504" t="s">
        <v>2230</v>
      </c>
      <c r="D389" s="504" t="s">
        <v>2181</v>
      </c>
      <c r="E389" s="496" t="s">
        <v>740</v>
      </c>
      <c r="F389" s="506">
        <v>0.1111111111111111</v>
      </c>
      <c r="G389" s="506">
        <v>0.2</v>
      </c>
      <c r="H389" s="509" t="s">
        <v>2256</v>
      </c>
      <c r="I389" s="207"/>
    </row>
    <row r="390" spans="1:9">
      <c r="A390" s="484" t="s">
        <v>37</v>
      </c>
      <c r="B390" s="503" t="s">
        <v>2271</v>
      </c>
      <c r="C390" s="504" t="s">
        <v>2230</v>
      </c>
      <c r="D390" s="504" t="s">
        <v>2181</v>
      </c>
      <c r="E390" s="496" t="s">
        <v>740</v>
      </c>
      <c r="F390" s="506">
        <v>0.625</v>
      </c>
      <c r="G390" s="506">
        <v>0.7142857142857143</v>
      </c>
      <c r="H390" s="507" t="s">
        <v>2257</v>
      </c>
      <c r="I390" s="207"/>
    </row>
    <row r="391" spans="1:9">
      <c r="A391" s="484" t="s">
        <v>37</v>
      </c>
      <c r="B391" s="503" t="s">
        <v>2271</v>
      </c>
      <c r="C391" s="504" t="s">
        <v>2230</v>
      </c>
      <c r="D391" s="504" t="s">
        <v>2181</v>
      </c>
      <c r="E391" s="496" t="s">
        <v>38</v>
      </c>
      <c r="F391" s="506">
        <v>0.66666666666666663</v>
      </c>
      <c r="G391" s="506">
        <v>0.66666666666666663</v>
      </c>
      <c r="H391" s="507" t="s">
        <v>2258</v>
      </c>
      <c r="I391" s="207"/>
    </row>
    <row r="392" spans="1:9">
      <c r="A392" s="484" t="s">
        <v>37</v>
      </c>
      <c r="B392" s="503" t="s">
        <v>2271</v>
      </c>
      <c r="C392" s="504" t="s">
        <v>2230</v>
      </c>
      <c r="D392" s="504" t="s">
        <v>2181</v>
      </c>
      <c r="E392" s="496" t="s">
        <v>38</v>
      </c>
      <c r="F392" s="506">
        <v>0</v>
      </c>
      <c r="G392" s="506">
        <v>0</v>
      </c>
      <c r="H392" s="507" t="s">
        <v>2259</v>
      </c>
      <c r="I392" s="207"/>
    </row>
    <row r="393" spans="1:9">
      <c r="A393" s="484" t="s">
        <v>37</v>
      </c>
      <c r="B393" s="503" t="s">
        <v>2271</v>
      </c>
      <c r="C393" s="504" t="s">
        <v>2230</v>
      </c>
      <c r="D393" s="504" t="s">
        <v>2181</v>
      </c>
      <c r="E393" s="496" t="s">
        <v>38</v>
      </c>
      <c r="F393" s="506">
        <v>1</v>
      </c>
      <c r="G393" s="506">
        <v>1</v>
      </c>
      <c r="H393" s="507" t="s">
        <v>2260</v>
      </c>
      <c r="I393" s="207"/>
    </row>
    <row r="394" spans="1:9" ht="25.35" customHeight="1">
      <c r="A394" s="484" t="s">
        <v>37</v>
      </c>
      <c r="B394" s="503" t="s">
        <v>2272</v>
      </c>
      <c r="C394" s="504" t="s">
        <v>2230</v>
      </c>
      <c r="D394" s="504" t="s">
        <v>2181</v>
      </c>
      <c r="E394" s="505" t="s">
        <v>38</v>
      </c>
      <c r="F394" s="506">
        <v>1</v>
      </c>
      <c r="G394" s="506">
        <v>1</v>
      </c>
      <c r="H394" s="507" t="s">
        <v>2229</v>
      </c>
      <c r="I394" s="508"/>
    </row>
    <row r="395" spans="1:9" ht="25.35" customHeight="1">
      <c r="A395" s="484" t="s">
        <v>37</v>
      </c>
      <c r="B395" s="503" t="s">
        <v>2272</v>
      </c>
      <c r="C395" s="504" t="s">
        <v>2230</v>
      </c>
      <c r="D395" s="504" t="s">
        <v>2181</v>
      </c>
      <c r="E395" s="505" t="s">
        <v>38</v>
      </c>
      <c r="F395" s="506">
        <v>0.375</v>
      </c>
      <c r="G395" s="506">
        <v>0.75</v>
      </c>
      <c r="H395" s="507" t="s">
        <v>2232</v>
      </c>
      <c r="I395" s="206"/>
    </row>
    <row r="396" spans="1:9" ht="25.35" customHeight="1">
      <c r="A396" s="484" t="s">
        <v>37</v>
      </c>
      <c r="B396" s="503" t="s">
        <v>2272</v>
      </c>
      <c r="C396" s="504" t="s">
        <v>2230</v>
      </c>
      <c r="D396" s="504" t="s">
        <v>2181</v>
      </c>
      <c r="E396" s="505" t="s">
        <v>740</v>
      </c>
      <c r="F396" s="506">
        <v>0</v>
      </c>
      <c r="G396" s="506">
        <v>0</v>
      </c>
      <c r="H396" s="507" t="s">
        <v>2233</v>
      </c>
      <c r="I396" s="206"/>
    </row>
    <row r="397" spans="1:9" ht="25.35" customHeight="1">
      <c r="A397" s="484" t="s">
        <v>37</v>
      </c>
      <c r="B397" s="503" t="s">
        <v>2272</v>
      </c>
      <c r="C397" s="504" t="s">
        <v>2230</v>
      </c>
      <c r="D397" s="504" t="s">
        <v>2181</v>
      </c>
      <c r="E397" s="505" t="s">
        <v>740</v>
      </c>
      <c r="F397" s="506">
        <v>0.2</v>
      </c>
      <c r="G397" s="506">
        <v>1</v>
      </c>
      <c r="H397" s="507" t="s">
        <v>2234</v>
      </c>
      <c r="I397" s="206"/>
    </row>
    <row r="398" spans="1:9" ht="25.35" customHeight="1">
      <c r="A398" s="484" t="s">
        <v>37</v>
      </c>
      <c r="B398" s="503" t="s">
        <v>2272</v>
      </c>
      <c r="C398" s="504" t="s">
        <v>2230</v>
      </c>
      <c r="D398" s="504" t="s">
        <v>2181</v>
      </c>
      <c r="E398" s="505" t="s">
        <v>740</v>
      </c>
      <c r="F398" s="506">
        <v>0.18367346938775511</v>
      </c>
      <c r="G398" s="506">
        <v>0.81818181818181823</v>
      </c>
      <c r="H398" s="507" t="s">
        <v>2235</v>
      </c>
      <c r="I398" s="206"/>
    </row>
    <row r="399" spans="1:9" ht="25.35" customHeight="1">
      <c r="A399" s="484" t="s">
        <v>37</v>
      </c>
      <c r="B399" s="503" t="s">
        <v>2272</v>
      </c>
      <c r="C399" s="504" t="s">
        <v>2230</v>
      </c>
      <c r="D399" s="504" t="s">
        <v>2181</v>
      </c>
      <c r="E399" s="505" t="s">
        <v>38</v>
      </c>
      <c r="F399" s="506">
        <v>1</v>
      </c>
      <c r="G399" s="506">
        <v>1</v>
      </c>
      <c r="H399" s="507" t="s">
        <v>2236</v>
      </c>
      <c r="I399" s="206"/>
    </row>
    <row r="400" spans="1:9" ht="25.35" customHeight="1">
      <c r="A400" s="484" t="s">
        <v>37</v>
      </c>
      <c r="B400" s="503" t="s">
        <v>2272</v>
      </c>
      <c r="C400" s="504" t="s">
        <v>2230</v>
      </c>
      <c r="D400" s="504" t="s">
        <v>2181</v>
      </c>
      <c r="E400" s="505" t="s">
        <v>38</v>
      </c>
      <c r="F400" s="506">
        <v>0.52380952380952384</v>
      </c>
      <c r="G400" s="506">
        <v>0.52380952380952384</v>
      </c>
      <c r="H400" s="507" t="s">
        <v>2237</v>
      </c>
      <c r="I400" s="206"/>
    </row>
    <row r="401" spans="1:9" ht="25.35" customHeight="1">
      <c r="A401" s="484" t="s">
        <v>37</v>
      </c>
      <c r="B401" s="503" t="s">
        <v>2272</v>
      </c>
      <c r="C401" s="504" t="s">
        <v>2230</v>
      </c>
      <c r="D401" s="504" t="s">
        <v>2181</v>
      </c>
      <c r="E401" s="505" t="s">
        <v>38</v>
      </c>
      <c r="F401" s="506">
        <v>0.75</v>
      </c>
      <c r="G401" s="506">
        <v>0.75</v>
      </c>
      <c r="H401" s="507" t="s">
        <v>2238</v>
      </c>
      <c r="I401" s="206"/>
    </row>
    <row r="402" spans="1:9" ht="25.35" customHeight="1">
      <c r="A402" s="484" t="s">
        <v>37</v>
      </c>
      <c r="B402" s="503" t="s">
        <v>2272</v>
      </c>
      <c r="C402" s="504" t="s">
        <v>2230</v>
      </c>
      <c r="D402" s="504" t="s">
        <v>2181</v>
      </c>
      <c r="E402" s="505" t="s">
        <v>740</v>
      </c>
      <c r="F402" s="506">
        <v>0.97368421052631582</v>
      </c>
      <c r="G402" s="506">
        <v>1</v>
      </c>
      <c r="H402" s="507" t="s">
        <v>2239</v>
      </c>
      <c r="I402" s="206"/>
    </row>
    <row r="403" spans="1:9" ht="25.35" customHeight="1">
      <c r="A403" s="484" t="s">
        <v>37</v>
      </c>
      <c r="B403" s="503" t="s">
        <v>2272</v>
      </c>
      <c r="C403" s="504" t="s">
        <v>2230</v>
      </c>
      <c r="D403" s="504" t="s">
        <v>2181</v>
      </c>
      <c r="E403" s="505" t="s">
        <v>740</v>
      </c>
      <c r="F403" s="506">
        <v>0.1111111111111111</v>
      </c>
      <c r="G403" s="506">
        <v>0.42857142857142855</v>
      </c>
      <c r="H403" s="507" t="s">
        <v>2240</v>
      </c>
      <c r="I403" s="206"/>
    </row>
    <row r="404" spans="1:9" ht="25.35" customHeight="1">
      <c r="A404" s="484" t="s">
        <v>37</v>
      </c>
      <c r="B404" s="503" t="s">
        <v>2272</v>
      </c>
      <c r="C404" s="504" t="s">
        <v>2230</v>
      </c>
      <c r="D404" s="504" t="s">
        <v>2181</v>
      </c>
      <c r="E404" s="505" t="s">
        <v>740</v>
      </c>
      <c r="F404" s="506">
        <v>0.66666666666666663</v>
      </c>
      <c r="G404" s="506">
        <v>1</v>
      </c>
      <c r="H404" s="507" t="s">
        <v>2241</v>
      </c>
      <c r="I404" s="206"/>
    </row>
    <row r="405" spans="1:9" ht="25.35" customHeight="1">
      <c r="A405" s="484" t="s">
        <v>37</v>
      </c>
      <c r="B405" s="503" t="s">
        <v>2272</v>
      </c>
      <c r="C405" s="504" t="s">
        <v>2230</v>
      </c>
      <c r="D405" s="504" t="s">
        <v>2181</v>
      </c>
      <c r="E405" s="505" t="s">
        <v>740</v>
      </c>
      <c r="F405" s="506">
        <v>0.35714285714285715</v>
      </c>
      <c r="G405" s="506">
        <v>0.38461538461538464</v>
      </c>
      <c r="H405" s="507" t="s">
        <v>2242</v>
      </c>
      <c r="I405" s="206"/>
    </row>
    <row r="406" spans="1:9" ht="25.35" customHeight="1">
      <c r="A406" s="484" t="s">
        <v>37</v>
      </c>
      <c r="B406" s="503" t="s">
        <v>2272</v>
      </c>
      <c r="C406" s="504" t="s">
        <v>2230</v>
      </c>
      <c r="D406" s="504" t="s">
        <v>2181</v>
      </c>
      <c r="E406" s="505" t="s">
        <v>740</v>
      </c>
      <c r="F406" s="506">
        <v>0.26315789473684209</v>
      </c>
      <c r="G406" s="506">
        <v>0.83333333333333337</v>
      </c>
      <c r="H406" s="507" t="s">
        <v>2243</v>
      </c>
      <c r="I406" s="206"/>
    </row>
    <row r="407" spans="1:9" ht="25.35" customHeight="1">
      <c r="A407" s="484" t="s">
        <v>37</v>
      </c>
      <c r="B407" s="503" t="s">
        <v>2272</v>
      </c>
      <c r="C407" s="504" t="s">
        <v>2230</v>
      </c>
      <c r="D407" s="504" t="s">
        <v>2181</v>
      </c>
      <c r="E407" s="505" t="s">
        <v>740</v>
      </c>
      <c r="F407" s="506">
        <v>2.2902869757174392E-2</v>
      </c>
      <c r="G407" s="506">
        <v>0.83838383838383834</v>
      </c>
      <c r="H407" s="507" t="s">
        <v>2244</v>
      </c>
      <c r="I407" s="206"/>
    </row>
    <row r="408" spans="1:9" ht="25.35" customHeight="1">
      <c r="A408" s="484" t="s">
        <v>37</v>
      </c>
      <c r="B408" s="503" t="s">
        <v>2272</v>
      </c>
      <c r="C408" s="504" t="s">
        <v>2230</v>
      </c>
      <c r="D408" s="504" t="s">
        <v>2181</v>
      </c>
      <c r="E408" s="505" t="s">
        <v>740</v>
      </c>
      <c r="F408" s="506">
        <v>0.25</v>
      </c>
      <c r="G408" s="506">
        <v>1</v>
      </c>
      <c r="H408" s="507" t="s">
        <v>2245</v>
      </c>
      <c r="I408" s="206"/>
    </row>
    <row r="409" spans="1:9" ht="25.35" customHeight="1">
      <c r="A409" s="484" t="s">
        <v>37</v>
      </c>
      <c r="B409" s="503" t="s">
        <v>2272</v>
      </c>
      <c r="C409" s="504" t="s">
        <v>2230</v>
      </c>
      <c r="D409" s="504" t="s">
        <v>2181</v>
      </c>
      <c r="E409" s="505" t="s">
        <v>38</v>
      </c>
      <c r="F409" s="506">
        <v>1</v>
      </c>
      <c r="G409" s="506">
        <v>1</v>
      </c>
      <c r="H409" s="507" t="s">
        <v>2246</v>
      </c>
      <c r="I409" s="206"/>
    </row>
    <row r="410" spans="1:9" ht="25.35" customHeight="1">
      <c r="A410" s="484" t="s">
        <v>37</v>
      </c>
      <c r="B410" s="503" t="s">
        <v>2272</v>
      </c>
      <c r="C410" s="504" t="s">
        <v>2230</v>
      </c>
      <c r="D410" s="504" t="s">
        <v>2181</v>
      </c>
      <c r="E410" s="505" t="s">
        <v>740</v>
      </c>
      <c r="F410" s="506">
        <v>4.3749999999999997E-2</v>
      </c>
      <c r="G410" s="506">
        <v>1</v>
      </c>
      <c r="H410" s="507" t="s">
        <v>2247</v>
      </c>
      <c r="I410" s="206"/>
    </row>
    <row r="411" spans="1:9" ht="25.35" customHeight="1">
      <c r="A411" s="484" t="s">
        <v>37</v>
      </c>
      <c r="B411" s="503" t="s">
        <v>2272</v>
      </c>
      <c r="C411" s="504" t="s">
        <v>2230</v>
      </c>
      <c r="D411" s="504" t="s">
        <v>2181</v>
      </c>
      <c r="E411" s="505" t="s">
        <v>740</v>
      </c>
      <c r="F411" s="506">
        <v>0</v>
      </c>
      <c r="G411" s="506">
        <v>0</v>
      </c>
      <c r="H411" s="507" t="s">
        <v>2248</v>
      </c>
      <c r="I411" s="206"/>
    </row>
    <row r="412" spans="1:9" ht="25.35" customHeight="1">
      <c r="A412" s="484" t="s">
        <v>37</v>
      </c>
      <c r="B412" s="503" t="s">
        <v>2272</v>
      </c>
      <c r="C412" s="504" t="s">
        <v>2230</v>
      </c>
      <c r="D412" s="504" t="s">
        <v>2181</v>
      </c>
      <c r="E412" s="505" t="s">
        <v>38</v>
      </c>
      <c r="F412" s="506">
        <v>0.5</v>
      </c>
      <c r="G412" s="506">
        <v>0.5</v>
      </c>
      <c r="H412" s="507" t="s">
        <v>2249</v>
      </c>
      <c r="I412" s="206"/>
    </row>
    <row r="413" spans="1:9" ht="25.35" customHeight="1">
      <c r="A413" s="484" t="s">
        <v>37</v>
      </c>
      <c r="B413" s="503" t="s">
        <v>2272</v>
      </c>
      <c r="C413" s="504" t="s">
        <v>2230</v>
      </c>
      <c r="D413" s="504" t="s">
        <v>2181</v>
      </c>
      <c r="E413" s="505" t="s">
        <v>740</v>
      </c>
      <c r="F413" s="506">
        <v>1</v>
      </c>
      <c r="G413" s="506">
        <v>1</v>
      </c>
      <c r="H413" s="507" t="s">
        <v>2250</v>
      </c>
      <c r="I413" s="206"/>
    </row>
    <row r="414" spans="1:9" ht="25.35" customHeight="1">
      <c r="A414" s="484" t="s">
        <v>37</v>
      </c>
      <c r="B414" s="503" t="s">
        <v>2272</v>
      </c>
      <c r="C414" s="504" t="s">
        <v>2230</v>
      </c>
      <c r="D414" s="504" t="s">
        <v>2181</v>
      </c>
      <c r="E414" s="505" t="s">
        <v>740</v>
      </c>
      <c r="F414" s="506">
        <v>0.5</v>
      </c>
      <c r="G414" s="506">
        <v>0.7142857142857143</v>
      </c>
      <c r="H414" s="507" t="s">
        <v>2251</v>
      </c>
      <c r="I414" s="206"/>
    </row>
    <row r="415" spans="1:9" ht="25.35" customHeight="1">
      <c r="A415" s="484" t="s">
        <v>37</v>
      </c>
      <c r="B415" s="503" t="s">
        <v>2272</v>
      </c>
      <c r="C415" s="504" t="s">
        <v>2230</v>
      </c>
      <c r="D415" s="504" t="s">
        <v>2181</v>
      </c>
      <c r="E415" s="505" t="s">
        <v>740</v>
      </c>
      <c r="F415" s="506">
        <v>4.1144901610017888E-2</v>
      </c>
      <c r="G415" s="506">
        <v>0.5</v>
      </c>
      <c r="H415" s="507" t="s">
        <v>2252</v>
      </c>
      <c r="I415" s="206"/>
    </row>
    <row r="416" spans="1:9" ht="35.450000000000003" customHeight="1">
      <c r="A416" s="484" t="s">
        <v>37</v>
      </c>
      <c r="B416" s="503" t="s">
        <v>2272</v>
      </c>
      <c r="C416" s="504" t="s">
        <v>2230</v>
      </c>
      <c r="D416" s="504" t="s">
        <v>2181</v>
      </c>
      <c r="E416" s="496" t="s">
        <v>740</v>
      </c>
      <c r="F416" s="506">
        <v>0.66666666666666663</v>
      </c>
      <c r="G416" s="506">
        <v>1</v>
      </c>
      <c r="H416" s="509" t="s">
        <v>2253</v>
      </c>
      <c r="I416" s="206"/>
    </row>
    <row r="417" spans="1:9" ht="30" customHeight="1">
      <c r="A417" s="484" t="s">
        <v>37</v>
      </c>
      <c r="B417" s="503" t="s">
        <v>2272</v>
      </c>
      <c r="C417" s="504" t="s">
        <v>2230</v>
      </c>
      <c r="D417" s="504" t="s">
        <v>2181</v>
      </c>
      <c r="E417" s="496" t="s">
        <v>740</v>
      </c>
      <c r="F417" s="506">
        <v>0</v>
      </c>
      <c r="G417" s="506">
        <v>0</v>
      </c>
      <c r="H417" s="509" t="s">
        <v>2254</v>
      </c>
      <c r="I417" s="206"/>
    </row>
    <row r="418" spans="1:9" ht="30.6" customHeight="1">
      <c r="A418" s="484" t="s">
        <v>37</v>
      </c>
      <c r="B418" s="503" t="s">
        <v>2272</v>
      </c>
      <c r="C418" s="504" t="s">
        <v>2230</v>
      </c>
      <c r="D418" s="504" t="s">
        <v>2181</v>
      </c>
      <c r="E418" s="496" t="s">
        <v>740</v>
      </c>
      <c r="F418" s="506">
        <v>0</v>
      </c>
      <c r="G418" s="506">
        <v>0</v>
      </c>
      <c r="H418" s="509" t="s">
        <v>2255</v>
      </c>
      <c r="I418" s="207"/>
    </row>
    <row r="419" spans="1:9" ht="25.5">
      <c r="A419" s="484" t="s">
        <v>37</v>
      </c>
      <c r="B419" s="503" t="s">
        <v>2272</v>
      </c>
      <c r="C419" s="504" t="s">
        <v>2230</v>
      </c>
      <c r="D419" s="504" t="s">
        <v>2181</v>
      </c>
      <c r="E419" s="496" t="s">
        <v>740</v>
      </c>
      <c r="F419" s="506">
        <v>0.1111111111111111</v>
      </c>
      <c r="G419" s="506">
        <v>0.2</v>
      </c>
      <c r="H419" s="509" t="s">
        <v>2256</v>
      </c>
      <c r="I419" s="207"/>
    </row>
    <row r="420" spans="1:9">
      <c r="A420" s="484" t="s">
        <v>37</v>
      </c>
      <c r="B420" s="503" t="s">
        <v>2272</v>
      </c>
      <c r="C420" s="504" t="s">
        <v>2230</v>
      </c>
      <c r="D420" s="504" t="s">
        <v>2181</v>
      </c>
      <c r="E420" s="496" t="s">
        <v>740</v>
      </c>
      <c r="F420" s="506">
        <v>0.625</v>
      </c>
      <c r="G420" s="506">
        <v>0.7142857142857143</v>
      </c>
      <c r="H420" s="507" t="s">
        <v>2257</v>
      </c>
      <c r="I420" s="207"/>
    </row>
    <row r="421" spans="1:9">
      <c r="A421" s="484" t="s">
        <v>37</v>
      </c>
      <c r="B421" s="503" t="s">
        <v>2272</v>
      </c>
      <c r="C421" s="504" t="s">
        <v>2230</v>
      </c>
      <c r="D421" s="504" t="s">
        <v>2181</v>
      </c>
      <c r="E421" s="496" t="s">
        <v>38</v>
      </c>
      <c r="F421" s="506">
        <v>0.66666666666666663</v>
      </c>
      <c r="G421" s="506">
        <v>0.66666666666666663</v>
      </c>
      <c r="H421" s="507" t="s">
        <v>2258</v>
      </c>
      <c r="I421" s="207"/>
    </row>
    <row r="422" spans="1:9">
      <c r="A422" s="484" t="s">
        <v>37</v>
      </c>
      <c r="B422" s="503" t="s">
        <v>2272</v>
      </c>
      <c r="C422" s="504" t="s">
        <v>2230</v>
      </c>
      <c r="D422" s="504" t="s">
        <v>2181</v>
      </c>
      <c r="E422" s="496" t="s">
        <v>38</v>
      </c>
      <c r="F422" s="506">
        <v>0</v>
      </c>
      <c r="G422" s="506">
        <v>0</v>
      </c>
      <c r="H422" s="507" t="s">
        <v>2259</v>
      </c>
      <c r="I422" s="207"/>
    </row>
    <row r="423" spans="1:9">
      <c r="A423" s="484" t="s">
        <v>37</v>
      </c>
      <c r="B423" s="503" t="s">
        <v>2272</v>
      </c>
      <c r="C423" s="504" t="s">
        <v>2230</v>
      </c>
      <c r="D423" s="504" t="s">
        <v>2181</v>
      </c>
      <c r="E423" s="496" t="s">
        <v>38</v>
      </c>
      <c r="F423" s="506">
        <v>1</v>
      </c>
      <c r="G423" s="506">
        <v>1</v>
      </c>
      <c r="H423" s="507" t="s">
        <v>2260</v>
      </c>
      <c r="I423" s="207"/>
    </row>
    <row r="424" spans="1:9" ht="25.35" customHeight="1">
      <c r="A424" s="484" t="s">
        <v>37</v>
      </c>
      <c r="B424" s="503" t="s">
        <v>2273</v>
      </c>
      <c r="C424" s="504" t="s">
        <v>2230</v>
      </c>
      <c r="D424" s="504" t="s">
        <v>2181</v>
      </c>
      <c r="E424" s="505" t="s">
        <v>38</v>
      </c>
      <c r="F424" s="506">
        <v>1</v>
      </c>
      <c r="G424" s="506">
        <v>1</v>
      </c>
      <c r="H424" s="507" t="s">
        <v>2229</v>
      </c>
      <c r="I424" s="508"/>
    </row>
    <row r="425" spans="1:9" ht="25.35" customHeight="1">
      <c r="A425" s="484" t="s">
        <v>37</v>
      </c>
      <c r="B425" s="503" t="s">
        <v>2273</v>
      </c>
      <c r="C425" s="504" t="s">
        <v>2230</v>
      </c>
      <c r="D425" s="504" t="s">
        <v>2181</v>
      </c>
      <c r="E425" s="505" t="s">
        <v>38</v>
      </c>
      <c r="F425" s="506">
        <v>0.375</v>
      </c>
      <c r="G425" s="506">
        <v>0.75</v>
      </c>
      <c r="H425" s="507" t="s">
        <v>2232</v>
      </c>
      <c r="I425" s="206"/>
    </row>
    <row r="426" spans="1:9" ht="25.35" customHeight="1">
      <c r="A426" s="484" t="s">
        <v>37</v>
      </c>
      <c r="B426" s="503" t="s">
        <v>2273</v>
      </c>
      <c r="C426" s="504" t="s">
        <v>2230</v>
      </c>
      <c r="D426" s="504" t="s">
        <v>2181</v>
      </c>
      <c r="E426" s="505" t="s">
        <v>740</v>
      </c>
      <c r="F426" s="506">
        <v>0</v>
      </c>
      <c r="G426" s="506">
        <v>0</v>
      </c>
      <c r="H426" s="507" t="s">
        <v>2233</v>
      </c>
      <c r="I426" s="206"/>
    </row>
    <row r="427" spans="1:9" ht="25.35" customHeight="1">
      <c r="A427" s="484" t="s">
        <v>37</v>
      </c>
      <c r="B427" s="503" t="s">
        <v>2273</v>
      </c>
      <c r="C427" s="504" t="s">
        <v>2230</v>
      </c>
      <c r="D427" s="504" t="s">
        <v>2181</v>
      </c>
      <c r="E427" s="505" t="s">
        <v>740</v>
      </c>
      <c r="F427" s="506">
        <v>0.2</v>
      </c>
      <c r="G427" s="506">
        <v>1</v>
      </c>
      <c r="H427" s="507" t="s">
        <v>2234</v>
      </c>
      <c r="I427" s="206"/>
    </row>
    <row r="428" spans="1:9" ht="25.35" customHeight="1">
      <c r="A428" s="484" t="s">
        <v>37</v>
      </c>
      <c r="B428" s="503" t="s">
        <v>2273</v>
      </c>
      <c r="C428" s="504" t="s">
        <v>2230</v>
      </c>
      <c r="D428" s="504" t="s">
        <v>2181</v>
      </c>
      <c r="E428" s="505" t="s">
        <v>740</v>
      </c>
      <c r="F428" s="506">
        <v>0.18367346938775511</v>
      </c>
      <c r="G428" s="506">
        <v>0.81818181818181823</v>
      </c>
      <c r="H428" s="507" t="s">
        <v>2235</v>
      </c>
      <c r="I428" s="206"/>
    </row>
    <row r="429" spans="1:9" ht="25.35" customHeight="1">
      <c r="A429" s="484" t="s">
        <v>37</v>
      </c>
      <c r="B429" s="503" t="s">
        <v>2273</v>
      </c>
      <c r="C429" s="504" t="s">
        <v>2230</v>
      </c>
      <c r="D429" s="504" t="s">
        <v>2181</v>
      </c>
      <c r="E429" s="505" t="s">
        <v>38</v>
      </c>
      <c r="F429" s="506">
        <v>1</v>
      </c>
      <c r="G429" s="506">
        <v>1</v>
      </c>
      <c r="H429" s="507" t="s">
        <v>2236</v>
      </c>
      <c r="I429" s="206"/>
    </row>
    <row r="430" spans="1:9" ht="25.35" customHeight="1">
      <c r="A430" s="484" t="s">
        <v>37</v>
      </c>
      <c r="B430" s="503" t="s">
        <v>2273</v>
      </c>
      <c r="C430" s="504" t="s">
        <v>2230</v>
      </c>
      <c r="D430" s="504" t="s">
        <v>2181</v>
      </c>
      <c r="E430" s="505" t="s">
        <v>38</v>
      </c>
      <c r="F430" s="506">
        <v>0.52380952380952384</v>
      </c>
      <c r="G430" s="506">
        <v>0.52380952380952384</v>
      </c>
      <c r="H430" s="507" t="s">
        <v>2237</v>
      </c>
      <c r="I430" s="206"/>
    </row>
    <row r="431" spans="1:9" ht="25.35" customHeight="1">
      <c r="A431" s="484" t="s">
        <v>37</v>
      </c>
      <c r="B431" s="503" t="s">
        <v>2273</v>
      </c>
      <c r="C431" s="504" t="s">
        <v>2230</v>
      </c>
      <c r="D431" s="504" t="s">
        <v>2181</v>
      </c>
      <c r="E431" s="505" t="s">
        <v>38</v>
      </c>
      <c r="F431" s="506">
        <v>0.75</v>
      </c>
      <c r="G431" s="506">
        <v>0.75</v>
      </c>
      <c r="H431" s="507" t="s">
        <v>2238</v>
      </c>
      <c r="I431" s="206"/>
    </row>
    <row r="432" spans="1:9" ht="25.35" customHeight="1">
      <c r="A432" s="484" t="s">
        <v>37</v>
      </c>
      <c r="B432" s="503" t="s">
        <v>2273</v>
      </c>
      <c r="C432" s="504" t="s">
        <v>2230</v>
      </c>
      <c r="D432" s="504" t="s">
        <v>2181</v>
      </c>
      <c r="E432" s="505" t="s">
        <v>740</v>
      </c>
      <c r="F432" s="506">
        <v>0.97368421052631582</v>
      </c>
      <c r="G432" s="506">
        <v>1</v>
      </c>
      <c r="H432" s="507" t="s">
        <v>2239</v>
      </c>
      <c r="I432" s="206"/>
    </row>
    <row r="433" spans="1:9" ht="25.35" customHeight="1">
      <c r="A433" s="484" t="s">
        <v>37</v>
      </c>
      <c r="B433" s="503" t="s">
        <v>2273</v>
      </c>
      <c r="C433" s="504" t="s">
        <v>2230</v>
      </c>
      <c r="D433" s="504" t="s">
        <v>2181</v>
      </c>
      <c r="E433" s="505" t="s">
        <v>740</v>
      </c>
      <c r="F433" s="506">
        <v>0.1111111111111111</v>
      </c>
      <c r="G433" s="506">
        <v>0.42857142857142855</v>
      </c>
      <c r="H433" s="507" t="s">
        <v>2240</v>
      </c>
      <c r="I433" s="206"/>
    </row>
    <row r="434" spans="1:9" ht="25.35" customHeight="1">
      <c r="A434" s="484" t="s">
        <v>37</v>
      </c>
      <c r="B434" s="503" t="s">
        <v>2273</v>
      </c>
      <c r="C434" s="504" t="s">
        <v>2230</v>
      </c>
      <c r="D434" s="504" t="s">
        <v>2181</v>
      </c>
      <c r="E434" s="505" t="s">
        <v>740</v>
      </c>
      <c r="F434" s="506">
        <v>0.66666666666666663</v>
      </c>
      <c r="G434" s="506">
        <v>1</v>
      </c>
      <c r="H434" s="507" t="s">
        <v>2241</v>
      </c>
      <c r="I434" s="206"/>
    </row>
    <row r="435" spans="1:9" ht="25.35" customHeight="1">
      <c r="A435" s="484" t="s">
        <v>37</v>
      </c>
      <c r="B435" s="503" t="s">
        <v>2273</v>
      </c>
      <c r="C435" s="504" t="s">
        <v>2230</v>
      </c>
      <c r="D435" s="504" t="s">
        <v>2181</v>
      </c>
      <c r="E435" s="505" t="s">
        <v>740</v>
      </c>
      <c r="F435" s="506">
        <v>0.35714285714285715</v>
      </c>
      <c r="G435" s="506">
        <v>0.38461538461538464</v>
      </c>
      <c r="H435" s="507" t="s">
        <v>2242</v>
      </c>
      <c r="I435" s="206"/>
    </row>
    <row r="436" spans="1:9" ht="25.35" customHeight="1">
      <c r="A436" s="484" t="s">
        <v>37</v>
      </c>
      <c r="B436" s="503" t="s">
        <v>2273</v>
      </c>
      <c r="C436" s="504" t="s">
        <v>2230</v>
      </c>
      <c r="D436" s="504" t="s">
        <v>2181</v>
      </c>
      <c r="E436" s="505" t="s">
        <v>740</v>
      </c>
      <c r="F436" s="506">
        <v>0.26315789473684209</v>
      </c>
      <c r="G436" s="506">
        <v>0.83333333333333337</v>
      </c>
      <c r="H436" s="507" t="s">
        <v>2243</v>
      </c>
      <c r="I436" s="206"/>
    </row>
    <row r="437" spans="1:9" ht="25.35" customHeight="1">
      <c r="A437" s="484" t="s">
        <v>37</v>
      </c>
      <c r="B437" s="503" t="s">
        <v>2273</v>
      </c>
      <c r="C437" s="504" t="s">
        <v>2230</v>
      </c>
      <c r="D437" s="504" t="s">
        <v>2181</v>
      </c>
      <c r="E437" s="505" t="s">
        <v>740</v>
      </c>
      <c r="F437" s="506">
        <v>2.2902869757174392E-2</v>
      </c>
      <c r="G437" s="506">
        <v>0.83838383838383834</v>
      </c>
      <c r="H437" s="507" t="s">
        <v>2244</v>
      </c>
      <c r="I437" s="206"/>
    </row>
    <row r="438" spans="1:9" ht="25.35" customHeight="1">
      <c r="A438" s="484" t="s">
        <v>37</v>
      </c>
      <c r="B438" s="503" t="s">
        <v>2273</v>
      </c>
      <c r="C438" s="504" t="s">
        <v>2230</v>
      </c>
      <c r="D438" s="504" t="s">
        <v>2181</v>
      </c>
      <c r="E438" s="505" t="s">
        <v>740</v>
      </c>
      <c r="F438" s="506">
        <v>0.25</v>
      </c>
      <c r="G438" s="506">
        <v>1</v>
      </c>
      <c r="H438" s="507" t="s">
        <v>2245</v>
      </c>
      <c r="I438" s="206"/>
    </row>
    <row r="439" spans="1:9" ht="25.35" customHeight="1">
      <c r="A439" s="484" t="s">
        <v>37</v>
      </c>
      <c r="B439" s="503" t="s">
        <v>2273</v>
      </c>
      <c r="C439" s="504" t="s">
        <v>2230</v>
      </c>
      <c r="D439" s="504" t="s">
        <v>2181</v>
      </c>
      <c r="E439" s="505" t="s">
        <v>38</v>
      </c>
      <c r="F439" s="506">
        <v>1</v>
      </c>
      <c r="G439" s="506">
        <v>1</v>
      </c>
      <c r="H439" s="507" t="s">
        <v>2246</v>
      </c>
      <c r="I439" s="206"/>
    </row>
    <row r="440" spans="1:9" ht="25.35" customHeight="1">
      <c r="A440" s="484" t="s">
        <v>37</v>
      </c>
      <c r="B440" s="503" t="s">
        <v>2273</v>
      </c>
      <c r="C440" s="504" t="s">
        <v>2230</v>
      </c>
      <c r="D440" s="504" t="s">
        <v>2181</v>
      </c>
      <c r="E440" s="505" t="s">
        <v>740</v>
      </c>
      <c r="F440" s="506">
        <v>4.3749999999999997E-2</v>
      </c>
      <c r="G440" s="506">
        <v>1</v>
      </c>
      <c r="H440" s="507" t="s">
        <v>2247</v>
      </c>
      <c r="I440" s="206"/>
    </row>
    <row r="441" spans="1:9" ht="25.35" customHeight="1">
      <c r="A441" s="484" t="s">
        <v>37</v>
      </c>
      <c r="B441" s="503" t="s">
        <v>2273</v>
      </c>
      <c r="C441" s="504" t="s">
        <v>2230</v>
      </c>
      <c r="D441" s="504" t="s">
        <v>2181</v>
      </c>
      <c r="E441" s="505" t="s">
        <v>740</v>
      </c>
      <c r="F441" s="506">
        <v>0</v>
      </c>
      <c r="G441" s="506">
        <v>0</v>
      </c>
      <c r="H441" s="507" t="s">
        <v>2248</v>
      </c>
      <c r="I441" s="206"/>
    </row>
    <row r="442" spans="1:9" ht="25.35" customHeight="1">
      <c r="A442" s="484" t="s">
        <v>37</v>
      </c>
      <c r="B442" s="503" t="s">
        <v>2273</v>
      </c>
      <c r="C442" s="504" t="s">
        <v>2230</v>
      </c>
      <c r="D442" s="504" t="s">
        <v>2181</v>
      </c>
      <c r="E442" s="505" t="s">
        <v>38</v>
      </c>
      <c r="F442" s="506">
        <v>0.5</v>
      </c>
      <c r="G442" s="506">
        <v>0.5</v>
      </c>
      <c r="H442" s="507" t="s">
        <v>2249</v>
      </c>
      <c r="I442" s="206"/>
    </row>
    <row r="443" spans="1:9" ht="25.35" customHeight="1">
      <c r="A443" s="484" t="s">
        <v>37</v>
      </c>
      <c r="B443" s="503" t="s">
        <v>2273</v>
      </c>
      <c r="C443" s="504" t="s">
        <v>2230</v>
      </c>
      <c r="D443" s="504" t="s">
        <v>2181</v>
      </c>
      <c r="E443" s="505" t="s">
        <v>740</v>
      </c>
      <c r="F443" s="506">
        <v>1</v>
      </c>
      <c r="G443" s="506">
        <v>1</v>
      </c>
      <c r="H443" s="507" t="s">
        <v>2250</v>
      </c>
      <c r="I443" s="206"/>
    </row>
    <row r="444" spans="1:9" ht="25.35" customHeight="1">
      <c r="A444" s="484" t="s">
        <v>37</v>
      </c>
      <c r="B444" s="503" t="s">
        <v>2273</v>
      </c>
      <c r="C444" s="504" t="s">
        <v>2230</v>
      </c>
      <c r="D444" s="504" t="s">
        <v>2181</v>
      </c>
      <c r="E444" s="505" t="s">
        <v>740</v>
      </c>
      <c r="F444" s="506">
        <v>0.5</v>
      </c>
      <c r="G444" s="506">
        <v>0.7142857142857143</v>
      </c>
      <c r="H444" s="507" t="s">
        <v>2251</v>
      </c>
      <c r="I444" s="206"/>
    </row>
    <row r="445" spans="1:9" ht="25.35" customHeight="1">
      <c r="A445" s="484" t="s">
        <v>37</v>
      </c>
      <c r="B445" s="503" t="s">
        <v>2273</v>
      </c>
      <c r="C445" s="504" t="s">
        <v>2230</v>
      </c>
      <c r="D445" s="504" t="s">
        <v>2181</v>
      </c>
      <c r="E445" s="505" t="s">
        <v>740</v>
      </c>
      <c r="F445" s="506">
        <v>4.1144901610017888E-2</v>
      </c>
      <c r="G445" s="506">
        <v>0.5</v>
      </c>
      <c r="H445" s="507" t="s">
        <v>2252</v>
      </c>
      <c r="I445" s="206"/>
    </row>
    <row r="446" spans="1:9" ht="35.450000000000003" customHeight="1">
      <c r="A446" s="484" t="s">
        <v>37</v>
      </c>
      <c r="B446" s="503" t="s">
        <v>2273</v>
      </c>
      <c r="C446" s="504" t="s">
        <v>2230</v>
      </c>
      <c r="D446" s="504" t="s">
        <v>2181</v>
      </c>
      <c r="E446" s="496" t="s">
        <v>740</v>
      </c>
      <c r="F446" s="506">
        <v>0.66666666666666663</v>
      </c>
      <c r="G446" s="506">
        <v>1</v>
      </c>
      <c r="H446" s="509" t="s">
        <v>2253</v>
      </c>
      <c r="I446" s="206"/>
    </row>
    <row r="447" spans="1:9" ht="30" customHeight="1">
      <c r="A447" s="484" t="s">
        <v>37</v>
      </c>
      <c r="B447" s="503" t="s">
        <v>2273</v>
      </c>
      <c r="C447" s="504" t="s">
        <v>2230</v>
      </c>
      <c r="D447" s="504" t="s">
        <v>2181</v>
      </c>
      <c r="E447" s="496" t="s">
        <v>740</v>
      </c>
      <c r="F447" s="506">
        <v>0</v>
      </c>
      <c r="G447" s="506">
        <v>0</v>
      </c>
      <c r="H447" s="509" t="s">
        <v>2254</v>
      </c>
      <c r="I447" s="206"/>
    </row>
    <row r="448" spans="1:9" ht="30.6" customHeight="1">
      <c r="A448" s="484" t="s">
        <v>37</v>
      </c>
      <c r="B448" s="503" t="s">
        <v>2273</v>
      </c>
      <c r="C448" s="504" t="s">
        <v>2230</v>
      </c>
      <c r="D448" s="504" t="s">
        <v>2181</v>
      </c>
      <c r="E448" s="496" t="s">
        <v>740</v>
      </c>
      <c r="F448" s="506">
        <v>0</v>
      </c>
      <c r="G448" s="506">
        <v>0</v>
      </c>
      <c r="H448" s="509" t="s">
        <v>2255</v>
      </c>
      <c r="I448" s="207"/>
    </row>
    <row r="449" spans="1:9" ht="25.5">
      <c r="A449" s="484" t="s">
        <v>37</v>
      </c>
      <c r="B449" s="503" t="s">
        <v>2273</v>
      </c>
      <c r="C449" s="504" t="s">
        <v>2230</v>
      </c>
      <c r="D449" s="504" t="s">
        <v>2181</v>
      </c>
      <c r="E449" s="496" t="s">
        <v>740</v>
      </c>
      <c r="F449" s="506">
        <v>0.1111111111111111</v>
      </c>
      <c r="G449" s="506">
        <v>0.2</v>
      </c>
      <c r="H449" s="509" t="s">
        <v>2256</v>
      </c>
      <c r="I449" s="207"/>
    </row>
    <row r="450" spans="1:9">
      <c r="A450" s="484" t="s">
        <v>37</v>
      </c>
      <c r="B450" s="503" t="s">
        <v>2273</v>
      </c>
      <c r="C450" s="504" t="s">
        <v>2230</v>
      </c>
      <c r="D450" s="504" t="s">
        <v>2181</v>
      </c>
      <c r="E450" s="496" t="s">
        <v>740</v>
      </c>
      <c r="F450" s="506">
        <v>0.625</v>
      </c>
      <c r="G450" s="506">
        <v>0.7142857142857143</v>
      </c>
      <c r="H450" s="507" t="s">
        <v>2257</v>
      </c>
      <c r="I450" s="207"/>
    </row>
    <row r="451" spans="1:9">
      <c r="A451" s="484" t="s">
        <v>37</v>
      </c>
      <c r="B451" s="503" t="s">
        <v>2273</v>
      </c>
      <c r="C451" s="504" t="s">
        <v>2230</v>
      </c>
      <c r="D451" s="504" t="s">
        <v>2181</v>
      </c>
      <c r="E451" s="496" t="s">
        <v>38</v>
      </c>
      <c r="F451" s="506">
        <v>0.66666666666666663</v>
      </c>
      <c r="G451" s="506">
        <v>0.66666666666666663</v>
      </c>
      <c r="H451" s="507" t="s">
        <v>2258</v>
      </c>
      <c r="I451" s="207"/>
    </row>
    <row r="452" spans="1:9">
      <c r="A452" s="484" t="s">
        <v>37</v>
      </c>
      <c r="B452" s="503" t="s">
        <v>2273</v>
      </c>
      <c r="C452" s="504" t="s">
        <v>2230</v>
      </c>
      <c r="D452" s="504" t="s">
        <v>2181</v>
      </c>
      <c r="E452" s="496" t="s">
        <v>38</v>
      </c>
      <c r="F452" s="506">
        <v>0</v>
      </c>
      <c r="G452" s="506">
        <v>0</v>
      </c>
      <c r="H452" s="507" t="s">
        <v>2259</v>
      </c>
      <c r="I452" s="207"/>
    </row>
    <row r="453" spans="1:9">
      <c r="A453" s="484" t="s">
        <v>37</v>
      </c>
      <c r="B453" s="503" t="s">
        <v>2273</v>
      </c>
      <c r="C453" s="504" t="s">
        <v>2230</v>
      </c>
      <c r="D453" s="504" t="s">
        <v>2181</v>
      </c>
      <c r="E453" s="496" t="s">
        <v>38</v>
      </c>
      <c r="F453" s="506">
        <v>1</v>
      </c>
      <c r="G453" s="506">
        <v>1</v>
      </c>
      <c r="H453" s="507" t="s">
        <v>2260</v>
      </c>
      <c r="I453" s="207"/>
    </row>
    <row r="454" spans="1:9" ht="25.35" customHeight="1">
      <c r="A454" s="484" t="s">
        <v>37</v>
      </c>
      <c r="B454" s="503" t="s">
        <v>2274</v>
      </c>
      <c r="C454" s="504" t="s">
        <v>2230</v>
      </c>
      <c r="D454" s="504" t="s">
        <v>2181</v>
      </c>
      <c r="E454" s="505" t="s">
        <v>38</v>
      </c>
      <c r="F454" s="506">
        <v>1</v>
      </c>
      <c r="G454" s="506">
        <v>1</v>
      </c>
      <c r="H454" s="507" t="s">
        <v>2229</v>
      </c>
      <c r="I454" s="508"/>
    </row>
    <row r="455" spans="1:9" ht="25.35" customHeight="1">
      <c r="A455" s="484" t="s">
        <v>37</v>
      </c>
      <c r="B455" s="503" t="s">
        <v>2274</v>
      </c>
      <c r="C455" s="504" t="s">
        <v>2230</v>
      </c>
      <c r="D455" s="504" t="s">
        <v>2181</v>
      </c>
      <c r="E455" s="505" t="s">
        <v>38</v>
      </c>
      <c r="F455" s="506">
        <v>0.375</v>
      </c>
      <c r="G455" s="506">
        <v>0.75</v>
      </c>
      <c r="H455" s="507" t="s">
        <v>2232</v>
      </c>
      <c r="I455" s="206"/>
    </row>
    <row r="456" spans="1:9" ht="25.35" customHeight="1">
      <c r="A456" s="484" t="s">
        <v>37</v>
      </c>
      <c r="B456" s="503" t="s">
        <v>2274</v>
      </c>
      <c r="C456" s="504" t="s">
        <v>2230</v>
      </c>
      <c r="D456" s="504" t="s">
        <v>2181</v>
      </c>
      <c r="E456" s="505" t="s">
        <v>740</v>
      </c>
      <c r="F456" s="506">
        <v>0</v>
      </c>
      <c r="G456" s="506">
        <v>0</v>
      </c>
      <c r="H456" s="507" t="s">
        <v>2233</v>
      </c>
      <c r="I456" s="206"/>
    </row>
    <row r="457" spans="1:9" ht="25.35" customHeight="1">
      <c r="A457" s="484" t="s">
        <v>37</v>
      </c>
      <c r="B457" s="503" t="s">
        <v>2274</v>
      </c>
      <c r="C457" s="504" t="s">
        <v>2230</v>
      </c>
      <c r="D457" s="504" t="s">
        <v>2181</v>
      </c>
      <c r="E457" s="505" t="s">
        <v>740</v>
      </c>
      <c r="F457" s="506">
        <v>0.2</v>
      </c>
      <c r="G457" s="506">
        <v>1</v>
      </c>
      <c r="H457" s="507" t="s">
        <v>2234</v>
      </c>
      <c r="I457" s="206"/>
    </row>
    <row r="458" spans="1:9" ht="25.35" customHeight="1">
      <c r="A458" s="484" t="s">
        <v>37</v>
      </c>
      <c r="B458" s="503" t="s">
        <v>2274</v>
      </c>
      <c r="C458" s="504" t="s">
        <v>2230</v>
      </c>
      <c r="D458" s="504" t="s">
        <v>2181</v>
      </c>
      <c r="E458" s="505" t="s">
        <v>740</v>
      </c>
      <c r="F458" s="506">
        <v>0.18367346938775511</v>
      </c>
      <c r="G458" s="506">
        <v>0.81818181818181823</v>
      </c>
      <c r="H458" s="507" t="s">
        <v>2235</v>
      </c>
      <c r="I458" s="206"/>
    </row>
    <row r="459" spans="1:9" ht="25.35" customHeight="1">
      <c r="A459" s="484" t="s">
        <v>37</v>
      </c>
      <c r="B459" s="503" t="s">
        <v>2274</v>
      </c>
      <c r="C459" s="504" t="s">
        <v>2230</v>
      </c>
      <c r="D459" s="504" t="s">
        <v>2181</v>
      </c>
      <c r="E459" s="505" t="s">
        <v>38</v>
      </c>
      <c r="F459" s="506">
        <v>1</v>
      </c>
      <c r="G459" s="506">
        <v>1</v>
      </c>
      <c r="H459" s="507" t="s">
        <v>2236</v>
      </c>
      <c r="I459" s="206"/>
    </row>
    <row r="460" spans="1:9" ht="25.35" customHeight="1">
      <c r="A460" s="484" t="s">
        <v>37</v>
      </c>
      <c r="B460" s="503" t="s">
        <v>2274</v>
      </c>
      <c r="C460" s="504" t="s">
        <v>2230</v>
      </c>
      <c r="D460" s="504" t="s">
        <v>2181</v>
      </c>
      <c r="E460" s="505" t="s">
        <v>38</v>
      </c>
      <c r="F460" s="506">
        <v>0.52380952380952384</v>
      </c>
      <c r="G460" s="506">
        <v>0.52380952380952384</v>
      </c>
      <c r="H460" s="507" t="s">
        <v>2237</v>
      </c>
      <c r="I460" s="206"/>
    </row>
    <row r="461" spans="1:9" ht="25.35" customHeight="1">
      <c r="A461" s="484" t="s">
        <v>37</v>
      </c>
      <c r="B461" s="503" t="s">
        <v>2274</v>
      </c>
      <c r="C461" s="504" t="s">
        <v>2230</v>
      </c>
      <c r="D461" s="504" t="s">
        <v>2181</v>
      </c>
      <c r="E461" s="505" t="s">
        <v>38</v>
      </c>
      <c r="F461" s="506">
        <v>0.75</v>
      </c>
      <c r="G461" s="506">
        <v>0.75</v>
      </c>
      <c r="H461" s="507" t="s">
        <v>2238</v>
      </c>
      <c r="I461" s="206"/>
    </row>
    <row r="462" spans="1:9" ht="25.35" customHeight="1">
      <c r="A462" s="484" t="s">
        <v>37</v>
      </c>
      <c r="B462" s="503" t="s">
        <v>2274</v>
      </c>
      <c r="C462" s="504" t="s">
        <v>2230</v>
      </c>
      <c r="D462" s="504" t="s">
        <v>2181</v>
      </c>
      <c r="E462" s="505" t="s">
        <v>740</v>
      </c>
      <c r="F462" s="506">
        <v>0.97368421052631582</v>
      </c>
      <c r="G462" s="506">
        <v>1</v>
      </c>
      <c r="H462" s="507" t="s">
        <v>2239</v>
      </c>
      <c r="I462" s="206"/>
    </row>
    <row r="463" spans="1:9" ht="25.35" customHeight="1">
      <c r="A463" s="484" t="s">
        <v>37</v>
      </c>
      <c r="B463" s="503" t="s">
        <v>2274</v>
      </c>
      <c r="C463" s="504" t="s">
        <v>2230</v>
      </c>
      <c r="D463" s="504" t="s">
        <v>2181</v>
      </c>
      <c r="E463" s="505" t="s">
        <v>740</v>
      </c>
      <c r="F463" s="506">
        <v>0.1111111111111111</v>
      </c>
      <c r="G463" s="506">
        <v>0.42857142857142855</v>
      </c>
      <c r="H463" s="507" t="s">
        <v>2240</v>
      </c>
      <c r="I463" s="206"/>
    </row>
    <row r="464" spans="1:9" ht="25.35" customHeight="1">
      <c r="A464" s="484" t="s">
        <v>37</v>
      </c>
      <c r="B464" s="503" t="s">
        <v>2274</v>
      </c>
      <c r="C464" s="504" t="s">
        <v>2230</v>
      </c>
      <c r="D464" s="504" t="s">
        <v>2181</v>
      </c>
      <c r="E464" s="505" t="s">
        <v>740</v>
      </c>
      <c r="F464" s="506">
        <v>0.66666666666666663</v>
      </c>
      <c r="G464" s="506">
        <v>1</v>
      </c>
      <c r="H464" s="507" t="s">
        <v>2241</v>
      </c>
      <c r="I464" s="206"/>
    </row>
    <row r="465" spans="1:9" ht="25.35" customHeight="1">
      <c r="A465" s="484" t="s">
        <v>37</v>
      </c>
      <c r="B465" s="503" t="s">
        <v>2274</v>
      </c>
      <c r="C465" s="504" t="s">
        <v>2230</v>
      </c>
      <c r="D465" s="504" t="s">
        <v>2181</v>
      </c>
      <c r="E465" s="505" t="s">
        <v>740</v>
      </c>
      <c r="F465" s="506">
        <v>0.35714285714285715</v>
      </c>
      <c r="G465" s="506">
        <v>0.38461538461538464</v>
      </c>
      <c r="H465" s="507" t="s">
        <v>2242</v>
      </c>
      <c r="I465" s="206"/>
    </row>
    <row r="466" spans="1:9" ht="25.35" customHeight="1">
      <c r="A466" s="484" t="s">
        <v>37</v>
      </c>
      <c r="B466" s="503" t="s">
        <v>2274</v>
      </c>
      <c r="C466" s="504" t="s">
        <v>2230</v>
      </c>
      <c r="D466" s="504" t="s">
        <v>2181</v>
      </c>
      <c r="E466" s="505" t="s">
        <v>740</v>
      </c>
      <c r="F466" s="506">
        <v>0.26315789473684209</v>
      </c>
      <c r="G466" s="506">
        <v>0.83333333333333337</v>
      </c>
      <c r="H466" s="507" t="s">
        <v>2243</v>
      </c>
      <c r="I466" s="206"/>
    </row>
    <row r="467" spans="1:9" ht="25.35" customHeight="1">
      <c r="A467" s="484" t="s">
        <v>37</v>
      </c>
      <c r="B467" s="503" t="s">
        <v>2274</v>
      </c>
      <c r="C467" s="504" t="s">
        <v>2230</v>
      </c>
      <c r="D467" s="504" t="s">
        <v>2181</v>
      </c>
      <c r="E467" s="505" t="s">
        <v>740</v>
      </c>
      <c r="F467" s="506">
        <v>2.2902869757174392E-2</v>
      </c>
      <c r="G467" s="506">
        <v>0.83838383838383834</v>
      </c>
      <c r="H467" s="507" t="s">
        <v>2244</v>
      </c>
      <c r="I467" s="206"/>
    </row>
    <row r="468" spans="1:9" ht="25.35" customHeight="1">
      <c r="A468" s="484" t="s">
        <v>37</v>
      </c>
      <c r="B468" s="503" t="s">
        <v>2274</v>
      </c>
      <c r="C468" s="504" t="s">
        <v>2230</v>
      </c>
      <c r="D468" s="504" t="s">
        <v>2181</v>
      </c>
      <c r="E468" s="505" t="s">
        <v>740</v>
      </c>
      <c r="F468" s="506">
        <v>0.25</v>
      </c>
      <c r="G468" s="506">
        <v>1</v>
      </c>
      <c r="H468" s="507" t="s">
        <v>2245</v>
      </c>
      <c r="I468" s="206"/>
    </row>
    <row r="469" spans="1:9" ht="25.35" customHeight="1">
      <c r="A469" s="484" t="s">
        <v>37</v>
      </c>
      <c r="B469" s="503" t="s">
        <v>2274</v>
      </c>
      <c r="C469" s="504" t="s">
        <v>2230</v>
      </c>
      <c r="D469" s="504" t="s">
        <v>2181</v>
      </c>
      <c r="E469" s="505" t="s">
        <v>38</v>
      </c>
      <c r="F469" s="506">
        <v>1</v>
      </c>
      <c r="G469" s="506">
        <v>1</v>
      </c>
      <c r="H469" s="507" t="s">
        <v>2246</v>
      </c>
      <c r="I469" s="206"/>
    </row>
    <row r="470" spans="1:9" ht="25.35" customHeight="1">
      <c r="A470" s="484" t="s">
        <v>37</v>
      </c>
      <c r="B470" s="503" t="s">
        <v>2274</v>
      </c>
      <c r="C470" s="504" t="s">
        <v>2230</v>
      </c>
      <c r="D470" s="504" t="s">
        <v>2181</v>
      </c>
      <c r="E470" s="505" t="s">
        <v>740</v>
      </c>
      <c r="F470" s="506">
        <v>4.3749999999999997E-2</v>
      </c>
      <c r="G470" s="506">
        <v>1</v>
      </c>
      <c r="H470" s="507" t="s">
        <v>2247</v>
      </c>
      <c r="I470" s="206"/>
    </row>
    <row r="471" spans="1:9" ht="25.35" customHeight="1">
      <c r="A471" s="484" t="s">
        <v>37</v>
      </c>
      <c r="B471" s="503" t="s">
        <v>2274</v>
      </c>
      <c r="C471" s="504" t="s">
        <v>2230</v>
      </c>
      <c r="D471" s="504" t="s">
        <v>2181</v>
      </c>
      <c r="E471" s="505" t="s">
        <v>740</v>
      </c>
      <c r="F471" s="506">
        <v>0</v>
      </c>
      <c r="G471" s="506">
        <v>0</v>
      </c>
      <c r="H471" s="507" t="s">
        <v>2248</v>
      </c>
      <c r="I471" s="206"/>
    </row>
    <row r="472" spans="1:9" ht="25.35" customHeight="1">
      <c r="A472" s="484" t="s">
        <v>37</v>
      </c>
      <c r="B472" s="503" t="s">
        <v>2274</v>
      </c>
      <c r="C472" s="504" t="s">
        <v>2230</v>
      </c>
      <c r="D472" s="504" t="s">
        <v>2181</v>
      </c>
      <c r="E472" s="505" t="s">
        <v>38</v>
      </c>
      <c r="F472" s="506">
        <v>0.5</v>
      </c>
      <c r="G472" s="506">
        <v>0.5</v>
      </c>
      <c r="H472" s="507" t="s">
        <v>2249</v>
      </c>
      <c r="I472" s="206"/>
    </row>
    <row r="473" spans="1:9" ht="25.35" customHeight="1">
      <c r="A473" s="484" t="s">
        <v>37</v>
      </c>
      <c r="B473" s="503" t="s">
        <v>2274</v>
      </c>
      <c r="C473" s="504" t="s">
        <v>2230</v>
      </c>
      <c r="D473" s="504" t="s">
        <v>2181</v>
      </c>
      <c r="E473" s="505" t="s">
        <v>740</v>
      </c>
      <c r="F473" s="506">
        <v>1</v>
      </c>
      <c r="G473" s="506">
        <v>1</v>
      </c>
      <c r="H473" s="507" t="s">
        <v>2250</v>
      </c>
      <c r="I473" s="206"/>
    </row>
    <row r="474" spans="1:9" ht="25.35" customHeight="1">
      <c r="A474" s="484" t="s">
        <v>37</v>
      </c>
      <c r="B474" s="503" t="s">
        <v>2274</v>
      </c>
      <c r="C474" s="504" t="s">
        <v>2230</v>
      </c>
      <c r="D474" s="504" t="s">
        <v>2181</v>
      </c>
      <c r="E474" s="505" t="s">
        <v>740</v>
      </c>
      <c r="F474" s="506">
        <v>0.5</v>
      </c>
      <c r="G474" s="506">
        <v>0.7142857142857143</v>
      </c>
      <c r="H474" s="507" t="s">
        <v>2251</v>
      </c>
      <c r="I474" s="206"/>
    </row>
    <row r="475" spans="1:9" ht="25.35" customHeight="1">
      <c r="A475" s="484" t="s">
        <v>37</v>
      </c>
      <c r="B475" s="503" t="s">
        <v>2274</v>
      </c>
      <c r="C475" s="504" t="s">
        <v>2230</v>
      </c>
      <c r="D475" s="504" t="s">
        <v>2181</v>
      </c>
      <c r="E475" s="505" t="s">
        <v>740</v>
      </c>
      <c r="F475" s="506">
        <v>4.1144901610017888E-2</v>
      </c>
      <c r="G475" s="506">
        <v>0.5</v>
      </c>
      <c r="H475" s="507" t="s">
        <v>2252</v>
      </c>
      <c r="I475" s="206"/>
    </row>
    <row r="476" spans="1:9" ht="35.450000000000003" customHeight="1">
      <c r="A476" s="484" t="s">
        <v>37</v>
      </c>
      <c r="B476" s="503" t="s">
        <v>2274</v>
      </c>
      <c r="C476" s="504" t="s">
        <v>2230</v>
      </c>
      <c r="D476" s="504" t="s">
        <v>2181</v>
      </c>
      <c r="E476" s="496" t="s">
        <v>740</v>
      </c>
      <c r="F476" s="506">
        <v>0.66666666666666663</v>
      </c>
      <c r="G476" s="506">
        <v>1</v>
      </c>
      <c r="H476" s="509" t="s">
        <v>2253</v>
      </c>
      <c r="I476" s="206"/>
    </row>
    <row r="477" spans="1:9" ht="30" customHeight="1">
      <c r="A477" s="484" t="s">
        <v>37</v>
      </c>
      <c r="B477" s="503" t="s">
        <v>2274</v>
      </c>
      <c r="C477" s="504" t="s">
        <v>2230</v>
      </c>
      <c r="D477" s="504" t="s">
        <v>2181</v>
      </c>
      <c r="E477" s="496" t="s">
        <v>740</v>
      </c>
      <c r="F477" s="506">
        <v>0</v>
      </c>
      <c r="G477" s="506">
        <v>0</v>
      </c>
      <c r="H477" s="509" t="s">
        <v>2254</v>
      </c>
      <c r="I477" s="206"/>
    </row>
    <row r="478" spans="1:9" ht="30.6" customHeight="1">
      <c r="A478" s="484" t="s">
        <v>37</v>
      </c>
      <c r="B478" s="503" t="s">
        <v>2274</v>
      </c>
      <c r="C478" s="504" t="s">
        <v>2230</v>
      </c>
      <c r="D478" s="504" t="s">
        <v>2181</v>
      </c>
      <c r="E478" s="496" t="s">
        <v>740</v>
      </c>
      <c r="F478" s="506">
        <v>0</v>
      </c>
      <c r="G478" s="506">
        <v>0</v>
      </c>
      <c r="H478" s="509" t="s">
        <v>2255</v>
      </c>
      <c r="I478" s="207"/>
    </row>
    <row r="479" spans="1:9" ht="25.5">
      <c r="A479" s="484" t="s">
        <v>37</v>
      </c>
      <c r="B479" s="503" t="s">
        <v>2274</v>
      </c>
      <c r="C479" s="504" t="s">
        <v>2230</v>
      </c>
      <c r="D479" s="504" t="s">
        <v>2181</v>
      </c>
      <c r="E479" s="496" t="s">
        <v>740</v>
      </c>
      <c r="F479" s="506">
        <v>0.1111111111111111</v>
      </c>
      <c r="G479" s="506">
        <v>0.2</v>
      </c>
      <c r="H479" s="509" t="s">
        <v>2256</v>
      </c>
      <c r="I479" s="207"/>
    </row>
    <row r="480" spans="1:9">
      <c r="A480" s="484" t="s">
        <v>37</v>
      </c>
      <c r="B480" s="503" t="s">
        <v>2274</v>
      </c>
      <c r="C480" s="504" t="s">
        <v>2230</v>
      </c>
      <c r="D480" s="504" t="s">
        <v>2181</v>
      </c>
      <c r="E480" s="496" t="s">
        <v>740</v>
      </c>
      <c r="F480" s="506">
        <v>0.625</v>
      </c>
      <c r="G480" s="506">
        <v>0.7142857142857143</v>
      </c>
      <c r="H480" s="507" t="s">
        <v>2257</v>
      </c>
      <c r="I480" s="207"/>
    </row>
    <row r="481" spans="1:10">
      <c r="A481" s="484" t="s">
        <v>37</v>
      </c>
      <c r="B481" s="503" t="s">
        <v>2274</v>
      </c>
      <c r="C481" s="504" t="s">
        <v>2230</v>
      </c>
      <c r="D481" s="504" t="s">
        <v>2181</v>
      </c>
      <c r="E481" s="496" t="s">
        <v>38</v>
      </c>
      <c r="F481" s="506">
        <v>0.66666666666666663</v>
      </c>
      <c r="G481" s="506">
        <v>0.66666666666666663</v>
      </c>
      <c r="H481" s="507" t="s">
        <v>2258</v>
      </c>
      <c r="I481" s="207"/>
    </row>
    <row r="482" spans="1:10">
      <c r="A482" s="484" t="s">
        <v>37</v>
      </c>
      <c r="B482" s="503" t="s">
        <v>2274</v>
      </c>
      <c r="C482" s="504" t="s">
        <v>2230</v>
      </c>
      <c r="D482" s="504" t="s">
        <v>2181</v>
      </c>
      <c r="E482" s="496" t="s">
        <v>38</v>
      </c>
      <c r="F482" s="506">
        <v>0</v>
      </c>
      <c r="G482" s="506">
        <v>0</v>
      </c>
      <c r="H482" s="507" t="s">
        <v>2259</v>
      </c>
      <c r="I482" s="207"/>
    </row>
    <row r="483" spans="1:10">
      <c r="A483" s="484" t="s">
        <v>37</v>
      </c>
      <c r="B483" s="503" t="s">
        <v>2274</v>
      </c>
      <c r="C483" s="504" t="s">
        <v>2230</v>
      </c>
      <c r="D483" s="504" t="s">
        <v>2181</v>
      </c>
      <c r="E483" s="496" t="s">
        <v>38</v>
      </c>
      <c r="F483" s="506">
        <v>1</v>
      </c>
      <c r="G483" s="506">
        <v>1</v>
      </c>
      <c r="H483" s="507" t="s">
        <v>2260</v>
      </c>
      <c r="I483" s="207"/>
    </row>
    <row r="484" spans="1:10" ht="25.35" customHeight="1">
      <c r="A484" s="484" t="s">
        <v>37</v>
      </c>
      <c r="B484" s="503" t="s">
        <v>2275</v>
      </c>
      <c r="C484" s="504" t="s">
        <v>2230</v>
      </c>
      <c r="D484" s="504" t="s">
        <v>2181</v>
      </c>
      <c r="E484" s="505" t="s">
        <v>38</v>
      </c>
      <c r="F484" s="506">
        <v>1</v>
      </c>
      <c r="G484" s="506">
        <v>1</v>
      </c>
      <c r="H484" s="510" t="s">
        <v>2276</v>
      </c>
      <c r="I484" s="508"/>
    </row>
    <row r="485" spans="1:10" ht="25.35" customHeight="1">
      <c r="A485" s="484" t="s">
        <v>37</v>
      </c>
      <c r="B485" s="503" t="s">
        <v>2277</v>
      </c>
      <c r="C485" s="504" t="s">
        <v>2230</v>
      </c>
      <c r="D485" s="504" t="s">
        <v>2181</v>
      </c>
      <c r="E485" s="505" t="s">
        <v>38</v>
      </c>
      <c r="F485" s="506">
        <v>1</v>
      </c>
      <c r="G485" s="506">
        <v>1</v>
      </c>
      <c r="H485" s="510" t="s">
        <v>2276</v>
      </c>
      <c r="I485" s="206"/>
    </row>
    <row r="486" spans="1:10" ht="25.35" customHeight="1">
      <c r="A486" s="484" t="s">
        <v>37</v>
      </c>
      <c r="B486" s="503" t="s">
        <v>2278</v>
      </c>
      <c r="C486" s="504" t="s">
        <v>2230</v>
      </c>
      <c r="D486" s="504" t="s">
        <v>2181</v>
      </c>
      <c r="E486" s="505" t="s">
        <v>38</v>
      </c>
      <c r="F486" s="506">
        <v>1</v>
      </c>
      <c r="G486" s="506">
        <v>1</v>
      </c>
      <c r="H486" s="510" t="s">
        <v>2276</v>
      </c>
      <c r="I486" s="206"/>
    </row>
    <row r="487" spans="1:10" ht="25.35" customHeight="1">
      <c r="A487" s="484" t="s">
        <v>37</v>
      </c>
      <c r="B487" s="503" t="s">
        <v>2279</v>
      </c>
      <c r="C487" s="504" t="s">
        <v>2230</v>
      </c>
      <c r="D487" s="504" t="s">
        <v>2181</v>
      </c>
      <c r="E487" s="505" t="s">
        <v>38</v>
      </c>
      <c r="F487" s="506">
        <v>1</v>
      </c>
      <c r="G487" s="506">
        <v>1</v>
      </c>
      <c r="H487" s="510" t="s">
        <v>2276</v>
      </c>
      <c r="I487" s="206"/>
    </row>
    <row r="488" spans="1:10">
      <c r="A488" s="484"/>
      <c r="B488" s="503"/>
      <c r="C488" s="511"/>
      <c r="D488" s="512"/>
      <c r="E488" s="512"/>
      <c r="F488" s="513"/>
      <c r="G488" s="513"/>
      <c r="H488" s="511"/>
      <c r="I488" s="207"/>
    </row>
    <row r="489" spans="1:10" ht="14.25">
      <c r="A489" s="229" t="s">
        <v>368</v>
      </c>
      <c r="B489" s="230"/>
      <c r="C489" s="231"/>
      <c r="D489" s="232"/>
      <c r="E489" s="232"/>
      <c r="F489" s="232"/>
      <c r="G489" s="232"/>
      <c r="H489" s="231"/>
      <c r="I489" s="233"/>
      <c r="J489" s="228"/>
    </row>
    <row r="490" spans="1:10" ht="14.45" customHeight="1">
      <c r="A490" s="230" t="s">
        <v>233</v>
      </c>
      <c r="B490" s="230"/>
      <c r="C490" s="230"/>
      <c r="D490" s="230"/>
      <c r="E490" s="230"/>
      <c r="F490" s="230"/>
      <c r="G490" s="230"/>
      <c r="H490" s="228"/>
      <c r="I490" s="233"/>
      <c r="J490" s="228"/>
    </row>
    <row r="491" spans="1:10" ht="14.25">
      <c r="A491" s="230" t="s">
        <v>239</v>
      </c>
      <c r="B491" s="230"/>
      <c r="C491" s="230"/>
      <c r="D491" s="230"/>
      <c r="E491" s="230"/>
      <c r="F491" s="230"/>
      <c r="G491" s="230"/>
      <c r="H491" s="228"/>
      <c r="I491" s="233"/>
      <c r="J491" s="228"/>
    </row>
    <row r="492" spans="1:10" ht="14.25">
      <c r="A492" s="228"/>
      <c r="B492" s="228"/>
      <c r="C492" s="228"/>
      <c r="D492" s="228"/>
      <c r="E492" s="228"/>
      <c r="F492" s="228"/>
      <c r="G492" s="228"/>
      <c r="H492" s="228"/>
      <c r="I492" s="228"/>
      <c r="J492" s="228"/>
    </row>
  </sheetData>
  <pageMargins left="0.70866141732283472" right="0.70866141732283472" top="0.78740157480314965" bottom="0.78740157480314965" header="0.51181102362204722" footer="0.51181102362204722"/>
  <pageSetup paperSize="9" scale="76" firstPageNumber="0" orientation="landscape" horizontalDpi="300" verticalDpi="300"/>
  <headerFooter alignWithMargins="0"/>
  <extLst>
    <ext xmlns:mx="http://schemas.microsoft.com/office/mac/excel/2008/main" uri="{64002731-A6B0-56B0-2670-7721B7C09600}">
      <mx:PLV Mode="0" OnePage="0" WScale="0"/>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enableFormatConditionsCalculation="0">
    <pageSetUpPr fitToPage="1"/>
  </sheetPr>
  <dimension ref="A1:O14"/>
  <sheetViews>
    <sheetView zoomScale="80" zoomScaleNormal="80" zoomScaleSheetLayoutView="100" zoomScalePageLayoutView="80" workbookViewId="0">
      <selection sqref="A1:XFD1048576"/>
    </sheetView>
  </sheetViews>
  <sheetFormatPr defaultColWidth="11.42578125" defaultRowHeight="12.75"/>
  <cols>
    <col min="1" max="1" width="7.7109375" style="91" customWidth="1"/>
    <col min="2" max="2" width="28.7109375" style="91" customWidth="1"/>
    <col min="3" max="3" width="15.85546875" style="91" customWidth="1"/>
    <col min="4" max="4" width="15.140625" style="91" customWidth="1"/>
    <col min="5" max="6" width="14.7109375" style="91" customWidth="1"/>
    <col min="7" max="7" width="14.85546875" style="91" customWidth="1"/>
    <col min="8" max="8" width="17.7109375" style="91" customWidth="1"/>
    <col min="9" max="10" width="11.42578125" style="91" customWidth="1"/>
    <col min="11" max="11" width="18.85546875" style="91" customWidth="1"/>
    <col min="12" max="12" width="11.42578125" style="91"/>
    <col min="13" max="13" width="12.28515625" style="91" bestFit="1" customWidth="1"/>
    <col min="14" max="16384" width="11.42578125" style="91"/>
  </cols>
  <sheetData>
    <row r="1" spans="1:15" ht="21" customHeight="1" thickBot="1">
      <c r="A1" s="43" t="s">
        <v>158</v>
      </c>
      <c r="B1" s="43"/>
      <c r="C1" s="43"/>
      <c r="D1" s="43"/>
      <c r="E1" s="43"/>
      <c r="F1" s="43"/>
      <c r="I1" s="22"/>
      <c r="J1" s="216" t="s">
        <v>0</v>
      </c>
      <c r="K1" s="259"/>
      <c r="L1" s="248" t="s">
        <v>0</v>
      </c>
      <c r="M1" s="249" t="s">
        <v>425</v>
      </c>
    </row>
    <row r="2" spans="1:15" ht="25.35" customHeight="1" thickBot="1">
      <c r="A2" s="1690" t="s">
        <v>387</v>
      </c>
      <c r="C2" s="1691"/>
      <c r="D2" s="1691"/>
      <c r="E2" s="12"/>
      <c r="F2" s="12"/>
      <c r="G2" s="23"/>
      <c r="H2" s="23"/>
      <c r="I2" s="23"/>
      <c r="J2" s="217" t="s">
        <v>241</v>
      </c>
      <c r="K2" s="260"/>
      <c r="L2" s="258" t="s">
        <v>241</v>
      </c>
      <c r="M2" s="250">
        <v>2014</v>
      </c>
    </row>
    <row r="3" spans="1:15" ht="64.5" thickBot="1">
      <c r="A3" s="129" t="s">
        <v>1</v>
      </c>
      <c r="B3" s="67" t="s">
        <v>253</v>
      </c>
      <c r="C3" s="68" t="s">
        <v>202</v>
      </c>
      <c r="D3" s="68" t="s">
        <v>159</v>
      </c>
      <c r="E3" s="129" t="s">
        <v>153</v>
      </c>
      <c r="F3" s="68" t="s">
        <v>251</v>
      </c>
      <c r="G3" s="68" t="s">
        <v>252</v>
      </c>
      <c r="H3" s="129" t="s">
        <v>249</v>
      </c>
      <c r="I3" s="131" t="s">
        <v>161</v>
      </c>
      <c r="J3" s="215" t="s">
        <v>263</v>
      </c>
      <c r="K3" s="88" t="s">
        <v>155</v>
      </c>
      <c r="L3" s="84" t="s">
        <v>242</v>
      </c>
      <c r="M3" s="198" t="s">
        <v>292</v>
      </c>
    </row>
    <row r="4" spans="1:15" ht="13.35" customHeight="1">
      <c r="A4" s="484" t="s">
        <v>37</v>
      </c>
      <c r="B4" s="516" t="s">
        <v>2280</v>
      </c>
      <c r="C4" s="511" t="s">
        <v>2230</v>
      </c>
      <c r="D4" s="1692">
        <v>356</v>
      </c>
      <c r="E4" s="1693">
        <v>358</v>
      </c>
      <c r="F4" s="1694">
        <v>120</v>
      </c>
      <c r="G4" s="1695">
        <f>+(F4/E4)</f>
        <v>0.33519553072625696</v>
      </c>
      <c r="H4" s="1696" t="s">
        <v>740</v>
      </c>
      <c r="I4" s="497">
        <v>75</v>
      </c>
      <c r="J4" s="517">
        <f>I4/E4</f>
        <v>0.20949720670391062</v>
      </c>
      <c r="K4" s="517">
        <f>I4/F4</f>
        <v>0.625</v>
      </c>
      <c r="L4" s="437" t="s">
        <v>2281</v>
      </c>
      <c r="M4" s="432"/>
      <c r="O4" s="1697"/>
    </row>
    <row r="5" spans="1:15" ht="13.35" customHeight="1">
      <c r="A5" s="484" t="s">
        <v>37</v>
      </c>
      <c r="B5" s="516" t="s">
        <v>2282</v>
      </c>
      <c r="C5" s="511" t="s">
        <v>2230</v>
      </c>
      <c r="D5" s="1692">
        <v>203</v>
      </c>
      <c r="E5" s="1693">
        <v>229</v>
      </c>
      <c r="F5" s="1694">
        <v>117</v>
      </c>
      <c r="G5" s="1695">
        <f t="shared" ref="G5:G7" si="0">+(F5/E5)</f>
        <v>0.51091703056768556</v>
      </c>
      <c r="H5" s="1696" t="s">
        <v>740</v>
      </c>
      <c r="I5" s="497">
        <v>93</v>
      </c>
      <c r="J5" s="517">
        <f t="shared" ref="J5:J7" si="1">I5/E5</f>
        <v>0.40611353711790393</v>
      </c>
      <c r="K5" s="517">
        <f t="shared" ref="K5:K7" si="2">I5/F5</f>
        <v>0.79487179487179482</v>
      </c>
      <c r="L5" s="437" t="s">
        <v>2281</v>
      </c>
      <c r="M5" s="184"/>
      <c r="O5" s="1697"/>
    </row>
    <row r="6" spans="1:15" ht="13.35" customHeight="1">
      <c r="A6" s="484" t="s">
        <v>37</v>
      </c>
      <c r="B6" s="516" t="s">
        <v>2283</v>
      </c>
      <c r="C6" s="511" t="s">
        <v>2230</v>
      </c>
      <c r="D6" s="1692">
        <v>72</v>
      </c>
      <c r="E6" s="1693">
        <v>70</v>
      </c>
      <c r="F6" s="1694">
        <v>70</v>
      </c>
      <c r="G6" s="1695">
        <f t="shared" si="0"/>
        <v>1</v>
      </c>
      <c r="H6" s="1696" t="s">
        <v>38</v>
      </c>
      <c r="I6" s="497">
        <v>67</v>
      </c>
      <c r="J6" s="517">
        <f t="shared" si="1"/>
        <v>0.95714285714285718</v>
      </c>
      <c r="K6" s="517">
        <f t="shared" si="2"/>
        <v>0.95714285714285718</v>
      </c>
      <c r="L6" s="437" t="s">
        <v>2281</v>
      </c>
      <c r="M6" s="184"/>
      <c r="O6" s="1697"/>
    </row>
    <row r="7" spans="1:15" ht="13.35" customHeight="1">
      <c r="A7" s="484" t="s">
        <v>37</v>
      </c>
      <c r="B7" s="516" t="s">
        <v>2284</v>
      </c>
      <c r="C7" s="511" t="s">
        <v>2230</v>
      </c>
      <c r="D7" s="1692">
        <v>9</v>
      </c>
      <c r="E7" s="1693">
        <v>9</v>
      </c>
      <c r="F7" s="1694">
        <v>9</v>
      </c>
      <c r="G7" s="1695">
        <f t="shared" si="0"/>
        <v>1</v>
      </c>
      <c r="H7" s="1696" t="s">
        <v>38</v>
      </c>
      <c r="I7" s="497">
        <v>8</v>
      </c>
      <c r="J7" s="517">
        <f t="shared" si="1"/>
        <v>0.88888888888888884</v>
      </c>
      <c r="K7" s="517">
        <f t="shared" si="2"/>
        <v>0.88888888888888884</v>
      </c>
      <c r="L7" s="437" t="s">
        <v>2281</v>
      </c>
      <c r="M7" s="184"/>
      <c r="O7" s="1697"/>
    </row>
    <row r="8" spans="1:15">
      <c r="A8" s="243"/>
      <c r="B8" s="209"/>
      <c r="C8" s="209"/>
      <c r="D8" s="210"/>
      <c r="E8" s="210"/>
      <c r="F8" s="210"/>
      <c r="G8" s="211"/>
      <c r="H8" s="212"/>
      <c r="I8" s="202"/>
      <c r="J8" s="214"/>
      <c r="K8" s="214"/>
      <c r="L8" s="213"/>
      <c r="M8" s="1698"/>
    </row>
    <row r="9" spans="1:15" ht="14.25">
      <c r="A9" s="229" t="s">
        <v>368</v>
      </c>
      <c r="B9" s="234"/>
      <c r="C9" s="234"/>
      <c r="D9" s="235"/>
      <c r="E9" s="235"/>
      <c r="F9" s="235"/>
      <c r="G9" s="236"/>
      <c r="H9" s="208"/>
      <c r="I9" s="46"/>
      <c r="J9" s="201"/>
      <c r="K9" s="201"/>
      <c r="L9" s="46"/>
      <c r="M9" s="46"/>
    </row>
    <row r="10" spans="1:15" ht="13.35" customHeight="1">
      <c r="A10" s="1825" t="s">
        <v>254</v>
      </c>
      <c r="B10" s="1825"/>
      <c r="C10" s="1825"/>
      <c r="D10" s="1825"/>
      <c r="E10" s="1825"/>
      <c r="F10" s="1825"/>
      <c r="G10" s="1825"/>
      <c r="H10" s="22"/>
      <c r="I10" s="46"/>
      <c r="J10" s="201"/>
      <c r="K10" s="201"/>
      <c r="L10" s="46"/>
      <c r="M10" s="46"/>
    </row>
    <row r="11" spans="1:15" ht="14.25">
      <c r="A11" s="237" t="s">
        <v>231</v>
      </c>
      <c r="B11" s="229"/>
      <c r="C11" s="229"/>
      <c r="D11" s="229"/>
      <c r="E11" s="229"/>
      <c r="F11" s="229"/>
      <c r="G11" s="229"/>
      <c r="H11" s="22"/>
      <c r="I11" s="46"/>
      <c r="J11" s="201"/>
      <c r="K11" s="201"/>
      <c r="L11" s="46"/>
      <c r="M11" s="46"/>
    </row>
    <row r="12" spans="1:15" ht="15" customHeight="1">
      <c r="A12" s="237" t="s">
        <v>250</v>
      </c>
      <c r="B12" s="229"/>
      <c r="C12" s="237"/>
      <c r="D12" s="237"/>
      <c r="E12" s="237"/>
      <c r="F12" s="237"/>
      <c r="G12" s="237"/>
      <c r="H12" s="1699"/>
      <c r="I12" s="1699"/>
      <c r="J12" s="201"/>
      <c r="K12" s="201"/>
      <c r="L12" s="46"/>
      <c r="M12" s="46"/>
    </row>
    <row r="13" spans="1:15" ht="99" customHeight="1">
      <c r="A13" s="22"/>
      <c r="B13" s="22"/>
      <c r="C13" s="22"/>
      <c r="D13" s="22"/>
      <c r="E13" s="22"/>
      <c r="F13" s="22"/>
      <c r="G13" s="192"/>
      <c r="H13" s="46"/>
      <c r="I13" s="46"/>
      <c r="J13" s="192"/>
      <c r="K13" s="22"/>
      <c r="L13" s="22"/>
      <c r="M13" s="46"/>
    </row>
    <row r="14" spans="1:15">
      <c r="M14" s="46"/>
    </row>
  </sheetData>
  <mergeCells count="1">
    <mergeCell ref="A10:G10"/>
  </mergeCells>
  <pageMargins left="0.70866141732283472" right="0.70866141732283472" top="0.78740157480314965" bottom="0.78740157480314965" header="0.51181102362204722" footer="0.51181102362204722"/>
  <pageSetup paperSize="9" scale="78" firstPageNumber="0" orientation="landscape" horizontalDpi="300" verticalDpi="300"/>
  <headerFooter alignWithMargins="0"/>
  <extLst>
    <ext xmlns:mx="http://schemas.microsoft.com/office/mac/excel/2008/main" uri="{64002731-A6B0-56B0-2670-7721B7C09600}">
      <mx:PLV Mode="0" OnePage="0" WScale="0"/>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enableFormatConditionsCalculation="0">
    <pageSetUpPr fitToPage="1"/>
  </sheetPr>
  <dimension ref="A1:I75"/>
  <sheetViews>
    <sheetView topLeftCell="A13" zoomScaleSheetLayoutView="100" workbookViewId="0">
      <selection activeCell="A13" sqref="A1:XFD1048576"/>
    </sheetView>
  </sheetViews>
  <sheetFormatPr defaultColWidth="11.42578125" defaultRowHeight="12.75"/>
  <cols>
    <col min="1" max="1" width="7" style="112" customWidth="1"/>
    <col min="2" max="2" width="24.28515625" style="128" customWidth="1"/>
    <col min="3" max="3" width="12.85546875" style="112" customWidth="1"/>
    <col min="4" max="4" width="20" style="112" customWidth="1"/>
    <col min="5" max="7" width="19.7109375" style="112" customWidth="1"/>
    <col min="8" max="8" width="24" style="112" customWidth="1"/>
    <col min="9" max="16384" width="11.42578125" style="112"/>
  </cols>
  <sheetData>
    <row r="1" spans="1:9" ht="18.600000000000001" customHeight="1" thickBot="1">
      <c r="A1" s="132" t="s">
        <v>163</v>
      </c>
      <c r="B1" s="132"/>
      <c r="C1" s="132"/>
      <c r="D1" s="132"/>
      <c r="E1" s="132"/>
      <c r="F1" s="132"/>
      <c r="G1" s="132"/>
      <c r="H1" s="248" t="s">
        <v>0</v>
      </c>
      <c r="I1" s="249" t="s">
        <v>425</v>
      </c>
    </row>
    <row r="2" spans="1:9" ht="18.600000000000001" customHeight="1" thickBot="1">
      <c r="A2" s="133"/>
      <c r="B2" s="133"/>
      <c r="C2" s="133"/>
      <c r="D2" s="133"/>
      <c r="E2" s="133"/>
      <c r="F2" s="133"/>
      <c r="G2" s="133"/>
      <c r="H2" s="258" t="s">
        <v>241</v>
      </c>
      <c r="I2" s="250">
        <v>2014</v>
      </c>
    </row>
    <row r="3" spans="1:9" ht="45.6" customHeight="1" thickBot="1">
      <c r="A3" s="134" t="s">
        <v>1</v>
      </c>
      <c r="B3" s="137" t="s">
        <v>164</v>
      </c>
      <c r="C3" s="134" t="s">
        <v>202</v>
      </c>
      <c r="D3" s="134" t="s">
        <v>49</v>
      </c>
      <c r="E3" s="134" t="s">
        <v>203</v>
      </c>
      <c r="F3" s="1622" t="s">
        <v>212</v>
      </c>
      <c r="G3" s="1622" t="s">
        <v>204</v>
      </c>
      <c r="H3" s="134" t="s">
        <v>232</v>
      </c>
      <c r="I3" s="198" t="s">
        <v>292</v>
      </c>
    </row>
    <row r="4" spans="1:9">
      <c r="A4" s="1540" t="s">
        <v>37</v>
      </c>
      <c r="B4" s="518" t="s">
        <v>2285</v>
      </c>
      <c r="C4" s="519" t="s">
        <v>2230</v>
      </c>
      <c r="D4" s="518" t="s">
        <v>2286</v>
      </c>
      <c r="E4" s="496" t="s">
        <v>740</v>
      </c>
      <c r="F4" s="1621">
        <v>0.20949720670391062</v>
      </c>
      <c r="G4" s="1680">
        <v>62.5</v>
      </c>
      <c r="H4" s="496" t="s">
        <v>2280</v>
      </c>
      <c r="I4" s="1548"/>
    </row>
    <row r="5" spans="1:9" ht="26.25" customHeight="1">
      <c r="A5" s="1540" t="s">
        <v>37</v>
      </c>
      <c r="B5" s="518" t="s">
        <v>2287</v>
      </c>
      <c r="C5" s="519" t="s">
        <v>2230</v>
      </c>
      <c r="D5" s="518" t="s">
        <v>2286</v>
      </c>
      <c r="E5" s="496" t="s">
        <v>740</v>
      </c>
      <c r="F5" s="506">
        <v>0.20949720670391062</v>
      </c>
      <c r="G5" s="1681">
        <v>62.5</v>
      </c>
      <c r="H5" s="496" t="s">
        <v>2280</v>
      </c>
      <c r="I5" s="1682"/>
    </row>
    <row r="6" spans="1:9" ht="13.35" customHeight="1">
      <c r="A6" s="1540" t="s">
        <v>37</v>
      </c>
      <c r="B6" s="518" t="s">
        <v>2288</v>
      </c>
      <c r="C6" s="519" t="s">
        <v>2230</v>
      </c>
      <c r="D6" s="518" t="s">
        <v>2286</v>
      </c>
      <c r="E6" s="496" t="s">
        <v>740</v>
      </c>
      <c r="F6" s="506">
        <v>0.20949720670391062</v>
      </c>
      <c r="G6" s="1681">
        <v>62.5</v>
      </c>
      <c r="H6" s="496" t="s">
        <v>2280</v>
      </c>
      <c r="I6" s="1682"/>
    </row>
    <row r="7" spans="1:9" ht="13.35" customHeight="1">
      <c r="A7" s="1540" t="s">
        <v>37</v>
      </c>
      <c r="B7" s="518" t="s">
        <v>2289</v>
      </c>
      <c r="C7" s="519" t="s">
        <v>2230</v>
      </c>
      <c r="D7" s="518" t="s">
        <v>2286</v>
      </c>
      <c r="E7" s="496" t="s">
        <v>740</v>
      </c>
      <c r="F7" s="506">
        <v>0.20949720670391062</v>
      </c>
      <c r="G7" s="1681">
        <v>62.5</v>
      </c>
      <c r="H7" s="496" t="s">
        <v>2280</v>
      </c>
      <c r="I7" s="1682"/>
    </row>
    <row r="8" spans="1:9" ht="13.35" customHeight="1">
      <c r="A8" s="1540" t="s">
        <v>37</v>
      </c>
      <c r="B8" s="518" t="s">
        <v>2290</v>
      </c>
      <c r="C8" s="519" t="s">
        <v>2230</v>
      </c>
      <c r="D8" s="518" t="s">
        <v>2286</v>
      </c>
      <c r="E8" s="496" t="s">
        <v>740</v>
      </c>
      <c r="F8" s="506">
        <v>0.20949720670391062</v>
      </c>
      <c r="G8" s="1681">
        <v>62.5</v>
      </c>
      <c r="H8" s="496" t="s">
        <v>2280</v>
      </c>
      <c r="I8" s="1682"/>
    </row>
    <row r="9" spans="1:9" ht="13.35" customHeight="1">
      <c r="A9" s="1540" t="s">
        <v>37</v>
      </c>
      <c r="B9" s="518" t="s">
        <v>2291</v>
      </c>
      <c r="C9" s="519" t="s">
        <v>2230</v>
      </c>
      <c r="D9" s="518" t="s">
        <v>2286</v>
      </c>
      <c r="E9" s="496" t="s">
        <v>740</v>
      </c>
      <c r="F9" s="506">
        <v>0.20949720670391062</v>
      </c>
      <c r="G9" s="1681">
        <v>62.5</v>
      </c>
      <c r="H9" s="496" t="s">
        <v>2280</v>
      </c>
      <c r="I9" s="1682"/>
    </row>
    <row r="10" spans="1:9" ht="13.35" customHeight="1">
      <c r="A10" s="1540" t="s">
        <v>37</v>
      </c>
      <c r="B10" s="518" t="s">
        <v>2292</v>
      </c>
      <c r="C10" s="519" t="s">
        <v>2230</v>
      </c>
      <c r="D10" s="518" t="s">
        <v>2286</v>
      </c>
      <c r="E10" s="496" t="s">
        <v>740</v>
      </c>
      <c r="F10" s="506">
        <v>0.20949720670391062</v>
      </c>
      <c r="G10" s="1681">
        <v>62.5</v>
      </c>
      <c r="H10" s="496" t="s">
        <v>2280</v>
      </c>
      <c r="I10" s="1682"/>
    </row>
    <row r="11" spans="1:9" ht="13.35" customHeight="1">
      <c r="A11" s="1540" t="s">
        <v>37</v>
      </c>
      <c r="B11" s="518" t="s">
        <v>2293</v>
      </c>
      <c r="C11" s="519" t="s">
        <v>2230</v>
      </c>
      <c r="D11" s="518" t="s">
        <v>2286</v>
      </c>
      <c r="E11" s="496" t="s">
        <v>740</v>
      </c>
      <c r="F11" s="506">
        <v>0.20949720670391062</v>
      </c>
      <c r="G11" s="1681">
        <v>62.5</v>
      </c>
      <c r="H11" s="496" t="s">
        <v>2280</v>
      </c>
      <c r="I11" s="1682"/>
    </row>
    <row r="12" spans="1:9" ht="13.35" customHeight="1">
      <c r="A12" s="1540" t="s">
        <v>37</v>
      </c>
      <c r="B12" s="518" t="s">
        <v>2294</v>
      </c>
      <c r="C12" s="519" t="s">
        <v>2230</v>
      </c>
      <c r="D12" s="518"/>
      <c r="E12" s="496"/>
      <c r="F12" s="506"/>
      <c r="G12" s="1681"/>
      <c r="H12" s="496" t="s">
        <v>2280</v>
      </c>
      <c r="I12" s="1682"/>
    </row>
    <row r="13" spans="1:9" ht="13.35" customHeight="1">
      <c r="A13" s="1540" t="s">
        <v>37</v>
      </c>
      <c r="B13" s="518" t="s">
        <v>2295</v>
      </c>
      <c r="C13" s="519" t="s">
        <v>2230</v>
      </c>
      <c r="D13" s="518" t="s">
        <v>2286</v>
      </c>
      <c r="E13" s="496" t="s">
        <v>740</v>
      </c>
      <c r="F13" s="506">
        <v>0.20949720670391062</v>
      </c>
      <c r="G13" s="1681">
        <v>62.5</v>
      </c>
      <c r="H13" s="496" t="s">
        <v>2280</v>
      </c>
      <c r="I13" s="1682"/>
    </row>
    <row r="14" spans="1:9" ht="13.35" customHeight="1">
      <c r="A14" s="1540" t="s">
        <v>37</v>
      </c>
      <c r="B14" s="518" t="s">
        <v>2296</v>
      </c>
      <c r="C14" s="519" t="s">
        <v>2230</v>
      </c>
      <c r="D14" s="518" t="s">
        <v>2286</v>
      </c>
      <c r="E14" s="496" t="s">
        <v>740</v>
      </c>
      <c r="F14" s="506">
        <v>0.20949720670391062</v>
      </c>
      <c r="G14" s="1681">
        <v>62.5</v>
      </c>
      <c r="H14" s="496" t="s">
        <v>2280</v>
      </c>
      <c r="I14" s="1682"/>
    </row>
    <row r="15" spans="1:9" ht="13.35" customHeight="1">
      <c r="A15" s="1540" t="s">
        <v>37</v>
      </c>
      <c r="B15" s="518" t="s">
        <v>2297</v>
      </c>
      <c r="C15" s="519" t="s">
        <v>2230</v>
      </c>
      <c r="D15" s="518"/>
      <c r="E15" s="496"/>
      <c r="F15" s="506"/>
      <c r="G15" s="1681"/>
      <c r="H15" s="496" t="s">
        <v>2280</v>
      </c>
      <c r="I15" s="1682"/>
    </row>
    <row r="16" spans="1:9" ht="13.35" customHeight="1">
      <c r="A16" s="1540" t="s">
        <v>37</v>
      </c>
      <c r="B16" s="518" t="s">
        <v>2298</v>
      </c>
      <c r="C16" s="519" t="s">
        <v>2230</v>
      </c>
      <c r="D16" s="518" t="s">
        <v>2286</v>
      </c>
      <c r="E16" s="496" t="s">
        <v>740</v>
      </c>
      <c r="F16" s="506">
        <v>0.20949720670391062</v>
      </c>
      <c r="G16" s="1681">
        <v>62.5</v>
      </c>
      <c r="H16" s="496" t="s">
        <v>2280</v>
      </c>
      <c r="I16" s="1682"/>
    </row>
    <row r="17" spans="1:9" ht="13.35" customHeight="1">
      <c r="A17" s="1540" t="s">
        <v>37</v>
      </c>
      <c r="B17" s="518" t="s">
        <v>2299</v>
      </c>
      <c r="C17" s="519" t="s">
        <v>2230</v>
      </c>
      <c r="D17" s="518"/>
      <c r="E17" s="496"/>
      <c r="F17" s="506"/>
      <c r="G17" s="1681"/>
      <c r="H17" s="496" t="s">
        <v>2280</v>
      </c>
      <c r="I17" s="1682"/>
    </row>
    <row r="18" spans="1:9" ht="13.35" customHeight="1">
      <c r="A18" s="1540" t="s">
        <v>37</v>
      </c>
      <c r="B18" s="518" t="s">
        <v>2300</v>
      </c>
      <c r="C18" s="519" t="s">
        <v>2230</v>
      </c>
      <c r="D18" s="518" t="s">
        <v>2286</v>
      </c>
      <c r="E18" s="496" t="s">
        <v>740</v>
      </c>
      <c r="F18" s="506">
        <v>0.20949720670391062</v>
      </c>
      <c r="G18" s="1681">
        <v>62.5</v>
      </c>
      <c r="H18" s="496" t="s">
        <v>2280</v>
      </c>
      <c r="I18" s="1682"/>
    </row>
    <row r="19" spans="1:9" ht="13.35" customHeight="1">
      <c r="A19" s="1540" t="s">
        <v>37</v>
      </c>
      <c r="B19" s="518" t="s">
        <v>2301</v>
      </c>
      <c r="C19" s="519" t="s">
        <v>2230</v>
      </c>
      <c r="D19" s="518" t="s">
        <v>2286</v>
      </c>
      <c r="E19" s="496" t="s">
        <v>740</v>
      </c>
      <c r="F19" s="506">
        <v>0.20949720670391062</v>
      </c>
      <c r="G19" s="1681">
        <v>62.5</v>
      </c>
      <c r="H19" s="496" t="s">
        <v>2280</v>
      </c>
      <c r="I19" s="1682"/>
    </row>
    <row r="20" spans="1:9" ht="13.35" customHeight="1">
      <c r="A20" s="1540" t="s">
        <v>37</v>
      </c>
      <c r="B20" s="518" t="s">
        <v>2302</v>
      </c>
      <c r="C20" s="519" t="s">
        <v>2230</v>
      </c>
      <c r="D20" s="518" t="s">
        <v>2286</v>
      </c>
      <c r="E20" s="496" t="s">
        <v>740</v>
      </c>
      <c r="F20" s="506">
        <v>0.20949720670391062</v>
      </c>
      <c r="G20" s="1681">
        <v>62.5</v>
      </c>
      <c r="H20" s="496" t="s">
        <v>2280</v>
      </c>
      <c r="I20" s="1682"/>
    </row>
    <row r="21" spans="1:9" ht="13.35" customHeight="1">
      <c r="A21" s="1540" t="s">
        <v>37</v>
      </c>
      <c r="B21" s="518" t="s">
        <v>2285</v>
      </c>
      <c r="C21" s="519" t="s">
        <v>2230</v>
      </c>
      <c r="D21" s="518" t="s">
        <v>2286</v>
      </c>
      <c r="E21" s="496" t="s">
        <v>740</v>
      </c>
      <c r="F21" s="506">
        <v>0.40611353711790393</v>
      </c>
      <c r="G21" s="1681">
        <v>79.487179487179489</v>
      </c>
      <c r="H21" s="496" t="s">
        <v>2282</v>
      </c>
      <c r="I21" s="1682"/>
    </row>
    <row r="22" spans="1:9" ht="13.35" customHeight="1">
      <c r="A22" s="1540" t="s">
        <v>37</v>
      </c>
      <c r="B22" s="518" t="s">
        <v>2287</v>
      </c>
      <c r="C22" s="519" t="s">
        <v>2230</v>
      </c>
      <c r="D22" s="518" t="s">
        <v>2286</v>
      </c>
      <c r="E22" s="496" t="s">
        <v>740</v>
      </c>
      <c r="F22" s="506">
        <v>0.40611353711790393</v>
      </c>
      <c r="G22" s="1681">
        <v>79.487179487179489</v>
      </c>
      <c r="H22" s="496" t="s">
        <v>2282</v>
      </c>
      <c r="I22" s="1682"/>
    </row>
    <row r="23" spans="1:9" ht="13.35" customHeight="1">
      <c r="A23" s="1540" t="s">
        <v>37</v>
      </c>
      <c r="B23" s="518" t="s">
        <v>2288</v>
      </c>
      <c r="C23" s="519" t="s">
        <v>2230</v>
      </c>
      <c r="D23" s="518" t="s">
        <v>2286</v>
      </c>
      <c r="E23" s="496" t="s">
        <v>740</v>
      </c>
      <c r="F23" s="506">
        <v>0.40611353711790393</v>
      </c>
      <c r="G23" s="1681">
        <v>79.487179487179489</v>
      </c>
      <c r="H23" s="496" t="s">
        <v>2282</v>
      </c>
      <c r="I23" s="1682"/>
    </row>
    <row r="24" spans="1:9" ht="13.35" customHeight="1">
      <c r="A24" s="1540" t="s">
        <v>37</v>
      </c>
      <c r="B24" s="518" t="s">
        <v>2289</v>
      </c>
      <c r="C24" s="519" t="s">
        <v>2230</v>
      </c>
      <c r="D24" s="518" t="s">
        <v>2286</v>
      </c>
      <c r="E24" s="496" t="s">
        <v>740</v>
      </c>
      <c r="F24" s="506">
        <v>0.40611353711790393</v>
      </c>
      <c r="G24" s="1681">
        <v>79.487179487179489</v>
      </c>
      <c r="H24" s="496" t="s">
        <v>2282</v>
      </c>
      <c r="I24" s="1682"/>
    </row>
    <row r="25" spans="1:9" ht="13.35" customHeight="1">
      <c r="A25" s="1540" t="s">
        <v>37</v>
      </c>
      <c r="B25" s="518" t="s">
        <v>2290</v>
      </c>
      <c r="C25" s="519" t="s">
        <v>2230</v>
      </c>
      <c r="D25" s="518" t="s">
        <v>2286</v>
      </c>
      <c r="E25" s="496" t="s">
        <v>740</v>
      </c>
      <c r="F25" s="506">
        <v>0.40611353711790393</v>
      </c>
      <c r="G25" s="1681">
        <v>79.487179487179489</v>
      </c>
      <c r="H25" s="496" t="s">
        <v>2282</v>
      </c>
      <c r="I25" s="1682"/>
    </row>
    <row r="26" spans="1:9" ht="13.35" customHeight="1">
      <c r="A26" s="1540" t="s">
        <v>37</v>
      </c>
      <c r="B26" s="518" t="s">
        <v>2291</v>
      </c>
      <c r="C26" s="519" t="s">
        <v>2230</v>
      </c>
      <c r="D26" s="518" t="s">
        <v>2286</v>
      </c>
      <c r="E26" s="496" t="s">
        <v>740</v>
      </c>
      <c r="F26" s="506">
        <v>0.40611353711790393</v>
      </c>
      <c r="G26" s="1681">
        <v>79.487179487179489</v>
      </c>
      <c r="H26" s="496" t="s">
        <v>2282</v>
      </c>
      <c r="I26" s="1682"/>
    </row>
    <row r="27" spans="1:9" ht="13.35" customHeight="1">
      <c r="A27" s="1540" t="s">
        <v>37</v>
      </c>
      <c r="B27" s="518" t="s">
        <v>2292</v>
      </c>
      <c r="C27" s="519" t="s">
        <v>2230</v>
      </c>
      <c r="D27" s="518" t="s">
        <v>2286</v>
      </c>
      <c r="E27" s="496" t="s">
        <v>740</v>
      </c>
      <c r="F27" s="506">
        <v>0.40611353711790393</v>
      </c>
      <c r="G27" s="1681">
        <v>79.487179487179489</v>
      </c>
      <c r="H27" s="496" t="s">
        <v>2282</v>
      </c>
      <c r="I27" s="1682"/>
    </row>
    <row r="28" spans="1:9" ht="13.35" customHeight="1">
      <c r="A28" s="1540" t="s">
        <v>37</v>
      </c>
      <c r="B28" s="518" t="s">
        <v>2293</v>
      </c>
      <c r="C28" s="519" t="s">
        <v>2230</v>
      </c>
      <c r="D28" s="518" t="s">
        <v>2286</v>
      </c>
      <c r="E28" s="496" t="s">
        <v>740</v>
      </c>
      <c r="F28" s="506">
        <v>0.40611353711790393</v>
      </c>
      <c r="G28" s="1681">
        <v>79.487179487179489</v>
      </c>
      <c r="H28" s="496" t="s">
        <v>2282</v>
      </c>
      <c r="I28" s="1682"/>
    </row>
    <row r="29" spans="1:9" ht="13.35" customHeight="1">
      <c r="A29" s="1540" t="s">
        <v>37</v>
      </c>
      <c r="B29" s="518" t="s">
        <v>2294</v>
      </c>
      <c r="C29" s="519" t="s">
        <v>2230</v>
      </c>
      <c r="D29" s="518"/>
      <c r="E29" s="496"/>
      <c r="F29" s="506"/>
      <c r="G29" s="1681"/>
      <c r="H29" s="496" t="s">
        <v>2282</v>
      </c>
      <c r="I29" s="1682"/>
    </row>
    <row r="30" spans="1:9" ht="13.35" customHeight="1">
      <c r="A30" s="1540" t="s">
        <v>37</v>
      </c>
      <c r="B30" s="518" t="s">
        <v>2295</v>
      </c>
      <c r="C30" s="519" t="s">
        <v>2230</v>
      </c>
      <c r="D30" s="518" t="s">
        <v>2286</v>
      </c>
      <c r="E30" s="496" t="s">
        <v>740</v>
      </c>
      <c r="F30" s="506">
        <v>0.40611353711790393</v>
      </c>
      <c r="G30" s="1681">
        <v>79.487179487179489</v>
      </c>
      <c r="H30" s="496" t="s">
        <v>2282</v>
      </c>
      <c r="I30" s="1682"/>
    </row>
    <row r="31" spans="1:9" ht="13.35" customHeight="1">
      <c r="A31" s="1540" t="s">
        <v>37</v>
      </c>
      <c r="B31" s="518" t="s">
        <v>2296</v>
      </c>
      <c r="C31" s="519" t="s">
        <v>2230</v>
      </c>
      <c r="D31" s="518" t="s">
        <v>2286</v>
      </c>
      <c r="E31" s="496" t="s">
        <v>740</v>
      </c>
      <c r="F31" s="506">
        <v>0.40611353711790393</v>
      </c>
      <c r="G31" s="1681">
        <v>79.487179487179489</v>
      </c>
      <c r="H31" s="496" t="s">
        <v>2282</v>
      </c>
      <c r="I31" s="1682"/>
    </row>
    <row r="32" spans="1:9" ht="13.35" customHeight="1">
      <c r="A32" s="1540" t="s">
        <v>37</v>
      </c>
      <c r="B32" s="518" t="s">
        <v>2297</v>
      </c>
      <c r="C32" s="519" t="s">
        <v>2230</v>
      </c>
      <c r="D32" s="518"/>
      <c r="E32" s="496"/>
      <c r="F32" s="506"/>
      <c r="G32" s="1681"/>
      <c r="H32" s="496" t="s">
        <v>2282</v>
      </c>
      <c r="I32" s="1682"/>
    </row>
    <row r="33" spans="1:9" ht="13.35" customHeight="1">
      <c r="A33" s="1540" t="s">
        <v>37</v>
      </c>
      <c r="B33" s="518" t="s">
        <v>2298</v>
      </c>
      <c r="C33" s="519" t="s">
        <v>2230</v>
      </c>
      <c r="D33" s="518" t="s">
        <v>2286</v>
      </c>
      <c r="E33" s="496" t="s">
        <v>740</v>
      </c>
      <c r="F33" s="506">
        <v>0.40611353711790393</v>
      </c>
      <c r="G33" s="1681">
        <v>79.487179487179489</v>
      </c>
      <c r="H33" s="496" t="s">
        <v>2282</v>
      </c>
      <c r="I33" s="1682"/>
    </row>
    <row r="34" spans="1:9" ht="13.35" customHeight="1">
      <c r="A34" s="1540" t="s">
        <v>37</v>
      </c>
      <c r="B34" s="518" t="s">
        <v>2299</v>
      </c>
      <c r="C34" s="519" t="s">
        <v>2230</v>
      </c>
      <c r="D34" s="518"/>
      <c r="E34" s="496"/>
      <c r="F34" s="506"/>
      <c r="G34" s="1681"/>
      <c r="H34" s="496" t="s">
        <v>2282</v>
      </c>
      <c r="I34" s="1682"/>
    </row>
    <row r="35" spans="1:9" ht="13.35" customHeight="1">
      <c r="A35" s="1540" t="s">
        <v>37</v>
      </c>
      <c r="B35" s="518" t="s">
        <v>2300</v>
      </c>
      <c r="C35" s="519" t="s">
        <v>2230</v>
      </c>
      <c r="D35" s="518" t="s">
        <v>2286</v>
      </c>
      <c r="E35" s="496" t="s">
        <v>740</v>
      </c>
      <c r="F35" s="506">
        <v>0.40611353711790393</v>
      </c>
      <c r="G35" s="1681">
        <v>79.487179487179489</v>
      </c>
      <c r="H35" s="496" t="s">
        <v>2282</v>
      </c>
      <c r="I35" s="1682"/>
    </row>
    <row r="36" spans="1:9" ht="13.35" customHeight="1">
      <c r="A36" s="1540" t="s">
        <v>37</v>
      </c>
      <c r="B36" s="518" t="s">
        <v>2301</v>
      </c>
      <c r="C36" s="519" t="s">
        <v>2230</v>
      </c>
      <c r="D36" s="518" t="s">
        <v>2286</v>
      </c>
      <c r="E36" s="496" t="s">
        <v>740</v>
      </c>
      <c r="F36" s="506">
        <v>0.40611353711790393</v>
      </c>
      <c r="G36" s="1681">
        <v>79.487179487179489</v>
      </c>
      <c r="H36" s="496" t="s">
        <v>2282</v>
      </c>
      <c r="I36" s="1682"/>
    </row>
    <row r="37" spans="1:9" ht="13.35" customHeight="1">
      <c r="A37" s="1540" t="s">
        <v>37</v>
      </c>
      <c r="B37" s="518" t="s">
        <v>2302</v>
      </c>
      <c r="C37" s="519" t="s">
        <v>2230</v>
      </c>
      <c r="D37" s="518" t="s">
        <v>2286</v>
      </c>
      <c r="E37" s="496" t="s">
        <v>740</v>
      </c>
      <c r="F37" s="506">
        <v>0.40611353711790393</v>
      </c>
      <c r="G37" s="1681">
        <v>79.487179487179489</v>
      </c>
      <c r="H37" s="496" t="s">
        <v>2282</v>
      </c>
      <c r="I37" s="1682"/>
    </row>
    <row r="38" spans="1:9" ht="13.35" customHeight="1">
      <c r="A38" s="1540" t="s">
        <v>37</v>
      </c>
      <c r="B38" s="518" t="s">
        <v>2285</v>
      </c>
      <c r="C38" s="519" t="s">
        <v>2230</v>
      </c>
      <c r="D38" s="518" t="s">
        <v>2286</v>
      </c>
      <c r="E38" s="496" t="s">
        <v>38</v>
      </c>
      <c r="F38" s="506">
        <v>0.95714285714285718</v>
      </c>
      <c r="G38" s="1681">
        <v>95.714285714285722</v>
      </c>
      <c r="H38" s="496" t="s">
        <v>2283</v>
      </c>
      <c r="I38" s="1682"/>
    </row>
    <row r="39" spans="1:9" ht="13.35" customHeight="1">
      <c r="A39" s="1540" t="s">
        <v>37</v>
      </c>
      <c r="B39" s="518" t="s">
        <v>2287</v>
      </c>
      <c r="C39" s="519" t="s">
        <v>2230</v>
      </c>
      <c r="D39" s="518" t="s">
        <v>2286</v>
      </c>
      <c r="E39" s="496" t="s">
        <v>38</v>
      </c>
      <c r="F39" s="506">
        <v>0.95714285714285718</v>
      </c>
      <c r="G39" s="1681">
        <v>95.714285714285722</v>
      </c>
      <c r="H39" s="496" t="s">
        <v>2283</v>
      </c>
      <c r="I39" s="1682"/>
    </row>
    <row r="40" spans="1:9" ht="13.35" customHeight="1">
      <c r="A40" s="1540" t="s">
        <v>37</v>
      </c>
      <c r="B40" s="518" t="s">
        <v>2288</v>
      </c>
      <c r="C40" s="519" t="s">
        <v>2230</v>
      </c>
      <c r="D40" s="518" t="s">
        <v>2286</v>
      </c>
      <c r="E40" s="496" t="s">
        <v>38</v>
      </c>
      <c r="F40" s="506">
        <v>0.95714285714285718</v>
      </c>
      <c r="G40" s="1681">
        <v>95.714285714285722</v>
      </c>
      <c r="H40" s="496" t="s">
        <v>2283</v>
      </c>
      <c r="I40" s="1682"/>
    </row>
    <row r="41" spans="1:9" ht="13.35" customHeight="1">
      <c r="A41" s="1540" t="s">
        <v>37</v>
      </c>
      <c r="B41" s="518" t="s">
        <v>2289</v>
      </c>
      <c r="C41" s="519" t="s">
        <v>2230</v>
      </c>
      <c r="D41" s="518" t="s">
        <v>2286</v>
      </c>
      <c r="E41" s="496" t="s">
        <v>38</v>
      </c>
      <c r="F41" s="506">
        <v>0.95714285714285718</v>
      </c>
      <c r="G41" s="1681">
        <v>95.714285714285722</v>
      </c>
      <c r="H41" s="496" t="s">
        <v>2283</v>
      </c>
      <c r="I41" s="1682"/>
    </row>
    <row r="42" spans="1:9" ht="13.35" customHeight="1">
      <c r="A42" s="1540" t="s">
        <v>37</v>
      </c>
      <c r="B42" s="518" t="s">
        <v>2290</v>
      </c>
      <c r="C42" s="519" t="s">
        <v>2230</v>
      </c>
      <c r="D42" s="518" t="s">
        <v>2286</v>
      </c>
      <c r="E42" s="496" t="s">
        <v>38</v>
      </c>
      <c r="F42" s="506">
        <v>0.95714285714285718</v>
      </c>
      <c r="G42" s="1681">
        <v>95.714285714285722</v>
      </c>
      <c r="H42" s="496" t="s">
        <v>2283</v>
      </c>
      <c r="I42" s="1682"/>
    </row>
    <row r="43" spans="1:9" ht="13.35" customHeight="1">
      <c r="A43" s="1540" t="s">
        <v>37</v>
      </c>
      <c r="B43" s="518" t="s">
        <v>2291</v>
      </c>
      <c r="C43" s="519" t="s">
        <v>2230</v>
      </c>
      <c r="D43" s="518" t="s">
        <v>2286</v>
      </c>
      <c r="E43" s="496" t="s">
        <v>38</v>
      </c>
      <c r="F43" s="506">
        <v>0.95714285714285718</v>
      </c>
      <c r="G43" s="1681">
        <v>95.714285714285722</v>
      </c>
      <c r="H43" s="496" t="s">
        <v>2283</v>
      </c>
      <c r="I43" s="1682"/>
    </row>
    <row r="44" spans="1:9" ht="13.35" customHeight="1">
      <c r="A44" s="1540" t="s">
        <v>37</v>
      </c>
      <c r="B44" s="518" t="s">
        <v>2292</v>
      </c>
      <c r="C44" s="519" t="s">
        <v>2230</v>
      </c>
      <c r="D44" s="518" t="s">
        <v>2286</v>
      </c>
      <c r="E44" s="496" t="s">
        <v>38</v>
      </c>
      <c r="F44" s="506">
        <v>0.95714285714285718</v>
      </c>
      <c r="G44" s="1681">
        <v>95.714285714285722</v>
      </c>
      <c r="H44" s="496" t="s">
        <v>2283</v>
      </c>
      <c r="I44" s="1682"/>
    </row>
    <row r="45" spans="1:9" ht="13.35" customHeight="1">
      <c r="A45" s="1540" t="s">
        <v>37</v>
      </c>
      <c r="B45" s="518" t="s">
        <v>2293</v>
      </c>
      <c r="C45" s="519" t="s">
        <v>2230</v>
      </c>
      <c r="D45" s="518" t="s">
        <v>2286</v>
      </c>
      <c r="E45" s="496" t="s">
        <v>38</v>
      </c>
      <c r="F45" s="506">
        <v>0.95714285714285718</v>
      </c>
      <c r="G45" s="1681">
        <v>95.714285714285722</v>
      </c>
      <c r="H45" s="496" t="s">
        <v>2283</v>
      </c>
      <c r="I45" s="1682"/>
    </row>
    <row r="46" spans="1:9" ht="13.35" customHeight="1">
      <c r="A46" s="1540" t="s">
        <v>37</v>
      </c>
      <c r="B46" s="518" t="s">
        <v>2294</v>
      </c>
      <c r="C46" s="519" t="s">
        <v>2230</v>
      </c>
      <c r="D46" s="518"/>
      <c r="E46" s="496"/>
      <c r="F46" s="506">
        <v>0.95714285714285718</v>
      </c>
      <c r="G46" s="1681">
        <v>95.714285714285722</v>
      </c>
      <c r="H46" s="496" t="s">
        <v>2283</v>
      </c>
      <c r="I46" s="1682"/>
    </row>
    <row r="47" spans="1:9" ht="13.35" customHeight="1">
      <c r="A47" s="1540" t="s">
        <v>37</v>
      </c>
      <c r="B47" s="518" t="s">
        <v>2295</v>
      </c>
      <c r="C47" s="519" t="s">
        <v>2230</v>
      </c>
      <c r="D47" s="518" t="s">
        <v>2286</v>
      </c>
      <c r="E47" s="496" t="s">
        <v>38</v>
      </c>
      <c r="F47" s="506">
        <v>0.95714285714285718</v>
      </c>
      <c r="G47" s="1681">
        <v>95.714285714285722</v>
      </c>
      <c r="H47" s="496" t="s">
        <v>2283</v>
      </c>
      <c r="I47" s="1682"/>
    </row>
    <row r="48" spans="1:9" ht="13.35" customHeight="1">
      <c r="A48" s="1540" t="s">
        <v>37</v>
      </c>
      <c r="B48" s="518" t="s">
        <v>2296</v>
      </c>
      <c r="C48" s="519" t="s">
        <v>2230</v>
      </c>
      <c r="D48" s="518" t="s">
        <v>2286</v>
      </c>
      <c r="E48" s="496" t="s">
        <v>38</v>
      </c>
      <c r="F48" s="506">
        <v>0.95714285714285718</v>
      </c>
      <c r="G48" s="1681">
        <v>95.714285714285722</v>
      </c>
      <c r="H48" s="496" t="s">
        <v>2283</v>
      </c>
      <c r="I48" s="1682"/>
    </row>
    <row r="49" spans="1:9" ht="13.35" customHeight="1">
      <c r="A49" s="1540" t="s">
        <v>37</v>
      </c>
      <c r="B49" s="518" t="s">
        <v>2297</v>
      </c>
      <c r="C49" s="519" t="s">
        <v>2230</v>
      </c>
      <c r="D49" s="518"/>
      <c r="E49" s="496"/>
      <c r="F49" s="506">
        <v>0.95714285714285718</v>
      </c>
      <c r="G49" s="1681">
        <v>95.714285714285722</v>
      </c>
      <c r="H49" s="496" t="s">
        <v>2283</v>
      </c>
      <c r="I49" s="1682"/>
    </row>
    <row r="50" spans="1:9" ht="13.35" customHeight="1">
      <c r="A50" s="1540" t="s">
        <v>37</v>
      </c>
      <c r="B50" s="518" t="s">
        <v>2298</v>
      </c>
      <c r="C50" s="519" t="s">
        <v>2230</v>
      </c>
      <c r="D50" s="518" t="s">
        <v>2286</v>
      </c>
      <c r="E50" s="496" t="s">
        <v>38</v>
      </c>
      <c r="F50" s="506">
        <v>0.95714285714285718</v>
      </c>
      <c r="G50" s="1681">
        <v>95.714285714285722</v>
      </c>
      <c r="H50" s="496" t="s">
        <v>2283</v>
      </c>
      <c r="I50" s="1682"/>
    </row>
    <row r="51" spans="1:9" ht="13.35" customHeight="1">
      <c r="A51" s="1540" t="s">
        <v>37</v>
      </c>
      <c r="B51" s="518" t="s">
        <v>2299</v>
      </c>
      <c r="C51" s="519" t="s">
        <v>2230</v>
      </c>
      <c r="D51" s="518"/>
      <c r="E51" s="496"/>
      <c r="F51" s="506">
        <v>0.95714285714285718</v>
      </c>
      <c r="G51" s="1681">
        <v>95.714285714285722</v>
      </c>
      <c r="H51" s="496" t="s">
        <v>2283</v>
      </c>
      <c r="I51" s="1682"/>
    </row>
    <row r="52" spans="1:9" ht="13.35" customHeight="1">
      <c r="A52" s="1540" t="s">
        <v>37</v>
      </c>
      <c r="B52" s="518" t="s">
        <v>2300</v>
      </c>
      <c r="C52" s="519" t="s">
        <v>2230</v>
      </c>
      <c r="D52" s="518" t="s">
        <v>2286</v>
      </c>
      <c r="E52" s="496" t="s">
        <v>38</v>
      </c>
      <c r="F52" s="506">
        <v>0.95714285714285718</v>
      </c>
      <c r="G52" s="1681">
        <v>95.714285714285722</v>
      </c>
      <c r="H52" s="496" t="s">
        <v>2283</v>
      </c>
      <c r="I52" s="1682"/>
    </row>
    <row r="53" spans="1:9" ht="13.35" customHeight="1">
      <c r="A53" s="1540" t="s">
        <v>37</v>
      </c>
      <c r="B53" s="518" t="s">
        <v>2301</v>
      </c>
      <c r="C53" s="519" t="s">
        <v>2230</v>
      </c>
      <c r="D53" s="518" t="s">
        <v>2286</v>
      </c>
      <c r="E53" s="496" t="s">
        <v>38</v>
      </c>
      <c r="F53" s="506">
        <v>0.95714285714285718</v>
      </c>
      <c r="G53" s="1681">
        <v>95.714285714285722</v>
      </c>
      <c r="H53" s="496" t="s">
        <v>2283</v>
      </c>
      <c r="I53" s="1682"/>
    </row>
    <row r="54" spans="1:9" ht="13.35" customHeight="1">
      <c r="A54" s="1540" t="s">
        <v>37</v>
      </c>
      <c r="B54" s="518" t="s">
        <v>2302</v>
      </c>
      <c r="C54" s="519" t="s">
        <v>2230</v>
      </c>
      <c r="D54" s="518" t="s">
        <v>2286</v>
      </c>
      <c r="E54" s="496" t="s">
        <v>38</v>
      </c>
      <c r="F54" s="506">
        <v>0.95714285714285718</v>
      </c>
      <c r="G54" s="1681">
        <v>95.714285714285722</v>
      </c>
      <c r="H54" s="496" t="s">
        <v>2283</v>
      </c>
      <c r="I54" s="1682"/>
    </row>
    <row r="55" spans="1:9" ht="13.35" customHeight="1">
      <c r="A55" s="1540" t="s">
        <v>37</v>
      </c>
      <c r="B55" s="518" t="s">
        <v>2285</v>
      </c>
      <c r="C55" s="519" t="s">
        <v>2230</v>
      </c>
      <c r="D55" s="518" t="s">
        <v>2286</v>
      </c>
      <c r="E55" s="496" t="s">
        <v>38</v>
      </c>
      <c r="F55" s="506">
        <v>0.88888888888888884</v>
      </c>
      <c r="G55" s="1681">
        <v>88.888888888888886</v>
      </c>
      <c r="H55" s="496" t="s">
        <v>2284</v>
      </c>
      <c r="I55" s="1682"/>
    </row>
    <row r="56" spans="1:9" ht="13.35" customHeight="1">
      <c r="A56" s="1540" t="s">
        <v>37</v>
      </c>
      <c r="B56" s="518" t="s">
        <v>2287</v>
      </c>
      <c r="C56" s="519" t="s">
        <v>2230</v>
      </c>
      <c r="D56" s="518" t="s">
        <v>2286</v>
      </c>
      <c r="E56" s="496" t="s">
        <v>38</v>
      </c>
      <c r="F56" s="506">
        <v>0.88888888888888884</v>
      </c>
      <c r="G56" s="1681">
        <v>88.888888888888886</v>
      </c>
      <c r="H56" s="496" t="s">
        <v>2284</v>
      </c>
      <c r="I56" s="1682"/>
    </row>
    <row r="57" spans="1:9" ht="13.35" customHeight="1">
      <c r="A57" s="1540" t="s">
        <v>37</v>
      </c>
      <c r="B57" s="518" t="s">
        <v>2288</v>
      </c>
      <c r="C57" s="519" t="s">
        <v>2230</v>
      </c>
      <c r="D57" s="518" t="s">
        <v>2286</v>
      </c>
      <c r="E57" s="496" t="s">
        <v>38</v>
      </c>
      <c r="F57" s="506">
        <v>0.88888888888888884</v>
      </c>
      <c r="G57" s="1681">
        <v>88.888888888888886</v>
      </c>
      <c r="H57" s="496" t="s">
        <v>2284</v>
      </c>
      <c r="I57" s="1682"/>
    </row>
    <row r="58" spans="1:9" ht="13.35" customHeight="1">
      <c r="A58" s="1540" t="s">
        <v>37</v>
      </c>
      <c r="B58" s="518" t="s">
        <v>2289</v>
      </c>
      <c r="C58" s="519" t="s">
        <v>2230</v>
      </c>
      <c r="D58" s="518" t="s">
        <v>2286</v>
      </c>
      <c r="E58" s="496" t="s">
        <v>38</v>
      </c>
      <c r="F58" s="506">
        <v>0.88888888888888884</v>
      </c>
      <c r="G58" s="1681">
        <v>88.888888888888886</v>
      </c>
      <c r="H58" s="496" t="s">
        <v>2284</v>
      </c>
      <c r="I58" s="1682"/>
    </row>
    <row r="59" spans="1:9" ht="13.35" customHeight="1">
      <c r="A59" s="1540" t="s">
        <v>37</v>
      </c>
      <c r="B59" s="518" t="s">
        <v>2290</v>
      </c>
      <c r="C59" s="519" t="s">
        <v>2230</v>
      </c>
      <c r="D59" s="518" t="s">
        <v>2286</v>
      </c>
      <c r="E59" s="496" t="s">
        <v>38</v>
      </c>
      <c r="F59" s="506">
        <v>0.88888888888888884</v>
      </c>
      <c r="G59" s="1681">
        <v>88.888888888888886</v>
      </c>
      <c r="H59" s="496" t="s">
        <v>2284</v>
      </c>
      <c r="I59" s="1682"/>
    </row>
    <row r="60" spans="1:9" ht="13.35" customHeight="1">
      <c r="A60" s="1540" t="s">
        <v>37</v>
      </c>
      <c r="B60" s="518" t="s">
        <v>2291</v>
      </c>
      <c r="C60" s="519" t="s">
        <v>2230</v>
      </c>
      <c r="D60" s="518" t="s">
        <v>2286</v>
      </c>
      <c r="E60" s="496" t="s">
        <v>38</v>
      </c>
      <c r="F60" s="506">
        <v>0.88888888888888884</v>
      </c>
      <c r="G60" s="1681">
        <v>88.888888888888886</v>
      </c>
      <c r="H60" s="496" t="s">
        <v>2284</v>
      </c>
      <c r="I60" s="1682"/>
    </row>
    <row r="61" spans="1:9" ht="13.35" customHeight="1">
      <c r="A61" s="1540" t="s">
        <v>37</v>
      </c>
      <c r="B61" s="518" t="s">
        <v>2292</v>
      </c>
      <c r="C61" s="519" t="s">
        <v>2230</v>
      </c>
      <c r="D61" s="518" t="s">
        <v>2286</v>
      </c>
      <c r="E61" s="496" t="s">
        <v>38</v>
      </c>
      <c r="F61" s="506">
        <v>0.88888888888888884</v>
      </c>
      <c r="G61" s="1681">
        <v>88.888888888888886</v>
      </c>
      <c r="H61" s="496" t="s">
        <v>2284</v>
      </c>
      <c r="I61" s="1682"/>
    </row>
    <row r="62" spans="1:9" ht="13.35" customHeight="1">
      <c r="A62" s="1540" t="s">
        <v>37</v>
      </c>
      <c r="B62" s="518" t="s">
        <v>2293</v>
      </c>
      <c r="C62" s="519" t="s">
        <v>2230</v>
      </c>
      <c r="D62" s="518" t="s">
        <v>2286</v>
      </c>
      <c r="E62" s="496" t="s">
        <v>38</v>
      </c>
      <c r="F62" s="506">
        <v>0.88888888888888884</v>
      </c>
      <c r="G62" s="1681">
        <v>88.888888888888886</v>
      </c>
      <c r="H62" s="496" t="s">
        <v>2284</v>
      </c>
      <c r="I62" s="1682"/>
    </row>
    <row r="63" spans="1:9" ht="13.35" customHeight="1">
      <c r="A63" s="1540" t="s">
        <v>37</v>
      </c>
      <c r="B63" s="518" t="s">
        <v>2294</v>
      </c>
      <c r="C63" s="519" t="s">
        <v>2230</v>
      </c>
      <c r="D63" s="518"/>
      <c r="E63" s="496"/>
      <c r="F63" s="506">
        <v>0.88888888888888884</v>
      </c>
      <c r="G63" s="1681">
        <v>88.888888888888886</v>
      </c>
      <c r="H63" s="496" t="s">
        <v>2284</v>
      </c>
      <c r="I63" s="1682"/>
    </row>
    <row r="64" spans="1:9" ht="13.35" customHeight="1">
      <c r="A64" s="1540" t="s">
        <v>37</v>
      </c>
      <c r="B64" s="518" t="s">
        <v>2295</v>
      </c>
      <c r="C64" s="519" t="s">
        <v>2230</v>
      </c>
      <c r="D64" s="518" t="s">
        <v>2286</v>
      </c>
      <c r="E64" s="496" t="s">
        <v>38</v>
      </c>
      <c r="F64" s="506">
        <v>0.88888888888888884</v>
      </c>
      <c r="G64" s="1681">
        <v>88.888888888888886</v>
      </c>
      <c r="H64" s="496" t="s">
        <v>2284</v>
      </c>
      <c r="I64" s="1682"/>
    </row>
    <row r="65" spans="1:9" ht="13.35" customHeight="1">
      <c r="A65" s="1540" t="s">
        <v>37</v>
      </c>
      <c r="B65" s="518" t="s">
        <v>2296</v>
      </c>
      <c r="C65" s="519" t="s">
        <v>2230</v>
      </c>
      <c r="D65" s="518" t="s">
        <v>2286</v>
      </c>
      <c r="E65" s="496" t="s">
        <v>38</v>
      </c>
      <c r="F65" s="506">
        <v>0.88888888888888884</v>
      </c>
      <c r="G65" s="1681">
        <v>88.888888888888886</v>
      </c>
      <c r="H65" s="496" t="s">
        <v>2284</v>
      </c>
      <c r="I65" s="1682"/>
    </row>
    <row r="66" spans="1:9">
      <c r="A66" s="1540" t="s">
        <v>37</v>
      </c>
      <c r="B66" s="518" t="s">
        <v>2297</v>
      </c>
      <c r="C66" s="519" t="s">
        <v>2230</v>
      </c>
      <c r="D66" s="518"/>
      <c r="E66" s="496"/>
      <c r="F66" s="506">
        <v>0.88888888888888884</v>
      </c>
      <c r="G66" s="1681">
        <v>88.888888888888886</v>
      </c>
      <c r="H66" s="496" t="s">
        <v>2284</v>
      </c>
      <c r="I66" s="1682"/>
    </row>
    <row r="67" spans="1:9">
      <c r="A67" s="1540" t="s">
        <v>37</v>
      </c>
      <c r="B67" s="518" t="s">
        <v>2298</v>
      </c>
      <c r="C67" s="519" t="s">
        <v>2230</v>
      </c>
      <c r="D67" s="518" t="s">
        <v>2286</v>
      </c>
      <c r="E67" s="496" t="s">
        <v>38</v>
      </c>
      <c r="F67" s="506">
        <v>0.88888888888888884</v>
      </c>
      <c r="G67" s="1681">
        <v>88.888888888888886</v>
      </c>
      <c r="H67" s="496" t="s">
        <v>2284</v>
      </c>
      <c r="I67" s="1682"/>
    </row>
    <row r="68" spans="1:9">
      <c r="A68" s="1540" t="s">
        <v>37</v>
      </c>
      <c r="B68" s="518" t="s">
        <v>2299</v>
      </c>
      <c r="C68" s="519" t="s">
        <v>2230</v>
      </c>
      <c r="D68" s="518"/>
      <c r="E68" s="496"/>
      <c r="F68" s="506">
        <v>0.88888888888888884</v>
      </c>
      <c r="G68" s="1681">
        <v>88.888888888888886</v>
      </c>
      <c r="H68" s="496" t="s">
        <v>2284</v>
      </c>
      <c r="I68" s="1682"/>
    </row>
    <row r="69" spans="1:9" ht="25.5">
      <c r="A69" s="1540" t="s">
        <v>37</v>
      </c>
      <c r="B69" s="518" t="s">
        <v>2300</v>
      </c>
      <c r="C69" s="519" t="s">
        <v>2230</v>
      </c>
      <c r="D69" s="518" t="s">
        <v>2286</v>
      </c>
      <c r="E69" s="496" t="s">
        <v>38</v>
      </c>
      <c r="F69" s="506">
        <v>0.88888888888888884</v>
      </c>
      <c r="G69" s="1681">
        <v>88.888888888888886</v>
      </c>
      <c r="H69" s="496" t="s">
        <v>2284</v>
      </c>
      <c r="I69" s="1682"/>
    </row>
    <row r="70" spans="1:9">
      <c r="A70" s="1540" t="s">
        <v>37</v>
      </c>
      <c r="B70" s="518" t="s">
        <v>2301</v>
      </c>
      <c r="C70" s="519" t="s">
        <v>2230</v>
      </c>
      <c r="D70" s="518" t="s">
        <v>2286</v>
      </c>
      <c r="E70" s="496" t="s">
        <v>38</v>
      </c>
      <c r="F70" s="506">
        <v>0.88888888888888884</v>
      </c>
      <c r="G70" s="1681">
        <v>88.888888888888886</v>
      </c>
      <c r="H70" s="496" t="s">
        <v>2284</v>
      </c>
      <c r="I70" s="1682"/>
    </row>
    <row r="71" spans="1:9">
      <c r="A71" s="1540" t="s">
        <v>37</v>
      </c>
      <c r="B71" s="518" t="s">
        <v>2302</v>
      </c>
      <c r="C71" s="519" t="s">
        <v>2230</v>
      </c>
      <c r="D71" s="518" t="s">
        <v>2286</v>
      </c>
      <c r="E71" s="496" t="s">
        <v>38</v>
      </c>
      <c r="F71" s="506">
        <v>0.88888888888888884</v>
      </c>
      <c r="G71" s="1681">
        <v>88.888888888888886</v>
      </c>
      <c r="H71" s="496" t="s">
        <v>2284</v>
      </c>
      <c r="I71" s="1548"/>
    </row>
    <row r="72" spans="1:9">
      <c r="A72" s="871"/>
      <c r="B72" s="1683"/>
      <c r="C72" s="1684"/>
      <c r="D72" s="1685"/>
      <c r="E72" s="1686"/>
      <c r="F72" s="1687"/>
      <c r="G72" s="1687"/>
      <c r="H72" s="1684"/>
      <c r="I72" s="1688"/>
    </row>
    <row r="73" spans="1:9" ht="14.45" customHeight="1">
      <c r="A73" s="135" t="s">
        <v>233</v>
      </c>
      <c r="B73" s="136"/>
      <c r="C73" s="136"/>
      <c r="D73" s="136"/>
      <c r="E73" s="136"/>
      <c r="F73" s="136"/>
      <c r="G73" s="136"/>
      <c r="H73" s="1689"/>
      <c r="I73" s="142"/>
    </row>
    <row r="74" spans="1:9">
      <c r="A74" s="135" t="s">
        <v>370</v>
      </c>
      <c r="I74" s="142"/>
    </row>
    <row r="75" spans="1:9" ht="74.099999999999994" customHeight="1">
      <c r="C75" s="192"/>
    </row>
  </sheetData>
  <pageMargins left="0.70866141732283472" right="0.70866141732283472" top="0.78740157480314965" bottom="0.78740157480314965" header="0.51181102362204722" footer="0.51181102362204722"/>
  <pageSetup paperSize="9" scale="76" firstPageNumber="0" orientation="landscape" horizontalDpi="300" verticalDpi="300"/>
  <headerFooter alignWithMargins="0"/>
  <extLst>
    <ext xmlns:mx="http://schemas.microsoft.com/office/mac/excel/2008/main" uri="{64002731-A6B0-56B0-2670-7721B7C09600}">
      <mx:PLV Mode="0" OnePage="0" WScale="0"/>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enableFormatConditionsCalculation="0"/>
  <dimension ref="A1:I47"/>
  <sheetViews>
    <sheetView view="pageBreakPreview" topLeftCell="C1" zoomScaleSheetLayoutView="100" workbookViewId="0">
      <selection activeCell="C1" sqref="A1:XFD1048576"/>
    </sheetView>
  </sheetViews>
  <sheetFormatPr defaultColWidth="11.42578125" defaultRowHeight="12.75"/>
  <cols>
    <col min="1" max="1" width="10.42578125" style="22" customWidth="1"/>
    <col min="2" max="2" width="25.7109375" style="32" customWidth="1"/>
    <col min="3" max="3" width="12.7109375" style="91" customWidth="1"/>
    <col min="4" max="4" width="43.85546875" style="91" customWidth="1"/>
    <col min="5" max="5" width="30.7109375" style="91" customWidth="1"/>
    <col min="6" max="6" width="12.85546875" style="91" customWidth="1"/>
    <col min="7" max="7" width="15.42578125" style="91" customWidth="1"/>
    <col min="8" max="8" width="20" style="91" customWidth="1"/>
    <col min="9" max="9" width="20" style="22" customWidth="1"/>
    <col min="10" max="16384" width="11.42578125" style="91"/>
  </cols>
  <sheetData>
    <row r="1" spans="1:9" ht="16.5" customHeight="1" thickBot="1">
      <c r="A1" s="34" t="s">
        <v>165</v>
      </c>
      <c r="B1" s="34"/>
      <c r="C1" s="34"/>
      <c r="D1" s="34"/>
      <c r="E1" s="34"/>
      <c r="F1" s="34"/>
      <c r="G1" s="34"/>
      <c r="H1" s="248" t="s">
        <v>0</v>
      </c>
      <c r="I1" s="249" t="s">
        <v>425</v>
      </c>
    </row>
    <row r="2" spans="1:9" ht="15.75" customHeight="1" thickBot="1">
      <c r="A2" s="69"/>
      <c r="B2" s="35"/>
      <c r="C2" s="35"/>
      <c r="D2" s="35"/>
      <c r="E2" s="35"/>
      <c r="F2" s="35"/>
      <c r="G2" s="35"/>
      <c r="H2" s="258" t="s">
        <v>241</v>
      </c>
      <c r="I2" s="250">
        <v>2014</v>
      </c>
    </row>
    <row r="3" spans="1:9" ht="39" thickBot="1">
      <c r="A3" s="525" t="s">
        <v>1</v>
      </c>
      <c r="B3" s="218" t="s">
        <v>7</v>
      </c>
      <c r="C3" s="525" t="s">
        <v>166</v>
      </c>
      <c r="D3" s="525" t="s">
        <v>167</v>
      </c>
      <c r="E3" s="525" t="s">
        <v>168</v>
      </c>
      <c r="F3" s="525" t="s">
        <v>169</v>
      </c>
      <c r="G3" s="89" t="s">
        <v>170</v>
      </c>
      <c r="H3" s="88" t="s">
        <v>171</v>
      </c>
      <c r="I3" s="198" t="s">
        <v>292</v>
      </c>
    </row>
    <row r="4" spans="1:9" ht="25.5">
      <c r="A4" s="243" t="s">
        <v>37</v>
      </c>
      <c r="B4" s="263" t="s">
        <v>18</v>
      </c>
      <c r="C4" s="264">
        <v>1</v>
      </c>
      <c r="D4" s="261" t="s">
        <v>256</v>
      </c>
      <c r="E4" s="261" t="s">
        <v>260</v>
      </c>
      <c r="F4" s="262" t="s">
        <v>426</v>
      </c>
      <c r="G4" s="267" t="s">
        <v>529</v>
      </c>
      <c r="H4" s="268" t="s">
        <v>400</v>
      </c>
      <c r="I4" s="74" t="s">
        <v>534</v>
      </c>
    </row>
    <row r="5" spans="1:9" ht="25.5">
      <c r="A5" s="243" t="s">
        <v>37</v>
      </c>
      <c r="B5" s="263" t="s">
        <v>18</v>
      </c>
      <c r="C5" s="264">
        <v>2</v>
      </c>
      <c r="D5" s="261" t="s">
        <v>257</v>
      </c>
      <c r="E5" s="261" t="s">
        <v>260</v>
      </c>
      <c r="F5" s="262" t="s">
        <v>426</v>
      </c>
      <c r="G5" s="269" t="s">
        <v>529</v>
      </c>
      <c r="H5" s="270" t="s">
        <v>400</v>
      </c>
      <c r="I5" s="74" t="s">
        <v>534</v>
      </c>
    </row>
    <row r="6" spans="1:9" ht="25.5">
      <c r="A6" s="243" t="s">
        <v>37</v>
      </c>
      <c r="B6" s="263" t="s">
        <v>18</v>
      </c>
      <c r="C6" s="264">
        <v>3</v>
      </c>
      <c r="D6" s="261" t="s">
        <v>258</v>
      </c>
      <c r="E6" s="261" t="s">
        <v>260</v>
      </c>
      <c r="F6" s="262" t="s">
        <v>426</v>
      </c>
      <c r="G6" s="269" t="s">
        <v>529</v>
      </c>
      <c r="H6" s="270" t="s">
        <v>400</v>
      </c>
      <c r="I6" s="74" t="s">
        <v>534</v>
      </c>
    </row>
    <row r="7" spans="1:9" ht="25.5">
      <c r="A7" s="243" t="s">
        <v>37</v>
      </c>
      <c r="B7" s="263" t="s">
        <v>18</v>
      </c>
      <c r="C7" s="264">
        <v>4</v>
      </c>
      <c r="D7" s="261" t="s">
        <v>259</v>
      </c>
      <c r="E7" s="261" t="s">
        <v>261</v>
      </c>
      <c r="F7" s="262" t="s">
        <v>426</v>
      </c>
      <c r="G7" s="269" t="s">
        <v>529</v>
      </c>
      <c r="H7" s="270" t="s">
        <v>400</v>
      </c>
      <c r="I7" s="74" t="s">
        <v>534</v>
      </c>
    </row>
    <row r="8" spans="1:9">
      <c r="A8" s="243" t="s">
        <v>37</v>
      </c>
      <c r="B8" s="265" t="s">
        <v>18</v>
      </c>
      <c r="C8" s="264">
        <v>5</v>
      </c>
      <c r="D8" s="261" t="s">
        <v>172</v>
      </c>
      <c r="E8" s="261" t="s">
        <v>173</v>
      </c>
      <c r="F8" s="262" t="s">
        <v>56</v>
      </c>
      <c r="G8" s="271" t="s">
        <v>529</v>
      </c>
      <c r="H8" s="272" t="s">
        <v>530</v>
      </c>
      <c r="I8" s="184"/>
    </row>
    <row r="9" spans="1:9">
      <c r="A9" s="243" t="s">
        <v>37</v>
      </c>
      <c r="B9" s="265" t="s">
        <v>18</v>
      </c>
      <c r="C9" s="264">
        <v>6</v>
      </c>
      <c r="D9" s="15" t="s">
        <v>174</v>
      </c>
      <c r="E9" s="15" t="s">
        <v>173</v>
      </c>
      <c r="F9" s="262" t="s">
        <v>56</v>
      </c>
      <c r="G9" s="273" t="s">
        <v>529</v>
      </c>
      <c r="H9" s="274" t="s">
        <v>530</v>
      </c>
      <c r="I9" s="184"/>
    </row>
    <row r="10" spans="1:9">
      <c r="A10" s="243" t="s">
        <v>37</v>
      </c>
      <c r="B10" s="265" t="s">
        <v>18</v>
      </c>
      <c r="C10" s="264">
        <v>7</v>
      </c>
      <c r="D10" s="15" t="s">
        <v>175</v>
      </c>
      <c r="E10" s="15" t="s">
        <v>173</v>
      </c>
      <c r="F10" s="262" t="s">
        <v>56</v>
      </c>
      <c r="G10" s="273" t="s">
        <v>529</v>
      </c>
      <c r="H10" s="274" t="s">
        <v>530</v>
      </c>
      <c r="I10" s="184"/>
    </row>
    <row r="11" spans="1:9">
      <c r="A11" s="243" t="s">
        <v>37</v>
      </c>
      <c r="B11" s="266" t="s">
        <v>18</v>
      </c>
      <c r="C11" s="66">
        <v>8</v>
      </c>
      <c r="D11" s="15" t="s">
        <v>176</v>
      </c>
      <c r="E11" s="15" t="s">
        <v>177</v>
      </c>
      <c r="F11" s="262" t="s">
        <v>56</v>
      </c>
      <c r="G11" s="273" t="s">
        <v>529</v>
      </c>
      <c r="H11" s="274" t="s">
        <v>400</v>
      </c>
      <c r="I11" s="184"/>
    </row>
    <row r="12" spans="1:9">
      <c r="A12" s="243" t="s">
        <v>37</v>
      </c>
      <c r="B12" s="266" t="s">
        <v>18</v>
      </c>
      <c r="C12" s="66">
        <v>8</v>
      </c>
      <c r="D12" s="15"/>
      <c r="E12" s="15" t="s">
        <v>178</v>
      </c>
      <c r="F12" s="262" t="s">
        <v>56</v>
      </c>
      <c r="G12" s="273" t="s">
        <v>529</v>
      </c>
      <c r="H12" s="274" t="s">
        <v>400</v>
      </c>
      <c r="I12" s="184"/>
    </row>
    <row r="13" spans="1:9">
      <c r="A13" s="243" t="s">
        <v>37</v>
      </c>
      <c r="B13" s="266" t="s">
        <v>18</v>
      </c>
      <c r="C13" s="66">
        <v>8</v>
      </c>
      <c r="D13" s="15"/>
      <c r="E13" s="15" t="s">
        <v>179</v>
      </c>
      <c r="F13" s="262" t="s">
        <v>56</v>
      </c>
      <c r="G13" s="273" t="s">
        <v>529</v>
      </c>
      <c r="H13" s="274" t="s">
        <v>400</v>
      </c>
      <c r="I13" s="184"/>
    </row>
    <row r="14" spans="1:9">
      <c r="A14" s="243" t="s">
        <v>37</v>
      </c>
      <c r="B14" s="266" t="s">
        <v>18</v>
      </c>
      <c r="C14" s="148">
        <v>9</v>
      </c>
      <c r="D14" s="26" t="s">
        <v>180</v>
      </c>
      <c r="E14" s="15" t="s">
        <v>181</v>
      </c>
      <c r="F14" s="262" t="s">
        <v>56</v>
      </c>
      <c r="G14" s="273" t="s">
        <v>529</v>
      </c>
      <c r="H14" s="274" t="s">
        <v>400</v>
      </c>
      <c r="I14" s="74"/>
    </row>
    <row r="15" spans="1:9">
      <c r="A15" s="243" t="s">
        <v>37</v>
      </c>
      <c r="B15" s="265" t="s">
        <v>20</v>
      </c>
      <c r="C15" s="264">
        <v>1</v>
      </c>
      <c r="D15" s="261" t="s">
        <v>256</v>
      </c>
      <c r="E15" s="261" t="s">
        <v>260</v>
      </c>
      <c r="F15" s="262" t="s">
        <v>56</v>
      </c>
      <c r="G15" s="271" t="s">
        <v>529</v>
      </c>
      <c r="H15" s="272" t="s">
        <v>400</v>
      </c>
      <c r="I15" s="184"/>
    </row>
    <row r="16" spans="1:9">
      <c r="A16" s="243" t="s">
        <v>37</v>
      </c>
      <c r="B16" s="265" t="s">
        <v>20</v>
      </c>
      <c r="C16" s="264">
        <v>2</v>
      </c>
      <c r="D16" s="15" t="s">
        <v>257</v>
      </c>
      <c r="E16" s="15" t="s">
        <v>260</v>
      </c>
      <c r="F16" s="262" t="s">
        <v>56</v>
      </c>
      <c r="G16" s="273" t="s">
        <v>529</v>
      </c>
      <c r="H16" s="274" t="s">
        <v>400</v>
      </c>
      <c r="I16" s="184"/>
    </row>
    <row r="17" spans="1:9">
      <c r="A17" s="243" t="s">
        <v>37</v>
      </c>
      <c r="B17" s="265" t="s">
        <v>20</v>
      </c>
      <c r="C17" s="264">
        <v>3</v>
      </c>
      <c r="D17" s="15" t="s">
        <v>258</v>
      </c>
      <c r="E17" s="15" t="s">
        <v>260</v>
      </c>
      <c r="F17" s="262" t="s">
        <v>56</v>
      </c>
      <c r="G17" s="273" t="s">
        <v>529</v>
      </c>
      <c r="H17" s="274" t="s">
        <v>400</v>
      </c>
      <c r="I17" s="184"/>
    </row>
    <row r="18" spans="1:9">
      <c r="A18" s="243" t="s">
        <v>37</v>
      </c>
      <c r="B18" s="266" t="s">
        <v>20</v>
      </c>
      <c r="C18" s="66">
        <v>4</v>
      </c>
      <c r="D18" s="15" t="s">
        <v>259</v>
      </c>
      <c r="E18" s="15" t="s">
        <v>261</v>
      </c>
      <c r="F18" s="262" t="s">
        <v>56</v>
      </c>
      <c r="G18" s="273" t="s">
        <v>529</v>
      </c>
      <c r="H18" s="274" t="s">
        <v>400</v>
      </c>
      <c r="I18" s="184"/>
    </row>
    <row r="19" spans="1:9" ht="25.5">
      <c r="A19" s="243" t="s">
        <v>37</v>
      </c>
      <c r="B19" s="265" t="s">
        <v>20</v>
      </c>
      <c r="C19" s="264">
        <v>5</v>
      </c>
      <c r="D19" s="261" t="s">
        <v>172</v>
      </c>
      <c r="E19" s="261" t="s">
        <v>173</v>
      </c>
      <c r="F19" s="262" t="s">
        <v>56</v>
      </c>
      <c r="G19" s="271" t="s">
        <v>529</v>
      </c>
      <c r="H19" s="275" t="s">
        <v>531</v>
      </c>
      <c r="I19" s="184"/>
    </row>
    <row r="20" spans="1:9" ht="25.5">
      <c r="A20" s="243" t="s">
        <v>37</v>
      </c>
      <c r="B20" s="265" t="s">
        <v>20</v>
      </c>
      <c r="C20" s="264">
        <v>6</v>
      </c>
      <c r="D20" s="15" t="s">
        <v>174</v>
      </c>
      <c r="E20" s="15" t="s">
        <v>173</v>
      </c>
      <c r="F20" s="262" t="s">
        <v>56</v>
      </c>
      <c r="G20" s="273" t="s">
        <v>529</v>
      </c>
      <c r="H20" s="276" t="s">
        <v>531</v>
      </c>
      <c r="I20" s="184"/>
    </row>
    <row r="21" spans="1:9" ht="25.5">
      <c r="A21" s="243" t="s">
        <v>37</v>
      </c>
      <c r="B21" s="265" t="s">
        <v>20</v>
      </c>
      <c r="C21" s="264">
        <v>7</v>
      </c>
      <c r="D21" s="15" t="s">
        <v>175</v>
      </c>
      <c r="E21" s="15" t="s">
        <v>173</v>
      </c>
      <c r="F21" s="262" t="s">
        <v>56</v>
      </c>
      <c r="G21" s="273" t="s">
        <v>529</v>
      </c>
      <c r="H21" s="276" t="s">
        <v>531</v>
      </c>
      <c r="I21" s="184"/>
    </row>
    <row r="22" spans="1:9">
      <c r="A22" s="243" t="s">
        <v>37</v>
      </c>
      <c r="B22" s="266" t="s">
        <v>20</v>
      </c>
      <c r="C22" s="66">
        <v>8</v>
      </c>
      <c r="D22" s="15" t="s">
        <v>176</v>
      </c>
      <c r="E22" s="15" t="s">
        <v>177</v>
      </c>
      <c r="F22" s="262" t="s">
        <v>56</v>
      </c>
      <c r="G22" s="273" t="s">
        <v>529</v>
      </c>
      <c r="H22" s="274" t="s">
        <v>400</v>
      </c>
      <c r="I22" s="184"/>
    </row>
    <row r="23" spans="1:9">
      <c r="A23" s="243" t="s">
        <v>37</v>
      </c>
      <c r="B23" s="265" t="s">
        <v>20</v>
      </c>
      <c r="C23" s="264">
        <v>8</v>
      </c>
      <c r="D23" s="261"/>
      <c r="E23" s="261" t="s">
        <v>178</v>
      </c>
      <c r="F23" s="262" t="s">
        <v>56</v>
      </c>
      <c r="G23" s="271" t="s">
        <v>529</v>
      </c>
      <c r="H23" s="272" t="s">
        <v>400</v>
      </c>
      <c r="I23" s="184"/>
    </row>
    <row r="24" spans="1:9">
      <c r="A24" s="243" t="s">
        <v>37</v>
      </c>
      <c r="B24" s="265" t="s">
        <v>20</v>
      </c>
      <c r="C24" s="264">
        <v>8</v>
      </c>
      <c r="D24" s="15"/>
      <c r="E24" s="15" t="s">
        <v>179</v>
      </c>
      <c r="F24" s="262" t="s">
        <v>56</v>
      </c>
      <c r="G24" s="273" t="s">
        <v>529</v>
      </c>
      <c r="H24" s="274" t="s">
        <v>400</v>
      </c>
      <c r="I24" s="184"/>
    </row>
    <row r="25" spans="1:9">
      <c r="A25" s="243" t="s">
        <v>37</v>
      </c>
      <c r="B25" s="265" t="s">
        <v>20</v>
      </c>
      <c r="C25" s="264">
        <v>9</v>
      </c>
      <c r="D25" s="15" t="s">
        <v>180</v>
      </c>
      <c r="E25" s="15" t="s">
        <v>181</v>
      </c>
      <c r="F25" s="262" t="s">
        <v>56</v>
      </c>
      <c r="G25" s="273" t="s">
        <v>529</v>
      </c>
      <c r="H25" s="274" t="s">
        <v>400</v>
      </c>
      <c r="I25" s="184"/>
    </row>
    <row r="26" spans="1:9">
      <c r="A26" s="243" t="s">
        <v>37</v>
      </c>
      <c r="B26" s="266" t="s">
        <v>81</v>
      </c>
      <c r="C26" s="66">
        <v>1</v>
      </c>
      <c r="D26" s="15" t="s">
        <v>256</v>
      </c>
      <c r="E26" s="15" t="s">
        <v>260</v>
      </c>
      <c r="F26" s="262" t="s">
        <v>56</v>
      </c>
      <c r="G26" s="273" t="s">
        <v>529</v>
      </c>
      <c r="H26" s="274" t="s">
        <v>400</v>
      </c>
      <c r="I26" s="184"/>
    </row>
    <row r="27" spans="1:9">
      <c r="A27" s="243" t="s">
        <v>37</v>
      </c>
      <c r="B27" s="265" t="s">
        <v>81</v>
      </c>
      <c r="C27" s="264">
        <v>2</v>
      </c>
      <c r="D27" s="261" t="s">
        <v>257</v>
      </c>
      <c r="E27" s="261" t="s">
        <v>260</v>
      </c>
      <c r="F27" s="262" t="s">
        <v>56</v>
      </c>
      <c r="G27" s="271" t="s">
        <v>529</v>
      </c>
      <c r="H27" s="272" t="s">
        <v>400</v>
      </c>
      <c r="I27" s="184"/>
    </row>
    <row r="28" spans="1:9">
      <c r="A28" s="243" t="s">
        <v>37</v>
      </c>
      <c r="B28" s="265" t="s">
        <v>81</v>
      </c>
      <c r="C28" s="264">
        <v>3</v>
      </c>
      <c r="D28" s="15" t="s">
        <v>258</v>
      </c>
      <c r="E28" s="15" t="s">
        <v>260</v>
      </c>
      <c r="F28" s="262" t="s">
        <v>56</v>
      </c>
      <c r="G28" s="273" t="s">
        <v>529</v>
      </c>
      <c r="H28" s="274" t="s">
        <v>400</v>
      </c>
      <c r="I28" s="184"/>
    </row>
    <row r="29" spans="1:9">
      <c r="A29" s="243" t="s">
        <v>37</v>
      </c>
      <c r="B29" s="265" t="s">
        <v>81</v>
      </c>
      <c r="C29" s="264">
        <v>4</v>
      </c>
      <c r="D29" s="15" t="s">
        <v>259</v>
      </c>
      <c r="E29" s="15" t="s">
        <v>261</v>
      </c>
      <c r="F29" s="262" t="s">
        <v>56</v>
      </c>
      <c r="G29" s="273" t="s">
        <v>529</v>
      </c>
      <c r="H29" s="274" t="s">
        <v>400</v>
      </c>
      <c r="I29" s="184"/>
    </row>
    <row r="30" spans="1:9">
      <c r="A30" s="243" t="s">
        <v>37</v>
      </c>
      <c r="B30" s="266" t="s">
        <v>81</v>
      </c>
      <c r="C30" s="66">
        <v>5</v>
      </c>
      <c r="D30" s="15" t="s">
        <v>172</v>
      </c>
      <c r="E30" s="15" t="s">
        <v>173</v>
      </c>
      <c r="F30" s="262" t="s">
        <v>56</v>
      </c>
      <c r="G30" s="273" t="s">
        <v>529</v>
      </c>
      <c r="H30" s="274" t="s">
        <v>530</v>
      </c>
      <c r="I30" s="184"/>
    </row>
    <row r="31" spans="1:9">
      <c r="A31" s="243" t="s">
        <v>37</v>
      </c>
      <c r="B31" s="265" t="s">
        <v>81</v>
      </c>
      <c r="C31" s="264">
        <v>6</v>
      </c>
      <c r="D31" s="261" t="s">
        <v>174</v>
      </c>
      <c r="E31" s="261" t="s">
        <v>173</v>
      </c>
      <c r="F31" s="262" t="s">
        <v>56</v>
      </c>
      <c r="G31" s="271" t="s">
        <v>529</v>
      </c>
      <c r="H31" s="272" t="s">
        <v>530</v>
      </c>
      <c r="I31" s="184"/>
    </row>
    <row r="32" spans="1:9">
      <c r="A32" s="243" t="s">
        <v>37</v>
      </c>
      <c r="B32" s="265" t="s">
        <v>81</v>
      </c>
      <c r="C32" s="264">
        <v>7</v>
      </c>
      <c r="D32" s="15" t="s">
        <v>175</v>
      </c>
      <c r="E32" s="15" t="s">
        <v>173</v>
      </c>
      <c r="F32" s="262" t="s">
        <v>56</v>
      </c>
      <c r="G32" s="273" t="s">
        <v>529</v>
      </c>
      <c r="H32" s="274" t="s">
        <v>530</v>
      </c>
      <c r="I32" s="184"/>
    </row>
    <row r="33" spans="1:9">
      <c r="A33" s="243" t="s">
        <v>37</v>
      </c>
      <c r="B33" s="265" t="s">
        <v>81</v>
      </c>
      <c r="C33" s="264">
        <v>8</v>
      </c>
      <c r="D33" s="15" t="s">
        <v>176</v>
      </c>
      <c r="E33" s="15" t="s">
        <v>177</v>
      </c>
      <c r="F33" s="262" t="s">
        <v>56</v>
      </c>
      <c r="G33" s="273" t="s">
        <v>529</v>
      </c>
      <c r="H33" s="274" t="s">
        <v>400</v>
      </c>
      <c r="I33" s="184"/>
    </row>
    <row r="34" spans="1:9">
      <c r="A34" s="243" t="s">
        <v>37</v>
      </c>
      <c r="B34" s="266" t="s">
        <v>81</v>
      </c>
      <c r="C34" s="66">
        <v>8</v>
      </c>
      <c r="D34" s="15"/>
      <c r="E34" s="15" t="s">
        <v>178</v>
      </c>
      <c r="F34" s="262" t="s">
        <v>56</v>
      </c>
      <c r="G34" s="273" t="s">
        <v>529</v>
      </c>
      <c r="H34" s="274" t="s">
        <v>400</v>
      </c>
      <c r="I34" s="184"/>
    </row>
    <row r="35" spans="1:9">
      <c r="A35" s="243" t="s">
        <v>37</v>
      </c>
      <c r="B35" s="265" t="s">
        <v>81</v>
      </c>
      <c r="C35" s="264">
        <v>8</v>
      </c>
      <c r="D35" s="261"/>
      <c r="E35" s="261" t="s">
        <v>179</v>
      </c>
      <c r="F35" s="262" t="s">
        <v>56</v>
      </c>
      <c r="G35" s="271" t="s">
        <v>529</v>
      </c>
      <c r="H35" s="272" t="s">
        <v>400</v>
      </c>
      <c r="I35" s="184"/>
    </row>
    <row r="36" spans="1:9">
      <c r="A36" s="243" t="s">
        <v>37</v>
      </c>
      <c r="B36" s="265" t="s">
        <v>81</v>
      </c>
      <c r="C36" s="264">
        <v>9</v>
      </c>
      <c r="D36" s="15" t="s">
        <v>180</v>
      </c>
      <c r="E36" s="15" t="s">
        <v>181</v>
      </c>
      <c r="F36" s="262" t="s">
        <v>56</v>
      </c>
      <c r="G36" s="273" t="s">
        <v>529</v>
      </c>
      <c r="H36" s="274" t="s">
        <v>400</v>
      </c>
      <c r="I36" s="184"/>
    </row>
    <row r="37" spans="1:9">
      <c r="A37" s="243" t="s">
        <v>37</v>
      </c>
      <c r="B37" s="265" t="s">
        <v>532</v>
      </c>
      <c r="C37" s="264">
        <v>1</v>
      </c>
      <c r="D37" s="15" t="s">
        <v>256</v>
      </c>
      <c r="E37" s="15" t="s">
        <v>260</v>
      </c>
      <c r="F37" s="262" t="s">
        <v>426</v>
      </c>
      <c r="G37" s="273" t="s">
        <v>529</v>
      </c>
      <c r="H37" s="274" t="s">
        <v>400</v>
      </c>
      <c r="I37" s="74" t="s">
        <v>534</v>
      </c>
    </row>
    <row r="38" spans="1:9">
      <c r="A38" s="243" t="s">
        <v>37</v>
      </c>
      <c r="B38" s="266" t="s">
        <v>532</v>
      </c>
      <c r="C38" s="66">
        <v>2</v>
      </c>
      <c r="D38" s="15" t="s">
        <v>257</v>
      </c>
      <c r="E38" s="15" t="s">
        <v>260</v>
      </c>
      <c r="F38" s="262" t="s">
        <v>426</v>
      </c>
      <c r="G38" s="273" t="s">
        <v>529</v>
      </c>
      <c r="H38" s="274" t="s">
        <v>400</v>
      </c>
      <c r="I38" s="74" t="s">
        <v>534</v>
      </c>
    </row>
    <row r="39" spans="1:9">
      <c r="A39" s="243" t="s">
        <v>37</v>
      </c>
      <c r="B39" s="265" t="s">
        <v>532</v>
      </c>
      <c r="C39" s="264">
        <v>3</v>
      </c>
      <c r="D39" s="261" t="s">
        <v>258</v>
      </c>
      <c r="E39" s="261" t="s">
        <v>260</v>
      </c>
      <c r="F39" s="262" t="s">
        <v>426</v>
      </c>
      <c r="G39" s="271" t="s">
        <v>529</v>
      </c>
      <c r="H39" s="272" t="s">
        <v>400</v>
      </c>
      <c r="I39" s="74" t="s">
        <v>534</v>
      </c>
    </row>
    <row r="40" spans="1:9">
      <c r="A40" s="243" t="s">
        <v>37</v>
      </c>
      <c r="B40" s="265" t="s">
        <v>532</v>
      </c>
      <c r="C40" s="264">
        <v>4</v>
      </c>
      <c r="D40" s="15" t="s">
        <v>259</v>
      </c>
      <c r="E40" s="15" t="s">
        <v>261</v>
      </c>
      <c r="F40" s="262" t="s">
        <v>426</v>
      </c>
      <c r="G40" s="273" t="s">
        <v>529</v>
      </c>
      <c r="H40" s="274" t="s">
        <v>400</v>
      </c>
      <c r="I40" s="74" t="s">
        <v>534</v>
      </c>
    </row>
    <row r="41" spans="1:9" ht="51">
      <c r="A41" s="243" t="s">
        <v>37</v>
      </c>
      <c r="B41" s="265" t="s">
        <v>532</v>
      </c>
      <c r="C41" s="264">
        <v>5</v>
      </c>
      <c r="D41" s="15" t="s">
        <v>172</v>
      </c>
      <c r="E41" s="15" t="s">
        <v>173</v>
      </c>
      <c r="F41" s="262" t="s">
        <v>56</v>
      </c>
      <c r="G41" s="273" t="s">
        <v>529</v>
      </c>
      <c r="H41" s="276" t="s">
        <v>533</v>
      </c>
      <c r="I41" s="184"/>
    </row>
    <row r="42" spans="1:9" ht="51">
      <c r="A42" s="243" t="s">
        <v>37</v>
      </c>
      <c r="B42" s="266" t="s">
        <v>532</v>
      </c>
      <c r="C42" s="66">
        <v>6</v>
      </c>
      <c r="D42" s="15" t="s">
        <v>174</v>
      </c>
      <c r="E42" s="15" t="s">
        <v>173</v>
      </c>
      <c r="F42" s="262" t="s">
        <v>56</v>
      </c>
      <c r="G42" s="273" t="s">
        <v>529</v>
      </c>
      <c r="H42" s="276" t="s">
        <v>533</v>
      </c>
      <c r="I42" s="184"/>
    </row>
    <row r="43" spans="1:9" ht="51">
      <c r="A43" s="243" t="s">
        <v>37</v>
      </c>
      <c r="B43" s="265" t="s">
        <v>532</v>
      </c>
      <c r="C43" s="264">
        <v>7</v>
      </c>
      <c r="D43" s="261" t="s">
        <v>175</v>
      </c>
      <c r="E43" s="261" t="s">
        <v>173</v>
      </c>
      <c r="F43" s="262" t="s">
        <v>56</v>
      </c>
      <c r="G43" s="271" t="s">
        <v>529</v>
      </c>
      <c r="H43" s="275" t="s">
        <v>533</v>
      </c>
      <c r="I43" s="184"/>
    </row>
    <row r="44" spans="1:9">
      <c r="A44" s="243" t="s">
        <v>37</v>
      </c>
      <c r="B44" s="265" t="s">
        <v>532</v>
      </c>
      <c r="C44" s="264">
        <v>8</v>
      </c>
      <c r="D44" s="15" t="s">
        <v>176</v>
      </c>
      <c r="E44" s="15" t="s">
        <v>177</v>
      </c>
      <c r="F44" s="262" t="s">
        <v>56</v>
      </c>
      <c r="G44" s="273" t="s">
        <v>529</v>
      </c>
      <c r="H44" s="274" t="s">
        <v>400</v>
      </c>
      <c r="I44" s="184"/>
    </row>
    <row r="45" spans="1:9">
      <c r="A45" s="243" t="s">
        <v>37</v>
      </c>
      <c r="B45" s="265" t="s">
        <v>532</v>
      </c>
      <c r="C45" s="264">
        <v>8</v>
      </c>
      <c r="D45" s="15"/>
      <c r="E45" s="15" t="s">
        <v>178</v>
      </c>
      <c r="F45" s="262" t="s">
        <v>56</v>
      </c>
      <c r="G45" s="273" t="s">
        <v>529</v>
      </c>
      <c r="H45" s="274" t="s">
        <v>400</v>
      </c>
      <c r="I45" s="184"/>
    </row>
    <row r="46" spans="1:9">
      <c r="A46" s="243" t="s">
        <v>37</v>
      </c>
      <c r="B46" s="266" t="s">
        <v>532</v>
      </c>
      <c r="C46" s="66">
        <v>8</v>
      </c>
      <c r="D46" s="15"/>
      <c r="E46" s="15" t="s">
        <v>179</v>
      </c>
      <c r="F46" s="262" t="s">
        <v>56</v>
      </c>
      <c r="G46" s="273" t="s">
        <v>529</v>
      </c>
      <c r="H46" s="274" t="s">
        <v>400</v>
      </c>
      <c r="I46" s="184"/>
    </row>
    <row r="47" spans="1:9">
      <c r="A47" s="243" t="s">
        <v>37</v>
      </c>
      <c r="B47" s="265" t="s">
        <v>532</v>
      </c>
      <c r="C47" s="264">
        <v>9</v>
      </c>
      <c r="D47" s="261" t="s">
        <v>180</v>
      </c>
      <c r="E47" s="261" t="s">
        <v>181</v>
      </c>
      <c r="F47" s="262" t="s">
        <v>56</v>
      </c>
      <c r="G47" s="271" t="s">
        <v>529</v>
      </c>
      <c r="H47" s="272" t="s">
        <v>400</v>
      </c>
      <c r="I47" s="184"/>
    </row>
  </sheetData>
  <phoneticPr fontId="27" type="noConversion"/>
  <pageMargins left="0.7" right="0.7" top="0.75" bottom="0.75" header="0.51180555555555551" footer="0.51180555555555551"/>
  <pageSetup paperSize="9" scale="42" firstPageNumber="0" orientation="portrait" horizontalDpi="300" verticalDpi="300" r:id="rId1"/>
  <headerFooter alignWithMargins="0"/>
  <extLst>
    <ext xmlns:mx="http://schemas.microsoft.com/office/mac/excel/2008/main" uri="{64002731-A6B0-56B0-2670-7721B7C09600}">
      <mx:PLV Mode="0" OnePage="0" WScale="0"/>
    </ext>
  </extLs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5" enableFormatConditionsCalculation="0">
    <pageSetUpPr fitToPage="1"/>
  </sheetPr>
  <dimension ref="A1:W506"/>
  <sheetViews>
    <sheetView zoomScale="70" zoomScaleNormal="70" zoomScaleSheetLayoutView="85" zoomScalePageLayoutView="70" workbookViewId="0">
      <pane ySplit="4" topLeftCell="A5" activePane="bottomLeft" state="frozen"/>
      <selection pane="bottomLeft" sqref="A1:XFD1048576"/>
    </sheetView>
  </sheetViews>
  <sheetFormatPr defaultColWidth="5.7109375" defaultRowHeight="20.100000000000001" customHeight="1"/>
  <cols>
    <col min="1" max="1" width="8.7109375" style="91" customWidth="1"/>
    <col min="2" max="2" width="28.42578125" style="1679" customWidth="1"/>
    <col min="3" max="3" width="32.28515625" style="5" customWidth="1"/>
    <col min="4" max="5" width="9.7109375" style="5" customWidth="1"/>
    <col min="6" max="20" width="5.7109375" style="5" customWidth="1"/>
    <col min="21" max="21" width="11.85546875" style="6" customWidth="1"/>
    <col min="22" max="22" width="17" style="6" customWidth="1"/>
    <col min="23" max="16384" width="5.7109375" style="6"/>
  </cols>
  <sheetData>
    <row r="1" spans="1:22" ht="25.35" customHeight="1" thickBot="1">
      <c r="A1" s="71" t="s">
        <v>199</v>
      </c>
      <c r="B1" s="394"/>
      <c r="C1" s="71"/>
      <c r="D1" s="71"/>
      <c r="E1" s="71"/>
      <c r="F1" s="71"/>
      <c r="G1" s="71"/>
      <c r="H1" s="71"/>
      <c r="I1" s="71"/>
      <c r="J1" s="71"/>
      <c r="K1" s="71"/>
      <c r="L1" s="71"/>
      <c r="M1" s="71"/>
      <c r="N1" s="71"/>
      <c r="O1" s="71"/>
      <c r="P1" s="71"/>
      <c r="Q1" s="71"/>
      <c r="R1" s="71"/>
      <c r="S1" s="71"/>
      <c r="T1" s="71"/>
      <c r="U1" s="248" t="s">
        <v>0</v>
      </c>
      <c r="V1" s="249" t="s">
        <v>425</v>
      </c>
    </row>
    <row r="2" spans="1:22" ht="25.35" customHeight="1" thickBot="1">
      <c r="A2" s="72"/>
      <c r="B2" s="395"/>
      <c r="C2" s="72"/>
      <c r="D2" s="72"/>
      <c r="E2" s="72"/>
      <c r="F2" s="72"/>
      <c r="G2" s="72"/>
      <c r="H2" s="72"/>
      <c r="I2" s="72"/>
      <c r="J2" s="72"/>
      <c r="K2" s="72"/>
      <c r="L2" s="72"/>
      <c r="M2" s="72"/>
      <c r="N2" s="72"/>
      <c r="O2" s="72"/>
      <c r="P2" s="72"/>
      <c r="Q2" s="72"/>
      <c r="R2" s="72"/>
      <c r="S2" s="72"/>
      <c r="T2" s="72"/>
      <c r="U2" s="258" t="s">
        <v>241</v>
      </c>
      <c r="V2" s="250">
        <v>2014</v>
      </c>
    </row>
    <row r="3" spans="1:22" ht="13.5" customHeight="1" thickBot="1">
      <c r="A3" s="525"/>
      <c r="B3" s="396"/>
      <c r="C3" s="219"/>
      <c r="D3" s="1834" t="s">
        <v>74</v>
      </c>
      <c r="E3" s="1835"/>
      <c r="F3" s="1838" t="s">
        <v>182</v>
      </c>
      <c r="G3" s="1838"/>
      <c r="H3" s="1838"/>
      <c r="I3" s="1838"/>
      <c r="J3" s="1838"/>
      <c r="K3" s="1838"/>
      <c r="L3" s="1838"/>
      <c r="M3" s="1838"/>
      <c r="N3" s="1838"/>
      <c r="O3" s="1838"/>
      <c r="P3" s="1838"/>
      <c r="Q3" s="1838"/>
      <c r="R3" s="1838"/>
      <c r="S3" s="1838"/>
      <c r="T3" s="1838"/>
      <c r="U3" s="1838"/>
    </row>
    <row r="4" spans="1:22" ht="122.25" thickBot="1">
      <c r="A4" s="199" t="s">
        <v>1</v>
      </c>
      <c r="B4" s="397" t="s">
        <v>183</v>
      </c>
      <c r="C4" s="220" t="s">
        <v>184</v>
      </c>
      <c r="D4" s="1836"/>
      <c r="E4" s="1837"/>
      <c r="F4" s="221" t="s">
        <v>103</v>
      </c>
      <c r="G4" s="222" t="s">
        <v>185</v>
      </c>
      <c r="H4" s="221" t="s">
        <v>186</v>
      </c>
      <c r="I4" s="222" t="s">
        <v>187</v>
      </c>
      <c r="J4" s="223" t="s">
        <v>188</v>
      </c>
      <c r="K4" s="223" t="s">
        <v>189</v>
      </c>
      <c r="L4" s="221" t="s">
        <v>190</v>
      </c>
      <c r="M4" s="224" t="s">
        <v>191</v>
      </c>
      <c r="N4" s="224" t="s">
        <v>192</v>
      </c>
      <c r="O4" s="225" t="s">
        <v>193</v>
      </c>
      <c r="P4" s="221" t="s">
        <v>194</v>
      </c>
      <c r="Q4" s="224" t="s">
        <v>86</v>
      </c>
      <c r="R4" s="224" t="s">
        <v>87</v>
      </c>
      <c r="S4" s="225" t="s">
        <v>195</v>
      </c>
      <c r="T4" s="226" t="s">
        <v>196</v>
      </c>
      <c r="U4" s="226" t="s">
        <v>197</v>
      </c>
      <c r="V4" s="198" t="s">
        <v>292</v>
      </c>
    </row>
    <row r="5" spans="1:22" ht="12.75">
      <c r="A5" s="243" t="s">
        <v>37</v>
      </c>
      <c r="B5" s="1623" t="s">
        <v>1228</v>
      </c>
      <c r="C5" s="1097" t="s">
        <v>1229</v>
      </c>
      <c r="D5" s="1831" t="s">
        <v>1230</v>
      </c>
      <c r="E5" s="1832"/>
      <c r="F5" s="1624"/>
      <c r="G5" s="60"/>
      <c r="H5" s="1624"/>
      <c r="I5" s="60"/>
      <c r="J5" s="1625"/>
      <c r="K5" s="1625" t="s">
        <v>5</v>
      </c>
      <c r="L5" s="1624"/>
      <c r="M5" s="244"/>
      <c r="N5" s="244"/>
      <c r="O5" s="1626"/>
      <c r="P5" s="1624"/>
      <c r="Q5" s="244"/>
      <c r="R5" s="244"/>
      <c r="S5" s="1626"/>
      <c r="T5" s="1624"/>
      <c r="U5" s="1627"/>
      <c r="V5" s="1628"/>
    </row>
    <row r="6" spans="1:22" ht="12.75">
      <c r="A6" s="243" t="s">
        <v>37</v>
      </c>
      <c r="B6" s="1623" t="s">
        <v>1228</v>
      </c>
      <c r="C6" s="1097" t="s">
        <v>78</v>
      </c>
      <c r="D6" s="1831" t="s">
        <v>1231</v>
      </c>
      <c r="E6" s="1832"/>
      <c r="F6" s="1624"/>
      <c r="G6" s="60"/>
      <c r="H6" s="1624"/>
      <c r="I6" s="60"/>
      <c r="J6" s="1625"/>
      <c r="K6" s="1625" t="s">
        <v>5</v>
      </c>
      <c r="L6" s="1624"/>
      <c r="M6" s="244"/>
      <c r="N6" s="244"/>
      <c r="O6" s="1626"/>
      <c r="P6" s="1624"/>
      <c r="Q6" s="244"/>
      <c r="R6" s="244"/>
      <c r="S6" s="1626"/>
      <c r="T6" s="1624"/>
      <c r="U6" s="1627"/>
      <c r="V6" s="1628"/>
    </row>
    <row r="7" spans="1:22" ht="12.75">
      <c r="A7" s="243" t="s">
        <v>37</v>
      </c>
      <c r="B7" s="1623" t="s">
        <v>1228</v>
      </c>
      <c r="C7" s="1097" t="s">
        <v>601</v>
      </c>
      <c r="D7" s="1831" t="s">
        <v>1230</v>
      </c>
      <c r="E7" s="1832"/>
      <c r="F7" s="1624"/>
      <c r="G7" s="60"/>
      <c r="H7" s="1624"/>
      <c r="I7" s="60"/>
      <c r="J7" s="1625"/>
      <c r="K7" s="1625" t="s">
        <v>5</v>
      </c>
      <c r="L7" s="1624"/>
      <c r="M7" s="244"/>
      <c r="N7" s="244"/>
      <c r="O7" s="1626"/>
      <c r="P7" s="1624"/>
      <c r="Q7" s="244"/>
      <c r="R7" s="244"/>
      <c r="S7" s="1626"/>
      <c r="T7" s="1624"/>
      <c r="U7" s="1627"/>
      <c r="V7" s="1628"/>
    </row>
    <row r="8" spans="1:22" ht="12.75">
      <c r="A8" s="243" t="s">
        <v>37</v>
      </c>
      <c r="B8" s="1623" t="s">
        <v>1228</v>
      </c>
      <c r="C8" s="1097" t="s">
        <v>869</v>
      </c>
      <c r="D8" s="1831" t="s">
        <v>1230</v>
      </c>
      <c r="E8" s="1832"/>
      <c r="F8" s="1624"/>
      <c r="G8" s="60"/>
      <c r="H8" s="1624"/>
      <c r="I8" s="60"/>
      <c r="J8" s="1625"/>
      <c r="K8" s="1625" t="s">
        <v>5</v>
      </c>
      <c r="L8" s="1624"/>
      <c r="M8" s="244"/>
      <c r="N8" s="244"/>
      <c r="O8" s="1626"/>
      <c r="P8" s="1624"/>
      <c r="Q8" s="244"/>
      <c r="R8" s="244"/>
      <c r="S8" s="1626"/>
      <c r="T8" s="1624"/>
      <c r="U8" s="1627"/>
      <c r="V8" s="1628"/>
    </row>
    <row r="9" spans="1:22" ht="12.75">
      <c r="A9" s="243" t="s">
        <v>37</v>
      </c>
      <c r="B9" s="1623" t="s">
        <v>1228</v>
      </c>
      <c r="C9" s="1097" t="s">
        <v>621</v>
      </c>
      <c r="D9" s="1831" t="s">
        <v>1231</v>
      </c>
      <c r="E9" s="1832"/>
      <c r="F9" s="1624"/>
      <c r="G9" s="60"/>
      <c r="H9" s="1624"/>
      <c r="I9" s="60"/>
      <c r="J9" s="1625"/>
      <c r="K9" s="1625" t="s">
        <v>5</v>
      </c>
      <c r="L9" s="1624"/>
      <c r="M9" s="244"/>
      <c r="N9" s="244"/>
      <c r="O9" s="1626"/>
      <c r="P9" s="1624"/>
      <c r="Q9" s="244"/>
      <c r="R9" s="244"/>
      <c r="S9" s="1626"/>
      <c r="T9" s="1624"/>
      <c r="U9" s="1627"/>
      <c r="V9" s="1628"/>
    </row>
    <row r="10" spans="1:22" ht="12.75">
      <c r="A10" s="243" t="s">
        <v>37</v>
      </c>
      <c r="B10" s="1623" t="s">
        <v>1228</v>
      </c>
      <c r="C10" s="1097" t="s">
        <v>1232</v>
      </c>
      <c r="D10" s="1831" t="s">
        <v>1230</v>
      </c>
      <c r="E10" s="1832"/>
      <c r="F10" s="1624"/>
      <c r="G10" s="60"/>
      <c r="H10" s="1624"/>
      <c r="I10" s="60"/>
      <c r="J10" s="1625"/>
      <c r="K10" s="1625" t="s">
        <v>5</v>
      </c>
      <c r="L10" s="1624"/>
      <c r="M10" s="244"/>
      <c r="N10" s="244"/>
      <c r="O10" s="1626"/>
      <c r="P10" s="1624"/>
      <c r="Q10" s="244"/>
      <c r="R10" s="244"/>
      <c r="S10" s="1626"/>
      <c r="T10" s="1624"/>
      <c r="U10" s="1627"/>
      <c r="V10" s="1628"/>
    </row>
    <row r="11" spans="1:22" ht="12.75">
      <c r="A11" s="243" t="s">
        <v>37</v>
      </c>
      <c r="B11" s="1623" t="s">
        <v>1228</v>
      </c>
      <c r="C11" s="1097" t="s">
        <v>82</v>
      </c>
      <c r="D11" s="1831" t="s">
        <v>1230</v>
      </c>
      <c r="E11" s="1832"/>
      <c r="F11" s="1624"/>
      <c r="G11" s="60"/>
      <c r="H11" s="1624"/>
      <c r="I11" s="60"/>
      <c r="J11" s="1625"/>
      <c r="K11" s="1625" t="s">
        <v>5</v>
      </c>
      <c r="L11" s="1624"/>
      <c r="M11" s="244"/>
      <c r="N11" s="244"/>
      <c r="O11" s="1626"/>
      <c r="P11" s="1624"/>
      <c r="Q11" s="244"/>
      <c r="R11" s="244"/>
      <c r="S11" s="1626"/>
      <c r="T11" s="1624"/>
      <c r="U11" s="1627"/>
      <c r="V11" s="1628"/>
    </row>
    <row r="12" spans="1:22" ht="12.75">
      <c r="A12" s="243" t="s">
        <v>37</v>
      </c>
      <c r="B12" s="1623" t="s">
        <v>1228</v>
      </c>
      <c r="C12" s="1097" t="s">
        <v>419</v>
      </c>
      <c r="D12" s="1831" t="s">
        <v>1230</v>
      </c>
      <c r="E12" s="1832"/>
      <c r="F12" s="1624"/>
      <c r="G12" s="60"/>
      <c r="H12" s="1624"/>
      <c r="I12" s="60"/>
      <c r="J12" s="1625"/>
      <c r="K12" s="1625" t="s">
        <v>5</v>
      </c>
      <c r="L12" s="1624"/>
      <c r="M12" s="244"/>
      <c r="N12" s="244"/>
      <c r="O12" s="1626"/>
      <c r="P12" s="1624"/>
      <c r="Q12" s="244"/>
      <c r="R12" s="244"/>
      <c r="S12" s="1626"/>
      <c r="T12" s="1624"/>
      <c r="U12" s="1627"/>
      <c r="V12" s="1628"/>
    </row>
    <row r="13" spans="1:22" ht="12.75">
      <c r="A13" s="243" t="s">
        <v>37</v>
      </c>
      <c r="B13" s="1623" t="s">
        <v>1228</v>
      </c>
      <c r="C13" s="1097" t="s">
        <v>79</v>
      </c>
      <c r="D13" s="1831" t="s">
        <v>1230</v>
      </c>
      <c r="E13" s="1832"/>
      <c r="F13" s="1624"/>
      <c r="G13" s="60"/>
      <c r="H13" s="1624"/>
      <c r="I13" s="60"/>
      <c r="J13" s="1625"/>
      <c r="K13" s="1625" t="s">
        <v>5</v>
      </c>
      <c r="L13" s="1624"/>
      <c r="M13" s="244"/>
      <c r="N13" s="244"/>
      <c r="O13" s="1626"/>
      <c r="P13" s="1624"/>
      <c r="Q13" s="244"/>
      <c r="R13" s="244"/>
      <c r="S13" s="1626"/>
      <c r="T13" s="1624"/>
      <c r="U13" s="1627"/>
      <c r="V13" s="1628"/>
    </row>
    <row r="14" spans="1:22" ht="12.75">
      <c r="A14" s="243" t="s">
        <v>37</v>
      </c>
      <c r="B14" s="1623" t="s">
        <v>1228</v>
      </c>
      <c r="C14" s="1097" t="s">
        <v>782</v>
      </c>
      <c r="D14" s="1831" t="s">
        <v>1230</v>
      </c>
      <c r="E14" s="1832"/>
      <c r="F14" s="1624"/>
      <c r="G14" s="60"/>
      <c r="H14" s="1624"/>
      <c r="I14" s="60"/>
      <c r="J14" s="1625"/>
      <c r="K14" s="1625" t="s">
        <v>5</v>
      </c>
      <c r="L14" s="1624"/>
      <c r="M14" s="244"/>
      <c r="N14" s="244"/>
      <c r="O14" s="1626"/>
      <c r="P14" s="1624"/>
      <c r="Q14" s="244"/>
      <c r="R14" s="244"/>
      <c r="S14" s="1626"/>
      <c r="T14" s="1624"/>
      <c r="U14" s="1627"/>
      <c r="V14" s="1628"/>
    </row>
    <row r="15" spans="1:22" ht="12.75">
      <c r="A15" s="243" t="s">
        <v>37</v>
      </c>
      <c r="B15" s="1623" t="s">
        <v>1228</v>
      </c>
      <c r="C15" s="1097" t="s">
        <v>792</v>
      </c>
      <c r="D15" s="1831" t="s">
        <v>1230</v>
      </c>
      <c r="E15" s="1832"/>
      <c r="F15" s="1624"/>
      <c r="G15" s="60"/>
      <c r="H15" s="1624"/>
      <c r="I15" s="60"/>
      <c r="J15" s="1625"/>
      <c r="K15" s="1625" t="s">
        <v>5</v>
      </c>
      <c r="L15" s="1624"/>
      <c r="M15" s="244"/>
      <c r="N15" s="244"/>
      <c r="O15" s="1626"/>
      <c r="P15" s="1624"/>
      <c r="Q15" s="244"/>
      <c r="R15" s="244"/>
      <c r="S15" s="1626"/>
      <c r="T15" s="1624"/>
      <c r="U15" s="1627"/>
      <c r="V15" s="1628"/>
    </row>
    <row r="16" spans="1:22" ht="12.75">
      <c r="A16" s="243" t="s">
        <v>37</v>
      </c>
      <c r="B16" s="1623" t="s">
        <v>1228</v>
      </c>
      <c r="C16" s="1097" t="s">
        <v>819</v>
      </c>
      <c r="D16" s="1831" t="s">
        <v>1230</v>
      </c>
      <c r="E16" s="1832"/>
      <c r="F16" s="1624"/>
      <c r="G16" s="60"/>
      <c r="H16" s="1624"/>
      <c r="I16" s="60"/>
      <c r="J16" s="1625"/>
      <c r="K16" s="1625" t="s">
        <v>5</v>
      </c>
      <c r="L16" s="1624"/>
      <c r="M16" s="244"/>
      <c r="N16" s="244"/>
      <c r="O16" s="1626"/>
      <c r="P16" s="1624"/>
      <c r="Q16" s="244"/>
      <c r="R16" s="244"/>
      <c r="S16" s="1626"/>
      <c r="T16" s="1624"/>
      <c r="U16" s="1627"/>
      <c r="V16" s="1628"/>
    </row>
    <row r="17" spans="1:22" ht="12.75">
      <c r="A17" s="243" t="s">
        <v>37</v>
      </c>
      <c r="B17" s="1623" t="s">
        <v>1228</v>
      </c>
      <c r="C17" s="1097" t="s">
        <v>1233</v>
      </c>
      <c r="D17" s="1831" t="s">
        <v>1230</v>
      </c>
      <c r="E17" s="1832"/>
      <c r="F17" s="1624"/>
      <c r="G17" s="60"/>
      <c r="H17" s="1624"/>
      <c r="I17" s="60"/>
      <c r="J17" s="1625"/>
      <c r="K17" s="1625" t="s">
        <v>5</v>
      </c>
      <c r="L17" s="1624"/>
      <c r="M17" s="244"/>
      <c r="N17" s="244"/>
      <c r="O17" s="1626"/>
      <c r="P17" s="1624"/>
      <c r="Q17" s="244"/>
      <c r="R17" s="244"/>
      <c r="S17" s="1626"/>
      <c r="T17" s="1624"/>
      <c r="U17" s="1627"/>
      <c r="V17" s="1628"/>
    </row>
    <row r="18" spans="1:22" ht="12.75">
      <c r="A18" s="243" t="s">
        <v>37</v>
      </c>
      <c r="B18" s="1623" t="s">
        <v>1228</v>
      </c>
      <c r="C18" s="1097" t="s">
        <v>605</v>
      </c>
      <c r="D18" s="1831" t="s">
        <v>1230</v>
      </c>
      <c r="E18" s="1832"/>
      <c r="F18" s="1624"/>
      <c r="G18" s="60"/>
      <c r="H18" s="1624"/>
      <c r="I18" s="60"/>
      <c r="J18" s="1625"/>
      <c r="K18" s="1625" t="s">
        <v>5</v>
      </c>
      <c r="L18" s="1624"/>
      <c r="M18" s="244"/>
      <c r="N18" s="244"/>
      <c r="O18" s="1626"/>
      <c r="P18" s="1624"/>
      <c r="Q18" s="244"/>
      <c r="R18" s="244"/>
      <c r="S18" s="1626"/>
      <c r="T18" s="1624"/>
      <c r="U18" s="1627"/>
      <c r="V18" s="1628"/>
    </row>
    <row r="19" spans="1:22" ht="12.75">
      <c r="A19" s="243" t="s">
        <v>37</v>
      </c>
      <c r="B19" s="1623" t="s">
        <v>1228</v>
      </c>
      <c r="C19" s="1097" t="s">
        <v>607</v>
      </c>
      <c r="D19" s="1831" t="s">
        <v>1230</v>
      </c>
      <c r="E19" s="1832"/>
      <c r="F19" s="1624"/>
      <c r="G19" s="60"/>
      <c r="H19" s="1624"/>
      <c r="I19" s="60"/>
      <c r="J19" s="1625"/>
      <c r="K19" s="1625" t="s">
        <v>5</v>
      </c>
      <c r="L19" s="1624"/>
      <c r="M19" s="244"/>
      <c r="N19" s="244"/>
      <c r="O19" s="1626"/>
      <c r="P19" s="1624"/>
      <c r="Q19" s="244"/>
      <c r="R19" s="244"/>
      <c r="S19" s="1626"/>
      <c r="T19" s="1624"/>
      <c r="U19" s="1627"/>
      <c r="V19" s="1628"/>
    </row>
    <row r="20" spans="1:22" ht="12.75">
      <c r="A20" s="243" t="s">
        <v>37</v>
      </c>
      <c r="B20" s="1623" t="s">
        <v>1228</v>
      </c>
      <c r="C20" s="1097" t="s">
        <v>621</v>
      </c>
      <c r="D20" s="1831" t="s">
        <v>1230</v>
      </c>
      <c r="E20" s="1832"/>
      <c r="F20" s="1624"/>
      <c r="G20" s="60"/>
      <c r="H20" s="1624"/>
      <c r="I20" s="60"/>
      <c r="J20" s="1625"/>
      <c r="K20" s="1625" t="s">
        <v>5</v>
      </c>
      <c r="L20" s="1624"/>
      <c r="M20" s="244"/>
      <c r="N20" s="244"/>
      <c r="O20" s="1626"/>
      <c r="P20" s="1624"/>
      <c r="Q20" s="244"/>
      <c r="R20" s="244"/>
      <c r="S20" s="1626"/>
      <c r="T20" s="1624"/>
      <c r="U20" s="1627"/>
      <c r="V20" s="1628"/>
    </row>
    <row r="21" spans="1:22" ht="12.75">
      <c r="A21" s="243" t="s">
        <v>37</v>
      </c>
      <c r="B21" s="1623" t="s">
        <v>1228</v>
      </c>
      <c r="C21" s="1097" t="s">
        <v>1234</v>
      </c>
      <c r="D21" s="1831" t="s">
        <v>1230</v>
      </c>
      <c r="E21" s="1832"/>
      <c r="F21" s="1624"/>
      <c r="G21" s="60"/>
      <c r="H21" s="1624"/>
      <c r="I21" s="60"/>
      <c r="J21" s="1625"/>
      <c r="K21" s="1625" t="s">
        <v>5</v>
      </c>
      <c r="L21" s="1624"/>
      <c r="M21" s="244"/>
      <c r="N21" s="244"/>
      <c r="O21" s="1626"/>
      <c r="P21" s="1624"/>
      <c r="Q21" s="244"/>
      <c r="R21" s="244"/>
      <c r="S21" s="1626"/>
      <c r="T21" s="1624"/>
      <c r="U21" s="1627"/>
      <c r="V21" s="1628"/>
    </row>
    <row r="22" spans="1:22" ht="12.75">
      <c r="A22" s="243" t="s">
        <v>37</v>
      </c>
      <c r="B22" s="1623" t="s">
        <v>1228</v>
      </c>
      <c r="C22" s="1097" t="s">
        <v>1235</v>
      </c>
      <c r="D22" s="1831" t="s">
        <v>1230</v>
      </c>
      <c r="E22" s="1832"/>
      <c r="F22" s="1624"/>
      <c r="G22" s="60"/>
      <c r="H22" s="1624"/>
      <c r="I22" s="60"/>
      <c r="J22" s="1625"/>
      <c r="K22" s="1625" t="s">
        <v>5</v>
      </c>
      <c r="L22" s="1624"/>
      <c r="M22" s="244"/>
      <c r="N22" s="244"/>
      <c r="O22" s="1626"/>
      <c r="P22" s="1624"/>
      <c r="Q22" s="244"/>
      <c r="R22" s="244"/>
      <c r="S22" s="1626"/>
      <c r="T22" s="1624"/>
      <c r="U22" s="1627"/>
      <c r="V22" s="1628"/>
    </row>
    <row r="23" spans="1:22" ht="12.75">
      <c r="A23" s="243" t="s">
        <v>37</v>
      </c>
      <c r="B23" s="1623" t="s">
        <v>1236</v>
      </c>
      <c r="C23" s="1097" t="s">
        <v>1237</v>
      </c>
      <c r="D23" s="1831" t="s">
        <v>1238</v>
      </c>
      <c r="E23" s="1832"/>
      <c r="F23" s="1624" t="s">
        <v>5</v>
      </c>
      <c r="G23" s="60"/>
      <c r="H23" s="1624" t="s">
        <v>5</v>
      </c>
      <c r="I23" s="60"/>
      <c r="J23" s="1625"/>
      <c r="K23" s="1625"/>
      <c r="L23" s="1624"/>
      <c r="M23" s="244"/>
      <c r="N23" s="244"/>
      <c r="O23" s="1626"/>
      <c r="P23" s="1624"/>
      <c r="Q23" s="244"/>
      <c r="R23" s="244"/>
      <c r="S23" s="1626"/>
      <c r="T23" s="1624"/>
      <c r="U23" s="1627"/>
      <c r="V23" s="1628"/>
    </row>
    <row r="24" spans="1:22" ht="12.75">
      <c r="A24" s="243" t="s">
        <v>37</v>
      </c>
      <c r="B24" s="1623" t="s">
        <v>1239</v>
      </c>
      <c r="C24" s="1097" t="s">
        <v>1062</v>
      </c>
      <c r="D24" s="1831" t="s">
        <v>1240</v>
      </c>
      <c r="E24" s="1832"/>
      <c r="F24" s="1624"/>
      <c r="G24" s="60"/>
      <c r="H24" s="1624"/>
      <c r="I24" s="60"/>
      <c r="J24" s="1625"/>
      <c r="K24" s="1625" t="s">
        <v>5</v>
      </c>
      <c r="L24" s="1624"/>
      <c r="M24" s="244"/>
      <c r="N24" s="244"/>
      <c r="O24" s="1626"/>
      <c r="P24" s="1624"/>
      <c r="Q24" s="244"/>
      <c r="R24" s="244"/>
      <c r="S24" s="1626"/>
      <c r="T24" s="1624"/>
      <c r="U24" s="1627"/>
      <c r="V24" s="1628"/>
    </row>
    <row r="25" spans="1:22" ht="12.75">
      <c r="A25" s="243" t="s">
        <v>37</v>
      </c>
      <c r="B25" s="1623" t="s">
        <v>1239</v>
      </c>
      <c r="C25" s="1097" t="s">
        <v>1062</v>
      </c>
      <c r="D25" s="1831" t="s">
        <v>1241</v>
      </c>
      <c r="E25" s="1832"/>
      <c r="F25" s="1624"/>
      <c r="G25" s="60"/>
      <c r="H25" s="1624"/>
      <c r="I25" s="60"/>
      <c r="J25" s="1625"/>
      <c r="K25" s="1625" t="s">
        <v>5</v>
      </c>
      <c r="L25" s="1624"/>
      <c r="M25" s="244"/>
      <c r="N25" s="244"/>
      <c r="O25" s="1626"/>
      <c r="P25" s="1624"/>
      <c r="Q25" s="244"/>
      <c r="R25" s="244"/>
      <c r="S25" s="1626"/>
      <c r="T25" s="1624"/>
      <c r="U25" s="1627"/>
      <c r="V25" s="1628"/>
    </row>
    <row r="26" spans="1:22" ht="12.75">
      <c r="A26" s="243" t="s">
        <v>37</v>
      </c>
      <c r="B26" s="1623" t="s">
        <v>1239</v>
      </c>
      <c r="C26" s="1097" t="s">
        <v>823</v>
      </c>
      <c r="D26" s="1831" t="s">
        <v>1242</v>
      </c>
      <c r="E26" s="1832"/>
      <c r="F26" s="1624"/>
      <c r="G26" s="60"/>
      <c r="H26" s="1624"/>
      <c r="I26" s="60"/>
      <c r="J26" s="1625"/>
      <c r="K26" s="1625" t="s">
        <v>5</v>
      </c>
      <c r="L26" s="1624"/>
      <c r="M26" s="244"/>
      <c r="N26" s="244"/>
      <c r="O26" s="1626"/>
      <c r="P26" s="1624"/>
      <c r="Q26" s="244"/>
      <c r="R26" s="244"/>
      <c r="S26" s="1626"/>
      <c r="T26" s="1624"/>
      <c r="U26" s="1627"/>
      <c r="V26" s="1628"/>
    </row>
    <row r="27" spans="1:22" ht="12.75">
      <c r="A27" s="243" t="s">
        <v>37</v>
      </c>
      <c r="B27" s="1623" t="s">
        <v>1239</v>
      </c>
      <c r="C27" s="1097" t="s">
        <v>655</v>
      </c>
      <c r="D27" s="1831" t="s">
        <v>1241</v>
      </c>
      <c r="E27" s="1832"/>
      <c r="F27" s="1624"/>
      <c r="G27" s="60"/>
      <c r="H27" s="1624"/>
      <c r="I27" s="60"/>
      <c r="J27" s="1625"/>
      <c r="K27" s="1625" t="s">
        <v>5</v>
      </c>
      <c r="L27" s="1624"/>
      <c r="M27" s="244"/>
      <c r="N27" s="244"/>
      <c r="O27" s="1626"/>
      <c r="P27" s="1624"/>
      <c r="Q27" s="244"/>
      <c r="R27" s="244" t="s">
        <v>5</v>
      </c>
      <c r="S27" s="1626" t="s">
        <v>5</v>
      </c>
      <c r="T27" s="1624"/>
      <c r="U27" s="1627"/>
      <c r="V27" s="1628"/>
    </row>
    <row r="28" spans="1:22" ht="12.75">
      <c r="A28" s="243" t="s">
        <v>37</v>
      </c>
      <c r="B28" s="1623" t="s">
        <v>1239</v>
      </c>
      <c r="C28" s="1097" t="s">
        <v>655</v>
      </c>
      <c r="D28" s="1831" t="s">
        <v>1240</v>
      </c>
      <c r="E28" s="1832"/>
      <c r="F28" s="1624"/>
      <c r="G28" s="60"/>
      <c r="H28" s="1624"/>
      <c r="I28" s="60"/>
      <c r="J28" s="1625"/>
      <c r="K28" s="1625" t="s">
        <v>5</v>
      </c>
      <c r="L28" s="1624"/>
      <c r="M28" s="244"/>
      <c r="N28" s="244"/>
      <c r="O28" s="1626"/>
      <c r="P28" s="1624"/>
      <c r="Q28" s="244"/>
      <c r="R28" s="244"/>
      <c r="S28" s="1626"/>
      <c r="T28" s="1624"/>
      <c r="U28" s="1627"/>
      <c r="V28" s="1628"/>
    </row>
    <row r="29" spans="1:22" ht="12.75">
      <c r="A29" s="243" t="s">
        <v>37</v>
      </c>
      <c r="B29" s="1623" t="s">
        <v>1239</v>
      </c>
      <c r="C29" s="1097" t="s">
        <v>655</v>
      </c>
      <c r="D29" s="1831" t="s">
        <v>1242</v>
      </c>
      <c r="E29" s="1832"/>
      <c r="F29" s="1624"/>
      <c r="G29" s="60"/>
      <c r="H29" s="1624"/>
      <c r="I29" s="60"/>
      <c r="J29" s="1625"/>
      <c r="K29" s="1625" t="s">
        <v>5</v>
      </c>
      <c r="L29" s="1624"/>
      <c r="M29" s="244"/>
      <c r="N29" s="244"/>
      <c r="O29" s="1626"/>
      <c r="P29" s="1624"/>
      <c r="Q29" s="244"/>
      <c r="R29" s="244"/>
      <c r="S29" s="1626"/>
      <c r="T29" s="1624"/>
      <c r="U29" s="1627"/>
      <c r="V29" s="1628"/>
    </row>
    <row r="30" spans="1:22" ht="12.75">
      <c r="A30" s="243" t="s">
        <v>37</v>
      </c>
      <c r="B30" s="1623" t="s">
        <v>1239</v>
      </c>
      <c r="C30" s="1097" t="s">
        <v>655</v>
      </c>
      <c r="D30" s="1831" t="s">
        <v>1243</v>
      </c>
      <c r="E30" s="1832"/>
      <c r="F30" s="1624"/>
      <c r="G30" s="60"/>
      <c r="H30" s="1624"/>
      <c r="I30" s="60"/>
      <c r="J30" s="1625"/>
      <c r="K30" s="1625" t="s">
        <v>5</v>
      </c>
      <c r="L30" s="1624"/>
      <c r="M30" s="244"/>
      <c r="N30" s="244"/>
      <c r="O30" s="1626"/>
      <c r="P30" s="1624"/>
      <c r="Q30" s="244"/>
      <c r="R30" s="244" t="s">
        <v>5</v>
      </c>
      <c r="S30" s="1626" t="s">
        <v>5</v>
      </c>
      <c r="T30" s="1624"/>
      <c r="U30" s="1627"/>
      <c r="V30" s="1628"/>
    </row>
    <row r="31" spans="1:22" ht="12.75">
      <c r="A31" s="243" t="s">
        <v>37</v>
      </c>
      <c r="B31" s="1623" t="s">
        <v>1239</v>
      </c>
      <c r="C31" s="1097" t="s">
        <v>1244</v>
      </c>
      <c r="D31" s="1831" t="s">
        <v>1242</v>
      </c>
      <c r="E31" s="1832"/>
      <c r="F31" s="1624"/>
      <c r="G31" s="60"/>
      <c r="H31" s="1624"/>
      <c r="I31" s="60"/>
      <c r="J31" s="1625"/>
      <c r="K31" s="1625" t="s">
        <v>5</v>
      </c>
      <c r="L31" s="1624"/>
      <c r="M31" s="244"/>
      <c r="N31" s="244"/>
      <c r="O31" s="1626"/>
      <c r="P31" s="1624"/>
      <c r="Q31" s="244"/>
      <c r="R31" s="244"/>
      <c r="S31" s="1626"/>
      <c r="T31" s="1624"/>
      <c r="U31" s="1627"/>
      <c r="V31" s="1628"/>
    </row>
    <row r="32" spans="1:22" ht="12.75">
      <c r="A32" s="243" t="s">
        <v>37</v>
      </c>
      <c r="B32" s="1623" t="s">
        <v>1239</v>
      </c>
      <c r="C32" s="1097" t="s">
        <v>655</v>
      </c>
      <c r="D32" s="1831" t="s">
        <v>1245</v>
      </c>
      <c r="E32" s="1832"/>
      <c r="F32" s="1624"/>
      <c r="G32" s="60"/>
      <c r="H32" s="1624"/>
      <c r="I32" s="60"/>
      <c r="J32" s="1625"/>
      <c r="K32" s="1625" t="s">
        <v>5</v>
      </c>
      <c r="L32" s="1624"/>
      <c r="M32" s="244"/>
      <c r="N32" s="244"/>
      <c r="O32" s="1626"/>
      <c r="P32" s="1624"/>
      <c r="Q32" s="244" t="s">
        <v>5</v>
      </c>
      <c r="R32" s="244" t="s">
        <v>5</v>
      </c>
      <c r="S32" s="1626" t="s">
        <v>5</v>
      </c>
      <c r="T32" s="1624"/>
      <c r="U32" s="1627"/>
      <c r="V32" s="1628"/>
    </row>
    <row r="33" spans="1:22" ht="12.75">
      <c r="A33" s="243" t="s">
        <v>37</v>
      </c>
      <c r="B33" s="1623" t="s">
        <v>1247</v>
      </c>
      <c r="C33" s="1097" t="s">
        <v>79</v>
      </c>
      <c r="D33" s="1831" t="s">
        <v>1231</v>
      </c>
      <c r="E33" s="1832"/>
      <c r="F33" s="1624"/>
      <c r="G33" s="60"/>
      <c r="H33" s="1624"/>
      <c r="I33" s="60"/>
      <c r="J33" s="1625"/>
      <c r="K33" s="1625" t="s">
        <v>5</v>
      </c>
      <c r="L33" s="1624"/>
      <c r="M33" s="244"/>
      <c r="N33" s="244"/>
      <c r="O33" s="1626"/>
      <c r="P33" s="1624"/>
      <c r="Q33" s="244"/>
      <c r="R33" s="244"/>
      <c r="S33" s="1626"/>
      <c r="T33" s="1624"/>
      <c r="U33" s="1627"/>
      <c r="V33" s="1628"/>
    </row>
    <row r="34" spans="1:22" ht="12.75">
      <c r="A34" s="243" t="s">
        <v>37</v>
      </c>
      <c r="B34" s="1623" t="s">
        <v>1248</v>
      </c>
      <c r="C34" s="1097" t="s">
        <v>643</v>
      </c>
      <c r="D34" s="1831" t="s">
        <v>1108</v>
      </c>
      <c r="E34" s="1832"/>
      <c r="F34" s="1624" t="s">
        <v>5</v>
      </c>
      <c r="G34" s="60"/>
      <c r="H34" s="1624" t="s">
        <v>5</v>
      </c>
      <c r="I34" s="60" t="s">
        <v>5</v>
      </c>
      <c r="J34" s="1625" t="s">
        <v>5</v>
      </c>
      <c r="K34" s="1625" t="s">
        <v>5</v>
      </c>
      <c r="L34" s="1624"/>
      <c r="M34" s="244"/>
      <c r="N34" s="244"/>
      <c r="O34" s="1626"/>
      <c r="P34" s="1624"/>
      <c r="Q34" s="244"/>
      <c r="R34" s="244"/>
      <c r="S34" s="1626"/>
      <c r="T34" s="1624"/>
      <c r="U34" s="1627"/>
      <c r="V34" s="1628"/>
    </row>
    <row r="35" spans="1:22" ht="12.75">
      <c r="A35" s="243" t="s">
        <v>37</v>
      </c>
      <c r="B35" s="1623" t="s">
        <v>1248</v>
      </c>
      <c r="C35" s="1097" t="s">
        <v>784</v>
      </c>
      <c r="D35" s="1831" t="s">
        <v>1108</v>
      </c>
      <c r="E35" s="1832"/>
      <c r="F35" s="1624" t="s">
        <v>5</v>
      </c>
      <c r="G35" s="60"/>
      <c r="H35" s="1624" t="s">
        <v>5</v>
      </c>
      <c r="I35" s="60" t="s">
        <v>5</v>
      </c>
      <c r="J35" s="1625" t="s">
        <v>5</v>
      </c>
      <c r="K35" s="1625" t="s">
        <v>5</v>
      </c>
      <c r="L35" s="1624"/>
      <c r="M35" s="244"/>
      <c r="N35" s="244"/>
      <c r="O35" s="1626"/>
      <c r="P35" s="1624"/>
      <c r="Q35" s="244"/>
      <c r="R35" s="244"/>
      <c r="S35" s="1626"/>
      <c r="T35" s="1624"/>
      <c r="U35" s="1627"/>
      <c r="V35" s="1628"/>
    </row>
    <row r="36" spans="1:22" ht="12.75">
      <c r="A36" s="243" t="s">
        <v>37</v>
      </c>
      <c r="B36" s="1623" t="s">
        <v>1248</v>
      </c>
      <c r="C36" s="1097" t="s">
        <v>806</v>
      </c>
      <c r="D36" s="1831" t="s">
        <v>1108</v>
      </c>
      <c r="E36" s="1832"/>
      <c r="F36" s="1624" t="s">
        <v>5</v>
      </c>
      <c r="G36" s="60"/>
      <c r="H36" s="1624" t="s">
        <v>5</v>
      </c>
      <c r="I36" s="60" t="s">
        <v>5</v>
      </c>
      <c r="J36" s="1625" t="s">
        <v>5</v>
      </c>
      <c r="K36" s="1625" t="s">
        <v>5</v>
      </c>
      <c r="L36" s="1624"/>
      <c r="M36" s="244"/>
      <c r="N36" s="244"/>
      <c r="O36" s="1626"/>
      <c r="P36" s="1624"/>
      <c r="Q36" s="244"/>
      <c r="R36" s="244"/>
      <c r="S36" s="1626"/>
      <c r="T36" s="1624"/>
      <c r="U36" s="1627"/>
      <c r="V36" s="1628"/>
    </row>
    <row r="37" spans="1:22" ht="12.75">
      <c r="A37" s="243" t="s">
        <v>37</v>
      </c>
      <c r="B37" s="1623" t="s">
        <v>1248</v>
      </c>
      <c r="C37" s="1097" t="s">
        <v>1249</v>
      </c>
      <c r="D37" s="1831" t="s">
        <v>1230</v>
      </c>
      <c r="E37" s="1832"/>
      <c r="F37" s="1624"/>
      <c r="G37" s="60"/>
      <c r="H37" s="1624"/>
      <c r="I37" s="60"/>
      <c r="J37" s="1625"/>
      <c r="K37" s="1625" t="s">
        <v>5</v>
      </c>
      <c r="L37" s="1624"/>
      <c r="M37" s="244"/>
      <c r="N37" s="244"/>
      <c r="O37" s="1626"/>
      <c r="P37" s="1624"/>
      <c r="Q37" s="244"/>
      <c r="R37" s="244"/>
      <c r="S37" s="1626"/>
      <c r="T37" s="1624"/>
      <c r="U37" s="1627"/>
      <c r="V37" s="1628"/>
    </row>
    <row r="38" spans="1:22" ht="12.75">
      <c r="A38" s="243" t="s">
        <v>37</v>
      </c>
      <c r="B38" s="1623" t="s">
        <v>1250</v>
      </c>
      <c r="C38" s="1097" t="s">
        <v>1251</v>
      </c>
      <c r="D38" s="1831" t="s">
        <v>1252</v>
      </c>
      <c r="E38" s="1832"/>
      <c r="F38" s="1624"/>
      <c r="G38" s="60"/>
      <c r="H38" s="1624" t="s">
        <v>5</v>
      </c>
      <c r="I38" s="60" t="s">
        <v>5</v>
      </c>
      <c r="J38" s="1625"/>
      <c r="K38" s="1625" t="s">
        <v>5</v>
      </c>
      <c r="L38" s="1624"/>
      <c r="M38" s="244"/>
      <c r="N38" s="244"/>
      <c r="O38" s="1626"/>
      <c r="P38" s="1624"/>
      <c r="Q38" s="244"/>
      <c r="R38" s="244"/>
      <c r="S38" s="1626"/>
      <c r="T38" s="1624"/>
      <c r="U38" s="1627"/>
      <c r="V38" s="1628"/>
    </row>
    <row r="39" spans="1:22" ht="12.75">
      <c r="A39" s="243" t="s">
        <v>37</v>
      </c>
      <c r="B39" s="1623" t="s">
        <v>1250</v>
      </c>
      <c r="C39" s="1097" t="s">
        <v>807</v>
      </c>
      <c r="D39" s="1831" t="s">
        <v>1253</v>
      </c>
      <c r="E39" s="1832"/>
      <c r="F39" s="1624"/>
      <c r="G39" s="60"/>
      <c r="H39" s="1624" t="s">
        <v>5</v>
      </c>
      <c r="I39" s="60" t="s">
        <v>5</v>
      </c>
      <c r="J39" s="1625" t="s">
        <v>5</v>
      </c>
      <c r="K39" s="1625"/>
      <c r="L39" s="1624" t="s">
        <v>5</v>
      </c>
      <c r="M39" s="244"/>
      <c r="N39" s="244"/>
      <c r="O39" s="1626"/>
      <c r="P39" s="1624"/>
      <c r="Q39" s="244"/>
      <c r="R39" s="244"/>
      <c r="S39" s="1626"/>
      <c r="T39" s="1624"/>
      <c r="U39" s="1627"/>
      <c r="V39" s="1628"/>
    </row>
    <row r="40" spans="1:22" ht="12.75">
      <c r="A40" s="243" t="s">
        <v>37</v>
      </c>
      <c r="B40" s="1623" t="s">
        <v>1254</v>
      </c>
      <c r="C40" s="1097" t="s">
        <v>648</v>
      </c>
      <c r="D40" s="1831" t="s">
        <v>1255</v>
      </c>
      <c r="E40" s="1832"/>
      <c r="F40" s="1624"/>
      <c r="G40" s="60"/>
      <c r="H40" s="1624"/>
      <c r="I40" s="60"/>
      <c r="J40" s="1625"/>
      <c r="K40" s="1625" t="s">
        <v>5</v>
      </c>
      <c r="L40" s="1624"/>
      <c r="M40" s="244"/>
      <c r="N40" s="244"/>
      <c r="O40" s="1626"/>
      <c r="P40" s="1624"/>
      <c r="Q40" s="244"/>
      <c r="R40" s="244"/>
      <c r="S40" s="1626"/>
      <c r="T40" s="1624"/>
      <c r="U40" s="1627"/>
      <c r="V40" s="1628"/>
    </row>
    <row r="41" spans="1:22" ht="12.75">
      <c r="A41" s="243" t="s">
        <v>37</v>
      </c>
      <c r="B41" s="1623" t="s">
        <v>1254</v>
      </c>
      <c r="C41" s="1097" t="s">
        <v>1256</v>
      </c>
      <c r="D41" s="1831" t="s">
        <v>1255</v>
      </c>
      <c r="E41" s="1832"/>
      <c r="F41" s="1624"/>
      <c r="G41" s="60"/>
      <c r="H41" s="1624"/>
      <c r="I41" s="60"/>
      <c r="J41" s="1625"/>
      <c r="K41" s="1625" t="s">
        <v>5</v>
      </c>
      <c r="L41" s="1624"/>
      <c r="M41" s="244"/>
      <c r="N41" s="244"/>
      <c r="O41" s="1626"/>
      <c r="P41" s="1624"/>
      <c r="Q41" s="244"/>
      <c r="R41" s="244"/>
      <c r="S41" s="1626"/>
      <c r="T41" s="1624"/>
      <c r="U41" s="1627"/>
      <c r="V41" s="1628"/>
    </row>
    <row r="42" spans="1:22" ht="12.75">
      <c r="A42" s="243" t="s">
        <v>37</v>
      </c>
      <c r="B42" s="1623" t="s">
        <v>1254</v>
      </c>
      <c r="C42" s="1097" t="s">
        <v>1257</v>
      </c>
      <c r="D42" s="1831" t="s">
        <v>1255</v>
      </c>
      <c r="E42" s="1832"/>
      <c r="F42" s="1624"/>
      <c r="G42" s="60"/>
      <c r="H42" s="1624"/>
      <c r="I42" s="60"/>
      <c r="J42" s="1625"/>
      <c r="K42" s="1625" t="s">
        <v>5</v>
      </c>
      <c r="L42" s="1624"/>
      <c r="M42" s="244"/>
      <c r="N42" s="244"/>
      <c r="O42" s="1626"/>
      <c r="P42" s="1624"/>
      <c r="Q42" s="244"/>
      <c r="R42" s="244"/>
      <c r="S42" s="1626"/>
      <c r="T42" s="1624"/>
      <c r="U42" s="1627"/>
      <c r="V42" s="1628"/>
    </row>
    <row r="43" spans="1:22" ht="12.75">
      <c r="A43" s="243" t="s">
        <v>37</v>
      </c>
      <c r="B43" s="1623" t="s">
        <v>1254</v>
      </c>
      <c r="C43" s="1097" t="s">
        <v>801</v>
      </c>
      <c r="D43" s="1831" t="s">
        <v>1255</v>
      </c>
      <c r="E43" s="1832"/>
      <c r="F43" s="1624"/>
      <c r="G43" s="60"/>
      <c r="H43" s="1624"/>
      <c r="I43" s="60"/>
      <c r="J43" s="1625"/>
      <c r="K43" s="1625" t="s">
        <v>5</v>
      </c>
      <c r="L43" s="1624"/>
      <c r="M43" s="244"/>
      <c r="N43" s="244"/>
      <c r="O43" s="1626"/>
      <c r="P43" s="1624"/>
      <c r="Q43" s="244"/>
      <c r="R43" s="244"/>
      <c r="S43" s="1626"/>
      <c r="T43" s="1624"/>
      <c r="U43" s="1627"/>
      <c r="V43" s="1628"/>
    </row>
    <row r="44" spans="1:22" ht="12.75">
      <c r="A44" s="243" t="s">
        <v>37</v>
      </c>
      <c r="B44" s="1623" t="s">
        <v>1258</v>
      </c>
      <c r="C44" s="1097" t="s">
        <v>1259</v>
      </c>
      <c r="D44" s="1831" t="s">
        <v>1260</v>
      </c>
      <c r="E44" s="1832"/>
      <c r="F44" s="1624"/>
      <c r="G44" s="60"/>
      <c r="H44" s="1624"/>
      <c r="I44" s="60" t="s">
        <v>5</v>
      </c>
      <c r="J44" s="1625"/>
      <c r="K44" s="1625"/>
      <c r="L44" s="1624"/>
      <c r="M44" s="244"/>
      <c r="N44" s="244"/>
      <c r="O44" s="1626"/>
      <c r="P44" s="1624"/>
      <c r="Q44" s="244"/>
      <c r="R44" s="244"/>
      <c r="S44" s="1626"/>
      <c r="T44" s="1624"/>
      <c r="U44" s="1627"/>
      <c r="V44" s="1628"/>
    </row>
    <row r="45" spans="1:22" ht="12.75">
      <c r="A45" s="243" t="s">
        <v>37</v>
      </c>
      <c r="B45" s="1623" t="s">
        <v>1258</v>
      </c>
      <c r="C45" s="1097" t="s">
        <v>914</v>
      </c>
      <c r="D45" s="1831" t="s">
        <v>1260</v>
      </c>
      <c r="E45" s="1832"/>
      <c r="F45" s="1624"/>
      <c r="G45" s="60"/>
      <c r="H45" s="1624"/>
      <c r="I45" s="60" t="s">
        <v>5</v>
      </c>
      <c r="J45" s="1625"/>
      <c r="K45" s="1625"/>
      <c r="L45" s="1624"/>
      <c r="M45" s="244"/>
      <c r="N45" s="244"/>
      <c r="O45" s="1626"/>
      <c r="P45" s="1624"/>
      <c r="Q45" s="244"/>
      <c r="R45" s="244"/>
      <c r="S45" s="1626"/>
      <c r="T45" s="1624"/>
      <c r="U45" s="1627"/>
      <c r="V45" s="1628"/>
    </row>
    <row r="46" spans="1:22" ht="12.75">
      <c r="A46" s="243" t="s">
        <v>37</v>
      </c>
      <c r="B46" s="1623" t="s">
        <v>1258</v>
      </c>
      <c r="C46" s="1097" t="s">
        <v>1055</v>
      </c>
      <c r="D46" s="1831" t="s">
        <v>1260</v>
      </c>
      <c r="E46" s="1832"/>
      <c r="F46" s="1624"/>
      <c r="G46" s="60"/>
      <c r="H46" s="1624"/>
      <c r="I46" s="60" t="s">
        <v>5</v>
      </c>
      <c r="J46" s="1625"/>
      <c r="K46" s="1625"/>
      <c r="L46" s="1624"/>
      <c r="M46" s="244"/>
      <c r="N46" s="244"/>
      <c r="O46" s="1626"/>
      <c r="P46" s="1624"/>
      <c r="Q46" s="244"/>
      <c r="R46" s="244"/>
      <c r="S46" s="1626"/>
      <c r="T46" s="1624"/>
      <c r="U46" s="1627"/>
      <c r="V46" s="1628"/>
    </row>
    <row r="47" spans="1:22" ht="12.75">
      <c r="A47" s="243" t="s">
        <v>37</v>
      </c>
      <c r="B47" s="1623" t="s">
        <v>1258</v>
      </c>
      <c r="C47" s="1097" t="s">
        <v>579</v>
      </c>
      <c r="D47" s="1831" t="s">
        <v>1260</v>
      </c>
      <c r="E47" s="1832"/>
      <c r="F47" s="1624"/>
      <c r="G47" s="60"/>
      <c r="H47" s="1624"/>
      <c r="I47" s="60" t="s">
        <v>5</v>
      </c>
      <c r="J47" s="1625"/>
      <c r="K47" s="1625"/>
      <c r="L47" s="1624"/>
      <c r="M47" s="244"/>
      <c r="N47" s="244"/>
      <c r="O47" s="1626"/>
      <c r="P47" s="1624"/>
      <c r="Q47" s="244"/>
      <c r="R47" s="244"/>
      <c r="S47" s="1626"/>
      <c r="T47" s="1624"/>
      <c r="U47" s="1627"/>
      <c r="V47" s="1628"/>
    </row>
    <row r="48" spans="1:22" ht="12.75">
      <c r="A48" s="243" t="s">
        <v>37</v>
      </c>
      <c r="B48" s="1623" t="s">
        <v>1258</v>
      </c>
      <c r="C48" s="1097" t="s">
        <v>799</v>
      </c>
      <c r="D48" s="1831" t="s">
        <v>1261</v>
      </c>
      <c r="E48" s="1832"/>
      <c r="F48" s="1624"/>
      <c r="G48" s="60"/>
      <c r="H48" s="1624"/>
      <c r="I48" s="60" t="s">
        <v>5</v>
      </c>
      <c r="J48" s="1625"/>
      <c r="K48" s="1625"/>
      <c r="L48" s="1624"/>
      <c r="M48" s="244"/>
      <c r="N48" s="244"/>
      <c r="O48" s="1626"/>
      <c r="P48" s="1624"/>
      <c r="Q48" s="244"/>
      <c r="R48" s="244"/>
      <c r="S48" s="1626"/>
      <c r="T48" s="1624"/>
      <c r="U48" s="1627"/>
      <c r="V48" s="1628"/>
    </row>
    <row r="49" spans="1:22" ht="12.75">
      <c r="A49" s="243" t="s">
        <v>37</v>
      </c>
      <c r="B49" s="1623" t="s">
        <v>1258</v>
      </c>
      <c r="C49" s="1097" t="s">
        <v>799</v>
      </c>
      <c r="D49" s="1831" t="s">
        <v>1262</v>
      </c>
      <c r="E49" s="1832"/>
      <c r="F49" s="1624"/>
      <c r="G49" s="60"/>
      <c r="H49" s="1624" t="s">
        <v>5</v>
      </c>
      <c r="I49" s="60"/>
      <c r="J49" s="1625"/>
      <c r="K49" s="1625" t="s">
        <v>5</v>
      </c>
      <c r="L49" s="1624"/>
      <c r="M49" s="244"/>
      <c r="N49" s="244"/>
      <c r="O49" s="1626"/>
      <c r="P49" s="1624"/>
      <c r="Q49" s="244"/>
      <c r="R49" s="244"/>
      <c r="S49" s="1626"/>
      <c r="T49" s="1624"/>
      <c r="U49" s="1627"/>
      <c r="V49" s="1628"/>
    </row>
    <row r="50" spans="1:22" ht="12.75">
      <c r="A50" s="243" t="s">
        <v>37</v>
      </c>
      <c r="B50" s="1623" t="s">
        <v>1258</v>
      </c>
      <c r="C50" s="1097" t="s">
        <v>800</v>
      </c>
      <c r="D50" s="1831" t="s">
        <v>1260</v>
      </c>
      <c r="E50" s="1832"/>
      <c r="F50" s="1624"/>
      <c r="G50" s="60"/>
      <c r="H50" s="1624"/>
      <c r="I50" s="60" t="s">
        <v>5</v>
      </c>
      <c r="J50" s="1625"/>
      <c r="K50" s="1625"/>
      <c r="L50" s="1624"/>
      <c r="M50" s="244"/>
      <c r="N50" s="244"/>
      <c r="O50" s="1626"/>
      <c r="P50" s="1624"/>
      <c r="Q50" s="244"/>
      <c r="R50" s="244"/>
      <c r="S50" s="1626"/>
      <c r="T50" s="1624"/>
      <c r="U50" s="1627"/>
      <c r="V50" s="1628"/>
    </row>
    <row r="51" spans="1:22" ht="12.75">
      <c r="A51" s="243" t="s">
        <v>37</v>
      </c>
      <c r="B51" s="1623" t="s">
        <v>1258</v>
      </c>
      <c r="C51" s="1097" t="s">
        <v>800</v>
      </c>
      <c r="D51" s="1831" t="s">
        <v>1263</v>
      </c>
      <c r="E51" s="1832"/>
      <c r="F51" s="1624"/>
      <c r="G51" s="60"/>
      <c r="H51" s="1624" t="s">
        <v>5</v>
      </c>
      <c r="I51" s="60"/>
      <c r="J51" s="1625"/>
      <c r="K51" s="1625" t="s">
        <v>5</v>
      </c>
      <c r="L51" s="1624"/>
      <c r="M51" s="244"/>
      <c r="N51" s="244"/>
      <c r="O51" s="1626"/>
      <c r="P51" s="1624"/>
      <c r="Q51" s="244"/>
      <c r="R51" s="244"/>
      <c r="S51" s="1626"/>
      <c r="T51" s="1624"/>
      <c r="U51" s="1627"/>
      <c r="V51" s="1628"/>
    </row>
    <row r="52" spans="1:22" ht="12.75">
      <c r="A52" s="243" t="s">
        <v>37</v>
      </c>
      <c r="B52" s="1623" t="s">
        <v>1258</v>
      </c>
      <c r="C52" s="1097" t="s">
        <v>1264</v>
      </c>
      <c r="D52" s="1831" t="s">
        <v>1253</v>
      </c>
      <c r="E52" s="1832"/>
      <c r="F52" s="1624"/>
      <c r="G52" s="60"/>
      <c r="H52" s="1624" t="s">
        <v>5</v>
      </c>
      <c r="I52" s="60"/>
      <c r="J52" s="1625"/>
      <c r="K52" s="1625" t="s">
        <v>5</v>
      </c>
      <c r="L52" s="1624"/>
      <c r="M52" s="244"/>
      <c r="N52" s="244"/>
      <c r="O52" s="1626"/>
      <c r="P52" s="1624"/>
      <c r="Q52" s="244"/>
      <c r="R52" s="244"/>
      <c r="S52" s="1626"/>
      <c r="T52" s="1624"/>
      <c r="U52" s="1627"/>
      <c r="V52" s="1628"/>
    </row>
    <row r="53" spans="1:22" ht="12.75">
      <c r="A53" s="243" t="s">
        <v>37</v>
      </c>
      <c r="B53" s="1623" t="s">
        <v>1258</v>
      </c>
      <c r="C53" s="1097" t="s">
        <v>1265</v>
      </c>
      <c r="D53" s="1831" t="s">
        <v>1266</v>
      </c>
      <c r="E53" s="1832"/>
      <c r="F53" s="1624"/>
      <c r="G53" s="60"/>
      <c r="H53" s="1624" t="s">
        <v>5</v>
      </c>
      <c r="I53" s="60"/>
      <c r="J53" s="1625"/>
      <c r="K53" s="1625" t="s">
        <v>5</v>
      </c>
      <c r="L53" s="1624"/>
      <c r="M53" s="244"/>
      <c r="N53" s="244"/>
      <c r="O53" s="1626"/>
      <c r="P53" s="1624"/>
      <c r="Q53" s="244"/>
      <c r="R53" s="244"/>
      <c r="S53" s="1626"/>
      <c r="T53" s="1624"/>
      <c r="U53" s="1627"/>
      <c r="V53" s="1628"/>
    </row>
    <row r="54" spans="1:22" ht="12.75">
      <c r="A54" s="243" t="s">
        <v>37</v>
      </c>
      <c r="B54" s="1623" t="s">
        <v>1258</v>
      </c>
      <c r="C54" s="1097" t="s">
        <v>1135</v>
      </c>
      <c r="D54" s="1831" t="s">
        <v>1261</v>
      </c>
      <c r="E54" s="1832"/>
      <c r="F54" s="1624"/>
      <c r="G54" s="60"/>
      <c r="H54" s="1624"/>
      <c r="I54" s="60" t="s">
        <v>5</v>
      </c>
      <c r="J54" s="1625"/>
      <c r="K54" s="1625"/>
      <c r="L54" s="1624"/>
      <c r="M54" s="244"/>
      <c r="N54" s="244"/>
      <c r="O54" s="1626"/>
      <c r="P54" s="1624"/>
      <c r="Q54" s="244"/>
      <c r="R54" s="244"/>
      <c r="S54" s="1626"/>
      <c r="T54" s="1624"/>
      <c r="U54" s="1627"/>
      <c r="V54" s="1628"/>
    </row>
    <row r="55" spans="1:22" ht="12.75">
      <c r="A55" s="243" t="s">
        <v>37</v>
      </c>
      <c r="B55" s="1623" t="s">
        <v>1258</v>
      </c>
      <c r="C55" s="1097" t="s">
        <v>1135</v>
      </c>
      <c r="D55" s="1831" t="s">
        <v>1260</v>
      </c>
      <c r="E55" s="1832"/>
      <c r="F55" s="1624"/>
      <c r="G55" s="60"/>
      <c r="H55" s="1624"/>
      <c r="I55" s="60" t="s">
        <v>5</v>
      </c>
      <c r="J55" s="1625"/>
      <c r="K55" s="1625"/>
      <c r="L55" s="1624"/>
      <c r="M55" s="244"/>
      <c r="N55" s="244"/>
      <c r="O55" s="1626"/>
      <c r="P55" s="1624"/>
      <c r="Q55" s="244"/>
      <c r="R55" s="244"/>
      <c r="S55" s="1626"/>
      <c r="T55" s="1624"/>
      <c r="U55" s="1627"/>
      <c r="V55" s="1628"/>
    </row>
    <row r="56" spans="1:22" ht="12.75">
      <c r="A56" s="243" t="s">
        <v>37</v>
      </c>
      <c r="B56" s="1623" t="s">
        <v>1258</v>
      </c>
      <c r="C56" s="1097" t="s">
        <v>1135</v>
      </c>
      <c r="D56" s="1831" t="s">
        <v>1267</v>
      </c>
      <c r="E56" s="1832"/>
      <c r="F56" s="1624"/>
      <c r="G56" s="60"/>
      <c r="H56" s="1624" t="s">
        <v>5</v>
      </c>
      <c r="I56" s="60"/>
      <c r="J56" s="1625"/>
      <c r="K56" s="1625" t="s">
        <v>5</v>
      </c>
      <c r="L56" s="1624"/>
      <c r="M56" s="244"/>
      <c r="N56" s="244"/>
      <c r="O56" s="1626"/>
      <c r="P56" s="1624"/>
      <c r="Q56" s="244"/>
      <c r="R56" s="244"/>
      <c r="S56" s="1626"/>
      <c r="T56" s="1624"/>
      <c r="U56" s="1627"/>
      <c r="V56" s="1628"/>
    </row>
    <row r="57" spans="1:22" ht="12.75">
      <c r="A57" s="243" t="s">
        <v>37</v>
      </c>
      <c r="B57" s="1623" t="s">
        <v>1258</v>
      </c>
      <c r="C57" s="1097" t="s">
        <v>814</v>
      </c>
      <c r="D57" s="1831" t="s">
        <v>1260</v>
      </c>
      <c r="E57" s="1832"/>
      <c r="F57" s="1624"/>
      <c r="G57" s="60"/>
      <c r="H57" s="1624"/>
      <c r="I57" s="60" t="s">
        <v>5</v>
      </c>
      <c r="J57" s="1625"/>
      <c r="K57" s="1625"/>
      <c r="L57" s="1624"/>
      <c r="M57" s="244"/>
      <c r="N57" s="244"/>
      <c r="O57" s="1626"/>
      <c r="P57" s="1624"/>
      <c r="Q57" s="244"/>
      <c r="R57" s="244"/>
      <c r="S57" s="1626"/>
      <c r="T57" s="1624"/>
      <c r="U57" s="1627"/>
      <c r="V57" s="1628"/>
    </row>
    <row r="58" spans="1:22" ht="12.75">
      <c r="A58" s="243" t="s">
        <v>37</v>
      </c>
      <c r="B58" s="1623" t="s">
        <v>1258</v>
      </c>
      <c r="C58" s="1097" t="s">
        <v>814</v>
      </c>
      <c r="D58" s="1831" t="s">
        <v>1267</v>
      </c>
      <c r="E58" s="1832"/>
      <c r="F58" s="1624"/>
      <c r="G58" s="60"/>
      <c r="H58" s="1624" t="s">
        <v>5</v>
      </c>
      <c r="I58" s="60"/>
      <c r="J58" s="1625"/>
      <c r="K58" s="1625" t="s">
        <v>5</v>
      </c>
      <c r="L58" s="1624"/>
      <c r="M58" s="244"/>
      <c r="N58" s="244"/>
      <c r="O58" s="1626"/>
      <c r="P58" s="1624"/>
      <c r="Q58" s="244"/>
      <c r="R58" s="244"/>
      <c r="S58" s="1626"/>
      <c r="T58" s="1624"/>
      <c r="U58" s="1627"/>
      <c r="V58" s="1628"/>
    </row>
    <row r="59" spans="1:22" ht="12.75">
      <c r="A59" s="243" t="s">
        <v>37</v>
      </c>
      <c r="B59" s="1623" t="s">
        <v>1258</v>
      </c>
      <c r="C59" s="1097" t="s">
        <v>667</v>
      </c>
      <c r="D59" s="1831" t="s">
        <v>1261</v>
      </c>
      <c r="E59" s="1832"/>
      <c r="F59" s="1624"/>
      <c r="G59" s="60"/>
      <c r="H59" s="1624"/>
      <c r="I59" s="60" t="s">
        <v>5</v>
      </c>
      <c r="J59" s="1625"/>
      <c r="K59" s="1625"/>
      <c r="L59" s="1624"/>
      <c r="M59" s="244"/>
      <c r="N59" s="244"/>
      <c r="O59" s="1626"/>
      <c r="P59" s="1624"/>
      <c r="Q59" s="244"/>
      <c r="R59" s="244"/>
      <c r="S59" s="1626"/>
      <c r="T59" s="1624"/>
      <c r="U59" s="1627"/>
      <c r="V59" s="1628"/>
    </row>
    <row r="60" spans="1:22" ht="12.75">
      <c r="A60" s="243" t="s">
        <v>37</v>
      </c>
      <c r="B60" s="1623" t="s">
        <v>1258</v>
      </c>
      <c r="C60" s="1097" t="s">
        <v>667</v>
      </c>
      <c r="D60" s="1831" t="s">
        <v>1268</v>
      </c>
      <c r="E60" s="1832"/>
      <c r="F60" s="1624"/>
      <c r="G60" s="60"/>
      <c r="H60" s="1624" t="s">
        <v>5</v>
      </c>
      <c r="I60" s="60"/>
      <c r="J60" s="1625"/>
      <c r="K60" s="1625" t="s">
        <v>5</v>
      </c>
      <c r="L60" s="1624"/>
      <c r="M60" s="244"/>
      <c r="N60" s="244"/>
      <c r="O60" s="1626"/>
      <c r="P60" s="1624"/>
      <c r="Q60" s="244"/>
      <c r="R60" s="244"/>
      <c r="S60" s="1626"/>
      <c r="T60" s="1624"/>
      <c r="U60" s="1627"/>
      <c r="V60" s="1628"/>
    </row>
    <row r="61" spans="1:22" ht="12.75">
      <c r="A61" s="243" t="s">
        <v>37</v>
      </c>
      <c r="B61" s="1623" t="s">
        <v>1258</v>
      </c>
      <c r="C61" s="1097" t="s">
        <v>1269</v>
      </c>
      <c r="D61" s="1831" t="s">
        <v>1263</v>
      </c>
      <c r="E61" s="1832"/>
      <c r="F61" s="1624"/>
      <c r="G61" s="60"/>
      <c r="H61" s="1624" t="s">
        <v>5</v>
      </c>
      <c r="I61" s="60"/>
      <c r="J61" s="1625"/>
      <c r="K61" s="1625" t="s">
        <v>5</v>
      </c>
      <c r="L61" s="1624"/>
      <c r="M61" s="244"/>
      <c r="N61" s="244"/>
      <c r="O61" s="1626"/>
      <c r="P61" s="1624"/>
      <c r="Q61" s="244"/>
      <c r="R61" s="244"/>
      <c r="S61" s="1626"/>
      <c r="T61" s="1624"/>
      <c r="U61" s="1627"/>
      <c r="V61" s="1628"/>
    </row>
    <row r="62" spans="1:22" ht="12.75">
      <c r="A62" s="243" t="s">
        <v>37</v>
      </c>
      <c r="B62" s="1623" t="s">
        <v>1258</v>
      </c>
      <c r="C62" s="1097" t="s">
        <v>665</v>
      </c>
      <c r="D62" s="1831" t="s">
        <v>1270</v>
      </c>
      <c r="E62" s="1832"/>
      <c r="F62" s="1624"/>
      <c r="G62" s="60"/>
      <c r="H62" s="1624" t="s">
        <v>5</v>
      </c>
      <c r="I62" s="60"/>
      <c r="J62" s="1625"/>
      <c r="K62" s="1625" t="s">
        <v>5</v>
      </c>
      <c r="L62" s="1624"/>
      <c r="M62" s="244"/>
      <c r="N62" s="244"/>
      <c r="O62" s="1626"/>
      <c r="P62" s="1624"/>
      <c r="Q62" s="244"/>
      <c r="R62" s="244"/>
      <c r="S62" s="1626"/>
      <c r="T62" s="1624"/>
      <c r="U62" s="1627"/>
      <c r="V62" s="1628"/>
    </row>
    <row r="63" spans="1:22" ht="12.75">
      <c r="A63" s="243" t="s">
        <v>37</v>
      </c>
      <c r="B63" s="1623" t="s">
        <v>1258</v>
      </c>
      <c r="C63" s="1097" t="s">
        <v>928</v>
      </c>
      <c r="D63" s="1831" t="s">
        <v>1260</v>
      </c>
      <c r="E63" s="1832"/>
      <c r="F63" s="1624"/>
      <c r="G63" s="60"/>
      <c r="H63" s="1624"/>
      <c r="I63" s="60" t="s">
        <v>5</v>
      </c>
      <c r="J63" s="1625"/>
      <c r="K63" s="1625"/>
      <c r="L63" s="1624"/>
      <c r="M63" s="244"/>
      <c r="N63" s="244"/>
      <c r="O63" s="1626"/>
      <c r="P63" s="1624"/>
      <c r="Q63" s="244"/>
      <c r="R63" s="244"/>
      <c r="S63" s="1626"/>
      <c r="T63" s="1624"/>
      <c r="U63" s="1627"/>
      <c r="V63" s="1628"/>
    </row>
    <row r="64" spans="1:22" ht="12.75">
      <c r="A64" s="243" t="s">
        <v>37</v>
      </c>
      <c r="B64" s="1623" t="s">
        <v>1258</v>
      </c>
      <c r="C64" s="1097" t="s">
        <v>1271</v>
      </c>
      <c r="D64" s="1831" t="s">
        <v>1267</v>
      </c>
      <c r="E64" s="1832"/>
      <c r="F64" s="1624"/>
      <c r="G64" s="60"/>
      <c r="H64" s="1624" t="s">
        <v>5</v>
      </c>
      <c r="I64" s="60"/>
      <c r="J64" s="1625"/>
      <c r="K64" s="1625" t="s">
        <v>5</v>
      </c>
      <c r="L64" s="1624"/>
      <c r="M64" s="244"/>
      <c r="N64" s="244"/>
      <c r="O64" s="1626"/>
      <c r="P64" s="1624"/>
      <c r="Q64" s="244"/>
      <c r="R64" s="244"/>
      <c r="S64" s="1626"/>
      <c r="T64" s="1624"/>
      <c r="U64" s="1627"/>
      <c r="V64" s="1628"/>
    </row>
    <row r="65" spans="1:22" ht="12.75">
      <c r="A65" s="243" t="s">
        <v>37</v>
      </c>
      <c r="B65" s="1623" t="s">
        <v>1258</v>
      </c>
      <c r="C65" s="1097" t="s">
        <v>598</v>
      </c>
      <c r="D65" s="1831" t="s">
        <v>1268</v>
      </c>
      <c r="E65" s="1832"/>
      <c r="F65" s="1624"/>
      <c r="G65" s="60"/>
      <c r="H65" s="1624" t="s">
        <v>5</v>
      </c>
      <c r="I65" s="60"/>
      <c r="J65" s="1625"/>
      <c r="K65" s="1625" t="s">
        <v>5</v>
      </c>
      <c r="L65" s="1624"/>
      <c r="M65" s="244"/>
      <c r="N65" s="244"/>
      <c r="O65" s="1626"/>
      <c r="P65" s="1624"/>
      <c r="Q65" s="244"/>
      <c r="R65" s="244"/>
      <c r="S65" s="1626"/>
      <c r="T65" s="1624"/>
      <c r="U65" s="1627"/>
      <c r="V65" s="1628"/>
    </row>
    <row r="66" spans="1:22" ht="12.75">
      <c r="A66" s="243" t="s">
        <v>37</v>
      </c>
      <c r="B66" s="1623" t="s">
        <v>1258</v>
      </c>
      <c r="C66" s="1097" t="s">
        <v>1272</v>
      </c>
      <c r="D66" s="1831" t="s">
        <v>1253</v>
      </c>
      <c r="E66" s="1832"/>
      <c r="F66" s="1624"/>
      <c r="G66" s="60"/>
      <c r="H66" s="1624" t="s">
        <v>5</v>
      </c>
      <c r="I66" s="60"/>
      <c r="J66" s="1625"/>
      <c r="K66" s="1625" t="s">
        <v>5</v>
      </c>
      <c r="L66" s="1624"/>
      <c r="M66" s="244"/>
      <c r="N66" s="244"/>
      <c r="O66" s="1626"/>
      <c r="P66" s="1624"/>
      <c r="Q66" s="244"/>
      <c r="R66" s="244"/>
      <c r="S66" s="1626"/>
      <c r="T66" s="1624"/>
      <c r="U66" s="1627"/>
      <c r="V66" s="1628"/>
    </row>
    <row r="67" spans="1:22" ht="12.75">
      <c r="A67" s="243" t="s">
        <v>37</v>
      </c>
      <c r="B67" s="1623" t="s">
        <v>1258</v>
      </c>
      <c r="C67" s="1097" t="s">
        <v>649</v>
      </c>
      <c r="D67" s="1831" t="s">
        <v>1268</v>
      </c>
      <c r="E67" s="1832"/>
      <c r="F67" s="1624"/>
      <c r="G67" s="60"/>
      <c r="H67" s="1624" t="s">
        <v>5</v>
      </c>
      <c r="I67" s="60"/>
      <c r="J67" s="1625"/>
      <c r="K67" s="1625" t="s">
        <v>5</v>
      </c>
      <c r="L67" s="1624"/>
      <c r="M67" s="244"/>
      <c r="N67" s="244"/>
      <c r="O67" s="1626"/>
      <c r="P67" s="1624"/>
      <c r="Q67" s="244"/>
      <c r="R67" s="244"/>
      <c r="S67" s="1626"/>
      <c r="T67" s="1624"/>
      <c r="U67" s="1627"/>
      <c r="V67" s="1628"/>
    </row>
    <row r="68" spans="1:22" ht="12.75">
      <c r="A68" s="243" t="s">
        <v>37</v>
      </c>
      <c r="B68" s="1623" t="s">
        <v>1273</v>
      </c>
      <c r="C68" s="1097" t="s">
        <v>792</v>
      </c>
      <c r="D68" s="1831" t="s">
        <v>1078</v>
      </c>
      <c r="E68" s="1832"/>
      <c r="F68" s="1624"/>
      <c r="G68" s="60"/>
      <c r="H68" s="1624" t="s">
        <v>5</v>
      </c>
      <c r="I68" s="60" t="s">
        <v>5</v>
      </c>
      <c r="J68" s="1625"/>
      <c r="K68" s="1625" t="s">
        <v>5</v>
      </c>
      <c r="L68" s="1624" t="s">
        <v>5</v>
      </c>
      <c r="M68" s="244" t="s">
        <v>5</v>
      </c>
      <c r="N68" s="244" t="s">
        <v>5</v>
      </c>
      <c r="O68" s="1626" t="s">
        <v>5</v>
      </c>
      <c r="P68" s="1624" t="s">
        <v>5</v>
      </c>
      <c r="Q68" s="244"/>
      <c r="R68" s="244"/>
      <c r="S68" s="1626"/>
      <c r="T68" s="1624"/>
      <c r="U68" s="1627"/>
      <c r="V68" s="1628"/>
    </row>
    <row r="69" spans="1:22" ht="12.75">
      <c r="A69" s="243" t="s">
        <v>37</v>
      </c>
      <c r="B69" s="1623" t="s">
        <v>1273</v>
      </c>
      <c r="C69" s="1097" t="s">
        <v>1274</v>
      </c>
      <c r="D69" s="1831" t="s">
        <v>1064</v>
      </c>
      <c r="E69" s="1832"/>
      <c r="F69" s="1624" t="s">
        <v>5</v>
      </c>
      <c r="G69" s="60"/>
      <c r="H69" s="1624" t="s">
        <v>5</v>
      </c>
      <c r="I69" s="60"/>
      <c r="J69" s="1625"/>
      <c r="K69" s="1625" t="s">
        <v>5</v>
      </c>
      <c r="L69" s="1624" t="s">
        <v>5</v>
      </c>
      <c r="M69" s="244" t="s">
        <v>5</v>
      </c>
      <c r="N69" s="244"/>
      <c r="O69" s="1626"/>
      <c r="P69" s="1624" t="s">
        <v>5</v>
      </c>
      <c r="Q69" s="244"/>
      <c r="R69" s="244"/>
      <c r="S69" s="1626"/>
      <c r="T69" s="1624"/>
      <c r="U69" s="1627"/>
      <c r="V69" s="1628"/>
    </row>
    <row r="70" spans="1:22" ht="12.75">
      <c r="A70" s="243" t="s">
        <v>37</v>
      </c>
      <c r="B70" s="1623" t="s">
        <v>1273</v>
      </c>
      <c r="C70" s="1097" t="s">
        <v>655</v>
      </c>
      <c r="D70" s="1831" t="s">
        <v>1080</v>
      </c>
      <c r="E70" s="1832"/>
      <c r="F70" s="1624"/>
      <c r="G70" s="60"/>
      <c r="H70" s="1624" t="s">
        <v>5</v>
      </c>
      <c r="I70" s="60"/>
      <c r="J70" s="1625"/>
      <c r="K70" s="1625" t="s">
        <v>5</v>
      </c>
      <c r="L70" s="1624" t="s">
        <v>5</v>
      </c>
      <c r="M70" s="244" t="s">
        <v>5</v>
      </c>
      <c r="N70" s="244"/>
      <c r="O70" s="1626"/>
      <c r="P70" s="1624" t="s">
        <v>5</v>
      </c>
      <c r="Q70" s="244"/>
      <c r="R70" s="244"/>
      <c r="S70" s="1626"/>
      <c r="T70" s="1624"/>
      <c r="U70" s="1627"/>
      <c r="V70" s="1628"/>
    </row>
    <row r="71" spans="1:22" ht="12.75">
      <c r="A71" s="243" t="s">
        <v>37</v>
      </c>
      <c r="B71" s="1623" t="s">
        <v>1273</v>
      </c>
      <c r="C71" s="1097" t="s">
        <v>655</v>
      </c>
      <c r="D71" s="1831" t="s">
        <v>1275</v>
      </c>
      <c r="E71" s="1832"/>
      <c r="F71" s="1624"/>
      <c r="G71" s="60"/>
      <c r="H71" s="1624" t="s">
        <v>5</v>
      </c>
      <c r="I71" s="60"/>
      <c r="J71" s="1625"/>
      <c r="K71" s="1625"/>
      <c r="L71" s="1624" t="s">
        <v>5</v>
      </c>
      <c r="M71" s="244" t="s">
        <v>5</v>
      </c>
      <c r="N71" s="244"/>
      <c r="O71" s="1626"/>
      <c r="P71" s="1624" t="s">
        <v>5</v>
      </c>
      <c r="Q71" s="244"/>
      <c r="R71" s="244"/>
      <c r="S71" s="1626"/>
      <c r="T71" s="1624"/>
      <c r="U71" s="1627"/>
      <c r="V71" s="1628"/>
    </row>
    <row r="72" spans="1:22" ht="12.75">
      <c r="A72" s="243" t="s">
        <v>37</v>
      </c>
      <c r="B72" s="1623" t="s">
        <v>1273</v>
      </c>
      <c r="C72" s="1097" t="s">
        <v>823</v>
      </c>
      <c r="D72" s="1831" t="s">
        <v>1242</v>
      </c>
      <c r="E72" s="1832"/>
      <c r="F72" s="1624"/>
      <c r="G72" s="60" t="s">
        <v>5</v>
      </c>
      <c r="H72" s="1624" t="s">
        <v>5</v>
      </c>
      <c r="I72" s="60"/>
      <c r="J72" s="1625" t="s">
        <v>5</v>
      </c>
      <c r="K72" s="1625" t="s">
        <v>5</v>
      </c>
      <c r="L72" s="1624" t="s">
        <v>5</v>
      </c>
      <c r="M72" s="244" t="s">
        <v>5</v>
      </c>
      <c r="N72" s="244"/>
      <c r="O72" s="1626"/>
      <c r="P72" s="1624"/>
      <c r="Q72" s="244" t="s">
        <v>5</v>
      </c>
      <c r="R72" s="244"/>
      <c r="S72" s="1626"/>
      <c r="T72" s="1624"/>
      <c r="U72" s="1627"/>
      <c r="V72" s="1628"/>
    </row>
    <row r="73" spans="1:22" ht="12.75">
      <c r="A73" s="243" t="s">
        <v>37</v>
      </c>
      <c r="B73" s="1623" t="s">
        <v>1273</v>
      </c>
      <c r="C73" s="1097" t="s">
        <v>823</v>
      </c>
      <c r="D73" s="1831" t="s">
        <v>1276</v>
      </c>
      <c r="E73" s="1832"/>
      <c r="F73" s="1624"/>
      <c r="G73" s="60"/>
      <c r="H73" s="1624" t="s">
        <v>5</v>
      </c>
      <c r="I73" s="60"/>
      <c r="J73" s="1625"/>
      <c r="K73" s="1625" t="s">
        <v>5</v>
      </c>
      <c r="L73" s="1624" t="s">
        <v>5</v>
      </c>
      <c r="M73" s="244" t="s">
        <v>5</v>
      </c>
      <c r="N73" s="244"/>
      <c r="O73" s="1626"/>
      <c r="P73" s="1624"/>
      <c r="Q73" s="244"/>
      <c r="R73" s="244"/>
      <c r="S73" s="1626"/>
      <c r="T73" s="1624"/>
      <c r="U73" s="1627"/>
      <c r="V73" s="1628"/>
    </row>
    <row r="74" spans="1:22" ht="12.75">
      <c r="A74" s="243" t="s">
        <v>37</v>
      </c>
      <c r="B74" s="1623" t="s">
        <v>1277</v>
      </c>
      <c r="C74" s="1097" t="s">
        <v>1278</v>
      </c>
      <c r="D74" s="1831" t="s">
        <v>1279</v>
      </c>
      <c r="E74" s="1832"/>
      <c r="F74" s="1624"/>
      <c r="G74" s="60"/>
      <c r="H74" s="1624"/>
      <c r="I74" s="60"/>
      <c r="J74" s="1625"/>
      <c r="K74" s="1625" t="s">
        <v>5</v>
      </c>
      <c r="L74" s="1624"/>
      <c r="M74" s="244"/>
      <c r="N74" s="244"/>
      <c r="O74" s="1626"/>
      <c r="P74" s="1624"/>
      <c r="Q74" s="244" t="s">
        <v>1246</v>
      </c>
      <c r="R74" s="244" t="s">
        <v>1246</v>
      </c>
      <c r="S74" s="1626" t="s">
        <v>1246</v>
      </c>
      <c r="T74" s="1624"/>
      <c r="U74" s="1627"/>
      <c r="V74" s="1628"/>
    </row>
    <row r="75" spans="1:22" ht="12.75">
      <c r="A75" s="243" t="s">
        <v>37</v>
      </c>
      <c r="B75" s="1623" t="s">
        <v>1277</v>
      </c>
      <c r="C75" s="1097" t="s">
        <v>792</v>
      </c>
      <c r="D75" s="1831" t="s">
        <v>1279</v>
      </c>
      <c r="E75" s="1832"/>
      <c r="F75" s="1624"/>
      <c r="G75" s="60"/>
      <c r="H75" s="1624"/>
      <c r="I75" s="60"/>
      <c r="J75" s="1625"/>
      <c r="K75" s="1625" t="s">
        <v>5</v>
      </c>
      <c r="L75" s="1624"/>
      <c r="M75" s="244"/>
      <c r="N75" s="244"/>
      <c r="O75" s="1626"/>
      <c r="P75" s="1624"/>
      <c r="Q75" s="244" t="s">
        <v>1246</v>
      </c>
      <c r="R75" s="244" t="s">
        <v>1246</v>
      </c>
      <c r="S75" s="1626" t="s">
        <v>1246</v>
      </c>
      <c r="T75" s="1624"/>
      <c r="U75" s="1627"/>
      <c r="V75" s="1628"/>
    </row>
    <row r="76" spans="1:22" ht="12.75">
      <c r="A76" s="243" t="s">
        <v>37</v>
      </c>
      <c r="B76" s="1623" t="s">
        <v>1280</v>
      </c>
      <c r="C76" s="1097" t="s">
        <v>1281</v>
      </c>
      <c r="D76" s="1831" t="s">
        <v>1282</v>
      </c>
      <c r="E76" s="1832"/>
      <c r="F76" s="1624" t="s">
        <v>5</v>
      </c>
      <c r="G76" s="60"/>
      <c r="H76" s="1624" t="s">
        <v>5</v>
      </c>
      <c r="I76" s="60" t="s">
        <v>5</v>
      </c>
      <c r="J76" s="1625" t="s">
        <v>5</v>
      </c>
      <c r="K76" s="1625" t="s">
        <v>5</v>
      </c>
      <c r="L76" s="1624" t="s">
        <v>5</v>
      </c>
      <c r="M76" s="244" t="s">
        <v>5</v>
      </c>
      <c r="N76" s="244" t="s">
        <v>5</v>
      </c>
      <c r="O76" s="1626" t="s">
        <v>5</v>
      </c>
      <c r="P76" s="1624" t="s">
        <v>5</v>
      </c>
      <c r="Q76" s="244"/>
      <c r="R76" s="244"/>
      <c r="S76" s="1626"/>
      <c r="T76" s="1624"/>
      <c r="U76" s="1627"/>
      <c r="V76" s="1628"/>
    </row>
    <row r="77" spans="1:22" ht="12.75">
      <c r="A77" s="243" t="s">
        <v>37</v>
      </c>
      <c r="B77" s="1623" t="s">
        <v>1280</v>
      </c>
      <c r="C77" s="1097" t="s">
        <v>1281</v>
      </c>
      <c r="D77" s="1831" t="s">
        <v>1231</v>
      </c>
      <c r="E77" s="1832"/>
      <c r="F77" s="1624"/>
      <c r="G77" s="60"/>
      <c r="H77" s="1624"/>
      <c r="I77" s="60"/>
      <c r="J77" s="1625"/>
      <c r="K77" s="1625" t="s">
        <v>5</v>
      </c>
      <c r="L77" s="1624"/>
      <c r="M77" s="244"/>
      <c r="N77" s="244"/>
      <c r="O77" s="1626"/>
      <c r="P77" s="1624"/>
      <c r="Q77" s="244"/>
      <c r="R77" s="244"/>
      <c r="S77" s="1626"/>
      <c r="T77" s="1624"/>
      <c r="U77" s="1627"/>
      <c r="V77" s="1628"/>
    </row>
    <row r="78" spans="1:22" ht="12.75">
      <c r="A78" s="243" t="s">
        <v>37</v>
      </c>
      <c r="B78" s="1623" t="s">
        <v>1280</v>
      </c>
      <c r="C78" s="1097" t="s">
        <v>419</v>
      </c>
      <c r="D78" s="1831" t="s">
        <v>1080</v>
      </c>
      <c r="E78" s="1832"/>
      <c r="F78" s="1624"/>
      <c r="G78" s="60"/>
      <c r="H78" s="1624" t="s">
        <v>5</v>
      </c>
      <c r="I78" s="60"/>
      <c r="J78" s="1625" t="s">
        <v>5</v>
      </c>
      <c r="K78" s="1625" t="s">
        <v>5</v>
      </c>
      <c r="L78" s="1624" t="s">
        <v>5</v>
      </c>
      <c r="M78" s="244" t="s">
        <v>5</v>
      </c>
      <c r="N78" s="244"/>
      <c r="O78" s="1626"/>
      <c r="P78" s="1624"/>
      <c r="Q78" s="244"/>
      <c r="R78" s="244"/>
      <c r="S78" s="1626"/>
      <c r="T78" s="1624"/>
      <c r="U78" s="1627"/>
      <c r="V78" s="1628"/>
    </row>
    <row r="79" spans="1:22" ht="12.75">
      <c r="A79" s="243" t="s">
        <v>37</v>
      </c>
      <c r="B79" s="1623" t="s">
        <v>1280</v>
      </c>
      <c r="C79" s="1097" t="s">
        <v>782</v>
      </c>
      <c r="D79" s="1831" t="s">
        <v>1283</v>
      </c>
      <c r="E79" s="1832"/>
      <c r="F79" s="1624" t="s">
        <v>5</v>
      </c>
      <c r="G79" s="60"/>
      <c r="H79" s="1624" t="s">
        <v>5</v>
      </c>
      <c r="I79" s="60" t="s">
        <v>5</v>
      </c>
      <c r="J79" s="1625"/>
      <c r="K79" s="1625" t="s">
        <v>5</v>
      </c>
      <c r="L79" s="1624"/>
      <c r="M79" s="244" t="s">
        <v>5</v>
      </c>
      <c r="N79" s="244"/>
      <c r="O79" s="1626" t="s">
        <v>5</v>
      </c>
      <c r="P79" s="1624"/>
      <c r="Q79" s="244"/>
      <c r="R79" s="244"/>
      <c r="S79" s="1626"/>
      <c r="T79" s="1624"/>
      <c r="U79" s="1627"/>
      <c r="V79" s="1628"/>
    </row>
    <row r="80" spans="1:22" ht="12.75">
      <c r="A80" s="243" t="s">
        <v>37</v>
      </c>
      <c r="B80" s="1623" t="s">
        <v>1284</v>
      </c>
      <c r="C80" s="1097" t="s">
        <v>792</v>
      </c>
      <c r="D80" s="1831" t="s">
        <v>1152</v>
      </c>
      <c r="E80" s="1832"/>
      <c r="F80" s="1624"/>
      <c r="G80" s="60"/>
      <c r="H80" s="1624" t="s">
        <v>5</v>
      </c>
      <c r="I80" s="60" t="s">
        <v>5</v>
      </c>
      <c r="J80" s="1625"/>
      <c r="K80" s="1625"/>
      <c r="L80" s="1624" t="s">
        <v>5</v>
      </c>
      <c r="M80" s="244" t="s">
        <v>5</v>
      </c>
      <c r="N80" s="244"/>
      <c r="O80" s="1626"/>
      <c r="P80" s="1624" t="s">
        <v>5</v>
      </c>
      <c r="Q80" s="244"/>
      <c r="R80" s="244"/>
      <c r="S80" s="1626"/>
      <c r="T80" s="1624"/>
      <c r="U80" s="1627"/>
      <c r="V80" s="1628"/>
    </row>
    <row r="81" spans="1:22" ht="12.75">
      <c r="A81" s="243" t="s">
        <v>37</v>
      </c>
      <c r="B81" s="1623" t="s">
        <v>1280</v>
      </c>
      <c r="C81" s="1097" t="s">
        <v>792</v>
      </c>
      <c r="D81" s="1831" t="s">
        <v>1285</v>
      </c>
      <c r="E81" s="1832"/>
      <c r="F81" s="1624"/>
      <c r="G81" s="60"/>
      <c r="H81" s="1624" t="s">
        <v>5</v>
      </c>
      <c r="I81" s="60" t="s">
        <v>5</v>
      </c>
      <c r="J81" s="1625"/>
      <c r="K81" s="1625"/>
      <c r="L81" s="1624" t="s">
        <v>5</v>
      </c>
      <c r="M81" s="244" t="s">
        <v>5</v>
      </c>
      <c r="N81" s="244" t="s">
        <v>5</v>
      </c>
      <c r="O81" s="1626" t="s">
        <v>5</v>
      </c>
      <c r="P81" s="1624" t="s">
        <v>5</v>
      </c>
      <c r="Q81" s="244"/>
      <c r="R81" s="244"/>
      <c r="S81" s="1626"/>
      <c r="T81" s="1624"/>
      <c r="U81" s="1627"/>
      <c r="V81" s="1628"/>
    </row>
    <row r="82" spans="1:22" ht="12.75">
      <c r="A82" s="243" t="s">
        <v>37</v>
      </c>
      <c r="B82" s="1623" t="s">
        <v>1280</v>
      </c>
      <c r="C82" s="1097" t="s">
        <v>419</v>
      </c>
      <c r="D82" s="1831" t="s">
        <v>1286</v>
      </c>
      <c r="E82" s="1832"/>
      <c r="F82" s="1624"/>
      <c r="G82" s="60"/>
      <c r="H82" s="1624" t="s">
        <v>5</v>
      </c>
      <c r="I82" s="60" t="s">
        <v>5</v>
      </c>
      <c r="J82" s="1625"/>
      <c r="K82" s="1625"/>
      <c r="L82" s="1624"/>
      <c r="M82" s="244" t="s">
        <v>5</v>
      </c>
      <c r="N82" s="244"/>
      <c r="O82" s="1626" t="s">
        <v>5</v>
      </c>
      <c r="P82" s="1624"/>
      <c r="Q82" s="244"/>
      <c r="R82" s="244"/>
      <c r="S82" s="1626"/>
      <c r="T82" s="1624"/>
      <c r="U82" s="1627"/>
      <c r="V82" s="1628"/>
    </row>
    <row r="83" spans="1:22" ht="12.75">
      <c r="A83" s="243" t="s">
        <v>37</v>
      </c>
      <c r="B83" s="1623" t="s">
        <v>1287</v>
      </c>
      <c r="C83" s="1097" t="s">
        <v>79</v>
      </c>
      <c r="D83" s="1831" t="s">
        <v>1288</v>
      </c>
      <c r="E83" s="1832"/>
      <c r="F83" s="1624"/>
      <c r="G83" s="60"/>
      <c r="H83" s="1624"/>
      <c r="I83" s="60"/>
      <c r="J83" s="1625"/>
      <c r="K83" s="1625" t="s">
        <v>5</v>
      </c>
      <c r="L83" s="1624"/>
      <c r="M83" s="244"/>
      <c r="N83" s="244"/>
      <c r="O83" s="1626"/>
      <c r="P83" s="1624"/>
      <c r="Q83" s="244"/>
      <c r="R83" s="244"/>
      <c r="S83" s="1626"/>
      <c r="T83" s="1624"/>
      <c r="U83" s="1627"/>
      <c r="V83" s="1628"/>
    </row>
    <row r="84" spans="1:22" ht="12.75">
      <c r="A84" s="243" t="s">
        <v>37</v>
      </c>
      <c r="B84" s="1623" t="s">
        <v>1287</v>
      </c>
      <c r="C84" s="1097" t="s">
        <v>79</v>
      </c>
      <c r="D84" s="1831" t="s">
        <v>1289</v>
      </c>
      <c r="E84" s="1832"/>
      <c r="F84" s="1624"/>
      <c r="G84" s="60"/>
      <c r="H84" s="1624"/>
      <c r="I84" s="60"/>
      <c r="J84" s="1625"/>
      <c r="K84" s="1625"/>
      <c r="L84" s="1624"/>
      <c r="M84" s="244"/>
      <c r="N84" s="244"/>
      <c r="O84" s="1626"/>
      <c r="P84" s="1624"/>
      <c r="Q84" s="244"/>
      <c r="R84" s="244"/>
      <c r="S84" s="1626"/>
      <c r="T84" s="1624"/>
      <c r="U84" s="1627"/>
      <c r="V84" s="1628"/>
    </row>
    <row r="85" spans="1:22" ht="12.75">
      <c r="A85" s="243" t="s">
        <v>37</v>
      </c>
      <c r="B85" s="1623" t="s">
        <v>1287</v>
      </c>
      <c r="C85" s="1097" t="s">
        <v>79</v>
      </c>
      <c r="D85" s="1831" t="s">
        <v>1402</v>
      </c>
      <c r="E85" s="1832"/>
      <c r="F85" s="1624"/>
      <c r="G85" s="60"/>
      <c r="H85" s="1624"/>
      <c r="I85" s="60"/>
      <c r="J85" s="1625"/>
      <c r="K85" s="1625"/>
      <c r="L85" s="1624"/>
      <c r="M85" s="244"/>
      <c r="N85" s="244"/>
      <c r="O85" s="1626"/>
      <c r="P85" s="1624"/>
      <c r="Q85" s="244"/>
      <c r="R85" s="244"/>
      <c r="S85" s="1626"/>
      <c r="T85" s="1624"/>
      <c r="U85" s="1627"/>
      <c r="V85" s="1628"/>
    </row>
    <row r="86" spans="1:22" ht="12.75">
      <c r="A86" s="243" t="s">
        <v>37</v>
      </c>
      <c r="B86" s="1623" t="s">
        <v>1222</v>
      </c>
      <c r="C86" s="1097" t="s">
        <v>82</v>
      </c>
      <c r="D86" s="1831" t="s">
        <v>1080</v>
      </c>
      <c r="E86" s="1832"/>
      <c r="F86" s="1624"/>
      <c r="G86" s="60"/>
      <c r="H86" s="1624"/>
      <c r="I86" s="60"/>
      <c r="J86" s="1625"/>
      <c r="K86" s="1625"/>
      <c r="L86" s="1624"/>
      <c r="M86" s="244"/>
      <c r="N86" s="244"/>
      <c r="O86" s="1626"/>
      <c r="P86" s="1624" t="s">
        <v>5</v>
      </c>
      <c r="Q86" s="244" t="s">
        <v>5</v>
      </c>
      <c r="R86" s="244"/>
      <c r="S86" s="1626" t="s">
        <v>5</v>
      </c>
      <c r="T86" s="1624"/>
      <c r="U86" s="1627"/>
      <c r="V86" s="1628"/>
    </row>
    <row r="87" spans="1:22" ht="12.75">
      <c r="A87" s="243" t="s">
        <v>37</v>
      </c>
      <c r="B87" s="1623" t="s">
        <v>1222</v>
      </c>
      <c r="C87" s="1097" t="s">
        <v>82</v>
      </c>
      <c r="D87" s="1831" t="s">
        <v>1290</v>
      </c>
      <c r="E87" s="1832"/>
      <c r="F87" s="1624" t="s">
        <v>5</v>
      </c>
      <c r="G87" s="60" t="s">
        <v>5</v>
      </c>
      <c r="H87" s="1624" t="s">
        <v>5</v>
      </c>
      <c r="I87" s="60" t="s">
        <v>5</v>
      </c>
      <c r="J87" s="1625" t="s">
        <v>5</v>
      </c>
      <c r="K87" s="1625" t="s">
        <v>5</v>
      </c>
      <c r="L87" s="1624" t="s">
        <v>5</v>
      </c>
      <c r="M87" s="244"/>
      <c r="N87" s="244" t="s">
        <v>5</v>
      </c>
      <c r="O87" s="1626"/>
      <c r="P87" s="1624"/>
      <c r="Q87" s="244"/>
      <c r="R87" s="244"/>
      <c r="S87" s="1626"/>
      <c r="T87" s="1624"/>
      <c r="U87" s="1627"/>
      <c r="V87" s="1628"/>
    </row>
    <row r="88" spans="1:22" ht="12.75">
      <c r="A88" s="243" t="s">
        <v>37</v>
      </c>
      <c r="B88" s="1623" t="s">
        <v>1222</v>
      </c>
      <c r="C88" s="1097" t="s">
        <v>82</v>
      </c>
      <c r="D88" s="1831" t="s">
        <v>1291</v>
      </c>
      <c r="E88" s="1832"/>
      <c r="F88" s="1624"/>
      <c r="G88" s="60"/>
      <c r="H88" s="1624" t="s">
        <v>5</v>
      </c>
      <c r="I88" s="60" t="s">
        <v>5</v>
      </c>
      <c r="J88" s="1625" t="s">
        <v>5</v>
      </c>
      <c r="K88" s="1625" t="s">
        <v>5</v>
      </c>
      <c r="L88" s="1624" t="s">
        <v>5</v>
      </c>
      <c r="M88" s="244"/>
      <c r="N88" s="244" t="s">
        <v>5</v>
      </c>
      <c r="O88" s="1626"/>
      <c r="P88" s="1624"/>
      <c r="Q88" s="244" t="s">
        <v>5</v>
      </c>
      <c r="R88" s="244"/>
      <c r="S88" s="1626" t="s">
        <v>1292</v>
      </c>
      <c r="T88" s="1624"/>
      <c r="U88" s="1627"/>
      <c r="V88" s="1628"/>
    </row>
    <row r="89" spans="1:22" ht="12.75">
      <c r="A89" s="243" t="s">
        <v>37</v>
      </c>
      <c r="B89" s="1623" t="s">
        <v>1222</v>
      </c>
      <c r="C89" s="1097" t="s">
        <v>82</v>
      </c>
      <c r="D89" s="1831" t="s">
        <v>1293</v>
      </c>
      <c r="E89" s="1832"/>
      <c r="F89" s="1624" t="s">
        <v>5</v>
      </c>
      <c r="G89" s="60" t="s">
        <v>5</v>
      </c>
      <c r="H89" s="1624" t="s">
        <v>5</v>
      </c>
      <c r="I89" s="60" t="s">
        <v>5</v>
      </c>
      <c r="J89" s="1625" t="s">
        <v>5</v>
      </c>
      <c r="K89" s="1625" t="s">
        <v>5</v>
      </c>
      <c r="L89" s="1624" t="s">
        <v>5</v>
      </c>
      <c r="M89" s="244"/>
      <c r="N89" s="244" t="s">
        <v>5</v>
      </c>
      <c r="O89" s="1626"/>
      <c r="P89" s="1624"/>
      <c r="Q89" s="244" t="s">
        <v>5</v>
      </c>
      <c r="R89" s="244" t="s">
        <v>5</v>
      </c>
      <c r="S89" s="1626"/>
      <c r="T89" s="1624"/>
      <c r="U89" s="1627"/>
      <c r="V89" s="1628"/>
    </row>
    <row r="90" spans="1:22" ht="12.75">
      <c r="A90" s="243" t="s">
        <v>37</v>
      </c>
      <c r="B90" s="1623" t="s">
        <v>1222</v>
      </c>
      <c r="C90" s="1097" t="s">
        <v>607</v>
      </c>
      <c r="D90" s="1831" t="s">
        <v>1294</v>
      </c>
      <c r="E90" s="1832"/>
      <c r="F90" s="1624" t="s">
        <v>5</v>
      </c>
      <c r="G90" s="60"/>
      <c r="H90" s="1624" t="s">
        <v>5</v>
      </c>
      <c r="I90" s="60" t="s">
        <v>5</v>
      </c>
      <c r="J90" s="1625" t="s">
        <v>5</v>
      </c>
      <c r="K90" s="1625" t="s">
        <v>5</v>
      </c>
      <c r="L90" s="1624" t="s">
        <v>5</v>
      </c>
      <c r="M90" s="244"/>
      <c r="N90" s="244"/>
      <c r="O90" s="1626"/>
      <c r="P90" s="1624"/>
      <c r="Q90" s="244"/>
      <c r="R90" s="244"/>
      <c r="S90" s="1626"/>
      <c r="T90" s="1624"/>
      <c r="U90" s="1627"/>
      <c r="V90" s="1628"/>
    </row>
    <row r="91" spans="1:22" ht="12.75">
      <c r="A91" s="243" t="s">
        <v>37</v>
      </c>
      <c r="B91" s="1623" t="s">
        <v>1222</v>
      </c>
      <c r="C91" s="1097" t="s">
        <v>605</v>
      </c>
      <c r="D91" s="1831" t="s">
        <v>1294</v>
      </c>
      <c r="E91" s="1832"/>
      <c r="F91" s="1624" t="s">
        <v>5</v>
      </c>
      <c r="G91" s="60"/>
      <c r="H91" s="1624" t="s">
        <v>5</v>
      </c>
      <c r="I91" s="60" t="s">
        <v>5</v>
      </c>
      <c r="J91" s="1625" t="s">
        <v>5</v>
      </c>
      <c r="K91" s="1625" t="s">
        <v>5</v>
      </c>
      <c r="L91" s="1624" t="s">
        <v>5</v>
      </c>
      <c r="M91" s="244"/>
      <c r="N91" s="244"/>
      <c r="O91" s="1626"/>
      <c r="P91" s="1624"/>
      <c r="Q91" s="244"/>
      <c r="R91" s="244"/>
      <c r="S91" s="1626"/>
      <c r="T91" s="1624"/>
      <c r="U91" s="1627"/>
      <c r="V91" s="1628"/>
    </row>
    <row r="92" spans="1:22" ht="12.75">
      <c r="A92" s="243" t="s">
        <v>37</v>
      </c>
      <c r="B92" s="1623" t="s">
        <v>1222</v>
      </c>
      <c r="C92" s="1097" t="s">
        <v>607</v>
      </c>
      <c r="D92" s="1831" t="s">
        <v>1295</v>
      </c>
      <c r="E92" s="1832"/>
      <c r="F92" s="1624" t="s">
        <v>5</v>
      </c>
      <c r="G92" s="60"/>
      <c r="H92" s="1624" t="s">
        <v>5</v>
      </c>
      <c r="I92" s="60" t="s">
        <v>5</v>
      </c>
      <c r="J92" s="1625" t="s">
        <v>5</v>
      </c>
      <c r="K92" s="1625" t="s">
        <v>5</v>
      </c>
      <c r="L92" s="1624" t="s">
        <v>5</v>
      </c>
      <c r="M92" s="244"/>
      <c r="N92" s="244"/>
      <c r="O92" s="1626"/>
      <c r="P92" s="1624"/>
      <c r="Q92" s="244"/>
      <c r="R92" s="244"/>
      <c r="S92" s="1626"/>
      <c r="T92" s="1624"/>
      <c r="U92" s="1627"/>
      <c r="V92" s="1628"/>
    </row>
    <row r="93" spans="1:22" ht="12.75">
      <c r="A93" s="243" t="s">
        <v>37</v>
      </c>
      <c r="B93" s="1623" t="s">
        <v>1222</v>
      </c>
      <c r="C93" s="1097" t="s">
        <v>605</v>
      </c>
      <c r="D93" s="1831" t="s">
        <v>1295</v>
      </c>
      <c r="E93" s="1832"/>
      <c r="F93" s="1624" t="s">
        <v>5</v>
      </c>
      <c r="G93" s="60"/>
      <c r="H93" s="1624" t="s">
        <v>5</v>
      </c>
      <c r="I93" s="60" t="s">
        <v>5</v>
      </c>
      <c r="J93" s="1625" t="s">
        <v>5</v>
      </c>
      <c r="K93" s="1625" t="s">
        <v>5</v>
      </c>
      <c r="L93" s="1624" t="s">
        <v>5</v>
      </c>
      <c r="M93" s="244"/>
      <c r="N93" s="244"/>
      <c r="O93" s="1626"/>
      <c r="P93" s="1624"/>
      <c r="Q93" s="244"/>
      <c r="R93" s="244"/>
      <c r="S93" s="1626"/>
      <c r="T93" s="1624"/>
      <c r="U93" s="1627"/>
      <c r="V93" s="1628"/>
    </row>
    <row r="94" spans="1:22" ht="12.75">
      <c r="A94" s="243" t="s">
        <v>37</v>
      </c>
      <c r="B94" s="1623" t="s">
        <v>1222</v>
      </c>
      <c r="C94" s="1097" t="s">
        <v>79</v>
      </c>
      <c r="D94" s="1831" t="s">
        <v>1288</v>
      </c>
      <c r="E94" s="1832"/>
      <c r="F94" s="1624" t="s">
        <v>5</v>
      </c>
      <c r="G94" s="60" t="s">
        <v>5</v>
      </c>
      <c r="H94" s="1624" t="s">
        <v>5</v>
      </c>
      <c r="I94" s="60" t="s">
        <v>5</v>
      </c>
      <c r="J94" s="1625" t="s">
        <v>5</v>
      </c>
      <c r="K94" s="1625" t="s">
        <v>5</v>
      </c>
      <c r="L94" s="1624" t="s">
        <v>5</v>
      </c>
      <c r="M94" s="244"/>
      <c r="N94" s="244"/>
      <c r="O94" s="1626"/>
      <c r="P94" s="1624"/>
      <c r="Q94" s="244"/>
      <c r="R94" s="244"/>
      <c r="S94" s="1626"/>
      <c r="T94" s="1624"/>
      <c r="U94" s="1627"/>
      <c r="V94" s="1628" t="s">
        <v>1400</v>
      </c>
    </row>
    <row r="95" spans="1:22" ht="12.75">
      <c r="A95" s="243" t="s">
        <v>37</v>
      </c>
      <c r="B95" s="1623" t="s">
        <v>1222</v>
      </c>
      <c r="C95" s="1097" t="s">
        <v>79</v>
      </c>
      <c r="D95" s="1831" t="s">
        <v>1289</v>
      </c>
      <c r="E95" s="1832"/>
      <c r="F95" s="1624" t="s">
        <v>5</v>
      </c>
      <c r="G95" s="60"/>
      <c r="H95" s="1624" t="s">
        <v>5</v>
      </c>
      <c r="I95" s="60"/>
      <c r="J95" s="1625" t="s">
        <v>5</v>
      </c>
      <c r="K95" s="1625"/>
      <c r="L95" s="1624" t="s">
        <v>5</v>
      </c>
      <c r="M95" s="244"/>
      <c r="N95" s="244"/>
      <c r="O95" s="1626"/>
      <c r="P95" s="1624"/>
      <c r="Q95" s="244"/>
      <c r="R95" s="244"/>
      <c r="S95" s="1626"/>
      <c r="T95" s="1624"/>
      <c r="U95" s="1627"/>
      <c r="V95" s="1628" t="s">
        <v>1399</v>
      </c>
    </row>
    <row r="96" spans="1:22" ht="12.75">
      <c r="A96" s="243" t="s">
        <v>37</v>
      </c>
      <c r="B96" s="1623" t="s">
        <v>1222</v>
      </c>
      <c r="C96" s="1097" t="s">
        <v>79</v>
      </c>
      <c r="D96" s="1831" t="s">
        <v>1401</v>
      </c>
      <c r="E96" s="1832"/>
      <c r="F96" s="1624" t="s">
        <v>5</v>
      </c>
      <c r="G96" s="60"/>
      <c r="H96" s="1624" t="s">
        <v>5</v>
      </c>
      <c r="I96" s="60"/>
      <c r="J96" s="1625" t="s">
        <v>5</v>
      </c>
      <c r="K96" s="1625"/>
      <c r="L96" s="1624" t="s">
        <v>5</v>
      </c>
      <c r="M96" s="244"/>
      <c r="N96" s="244"/>
      <c r="O96" s="1626"/>
      <c r="P96" s="1624"/>
      <c r="Q96" s="244"/>
      <c r="R96" s="244"/>
      <c r="S96" s="1626"/>
      <c r="T96" s="1624"/>
      <c r="U96" s="1627"/>
      <c r="V96" s="1628" t="s">
        <v>1399</v>
      </c>
    </row>
    <row r="97" spans="1:23" ht="12.75">
      <c r="A97" s="243" t="s">
        <v>37</v>
      </c>
      <c r="B97" s="1623" t="s">
        <v>1222</v>
      </c>
      <c r="C97" s="1097" t="s">
        <v>1296</v>
      </c>
      <c r="D97" s="1831" t="s">
        <v>1297</v>
      </c>
      <c r="E97" s="1832"/>
      <c r="F97" s="1624"/>
      <c r="G97" s="60"/>
      <c r="H97" s="1624"/>
      <c r="I97" s="60"/>
      <c r="J97" s="1625"/>
      <c r="K97" s="1625"/>
      <c r="L97" s="1624"/>
      <c r="M97" s="244" t="s">
        <v>5</v>
      </c>
      <c r="N97" s="244"/>
      <c r="O97" s="1626" t="s">
        <v>5</v>
      </c>
      <c r="P97" s="1624"/>
      <c r="Q97" s="244"/>
      <c r="R97" s="244"/>
      <c r="S97" s="1626"/>
      <c r="T97" s="1624"/>
      <c r="U97" s="1627"/>
      <c r="V97" s="1628"/>
    </row>
    <row r="98" spans="1:23" ht="12.75">
      <c r="A98" s="243" t="s">
        <v>37</v>
      </c>
      <c r="B98" s="1623" t="s">
        <v>1222</v>
      </c>
      <c r="C98" s="1097" t="s">
        <v>1296</v>
      </c>
      <c r="D98" s="1831" t="s">
        <v>1080</v>
      </c>
      <c r="E98" s="1832"/>
      <c r="F98" s="1624"/>
      <c r="G98" s="60"/>
      <c r="H98" s="1624"/>
      <c r="I98" s="60"/>
      <c r="J98" s="1625"/>
      <c r="K98" s="1625"/>
      <c r="L98" s="1624"/>
      <c r="M98" s="244" t="s">
        <v>5</v>
      </c>
      <c r="N98" s="244"/>
      <c r="O98" s="1626" t="s">
        <v>5</v>
      </c>
      <c r="P98" s="1624"/>
      <c r="Q98" s="244"/>
      <c r="R98" s="244"/>
      <c r="S98" s="1626"/>
      <c r="T98" s="1624"/>
      <c r="U98" s="1627"/>
      <c r="V98" s="1628"/>
    </row>
    <row r="99" spans="1:23" ht="12.75">
      <c r="A99" s="243" t="s">
        <v>37</v>
      </c>
      <c r="B99" s="1623" t="s">
        <v>1222</v>
      </c>
      <c r="C99" s="1097" t="s">
        <v>1298</v>
      </c>
      <c r="D99" s="1831" t="s">
        <v>1080</v>
      </c>
      <c r="E99" s="1832"/>
      <c r="F99" s="1624"/>
      <c r="G99" s="60"/>
      <c r="H99" s="1624"/>
      <c r="I99" s="60"/>
      <c r="J99" s="1625"/>
      <c r="K99" s="1625"/>
      <c r="L99" s="1624"/>
      <c r="M99" s="244" t="s">
        <v>5</v>
      </c>
      <c r="N99" s="244"/>
      <c r="O99" s="1626" t="s">
        <v>5</v>
      </c>
      <c r="P99" s="1624"/>
      <c r="Q99" s="244"/>
      <c r="R99" s="244"/>
      <c r="S99" s="1626"/>
      <c r="T99" s="1624"/>
      <c r="U99" s="1627"/>
      <c r="V99" s="1628"/>
    </row>
    <row r="100" spans="1:23" ht="12.75">
      <c r="A100" s="243" t="s">
        <v>37</v>
      </c>
      <c r="B100" s="1623" t="s">
        <v>1213</v>
      </c>
      <c r="C100" s="1097" t="s">
        <v>1298</v>
      </c>
      <c r="D100" s="1831" t="s">
        <v>1299</v>
      </c>
      <c r="E100" s="1832"/>
      <c r="F100" s="1624"/>
      <c r="G100" s="60"/>
      <c r="H100" s="1624"/>
      <c r="I100" s="60"/>
      <c r="J100" s="1625" t="s">
        <v>5</v>
      </c>
      <c r="K100" s="1625"/>
      <c r="L100" s="1624"/>
      <c r="M100" s="244"/>
      <c r="N100" s="244"/>
      <c r="O100" s="1626"/>
      <c r="P100" s="1624"/>
      <c r="Q100" s="244"/>
      <c r="R100" s="244"/>
      <c r="S100" s="1626"/>
      <c r="T100" s="1624"/>
      <c r="U100" s="1627"/>
      <c r="V100" s="1628"/>
    </row>
    <row r="101" spans="1:23" ht="12.75">
      <c r="A101" s="243" t="s">
        <v>37</v>
      </c>
      <c r="B101" s="1623" t="s">
        <v>1213</v>
      </c>
      <c r="C101" s="1097" t="s">
        <v>1296</v>
      </c>
      <c r="D101" s="1831" t="s">
        <v>1299</v>
      </c>
      <c r="E101" s="1832"/>
      <c r="F101" s="1624"/>
      <c r="G101" s="60"/>
      <c r="H101" s="1624"/>
      <c r="I101" s="60"/>
      <c r="J101" s="1625" t="s">
        <v>5</v>
      </c>
      <c r="K101" s="1625"/>
      <c r="L101" s="1624"/>
      <c r="M101" s="244"/>
      <c r="N101" s="244"/>
      <c r="O101" s="1626"/>
      <c r="P101" s="1624"/>
      <c r="Q101" s="244"/>
      <c r="R101" s="244"/>
      <c r="S101" s="1626"/>
      <c r="T101" s="1624"/>
      <c r="U101" s="1627"/>
      <c r="V101" s="1628"/>
    </row>
    <row r="102" spans="1:23" ht="12.75">
      <c r="A102" s="243" t="s">
        <v>37</v>
      </c>
      <c r="B102" s="1623" t="s">
        <v>1213</v>
      </c>
      <c r="C102" s="1097" t="s">
        <v>82</v>
      </c>
      <c r="D102" s="1831" t="s">
        <v>1290</v>
      </c>
      <c r="E102" s="1832"/>
      <c r="F102" s="1624" t="s">
        <v>5</v>
      </c>
      <c r="G102" s="60" t="s">
        <v>5</v>
      </c>
      <c r="H102" s="1624" t="s">
        <v>5</v>
      </c>
      <c r="I102" s="60" t="s">
        <v>5</v>
      </c>
      <c r="J102" s="1625" t="s">
        <v>5</v>
      </c>
      <c r="K102" s="1625" t="s">
        <v>5</v>
      </c>
      <c r="L102" s="1624" t="s">
        <v>5</v>
      </c>
      <c r="M102" s="244"/>
      <c r="N102" s="244" t="s">
        <v>5</v>
      </c>
      <c r="O102" s="1626"/>
      <c r="P102" s="1624"/>
      <c r="Q102" s="244"/>
      <c r="R102" s="244"/>
      <c r="S102" s="1626"/>
      <c r="T102" s="1624"/>
      <c r="U102" s="1627"/>
      <c r="V102" s="1628"/>
    </row>
    <row r="103" spans="1:23" ht="12.75">
      <c r="A103" s="243" t="s">
        <v>37</v>
      </c>
      <c r="B103" s="1623" t="s">
        <v>1300</v>
      </c>
      <c r="C103" s="1097" t="s">
        <v>1301</v>
      </c>
      <c r="D103" s="1831" t="s">
        <v>1080</v>
      </c>
      <c r="E103" s="1832"/>
      <c r="F103" s="1624"/>
      <c r="G103" s="60"/>
      <c r="H103" s="1624"/>
      <c r="I103" s="60"/>
      <c r="J103" s="1625"/>
      <c r="K103" s="1625"/>
      <c r="L103" s="1624"/>
      <c r="M103" s="244"/>
      <c r="N103" s="244"/>
      <c r="O103" s="1626"/>
      <c r="P103" s="1624" t="s">
        <v>5</v>
      </c>
      <c r="Q103" s="244" t="s">
        <v>5</v>
      </c>
      <c r="R103" s="244"/>
      <c r="S103" s="1626"/>
      <c r="T103" s="1624"/>
      <c r="U103" s="1627"/>
      <c r="V103" s="1628"/>
    </row>
    <row r="104" spans="1:23" ht="12.75">
      <c r="A104" s="243" t="s">
        <v>37</v>
      </c>
      <c r="B104" s="1623" t="s">
        <v>1302</v>
      </c>
      <c r="C104" s="1097" t="s">
        <v>1281</v>
      </c>
      <c r="D104" s="1831" t="s">
        <v>1282</v>
      </c>
      <c r="E104" s="1832"/>
      <c r="F104" s="1624" t="s">
        <v>5</v>
      </c>
      <c r="G104" s="60"/>
      <c r="H104" s="1624" t="s">
        <v>5</v>
      </c>
      <c r="I104" s="60" t="s">
        <v>5</v>
      </c>
      <c r="J104" s="1625" t="s">
        <v>5</v>
      </c>
      <c r="K104" s="1625" t="s">
        <v>5</v>
      </c>
      <c r="L104" s="1624" t="s">
        <v>5</v>
      </c>
      <c r="M104" s="244" t="s">
        <v>5</v>
      </c>
      <c r="N104" s="244" t="s">
        <v>5</v>
      </c>
      <c r="O104" s="1626" t="s">
        <v>5</v>
      </c>
      <c r="P104" s="1624" t="s">
        <v>5</v>
      </c>
      <c r="Q104" s="244"/>
      <c r="R104" s="244"/>
      <c r="S104" s="1626"/>
      <c r="T104" s="1624"/>
      <c r="U104" s="1627"/>
      <c r="V104" s="1628"/>
    </row>
    <row r="105" spans="1:23" s="36" customFormat="1" ht="12.75">
      <c r="A105" s="683" t="s">
        <v>37</v>
      </c>
      <c r="B105" s="1629" t="s">
        <v>2020</v>
      </c>
      <c r="C105" s="1630" t="s">
        <v>2021</v>
      </c>
      <c r="D105" s="1826" t="s">
        <v>2022</v>
      </c>
      <c r="E105" s="1827"/>
      <c r="F105" s="1631" t="s">
        <v>5</v>
      </c>
      <c r="G105" s="1263" t="s">
        <v>5</v>
      </c>
      <c r="H105" s="1631" t="s">
        <v>5</v>
      </c>
      <c r="I105" s="1263"/>
      <c r="J105" s="1632" t="s">
        <v>5</v>
      </c>
      <c r="K105" s="1632"/>
      <c r="L105" s="1631" t="s">
        <v>5</v>
      </c>
      <c r="M105" s="1633" t="s">
        <v>5</v>
      </c>
      <c r="N105" s="1633"/>
      <c r="O105" s="996"/>
      <c r="P105" s="1631"/>
      <c r="Q105" s="1633"/>
      <c r="R105" s="1633"/>
      <c r="S105" s="996"/>
      <c r="T105" s="1634"/>
      <c r="U105" s="1634"/>
      <c r="V105" s="36" t="s">
        <v>2023</v>
      </c>
      <c r="W105" s="6"/>
    </row>
    <row r="106" spans="1:23" s="36" customFormat="1" ht="12.75">
      <c r="A106" s="683" t="s">
        <v>37</v>
      </c>
      <c r="B106" s="1629" t="s">
        <v>2020</v>
      </c>
      <c r="C106" s="1630" t="s">
        <v>2024</v>
      </c>
      <c r="D106" s="1826" t="s">
        <v>2022</v>
      </c>
      <c r="E106" s="1827"/>
      <c r="F106" s="1631"/>
      <c r="G106" s="1263"/>
      <c r="H106" s="1631" t="s">
        <v>5</v>
      </c>
      <c r="I106" s="1263"/>
      <c r="J106" s="1632"/>
      <c r="K106" s="1632"/>
      <c r="L106" s="1631"/>
      <c r="M106" s="1633"/>
      <c r="N106" s="1633"/>
      <c r="O106" s="996"/>
      <c r="P106" s="1631"/>
      <c r="Q106" s="1633"/>
      <c r="R106" s="1633"/>
      <c r="S106" s="996"/>
      <c r="T106" s="1634"/>
      <c r="U106" s="1634"/>
      <c r="V106" s="36" t="s">
        <v>2023</v>
      </c>
      <c r="W106" s="6"/>
    </row>
    <row r="107" spans="1:23" s="36" customFormat="1" ht="12.75">
      <c r="A107" s="683" t="s">
        <v>37</v>
      </c>
      <c r="B107" s="1629" t="s">
        <v>2020</v>
      </c>
      <c r="C107" s="1630" t="s">
        <v>2025</v>
      </c>
      <c r="D107" s="1826" t="s">
        <v>2022</v>
      </c>
      <c r="E107" s="1827"/>
      <c r="F107" s="1631"/>
      <c r="G107" s="1263"/>
      <c r="H107" s="1631" t="s">
        <v>5</v>
      </c>
      <c r="I107" s="1263"/>
      <c r="J107" s="1632"/>
      <c r="K107" s="1632"/>
      <c r="L107" s="1631"/>
      <c r="M107" s="1633"/>
      <c r="N107" s="1633"/>
      <c r="O107" s="996"/>
      <c r="P107" s="1631"/>
      <c r="Q107" s="1633"/>
      <c r="R107" s="1633"/>
      <c r="S107" s="996"/>
      <c r="T107" s="1634"/>
      <c r="U107" s="1634"/>
      <c r="V107" s="36" t="s">
        <v>2023</v>
      </c>
      <c r="W107" s="6"/>
    </row>
    <row r="108" spans="1:23" s="36" customFormat="1" ht="12.75">
      <c r="A108" s="683" t="s">
        <v>37</v>
      </c>
      <c r="B108" s="1629" t="s">
        <v>2020</v>
      </c>
      <c r="C108" s="1630" t="s">
        <v>2026</v>
      </c>
      <c r="D108" s="1826" t="s">
        <v>2022</v>
      </c>
      <c r="E108" s="1827"/>
      <c r="F108" s="1631" t="s">
        <v>5</v>
      </c>
      <c r="G108" s="1263" t="s">
        <v>5</v>
      </c>
      <c r="H108" s="1631" t="s">
        <v>5</v>
      </c>
      <c r="I108" s="1263"/>
      <c r="J108" s="1632" t="s">
        <v>5</v>
      </c>
      <c r="K108" s="1632"/>
      <c r="L108" s="1631" t="s">
        <v>5</v>
      </c>
      <c r="M108" s="1633"/>
      <c r="N108" s="1633" t="s">
        <v>5</v>
      </c>
      <c r="O108" s="996"/>
      <c r="P108" s="1631"/>
      <c r="Q108" s="1633"/>
      <c r="R108" s="1633"/>
      <c r="S108" s="996"/>
      <c r="T108" s="1634"/>
      <c r="U108" s="1634"/>
      <c r="V108" s="36" t="s">
        <v>2023</v>
      </c>
      <c r="W108" s="6"/>
    </row>
    <row r="109" spans="1:23" s="36" customFormat="1" ht="12.75">
      <c r="A109" s="683" t="s">
        <v>37</v>
      </c>
      <c r="B109" s="1629" t="s">
        <v>2020</v>
      </c>
      <c r="C109" s="1630" t="s">
        <v>2027</v>
      </c>
      <c r="D109" s="1826" t="s">
        <v>2022</v>
      </c>
      <c r="E109" s="1827"/>
      <c r="F109" s="1631"/>
      <c r="G109" s="1263"/>
      <c r="H109" s="1631" t="s">
        <v>5</v>
      </c>
      <c r="I109" s="1263"/>
      <c r="J109" s="1632"/>
      <c r="K109" s="1632"/>
      <c r="L109" s="1631"/>
      <c r="M109" s="1633"/>
      <c r="N109" s="1633"/>
      <c r="O109" s="996"/>
      <c r="P109" s="1631"/>
      <c r="Q109" s="1633"/>
      <c r="R109" s="1633"/>
      <c r="S109" s="996"/>
      <c r="T109" s="1634"/>
      <c r="U109" s="1634"/>
      <c r="V109" s="36" t="s">
        <v>2023</v>
      </c>
      <c r="W109" s="6"/>
    </row>
    <row r="110" spans="1:23" s="36" customFormat="1" ht="12.75">
      <c r="A110" s="683" t="s">
        <v>37</v>
      </c>
      <c r="B110" s="1629" t="s">
        <v>1250</v>
      </c>
      <c r="C110" s="1630" t="s">
        <v>2028</v>
      </c>
      <c r="D110" s="1826" t="s">
        <v>1029</v>
      </c>
      <c r="E110" s="1827"/>
      <c r="F110" s="1631" t="s">
        <v>5</v>
      </c>
      <c r="G110" s="1263"/>
      <c r="H110" s="1631" t="s">
        <v>5</v>
      </c>
      <c r="I110" s="1263"/>
      <c r="J110" s="1632"/>
      <c r="K110" s="1632"/>
      <c r="L110" s="1631"/>
      <c r="M110" s="1633"/>
      <c r="N110" s="1633"/>
      <c r="O110" s="996"/>
      <c r="P110" s="1631"/>
      <c r="Q110" s="1633"/>
      <c r="R110" s="1633"/>
      <c r="S110" s="996"/>
      <c r="T110" s="1634"/>
      <c r="U110" s="1634"/>
      <c r="V110" s="36" t="s">
        <v>2023</v>
      </c>
      <c r="W110" s="6"/>
    </row>
    <row r="111" spans="1:23" s="36" customFormat="1" ht="12.75">
      <c r="A111" s="683" t="s">
        <v>37</v>
      </c>
      <c r="B111" s="1629" t="s">
        <v>1250</v>
      </c>
      <c r="C111" s="1630" t="s">
        <v>2029</v>
      </c>
      <c r="D111" s="1826" t="s">
        <v>2030</v>
      </c>
      <c r="E111" s="1827"/>
      <c r="F111" s="1631"/>
      <c r="G111" s="1263"/>
      <c r="H111" s="1631" t="s">
        <v>5</v>
      </c>
      <c r="I111" s="1263"/>
      <c r="J111" s="1632"/>
      <c r="K111" s="1632"/>
      <c r="L111" s="1631" t="s">
        <v>5</v>
      </c>
      <c r="M111" s="1633"/>
      <c r="N111" s="1633"/>
      <c r="O111" s="996"/>
      <c r="P111" s="1631"/>
      <c r="Q111" s="1633"/>
      <c r="R111" s="1633"/>
      <c r="S111" s="996"/>
      <c r="T111" s="1634"/>
      <c r="U111" s="1634"/>
      <c r="V111" s="36" t="s">
        <v>2023</v>
      </c>
      <c r="W111" s="6"/>
    </row>
    <row r="112" spans="1:23" s="36" customFormat="1" ht="12.75">
      <c r="A112" s="683" t="s">
        <v>37</v>
      </c>
      <c r="B112" s="1629" t="s">
        <v>1250</v>
      </c>
      <c r="C112" s="1630" t="s">
        <v>2031</v>
      </c>
      <c r="D112" s="1826" t="s">
        <v>2030</v>
      </c>
      <c r="E112" s="1827"/>
      <c r="F112" s="1631" t="s">
        <v>5</v>
      </c>
      <c r="G112" s="1263"/>
      <c r="H112" s="1631" t="s">
        <v>5</v>
      </c>
      <c r="I112" s="1263"/>
      <c r="J112" s="1632"/>
      <c r="K112" s="1632"/>
      <c r="L112" s="1631"/>
      <c r="M112" s="1633"/>
      <c r="N112" s="1633"/>
      <c r="O112" s="996"/>
      <c r="P112" s="1631"/>
      <c r="Q112" s="1633"/>
      <c r="R112" s="1633"/>
      <c r="S112" s="996"/>
      <c r="T112" s="1634"/>
      <c r="U112" s="1634"/>
      <c r="V112" s="36" t="s">
        <v>2023</v>
      </c>
      <c r="W112" s="6"/>
    </row>
    <row r="113" spans="1:23" s="36" customFormat="1" ht="12.75">
      <c r="A113" s="683" t="s">
        <v>37</v>
      </c>
      <c r="B113" s="1629" t="s">
        <v>1250</v>
      </c>
      <c r="C113" s="1630" t="s">
        <v>2032</v>
      </c>
      <c r="D113" s="1826" t="s">
        <v>2030</v>
      </c>
      <c r="E113" s="1827"/>
      <c r="F113" s="1631" t="s">
        <v>5</v>
      </c>
      <c r="G113" s="1263"/>
      <c r="H113" s="1631" t="s">
        <v>5</v>
      </c>
      <c r="I113" s="1263"/>
      <c r="J113" s="1632"/>
      <c r="K113" s="1632"/>
      <c r="L113" s="1631"/>
      <c r="M113" s="1633"/>
      <c r="N113" s="1633"/>
      <c r="O113" s="996"/>
      <c r="P113" s="1631"/>
      <c r="Q113" s="1633"/>
      <c r="R113" s="1633"/>
      <c r="S113" s="996"/>
      <c r="T113" s="1634"/>
      <c r="U113" s="1634"/>
      <c r="V113" s="36" t="s">
        <v>2023</v>
      </c>
      <c r="W113" s="6"/>
    </row>
    <row r="114" spans="1:23" s="36" customFormat="1" ht="12.75">
      <c r="A114" s="683" t="s">
        <v>37</v>
      </c>
      <c r="B114" s="1635" t="s">
        <v>2033</v>
      </c>
      <c r="C114" s="1630" t="s">
        <v>645</v>
      </c>
      <c r="D114" s="1826" t="s">
        <v>2035</v>
      </c>
      <c r="E114" s="1827"/>
      <c r="F114" s="1631"/>
      <c r="G114" s="1263"/>
      <c r="H114" s="1631"/>
      <c r="I114" s="1263"/>
      <c r="J114" s="1632"/>
      <c r="K114" s="1632"/>
      <c r="L114" s="1631"/>
      <c r="M114" s="1633"/>
      <c r="N114" s="1633"/>
      <c r="O114" s="996"/>
      <c r="P114" s="1631"/>
      <c r="Q114" s="1633"/>
      <c r="R114" s="1633"/>
      <c r="S114" s="996"/>
      <c r="T114" s="1634"/>
      <c r="U114" s="1634"/>
      <c r="V114" s="36" t="s">
        <v>2036</v>
      </c>
      <c r="W114" s="6"/>
    </row>
    <row r="115" spans="1:23" s="36" customFormat="1" ht="12.75">
      <c r="A115" s="683" t="s">
        <v>37</v>
      </c>
      <c r="B115" s="1635" t="s">
        <v>2033</v>
      </c>
      <c r="C115" s="1630" t="s">
        <v>2034</v>
      </c>
      <c r="D115" s="1826" t="s">
        <v>1985</v>
      </c>
      <c r="E115" s="1827"/>
      <c r="F115" s="1631"/>
      <c r="G115" s="1263"/>
      <c r="H115" s="1631"/>
      <c r="I115" s="1263"/>
      <c r="J115" s="1632"/>
      <c r="K115" s="1632" t="s">
        <v>5</v>
      </c>
      <c r="L115" s="1631"/>
      <c r="M115" s="1633"/>
      <c r="N115" s="1633"/>
      <c r="O115" s="996"/>
      <c r="P115" s="1631"/>
      <c r="Q115" s="1633" t="s">
        <v>5</v>
      </c>
      <c r="R115" s="1633"/>
      <c r="S115" s="996" t="s">
        <v>5</v>
      </c>
      <c r="T115" s="1634"/>
      <c r="U115" s="1634"/>
      <c r="V115" s="36" t="s">
        <v>2037</v>
      </c>
      <c r="W115" s="6"/>
    </row>
    <row r="116" spans="1:23" s="36" customFormat="1" ht="12.75">
      <c r="A116" s="683" t="s">
        <v>37</v>
      </c>
      <c r="B116" s="1635" t="s">
        <v>2033</v>
      </c>
      <c r="C116" s="1630" t="s">
        <v>2034</v>
      </c>
      <c r="D116" s="1826" t="s">
        <v>2038</v>
      </c>
      <c r="E116" s="1827"/>
      <c r="F116" s="1631" t="s">
        <v>5</v>
      </c>
      <c r="G116" s="1263"/>
      <c r="H116" s="1631" t="s">
        <v>5</v>
      </c>
      <c r="I116" s="1263" t="s">
        <v>5</v>
      </c>
      <c r="J116" s="1632" t="s">
        <v>5</v>
      </c>
      <c r="K116" s="1632" t="s">
        <v>5</v>
      </c>
      <c r="L116" s="1631" t="s">
        <v>5</v>
      </c>
      <c r="M116" s="1633" t="s">
        <v>5</v>
      </c>
      <c r="N116" s="1633"/>
      <c r="O116" s="996"/>
      <c r="P116" s="1631"/>
      <c r="Q116" s="1633" t="s">
        <v>5</v>
      </c>
      <c r="R116" s="1633"/>
      <c r="S116" s="996" t="s">
        <v>5</v>
      </c>
      <c r="T116" s="1634"/>
      <c r="U116" s="1634"/>
      <c r="V116" s="36" t="s">
        <v>2023</v>
      </c>
      <c r="W116" s="6"/>
    </row>
    <row r="117" spans="1:23" s="36" customFormat="1" ht="12.75">
      <c r="A117" s="683" t="s">
        <v>37</v>
      </c>
      <c r="B117" s="1635" t="s">
        <v>2033</v>
      </c>
      <c r="C117" s="1630" t="s">
        <v>2034</v>
      </c>
      <c r="D117" s="1826" t="s">
        <v>1994</v>
      </c>
      <c r="E117" s="1827"/>
      <c r="F117" s="1631" t="s">
        <v>5</v>
      </c>
      <c r="G117" s="1263" t="s">
        <v>5</v>
      </c>
      <c r="H117" s="1631" t="s">
        <v>5</v>
      </c>
      <c r="I117" s="1263" t="s">
        <v>5</v>
      </c>
      <c r="J117" s="1632" t="s">
        <v>5</v>
      </c>
      <c r="K117" s="1632" t="s">
        <v>5</v>
      </c>
      <c r="L117" s="1631" t="s">
        <v>5</v>
      </c>
      <c r="M117" s="1633" t="s">
        <v>5</v>
      </c>
      <c r="N117" s="1633"/>
      <c r="O117" s="996"/>
      <c r="P117" s="1631"/>
      <c r="Q117" s="1633" t="s">
        <v>5</v>
      </c>
      <c r="R117" s="1633"/>
      <c r="S117" s="996" t="s">
        <v>5</v>
      </c>
      <c r="T117" s="1634"/>
      <c r="U117" s="1634"/>
      <c r="V117" s="36" t="s">
        <v>2023</v>
      </c>
      <c r="W117" s="6"/>
    </row>
    <row r="118" spans="1:23" s="36" customFormat="1" ht="12.75">
      <c r="A118" s="683" t="s">
        <v>37</v>
      </c>
      <c r="B118" s="1635" t="s">
        <v>2039</v>
      </c>
      <c r="C118" s="1630" t="s">
        <v>2021</v>
      </c>
      <c r="D118" s="1826" t="s">
        <v>1985</v>
      </c>
      <c r="E118" s="1827"/>
      <c r="F118" s="1631" t="s">
        <v>5</v>
      </c>
      <c r="G118" s="1263" t="s">
        <v>5</v>
      </c>
      <c r="H118" s="1631" t="s">
        <v>5</v>
      </c>
      <c r="I118" s="1263"/>
      <c r="J118" s="1632"/>
      <c r="K118" s="1632" t="s">
        <v>5</v>
      </c>
      <c r="L118" s="1631" t="s">
        <v>5</v>
      </c>
      <c r="M118" s="1633" t="s">
        <v>5</v>
      </c>
      <c r="N118" s="1633"/>
      <c r="O118" s="996"/>
      <c r="P118" s="1631" t="s">
        <v>5</v>
      </c>
      <c r="Q118" s="1633" t="s">
        <v>5</v>
      </c>
      <c r="R118" s="1633"/>
      <c r="S118" s="996"/>
      <c r="T118" s="1634"/>
      <c r="U118" s="1634"/>
      <c r="V118" s="36" t="s">
        <v>2023</v>
      </c>
      <c r="W118" s="6"/>
    </row>
    <row r="119" spans="1:23" s="36" customFormat="1" ht="12.75">
      <c r="A119" s="683" t="s">
        <v>37</v>
      </c>
      <c r="B119" s="1635" t="s">
        <v>2039</v>
      </c>
      <c r="C119" s="1630" t="s">
        <v>2021</v>
      </c>
      <c r="D119" s="1826" t="s">
        <v>2038</v>
      </c>
      <c r="E119" s="1827"/>
      <c r="F119" s="1631" t="s">
        <v>5</v>
      </c>
      <c r="G119" s="1263"/>
      <c r="H119" s="1631" t="s">
        <v>5</v>
      </c>
      <c r="I119" s="1263"/>
      <c r="J119" s="1632"/>
      <c r="K119" s="1632" t="s">
        <v>5</v>
      </c>
      <c r="L119" s="1631" t="s">
        <v>5</v>
      </c>
      <c r="M119" s="1633"/>
      <c r="N119" s="1633"/>
      <c r="O119" s="996"/>
      <c r="P119" s="1631"/>
      <c r="Q119" s="1633"/>
      <c r="R119" s="1633"/>
      <c r="S119" s="996"/>
      <c r="T119" s="1634"/>
      <c r="U119" s="1634"/>
      <c r="V119" s="36" t="s">
        <v>2023</v>
      </c>
      <c r="W119" s="6"/>
    </row>
    <row r="120" spans="1:23" s="36" customFormat="1" ht="12.75">
      <c r="A120" s="683" t="s">
        <v>37</v>
      </c>
      <c r="B120" s="1635" t="s">
        <v>2039</v>
      </c>
      <c r="C120" s="1630" t="s">
        <v>2040</v>
      </c>
      <c r="D120" s="1826" t="s">
        <v>2038</v>
      </c>
      <c r="E120" s="1827"/>
      <c r="F120" s="1631" t="s">
        <v>5</v>
      </c>
      <c r="G120" s="1263"/>
      <c r="H120" s="1631" t="s">
        <v>5</v>
      </c>
      <c r="I120" s="1263"/>
      <c r="J120" s="1632"/>
      <c r="K120" s="1632" t="s">
        <v>5</v>
      </c>
      <c r="L120" s="1631" t="s">
        <v>5</v>
      </c>
      <c r="M120" s="1633"/>
      <c r="N120" s="1633"/>
      <c r="O120" s="996"/>
      <c r="P120" s="1631"/>
      <c r="Q120" s="1633"/>
      <c r="R120" s="1633"/>
      <c r="S120" s="996" t="s">
        <v>5</v>
      </c>
      <c r="T120" s="1634"/>
      <c r="U120" s="1634"/>
      <c r="V120" s="36" t="s">
        <v>2023</v>
      </c>
      <c r="W120" s="6"/>
    </row>
    <row r="121" spans="1:23" s="36" customFormat="1" ht="12.75">
      <c r="A121" s="683" t="s">
        <v>37</v>
      </c>
      <c r="B121" s="1635" t="s">
        <v>2039</v>
      </c>
      <c r="C121" s="1630" t="s">
        <v>2025</v>
      </c>
      <c r="D121" s="1826" t="s">
        <v>1990</v>
      </c>
      <c r="E121" s="1827"/>
      <c r="F121" s="1631" t="s">
        <v>5</v>
      </c>
      <c r="G121" s="1263"/>
      <c r="H121" s="1631" t="s">
        <v>5</v>
      </c>
      <c r="I121" s="1263"/>
      <c r="J121" s="1632"/>
      <c r="K121" s="1632" t="s">
        <v>5</v>
      </c>
      <c r="L121" s="1631" t="s">
        <v>5</v>
      </c>
      <c r="M121" s="1633"/>
      <c r="N121" s="1633"/>
      <c r="O121" s="996"/>
      <c r="P121" s="1631"/>
      <c r="Q121" s="1633"/>
      <c r="R121" s="1633"/>
      <c r="S121" s="996" t="s">
        <v>5</v>
      </c>
      <c r="T121" s="1634"/>
      <c r="U121" s="1634"/>
      <c r="V121" s="36" t="s">
        <v>2023</v>
      </c>
      <c r="W121" s="6"/>
    </row>
    <row r="122" spans="1:23" s="36" customFormat="1" ht="12.75">
      <c r="A122" s="683" t="s">
        <v>37</v>
      </c>
      <c r="B122" s="1635" t="s">
        <v>2039</v>
      </c>
      <c r="C122" s="1630" t="s">
        <v>2025</v>
      </c>
      <c r="D122" s="1826" t="s">
        <v>1985</v>
      </c>
      <c r="E122" s="1827"/>
      <c r="F122" s="1631" t="s">
        <v>5</v>
      </c>
      <c r="G122" s="1263"/>
      <c r="H122" s="1631" t="s">
        <v>5</v>
      </c>
      <c r="I122" s="1263"/>
      <c r="J122" s="1632"/>
      <c r="K122" s="1632" t="s">
        <v>5</v>
      </c>
      <c r="L122" s="1631" t="s">
        <v>5</v>
      </c>
      <c r="M122" s="1633"/>
      <c r="N122" s="1633"/>
      <c r="O122" s="996"/>
      <c r="P122" s="1631"/>
      <c r="Q122" s="1633"/>
      <c r="R122" s="1633"/>
      <c r="S122" s="996" t="s">
        <v>5</v>
      </c>
      <c r="T122" s="1634"/>
      <c r="U122" s="1634"/>
      <c r="V122" s="36" t="s">
        <v>2023</v>
      </c>
      <c r="W122" s="6"/>
    </row>
    <row r="123" spans="1:23" s="36" customFormat="1" ht="12.75">
      <c r="A123" s="683" t="s">
        <v>37</v>
      </c>
      <c r="B123" s="1635" t="s">
        <v>2039</v>
      </c>
      <c r="C123" s="1630" t="s">
        <v>2041</v>
      </c>
      <c r="D123" s="1826" t="s">
        <v>1990</v>
      </c>
      <c r="E123" s="1827"/>
      <c r="F123" s="1631" t="s">
        <v>5</v>
      </c>
      <c r="G123" s="1263"/>
      <c r="H123" s="1631" t="s">
        <v>5</v>
      </c>
      <c r="I123" s="1263"/>
      <c r="J123" s="1632"/>
      <c r="K123" s="1632" t="s">
        <v>5</v>
      </c>
      <c r="L123" s="1631" t="s">
        <v>5</v>
      </c>
      <c r="M123" s="1633"/>
      <c r="N123" s="1633"/>
      <c r="O123" s="996"/>
      <c r="P123" s="1631"/>
      <c r="Q123" s="1633"/>
      <c r="R123" s="1633"/>
      <c r="S123" s="996" t="s">
        <v>5</v>
      </c>
      <c r="T123" s="1634"/>
      <c r="U123" s="1634"/>
      <c r="V123" s="36" t="s">
        <v>2023</v>
      </c>
      <c r="W123" s="6"/>
    </row>
    <row r="124" spans="1:23" s="36" customFormat="1" ht="12.75">
      <c r="A124" s="683" t="s">
        <v>37</v>
      </c>
      <c r="B124" s="1635" t="s">
        <v>2039</v>
      </c>
      <c r="C124" s="1630" t="s">
        <v>2042</v>
      </c>
      <c r="D124" s="1826" t="s">
        <v>1993</v>
      </c>
      <c r="E124" s="1827"/>
      <c r="F124" s="1631" t="s">
        <v>5</v>
      </c>
      <c r="G124" s="1263"/>
      <c r="H124" s="1631" t="s">
        <v>5</v>
      </c>
      <c r="I124" s="1263"/>
      <c r="J124" s="1632"/>
      <c r="K124" s="1632" t="s">
        <v>5</v>
      </c>
      <c r="L124" s="1631" t="s">
        <v>5</v>
      </c>
      <c r="M124" s="1633" t="s">
        <v>5</v>
      </c>
      <c r="N124" s="1633"/>
      <c r="O124" s="996"/>
      <c r="P124" s="1631" t="s">
        <v>5</v>
      </c>
      <c r="Q124" s="1633" t="s">
        <v>5</v>
      </c>
      <c r="R124" s="1633"/>
      <c r="S124" s="996" t="s">
        <v>5</v>
      </c>
      <c r="T124" s="1634"/>
      <c r="U124" s="1634"/>
      <c r="V124" s="36" t="s">
        <v>2023</v>
      </c>
      <c r="W124" s="6"/>
    </row>
    <row r="125" spans="1:23" s="36" customFormat="1" ht="12.75">
      <c r="A125" s="683" t="s">
        <v>37</v>
      </c>
      <c r="B125" s="1635" t="s">
        <v>2039</v>
      </c>
      <c r="C125" s="1630" t="s">
        <v>2344</v>
      </c>
      <c r="D125" s="1826" t="s">
        <v>1990</v>
      </c>
      <c r="E125" s="1827"/>
      <c r="F125" s="1631" t="s">
        <v>5</v>
      </c>
      <c r="G125" s="1263" t="s">
        <v>5</v>
      </c>
      <c r="H125" s="1631" t="s">
        <v>5</v>
      </c>
      <c r="I125" s="1263"/>
      <c r="J125" s="1632"/>
      <c r="K125" s="1632" t="s">
        <v>5</v>
      </c>
      <c r="L125" s="1631" t="s">
        <v>5</v>
      </c>
      <c r="M125" s="1633"/>
      <c r="N125" s="1633"/>
      <c r="O125" s="996"/>
      <c r="P125" s="1631"/>
      <c r="Q125" s="1633"/>
      <c r="R125" s="1633"/>
      <c r="S125" s="996" t="s">
        <v>5</v>
      </c>
      <c r="T125" s="1634"/>
      <c r="U125" s="1634"/>
      <c r="V125" s="36" t="s">
        <v>2023</v>
      </c>
      <c r="W125" s="6"/>
    </row>
    <row r="126" spans="1:23" s="36" customFormat="1" ht="12.75">
      <c r="A126" s="683" t="s">
        <v>37</v>
      </c>
      <c r="B126" s="1635" t="s">
        <v>2039</v>
      </c>
      <c r="C126" s="1630" t="s">
        <v>2027</v>
      </c>
      <c r="D126" s="1826" t="s">
        <v>1993</v>
      </c>
      <c r="E126" s="1827"/>
      <c r="F126" s="1631" t="s">
        <v>5</v>
      </c>
      <c r="G126" s="1263" t="s">
        <v>5</v>
      </c>
      <c r="H126" s="1631" t="s">
        <v>5</v>
      </c>
      <c r="I126" s="1263"/>
      <c r="J126" s="1632" t="s">
        <v>5</v>
      </c>
      <c r="K126" s="1632" t="s">
        <v>5</v>
      </c>
      <c r="L126" s="1631" t="s">
        <v>5</v>
      </c>
      <c r="M126" s="1633" t="s">
        <v>5</v>
      </c>
      <c r="N126" s="1633"/>
      <c r="O126" s="996"/>
      <c r="P126" s="1631" t="s">
        <v>5</v>
      </c>
      <c r="Q126" s="1633"/>
      <c r="R126" s="1633"/>
      <c r="S126" s="996" t="s">
        <v>5</v>
      </c>
      <c r="T126" s="1634"/>
      <c r="U126" s="1634"/>
      <c r="V126" s="36" t="s">
        <v>2023</v>
      </c>
      <c r="W126" s="6"/>
    </row>
    <row r="127" spans="1:23" s="36" customFormat="1" ht="12.75">
      <c r="A127" s="683" t="s">
        <v>37</v>
      </c>
      <c r="B127" s="1635" t="s">
        <v>2039</v>
      </c>
      <c r="C127" s="1630" t="s">
        <v>2345</v>
      </c>
      <c r="D127" s="1826" t="s">
        <v>1999</v>
      </c>
      <c r="E127" s="1827"/>
      <c r="F127" s="1631" t="s">
        <v>5</v>
      </c>
      <c r="G127" s="1263" t="s">
        <v>5</v>
      </c>
      <c r="H127" s="1631" t="s">
        <v>5</v>
      </c>
      <c r="I127" s="1263"/>
      <c r="J127" s="1632"/>
      <c r="K127" s="1632" t="s">
        <v>5</v>
      </c>
      <c r="L127" s="1631" t="s">
        <v>5</v>
      </c>
      <c r="M127" s="1633"/>
      <c r="N127" s="1633"/>
      <c r="O127" s="996"/>
      <c r="P127" s="1631"/>
      <c r="Q127" s="1633"/>
      <c r="R127" s="1633"/>
      <c r="S127" s="996" t="s">
        <v>5</v>
      </c>
      <c r="T127" s="1634"/>
      <c r="U127" s="1634"/>
      <c r="V127" s="36" t="s">
        <v>2023</v>
      </c>
      <c r="W127" s="6"/>
    </row>
    <row r="128" spans="1:23" s="36" customFormat="1" ht="12.75">
      <c r="A128" s="683" t="s">
        <v>37</v>
      </c>
      <c r="B128" s="1635" t="s">
        <v>2039</v>
      </c>
      <c r="C128" s="1630" t="s">
        <v>2345</v>
      </c>
      <c r="D128" s="1826" t="s">
        <v>1985</v>
      </c>
      <c r="E128" s="1827"/>
      <c r="F128" s="1631" t="s">
        <v>5</v>
      </c>
      <c r="G128" s="1263" t="s">
        <v>5</v>
      </c>
      <c r="H128" s="1631" t="s">
        <v>5</v>
      </c>
      <c r="I128" s="1263"/>
      <c r="J128" s="1632"/>
      <c r="K128" s="1632" t="s">
        <v>5</v>
      </c>
      <c r="L128" s="1631" t="s">
        <v>5</v>
      </c>
      <c r="M128" s="1633"/>
      <c r="N128" s="1633"/>
      <c r="O128" s="996"/>
      <c r="P128" s="1631"/>
      <c r="Q128" s="1633"/>
      <c r="R128" s="1633"/>
      <c r="S128" s="996" t="s">
        <v>5</v>
      </c>
      <c r="T128" s="1634"/>
      <c r="U128" s="1634"/>
      <c r="V128" s="36" t="s">
        <v>2023</v>
      </c>
      <c r="W128" s="6"/>
    </row>
    <row r="129" spans="1:23" s="36" customFormat="1" ht="12.75">
      <c r="A129" s="683" t="s">
        <v>37</v>
      </c>
      <c r="B129" s="1635" t="s">
        <v>2039</v>
      </c>
      <c r="C129" s="1630" t="s">
        <v>2345</v>
      </c>
      <c r="D129" s="1826" t="s">
        <v>2000</v>
      </c>
      <c r="E129" s="1827"/>
      <c r="F129" s="1631" t="s">
        <v>5</v>
      </c>
      <c r="G129" s="1263" t="s">
        <v>5</v>
      </c>
      <c r="H129" s="1631" t="s">
        <v>5</v>
      </c>
      <c r="I129" s="1263"/>
      <c r="J129" s="1632"/>
      <c r="K129" s="1632" t="s">
        <v>5</v>
      </c>
      <c r="L129" s="1631" t="s">
        <v>5</v>
      </c>
      <c r="M129" s="1636"/>
      <c r="N129" s="1633"/>
      <c r="O129" s="996"/>
      <c r="P129" s="1631"/>
      <c r="Q129" s="1633"/>
      <c r="R129" s="1633"/>
      <c r="S129" s="996" t="s">
        <v>5</v>
      </c>
      <c r="T129" s="1634"/>
      <c r="U129" s="1634"/>
      <c r="V129" s="36" t="s">
        <v>2023</v>
      </c>
      <c r="W129" s="6"/>
    </row>
    <row r="130" spans="1:23" s="36" customFormat="1" ht="12.75">
      <c r="A130" s="683" t="s">
        <v>37</v>
      </c>
      <c r="B130" s="1635" t="s">
        <v>2039</v>
      </c>
      <c r="C130" s="1630" t="s">
        <v>2043</v>
      </c>
      <c r="D130" s="1826" t="s">
        <v>2044</v>
      </c>
      <c r="E130" s="1827"/>
      <c r="F130" s="1631" t="s">
        <v>5</v>
      </c>
      <c r="G130" s="1263" t="s">
        <v>5</v>
      </c>
      <c r="H130" s="1631" t="s">
        <v>5</v>
      </c>
      <c r="I130" s="1263"/>
      <c r="J130" s="1632"/>
      <c r="K130" s="1632" t="s">
        <v>5</v>
      </c>
      <c r="L130" s="1637" t="s">
        <v>5</v>
      </c>
      <c r="M130" s="1011"/>
      <c r="N130" s="1634"/>
      <c r="O130" s="996"/>
      <c r="P130" s="1631"/>
      <c r="Q130" s="1633"/>
      <c r="R130" s="1633"/>
      <c r="S130" s="996" t="s">
        <v>5</v>
      </c>
      <c r="T130" s="1634"/>
      <c r="U130" s="1638"/>
      <c r="V130" s="36" t="s">
        <v>2023</v>
      </c>
      <c r="W130" s="6"/>
    </row>
    <row r="131" spans="1:23" s="36" customFormat="1" ht="12.75">
      <c r="A131" s="683" t="s">
        <v>37</v>
      </c>
      <c r="B131" s="837" t="s">
        <v>2045</v>
      </c>
      <c r="C131" s="1630" t="s">
        <v>2046</v>
      </c>
      <c r="D131" s="1826" t="s">
        <v>2047</v>
      </c>
      <c r="E131" s="1827"/>
      <c r="F131" s="1830" t="s">
        <v>2048</v>
      </c>
      <c r="G131" s="1830"/>
      <c r="H131" s="1830"/>
      <c r="I131" s="1830"/>
      <c r="J131" s="1830"/>
      <c r="K131" s="1830"/>
      <c r="L131" s="1830"/>
      <c r="M131" s="1830"/>
      <c r="N131" s="1830"/>
      <c r="O131" s="1830"/>
      <c r="P131" s="1830"/>
      <c r="Q131" s="1830"/>
      <c r="R131" s="1830"/>
      <c r="S131" s="1830"/>
      <c r="T131" s="1830"/>
      <c r="U131" s="1830"/>
      <c r="V131" s="36" t="s">
        <v>2088</v>
      </c>
      <c r="W131" s="6"/>
    </row>
    <row r="132" spans="1:23" ht="38.25">
      <c r="A132" s="689" t="s">
        <v>37</v>
      </c>
      <c r="B132" s="1639" t="s">
        <v>1395</v>
      </c>
      <c r="C132" s="1640" t="s">
        <v>1396</v>
      </c>
      <c r="D132" s="1839" t="s">
        <v>1305</v>
      </c>
      <c r="E132" s="1839"/>
      <c r="F132" s="1292" t="s">
        <v>5</v>
      </c>
      <c r="G132" s="1295"/>
      <c r="H132" s="1292" t="s">
        <v>5</v>
      </c>
      <c r="I132" s="1295"/>
      <c r="J132" s="1641" t="s">
        <v>5</v>
      </c>
      <c r="K132" s="1641"/>
      <c r="L132" s="1292"/>
      <c r="M132" s="1293"/>
      <c r="N132" s="1293"/>
      <c r="O132" s="1642"/>
      <c r="P132" s="1292"/>
      <c r="Q132" s="1293"/>
      <c r="R132" s="1293"/>
      <c r="S132" s="1642"/>
      <c r="T132" s="1296"/>
      <c r="U132" s="1296"/>
      <c r="V132" s="184"/>
    </row>
    <row r="133" spans="1:23" ht="12.75">
      <c r="A133" s="689" t="s">
        <v>37</v>
      </c>
      <c r="B133" s="1643" t="s">
        <v>1248</v>
      </c>
      <c r="C133" s="1644" t="s">
        <v>1397</v>
      </c>
      <c r="D133" s="1839" t="s">
        <v>1390</v>
      </c>
      <c r="E133" s="1839"/>
      <c r="F133" s="1292"/>
      <c r="G133" s="1295"/>
      <c r="H133" s="1292"/>
      <c r="I133" s="1295"/>
      <c r="J133" s="1641"/>
      <c r="K133" s="1641"/>
      <c r="L133" s="1292"/>
      <c r="M133" s="1293"/>
      <c r="N133" s="1293"/>
      <c r="O133" s="1642"/>
      <c r="P133" s="1292" t="s">
        <v>5</v>
      </c>
      <c r="Q133" s="1293" t="s">
        <v>5</v>
      </c>
      <c r="R133" s="1293"/>
      <c r="S133" s="1642" t="s">
        <v>5</v>
      </c>
      <c r="T133" s="1296"/>
      <c r="U133" s="1296"/>
      <c r="V133" s="184"/>
    </row>
    <row r="134" spans="1:23" ht="38.25">
      <c r="A134" s="689" t="s">
        <v>37</v>
      </c>
      <c r="B134" s="1639" t="s">
        <v>1398</v>
      </c>
      <c r="C134" s="1644" t="s">
        <v>810</v>
      </c>
      <c r="D134" s="1839" t="s">
        <v>1390</v>
      </c>
      <c r="E134" s="1839"/>
      <c r="F134" s="1292"/>
      <c r="G134" s="1295" t="s">
        <v>5</v>
      </c>
      <c r="H134" s="1292" t="s">
        <v>5</v>
      </c>
      <c r="I134" s="1295"/>
      <c r="J134" s="1641" t="s">
        <v>5</v>
      </c>
      <c r="K134" s="1641"/>
      <c r="L134" s="1292"/>
      <c r="M134" s="1293"/>
      <c r="N134" s="1293"/>
      <c r="O134" s="1642"/>
      <c r="P134" s="1292"/>
      <c r="Q134" s="1293"/>
      <c r="R134" s="1293"/>
      <c r="S134" s="1642"/>
      <c r="T134" s="1296"/>
      <c r="U134" s="1296"/>
      <c r="V134" s="184"/>
    </row>
    <row r="135" spans="1:23" ht="38.25">
      <c r="A135" s="689" t="s">
        <v>37</v>
      </c>
      <c r="B135" s="1639" t="s">
        <v>1398</v>
      </c>
      <c r="C135" s="1644" t="s">
        <v>1382</v>
      </c>
      <c r="D135" s="1839" t="s">
        <v>1390</v>
      </c>
      <c r="E135" s="1839"/>
      <c r="F135" s="1292"/>
      <c r="G135" s="1295" t="s">
        <v>5</v>
      </c>
      <c r="H135" s="1292" t="s">
        <v>5</v>
      </c>
      <c r="I135" s="1295"/>
      <c r="J135" s="1641" t="s">
        <v>5</v>
      </c>
      <c r="K135" s="1641"/>
      <c r="L135" s="1292"/>
      <c r="M135" s="1293"/>
      <c r="N135" s="1293"/>
      <c r="O135" s="1642"/>
      <c r="P135" s="1292"/>
      <c r="Q135" s="1293"/>
      <c r="R135" s="1293"/>
      <c r="S135" s="1642"/>
      <c r="T135" s="1296"/>
      <c r="U135" s="1296"/>
      <c r="V135" s="184"/>
    </row>
    <row r="136" spans="1:23" ht="38.25">
      <c r="A136" s="689" t="s">
        <v>37</v>
      </c>
      <c r="B136" s="1639" t="s">
        <v>1398</v>
      </c>
      <c r="C136" s="1644" t="s">
        <v>638</v>
      </c>
      <c r="D136" s="1839" t="s">
        <v>1390</v>
      </c>
      <c r="E136" s="1839"/>
      <c r="F136" s="1292" t="s">
        <v>5</v>
      </c>
      <c r="G136" s="1295"/>
      <c r="H136" s="1292" t="s">
        <v>5</v>
      </c>
      <c r="I136" s="1295"/>
      <c r="J136" s="1641" t="s">
        <v>5</v>
      </c>
      <c r="K136" s="1641"/>
      <c r="L136" s="1292"/>
      <c r="M136" s="1293"/>
      <c r="N136" s="1293"/>
      <c r="O136" s="1642"/>
      <c r="P136" s="1292"/>
      <c r="Q136" s="1293"/>
      <c r="R136" s="1293"/>
      <c r="S136" s="1642"/>
      <c r="T136" s="1296"/>
      <c r="U136" s="1296"/>
      <c r="V136" s="184"/>
    </row>
    <row r="137" spans="1:23" ht="38.25">
      <c r="A137" s="689" t="s">
        <v>37</v>
      </c>
      <c r="B137" s="1639" t="s">
        <v>1398</v>
      </c>
      <c r="C137" s="1644" t="s">
        <v>643</v>
      </c>
      <c r="D137" s="1839" t="s">
        <v>1390</v>
      </c>
      <c r="E137" s="1839"/>
      <c r="F137" s="1292" t="s">
        <v>5</v>
      </c>
      <c r="G137" s="1295"/>
      <c r="H137" s="1292" t="s">
        <v>5</v>
      </c>
      <c r="I137" s="1295"/>
      <c r="J137" s="1641" t="s">
        <v>5</v>
      </c>
      <c r="K137" s="1641"/>
      <c r="L137" s="1292"/>
      <c r="M137" s="1293"/>
      <c r="N137" s="1293"/>
      <c r="O137" s="1642"/>
      <c r="P137" s="1292"/>
      <c r="Q137" s="1293"/>
      <c r="R137" s="1293"/>
      <c r="S137" s="1642"/>
      <c r="T137" s="1296"/>
      <c r="U137" s="1296"/>
      <c r="V137" s="184"/>
    </row>
    <row r="138" spans="1:23" ht="12.75">
      <c r="A138" s="1645" t="s">
        <v>37</v>
      </c>
      <c r="B138" s="1646" t="s">
        <v>974</v>
      </c>
      <c r="C138" s="1647" t="s">
        <v>82</v>
      </c>
      <c r="D138" s="1833" t="s">
        <v>975</v>
      </c>
      <c r="E138" s="1832"/>
      <c r="F138" s="1648"/>
      <c r="G138" s="1258"/>
      <c r="H138" s="1648" t="s">
        <v>5</v>
      </c>
      <c r="I138" s="1258" t="s">
        <v>5</v>
      </c>
      <c r="J138" s="1648" t="s">
        <v>5</v>
      </c>
      <c r="K138" s="1648" t="s">
        <v>5</v>
      </c>
      <c r="L138" s="1649" t="s">
        <v>5</v>
      </c>
      <c r="M138" s="1650" t="s">
        <v>5</v>
      </c>
      <c r="N138" s="1257" t="s">
        <v>5</v>
      </c>
      <c r="O138" s="1261" t="s">
        <v>5</v>
      </c>
      <c r="P138" s="1649" t="s">
        <v>5</v>
      </c>
      <c r="Q138" s="1650" t="s">
        <v>5</v>
      </c>
      <c r="R138" s="1258"/>
      <c r="S138" s="1261" t="s">
        <v>5</v>
      </c>
      <c r="T138" s="1651"/>
      <c r="U138" s="1267"/>
      <c r="V138" s="1266"/>
    </row>
    <row r="139" spans="1:23" ht="12.75">
      <c r="A139" s="1645" t="s">
        <v>37</v>
      </c>
      <c r="B139" s="1646" t="s">
        <v>974</v>
      </c>
      <c r="C139" s="1647" t="s">
        <v>767</v>
      </c>
      <c r="D139" s="1833" t="s">
        <v>976</v>
      </c>
      <c r="E139" s="1832"/>
      <c r="F139" s="1648"/>
      <c r="G139" s="1258"/>
      <c r="H139" s="1648" t="s">
        <v>5</v>
      </c>
      <c r="I139" s="1258" t="s">
        <v>5</v>
      </c>
      <c r="J139" s="1649" t="s">
        <v>5</v>
      </c>
      <c r="K139" s="1649" t="s">
        <v>5</v>
      </c>
      <c r="L139" s="1649" t="s">
        <v>5</v>
      </c>
      <c r="M139" s="1650" t="s">
        <v>5</v>
      </c>
      <c r="N139" s="1650" t="s">
        <v>5</v>
      </c>
      <c r="O139" s="1261" t="s">
        <v>5</v>
      </c>
      <c r="P139" s="1651" t="s">
        <v>5</v>
      </c>
      <c r="Q139" s="1652" t="s">
        <v>5</v>
      </c>
      <c r="R139" s="1267"/>
      <c r="S139" s="1261" t="s">
        <v>5</v>
      </c>
      <c r="T139" s="1651"/>
      <c r="U139" s="1267"/>
      <c r="V139" s="1266"/>
    </row>
    <row r="140" spans="1:23" ht="12.75">
      <c r="A140" s="1645" t="s">
        <v>37</v>
      </c>
      <c r="B140" s="1646" t="s">
        <v>974</v>
      </c>
      <c r="C140" s="1647" t="s">
        <v>810</v>
      </c>
      <c r="D140" s="1833" t="s">
        <v>976</v>
      </c>
      <c r="E140" s="1832"/>
      <c r="F140" s="1648"/>
      <c r="G140" s="1258"/>
      <c r="H140" s="1648" t="s">
        <v>5</v>
      </c>
      <c r="I140" s="1258" t="s">
        <v>5</v>
      </c>
      <c r="J140" s="1649" t="s">
        <v>5</v>
      </c>
      <c r="K140" s="1649" t="s">
        <v>5</v>
      </c>
      <c r="L140" s="1649" t="s">
        <v>5</v>
      </c>
      <c r="M140" s="1650" t="s">
        <v>5</v>
      </c>
      <c r="N140" s="1650" t="s">
        <v>5</v>
      </c>
      <c r="O140" s="1261" t="s">
        <v>5</v>
      </c>
      <c r="P140" s="1651" t="s">
        <v>5</v>
      </c>
      <c r="Q140" s="1652" t="s">
        <v>5</v>
      </c>
      <c r="R140" s="1267"/>
      <c r="S140" s="1261" t="s">
        <v>5</v>
      </c>
      <c r="T140" s="1651"/>
      <c r="U140" s="1267"/>
      <c r="V140" s="1266"/>
    </row>
    <row r="141" spans="1:23" ht="12.75">
      <c r="A141" s="1645" t="s">
        <v>37</v>
      </c>
      <c r="B141" s="1646" t="s">
        <v>974</v>
      </c>
      <c r="C141" s="1647" t="s">
        <v>820</v>
      </c>
      <c r="D141" s="1833" t="s">
        <v>977</v>
      </c>
      <c r="E141" s="1832"/>
      <c r="F141" s="1648"/>
      <c r="G141" s="1258"/>
      <c r="H141" s="1648" t="s">
        <v>5</v>
      </c>
      <c r="I141" s="1258"/>
      <c r="J141" s="1653" t="s">
        <v>5</v>
      </c>
      <c r="K141" s="1653" t="s">
        <v>5</v>
      </c>
      <c r="L141" s="1648" t="s">
        <v>5</v>
      </c>
      <c r="M141" s="1650" t="s">
        <v>5</v>
      </c>
      <c r="N141" s="1257"/>
      <c r="O141" s="1261"/>
      <c r="P141" s="1649" t="s">
        <v>5</v>
      </c>
      <c r="Q141" s="1257" t="s">
        <v>5</v>
      </c>
      <c r="R141" s="1652"/>
      <c r="S141" s="1261" t="s">
        <v>5</v>
      </c>
      <c r="T141" s="1651"/>
      <c r="U141" s="1267"/>
      <c r="V141" s="1266"/>
    </row>
    <row r="142" spans="1:23" ht="12.75">
      <c r="A142" s="1645" t="s">
        <v>37</v>
      </c>
      <c r="B142" s="1646" t="s">
        <v>974</v>
      </c>
      <c r="C142" s="1647" t="s">
        <v>82</v>
      </c>
      <c r="D142" s="1833" t="s">
        <v>977</v>
      </c>
      <c r="E142" s="1832"/>
      <c r="F142" s="1648"/>
      <c r="G142" s="1258"/>
      <c r="H142" s="1648" t="s">
        <v>5</v>
      </c>
      <c r="I142" s="1258" t="s">
        <v>5</v>
      </c>
      <c r="J142" s="1653" t="s">
        <v>5</v>
      </c>
      <c r="K142" s="1653" t="s">
        <v>5</v>
      </c>
      <c r="L142" s="1648" t="s">
        <v>5</v>
      </c>
      <c r="M142" s="1257" t="s">
        <v>5</v>
      </c>
      <c r="N142" s="1257" t="s">
        <v>5</v>
      </c>
      <c r="O142" s="1261"/>
      <c r="P142" s="1649" t="s">
        <v>5</v>
      </c>
      <c r="Q142" s="1257" t="s">
        <v>5</v>
      </c>
      <c r="R142" s="1652"/>
      <c r="S142" s="1261" t="s">
        <v>5</v>
      </c>
      <c r="T142" s="1652"/>
      <c r="U142" s="1267"/>
      <c r="V142" s="1266"/>
    </row>
    <row r="143" spans="1:23" ht="12.75">
      <c r="A143" s="1645" t="s">
        <v>37</v>
      </c>
      <c r="B143" s="1646" t="s">
        <v>974</v>
      </c>
      <c r="C143" s="1647" t="s">
        <v>767</v>
      </c>
      <c r="D143" s="1833" t="s">
        <v>977</v>
      </c>
      <c r="E143" s="1832"/>
      <c r="F143" s="1648"/>
      <c r="G143" s="1258"/>
      <c r="H143" s="1648" t="s">
        <v>5</v>
      </c>
      <c r="I143" s="1258"/>
      <c r="J143" s="1653" t="s">
        <v>5</v>
      </c>
      <c r="K143" s="1653" t="s">
        <v>5</v>
      </c>
      <c r="L143" s="1648" t="s">
        <v>5</v>
      </c>
      <c r="M143" s="1257" t="s">
        <v>5</v>
      </c>
      <c r="N143" s="1257"/>
      <c r="O143" s="1261"/>
      <c r="P143" s="1649" t="s">
        <v>5</v>
      </c>
      <c r="Q143" s="1257" t="s">
        <v>5</v>
      </c>
      <c r="R143" s="1652"/>
      <c r="S143" s="1261" t="s">
        <v>5</v>
      </c>
      <c r="T143" s="1652"/>
      <c r="U143" s="1267"/>
      <c r="V143" s="1266"/>
    </row>
    <row r="144" spans="1:23" ht="12.75">
      <c r="A144" s="1645" t="s">
        <v>37</v>
      </c>
      <c r="B144" s="1646" t="s">
        <v>974</v>
      </c>
      <c r="C144" s="1647" t="s">
        <v>768</v>
      </c>
      <c r="D144" s="1833" t="s">
        <v>977</v>
      </c>
      <c r="E144" s="1832"/>
      <c r="F144" s="1648"/>
      <c r="G144" s="1258"/>
      <c r="H144" s="1648" t="s">
        <v>5</v>
      </c>
      <c r="I144" s="1258"/>
      <c r="J144" s="1653" t="s">
        <v>5</v>
      </c>
      <c r="K144" s="1653" t="s">
        <v>5</v>
      </c>
      <c r="L144" s="1648" t="s">
        <v>5</v>
      </c>
      <c r="M144" s="1257" t="s">
        <v>5</v>
      </c>
      <c r="N144" s="1257"/>
      <c r="O144" s="1261"/>
      <c r="P144" s="1649" t="s">
        <v>5</v>
      </c>
      <c r="Q144" s="1257" t="s">
        <v>5</v>
      </c>
      <c r="R144" s="1652"/>
      <c r="S144" s="1261" t="s">
        <v>5</v>
      </c>
      <c r="T144" s="1652"/>
      <c r="U144" s="1267"/>
      <c r="V144" s="1266"/>
    </row>
    <row r="145" spans="1:22" ht="12.75">
      <c r="A145" s="1645" t="s">
        <v>37</v>
      </c>
      <c r="B145" s="1646" t="s">
        <v>974</v>
      </c>
      <c r="C145" s="1647" t="s">
        <v>810</v>
      </c>
      <c r="D145" s="1833" t="s">
        <v>977</v>
      </c>
      <c r="E145" s="1832"/>
      <c r="F145" s="1648"/>
      <c r="G145" s="1258"/>
      <c r="H145" s="1648" t="s">
        <v>5</v>
      </c>
      <c r="I145" s="1258"/>
      <c r="J145" s="1653" t="s">
        <v>5</v>
      </c>
      <c r="K145" s="1653" t="s">
        <v>5</v>
      </c>
      <c r="L145" s="1648" t="s">
        <v>5</v>
      </c>
      <c r="M145" s="1650" t="s">
        <v>5</v>
      </c>
      <c r="N145" s="1257"/>
      <c r="O145" s="1261"/>
      <c r="P145" s="1649" t="s">
        <v>5</v>
      </c>
      <c r="Q145" s="1257" t="s">
        <v>5</v>
      </c>
      <c r="R145" s="1652"/>
      <c r="S145" s="1261" t="s">
        <v>5</v>
      </c>
      <c r="T145" s="1651"/>
      <c r="U145" s="1267"/>
      <c r="V145" s="1266"/>
    </row>
    <row r="146" spans="1:22" ht="12.75">
      <c r="A146" s="1645" t="s">
        <v>37</v>
      </c>
      <c r="B146" s="1646" t="s">
        <v>974</v>
      </c>
      <c r="C146" s="1647" t="s">
        <v>767</v>
      </c>
      <c r="D146" s="1833" t="s">
        <v>978</v>
      </c>
      <c r="E146" s="1832"/>
      <c r="F146" s="1648"/>
      <c r="G146" s="1258"/>
      <c r="H146" s="1648" t="s">
        <v>5</v>
      </c>
      <c r="I146" s="1258"/>
      <c r="J146" s="1653" t="s">
        <v>5</v>
      </c>
      <c r="K146" s="1653"/>
      <c r="L146" s="1648" t="s">
        <v>5</v>
      </c>
      <c r="M146" s="1257" t="s">
        <v>5</v>
      </c>
      <c r="N146" s="1257"/>
      <c r="O146" s="1261"/>
      <c r="P146" s="1649"/>
      <c r="Q146" s="1257"/>
      <c r="R146" s="1652"/>
      <c r="S146" s="1261"/>
      <c r="T146" s="1652"/>
      <c r="U146" s="1267"/>
      <c r="V146" s="1266"/>
    </row>
    <row r="147" spans="1:22" ht="12.75">
      <c r="A147" s="1645" t="s">
        <v>37</v>
      </c>
      <c r="B147" s="1646" t="s">
        <v>974</v>
      </c>
      <c r="C147" s="1647" t="s">
        <v>82</v>
      </c>
      <c r="D147" s="1833" t="s">
        <v>978</v>
      </c>
      <c r="E147" s="1832"/>
      <c r="F147" s="1648"/>
      <c r="G147" s="1258"/>
      <c r="H147" s="1648" t="s">
        <v>5</v>
      </c>
      <c r="I147" s="1258" t="s">
        <v>5</v>
      </c>
      <c r="J147" s="1653" t="s">
        <v>5</v>
      </c>
      <c r="K147" s="1653"/>
      <c r="L147" s="1648" t="s">
        <v>5</v>
      </c>
      <c r="M147" s="1257" t="s">
        <v>5</v>
      </c>
      <c r="N147" s="1257" t="s">
        <v>5</v>
      </c>
      <c r="O147" s="1261"/>
      <c r="P147" s="1258" t="s">
        <v>5</v>
      </c>
      <c r="Q147" s="1269" t="s">
        <v>5</v>
      </c>
      <c r="R147" s="1652"/>
      <c r="S147" s="1261" t="s">
        <v>5</v>
      </c>
      <c r="T147" s="1652"/>
      <c r="U147" s="1267"/>
      <c r="V147" s="1266"/>
    </row>
    <row r="148" spans="1:22" ht="12.75">
      <c r="A148" s="1645" t="s">
        <v>37</v>
      </c>
      <c r="B148" s="1646" t="s">
        <v>979</v>
      </c>
      <c r="C148" s="1647" t="s">
        <v>980</v>
      </c>
      <c r="D148" s="1833" t="s">
        <v>975</v>
      </c>
      <c r="E148" s="1832"/>
      <c r="F148" s="1648"/>
      <c r="G148" s="1258"/>
      <c r="H148" s="1648" t="s">
        <v>5</v>
      </c>
      <c r="I148" s="1258"/>
      <c r="J148" s="1653" t="s">
        <v>5</v>
      </c>
      <c r="K148" s="1653"/>
      <c r="L148" s="1648" t="s">
        <v>5</v>
      </c>
      <c r="M148" s="1257" t="s">
        <v>5</v>
      </c>
      <c r="N148" s="1257"/>
      <c r="O148" s="1261"/>
      <c r="P148" s="1258" t="s">
        <v>5</v>
      </c>
      <c r="Q148" s="1269" t="s">
        <v>5</v>
      </c>
      <c r="R148" s="1652"/>
      <c r="S148" s="1261" t="s">
        <v>5</v>
      </c>
      <c r="T148" s="1652"/>
      <c r="U148" s="1267"/>
      <c r="V148" s="1266"/>
    </row>
    <row r="149" spans="1:22" ht="12.75">
      <c r="A149" s="1645" t="s">
        <v>37</v>
      </c>
      <c r="B149" s="1646" t="s">
        <v>979</v>
      </c>
      <c r="C149" s="1647" t="s">
        <v>655</v>
      </c>
      <c r="D149" s="1833" t="s">
        <v>975</v>
      </c>
      <c r="E149" s="1832"/>
      <c r="F149" s="1648"/>
      <c r="G149" s="1258"/>
      <c r="H149" s="1648" t="s">
        <v>5</v>
      </c>
      <c r="I149" s="1258"/>
      <c r="J149" s="1653" t="s">
        <v>5</v>
      </c>
      <c r="K149" s="1653"/>
      <c r="L149" s="1648" t="s">
        <v>5</v>
      </c>
      <c r="M149" s="1650" t="s">
        <v>5</v>
      </c>
      <c r="N149" s="1257"/>
      <c r="O149" s="1261"/>
      <c r="P149" s="1258" t="s">
        <v>5</v>
      </c>
      <c r="Q149" s="1269" t="s">
        <v>5</v>
      </c>
      <c r="R149" s="1652"/>
      <c r="S149" s="1261" t="s">
        <v>5</v>
      </c>
      <c r="T149" s="1652"/>
      <c r="U149" s="1267"/>
      <c r="V149" s="1266"/>
    </row>
    <row r="150" spans="1:22" ht="12.75">
      <c r="A150" s="1645" t="s">
        <v>37</v>
      </c>
      <c r="B150" s="1646" t="s">
        <v>979</v>
      </c>
      <c r="C150" s="1647" t="s">
        <v>980</v>
      </c>
      <c r="D150" s="1833" t="s">
        <v>976</v>
      </c>
      <c r="E150" s="1832"/>
      <c r="F150" s="1648"/>
      <c r="G150" s="1258"/>
      <c r="H150" s="1648" t="s">
        <v>5</v>
      </c>
      <c r="I150" s="1258"/>
      <c r="J150" s="1653" t="s">
        <v>5</v>
      </c>
      <c r="K150" s="1653"/>
      <c r="L150" s="1648" t="s">
        <v>5</v>
      </c>
      <c r="M150" s="1257" t="s">
        <v>5</v>
      </c>
      <c r="N150" s="1257"/>
      <c r="O150" s="1261"/>
      <c r="P150" s="1258" t="s">
        <v>5</v>
      </c>
      <c r="Q150" s="1269" t="s">
        <v>5</v>
      </c>
      <c r="R150" s="1652"/>
      <c r="S150" s="1261" t="s">
        <v>5</v>
      </c>
      <c r="T150" s="1652"/>
      <c r="U150" s="1267"/>
      <c r="V150" s="1266"/>
    </row>
    <row r="151" spans="1:22" ht="12.75">
      <c r="A151" s="1645" t="s">
        <v>37</v>
      </c>
      <c r="B151" s="1646" t="s">
        <v>979</v>
      </c>
      <c r="C151" s="1647" t="s">
        <v>655</v>
      </c>
      <c r="D151" s="1833" t="s">
        <v>976</v>
      </c>
      <c r="E151" s="1832"/>
      <c r="F151" s="1648"/>
      <c r="G151" s="1258"/>
      <c r="H151" s="1648" t="s">
        <v>5</v>
      </c>
      <c r="I151" s="1258"/>
      <c r="J151" s="1653" t="s">
        <v>5</v>
      </c>
      <c r="K151" s="1653"/>
      <c r="L151" s="1648" t="s">
        <v>5</v>
      </c>
      <c r="M151" s="1257" t="s">
        <v>5</v>
      </c>
      <c r="N151" s="1257"/>
      <c r="O151" s="1261"/>
      <c r="P151" s="1258" t="s">
        <v>5</v>
      </c>
      <c r="Q151" s="1269" t="s">
        <v>5</v>
      </c>
      <c r="R151" s="1652"/>
      <c r="S151" s="1261" t="s">
        <v>5</v>
      </c>
      <c r="T151" s="1652"/>
      <c r="U151" s="1267"/>
      <c r="V151" s="1266"/>
    </row>
    <row r="152" spans="1:22" ht="12.75">
      <c r="A152" s="1645" t="s">
        <v>37</v>
      </c>
      <c r="B152" s="1646" t="s">
        <v>981</v>
      </c>
      <c r="C152" s="1647" t="s">
        <v>907</v>
      </c>
      <c r="D152" s="1833" t="s">
        <v>975</v>
      </c>
      <c r="E152" s="1832"/>
      <c r="F152" s="1648"/>
      <c r="G152" s="1258"/>
      <c r="H152" s="1654" t="s">
        <v>5</v>
      </c>
      <c r="I152" s="60" t="s">
        <v>5</v>
      </c>
      <c r="J152" s="1625"/>
      <c r="K152" s="1071" t="s">
        <v>5</v>
      </c>
      <c r="L152" s="1071" t="s">
        <v>5</v>
      </c>
      <c r="M152" s="1101"/>
      <c r="N152" s="1101"/>
      <c r="O152" s="1190"/>
      <c r="P152" s="1071"/>
      <c r="Q152" s="1101"/>
      <c r="R152" s="1101"/>
      <c r="S152" s="1190"/>
      <c r="T152" s="58"/>
      <c r="U152" s="1627"/>
      <c r="V152" s="1628"/>
    </row>
    <row r="153" spans="1:22" ht="12.75">
      <c r="A153" s="243" t="s">
        <v>37</v>
      </c>
      <c r="B153" s="1655" t="s">
        <v>981</v>
      </c>
      <c r="C153" s="1656" t="s">
        <v>820</v>
      </c>
      <c r="D153" s="1833" t="s">
        <v>975</v>
      </c>
      <c r="E153" s="1832"/>
      <c r="F153" s="1624"/>
      <c r="G153" s="60"/>
      <c r="H153" s="1624" t="s">
        <v>5</v>
      </c>
      <c r="I153" s="60" t="s">
        <v>5</v>
      </c>
      <c r="J153" s="1625"/>
      <c r="K153" s="1071" t="s">
        <v>5</v>
      </c>
      <c r="L153" s="1071" t="s">
        <v>5</v>
      </c>
      <c r="M153" s="1101" t="s">
        <v>5</v>
      </c>
      <c r="N153" s="1101"/>
      <c r="O153" s="1190"/>
      <c r="P153" s="1071" t="s">
        <v>5</v>
      </c>
      <c r="Q153" s="1101" t="s">
        <v>5</v>
      </c>
      <c r="R153" s="1101"/>
      <c r="S153" s="1190" t="s">
        <v>5</v>
      </c>
      <c r="T153" s="58"/>
      <c r="U153" s="1627"/>
      <c r="V153" s="1628"/>
    </row>
    <row r="154" spans="1:22" ht="15">
      <c r="A154" s="243" t="s">
        <v>37</v>
      </c>
      <c r="B154" s="1655" t="s">
        <v>981</v>
      </c>
      <c r="C154" s="1657" t="s">
        <v>982</v>
      </c>
      <c r="D154" s="1833" t="s">
        <v>975</v>
      </c>
      <c r="E154" s="1832"/>
      <c r="F154" s="1624"/>
      <c r="G154" s="60"/>
      <c r="H154" s="1624" t="s">
        <v>5</v>
      </c>
      <c r="I154" s="60" t="s">
        <v>5</v>
      </c>
      <c r="J154" s="1625"/>
      <c r="K154" s="1071" t="s">
        <v>5</v>
      </c>
      <c r="L154" s="1071" t="s">
        <v>5</v>
      </c>
      <c r="M154" s="1101"/>
      <c r="N154" s="1101"/>
      <c r="O154" s="1190"/>
      <c r="P154" s="1071"/>
      <c r="Q154" s="1101"/>
      <c r="R154" s="1101"/>
      <c r="S154" s="1190"/>
      <c r="T154" s="58"/>
      <c r="U154" s="1627"/>
      <c r="V154" s="1628"/>
    </row>
    <row r="155" spans="1:22" ht="12.75">
      <c r="A155" s="243" t="s">
        <v>37</v>
      </c>
      <c r="B155" s="1655" t="s">
        <v>981</v>
      </c>
      <c r="C155" s="1656" t="s">
        <v>822</v>
      </c>
      <c r="D155" s="1833" t="s">
        <v>975</v>
      </c>
      <c r="E155" s="1832"/>
      <c r="F155" s="1624"/>
      <c r="G155" s="60"/>
      <c r="H155" s="1624" t="s">
        <v>5</v>
      </c>
      <c r="I155" s="60" t="s">
        <v>5</v>
      </c>
      <c r="J155" s="1625"/>
      <c r="K155" s="1071" t="s">
        <v>5</v>
      </c>
      <c r="L155" s="1071" t="s">
        <v>5</v>
      </c>
      <c r="M155" s="1101"/>
      <c r="N155" s="1101"/>
      <c r="O155" s="1190"/>
      <c r="P155" s="1071"/>
      <c r="Q155" s="1101"/>
      <c r="R155" s="1101"/>
      <c r="S155" s="1190"/>
      <c r="T155" s="58"/>
      <c r="U155" s="1627"/>
      <c r="V155" s="1628"/>
    </row>
    <row r="156" spans="1:22" ht="12.75">
      <c r="A156" s="243" t="s">
        <v>37</v>
      </c>
      <c r="B156" s="1655" t="s">
        <v>981</v>
      </c>
      <c r="C156" s="1656" t="s">
        <v>755</v>
      </c>
      <c r="D156" s="1833" t="s">
        <v>975</v>
      </c>
      <c r="E156" s="1832"/>
      <c r="F156" s="1624"/>
      <c r="G156" s="60"/>
      <c r="H156" s="1624" t="s">
        <v>5</v>
      </c>
      <c r="I156" s="60" t="s">
        <v>5</v>
      </c>
      <c r="J156" s="1625"/>
      <c r="K156" s="1071" t="s">
        <v>5</v>
      </c>
      <c r="L156" s="1071" t="s">
        <v>5</v>
      </c>
      <c r="M156" s="1101"/>
      <c r="N156" s="1101"/>
      <c r="O156" s="1190"/>
      <c r="P156" s="1071"/>
      <c r="Q156" s="1101"/>
      <c r="R156" s="1101"/>
      <c r="S156" s="1190"/>
      <c r="T156" s="58"/>
      <c r="U156" s="1627"/>
      <c r="V156" s="1628"/>
    </row>
    <row r="157" spans="1:22" ht="15">
      <c r="A157" s="243" t="s">
        <v>37</v>
      </c>
      <c r="B157" s="1655" t="s">
        <v>981</v>
      </c>
      <c r="C157" s="1657" t="s">
        <v>756</v>
      </c>
      <c r="D157" s="1833" t="s">
        <v>975</v>
      </c>
      <c r="E157" s="1832"/>
      <c r="F157" s="1624"/>
      <c r="G157" s="60"/>
      <c r="H157" s="1624" t="s">
        <v>5</v>
      </c>
      <c r="I157" s="60" t="s">
        <v>5</v>
      </c>
      <c r="J157" s="1625"/>
      <c r="K157" s="1071" t="s">
        <v>5</v>
      </c>
      <c r="L157" s="1071" t="s">
        <v>5</v>
      </c>
      <c r="M157" s="1101"/>
      <c r="N157" s="1101"/>
      <c r="O157" s="1190"/>
      <c r="P157" s="1071"/>
      <c r="Q157" s="1101"/>
      <c r="R157" s="1101"/>
      <c r="S157" s="1190"/>
      <c r="T157" s="58"/>
      <c r="U157" s="1627"/>
      <c r="V157" s="1628"/>
    </row>
    <row r="158" spans="1:22" ht="12.75">
      <c r="A158" s="243" t="s">
        <v>37</v>
      </c>
      <c r="B158" s="1655" t="s">
        <v>981</v>
      </c>
      <c r="C158" s="1656" t="s">
        <v>843</v>
      </c>
      <c r="D158" s="1833" t="s">
        <v>975</v>
      </c>
      <c r="E158" s="1832"/>
      <c r="F158" s="1624"/>
      <c r="G158" s="60"/>
      <c r="H158" s="1624" t="s">
        <v>5</v>
      </c>
      <c r="I158" s="60" t="s">
        <v>5</v>
      </c>
      <c r="J158" s="1625"/>
      <c r="K158" s="1071"/>
      <c r="L158" s="1071"/>
      <c r="M158" s="1101"/>
      <c r="N158" s="1101"/>
      <c r="O158" s="1190"/>
      <c r="P158" s="1071"/>
      <c r="Q158" s="1101"/>
      <c r="R158" s="1101"/>
      <c r="S158" s="1190"/>
      <c r="T158" s="58"/>
      <c r="U158" s="1627"/>
      <c r="V158" s="1628"/>
    </row>
    <row r="159" spans="1:22" ht="12.75">
      <c r="A159" s="243" t="s">
        <v>37</v>
      </c>
      <c r="B159" s="1655" t="s">
        <v>981</v>
      </c>
      <c r="C159" s="1656" t="s">
        <v>834</v>
      </c>
      <c r="D159" s="1833" t="s">
        <v>975</v>
      </c>
      <c r="E159" s="1832"/>
      <c r="F159" s="1624"/>
      <c r="G159" s="60"/>
      <c r="H159" s="1624" t="s">
        <v>5</v>
      </c>
      <c r="I159" s="60" t="s">
        <v>5</v>
      </c>
      <c r="J159" s="1625"/>
      <c r="K159" s="1071"/>
      <c r="L159" s="1071"/>
      <c r="M159" s="1101"/>
      <c r="N159" s="1101"/>
      <c r="O159" s="1190"/>
      <c r="P159" s="1071"/>
      <c r="Q159" s="1101"/>
      <c r="R159" s="1101"/>
      <c r="S159" s="1190"/>
      <c r="T159" s="58"/>
      <c r="U159" s="1627"/>
      <c r="V159" s="1628"/>
    </row>
    <row r="160" spans="1:22" ht="12.75">
      <c r="A160" s="243" t="s">
        <v>37</v>
      </c>
      <c r="B160" s="1655" t="s">
        <v>981</v>
      </c>
      <c r="C160" s="1656" t="s">
        <v>830</v>
      </c>
      <c r="D160" s="1833" t="s">
        <v>975</v>
      </c>
      <c r="E160" s="1832"/>
      <c r="F160" s="1624"/>
      <c r="G160" s="60"/>
      <c r="H160" s="1071" t="s">
        <v>5</v>
      </c>
      <c r="I160" s="60" t="s">
        <v>5</v>
      </c>
      <c r="J160" s="1625"/>
      <c r="K160" s="1071" t="s">
        <v>5</v>
      </c>
      <c r="L160" s="1071" t="s">
        <v>5</v>
      </c>
      <c r="M160" s="1101"/>
      <c r="N160" s="1101"/>
      <c r="O160" s="1190"/>
      <c r="P160" s="1071"/>
      <c r="Q160" s="1101"/>
      <c r="R160" s="1101"/>
      <c r="S160" s="1190"/>
      <c r="T160" s="58"/>
      <c r="U160" s="1627"/>
      <c r="V160" s="1628"/>
    </row>
    <row r="161" spans="1:22" ht="15">
      <c r="A161" s="243" t="s">
        <v>37</v>
      </c>
      <c r="B161" s="1655" t="s">
        <v>981</v>
      </c>
      <c r="C161" s="1657" t="s">
        <v>798</v>
      </c>
      <c r="D161" s="1833" t="s">
        <v>975</v>
      </c>
      <c r="E161" s="1832"/>
      <c r="F161" s="1624"/>
      <c r="G161" s="60"/>
      <c r="H161" s="1624" t="s">
        <v>5</v>
      </c>
      <c r="I161" s="60" t="s">
        <v>5</v>
      </c>
      <c r="J161" s="1625"/>
      <c r="K161" s="1071" t="s">
        <v>5</v>
      </c>
      <c r="L161" s="1071" t="s">
        <v>5</v>
      </c>
      <c r="M161" s="1101"/>
      <c r="N161" s="1101"/>
      <c r="O161" s="1190"/>
      <c r="P161" s="1071"/>
      <c r="Q161" s="1101"/>
      <c r="R161" s="1101"/>
      <c r="S161" s="1190"/>
      <c r="T161" s="58"/>
      <c r="U161" s="1627"/>
      <c r="V161" s="1628"/>
    </row>
    <row r="162" spans="1:22" ht="15">
      <c r="A162" s="243" t="s">
        <v>37</v>
      </c>
      <c r="B162" s="1655" t="s">
        <v>981</v>
      </c>
      <c r="C162" s="1657" t="s">
        <v>764</v>
      </c>
      <c r="D162" s="1833" t="s">
        <v>975</v>
      </c>
      <c r="E162" s="1832"/>
      <c r="F162" s="1624"/>
      <c r="G162" s="60"/>
      <c r="H162" s="1624" t="s">
        <v>5</v>
      </c>
      <c r="I162" s="60" t="s">
        <v>5</v>
      </c>
      <c r="J162" s="1625"/>
      <c r="K162" s="1071" t="s">
        <v>5</v>
      </c>
      <c r="L162" s="1071" t="s">
        <v>5</v>
      </c>
      <c r="M162" s="1101"/>
      <c r="N162" s="1101"/>
      <c r="O162" s="1190"/>
      <c r="P162" s="1071"/>
      <c r="Q162" s="1101"/>
      <c r="R162" s="1101"/>
      <c r="S162" s="1190"/>
      <c r="T162" s="58"/>
      <c r="U162" s="1627"/>
      <c r="V162" s="1628"/>
    </row>
    <row r="163" spans="1:22" ht="12.75">
      <c r="A163" s="243" t="s">
        <v>37</v>
      </c>
      <c r="B163" s="1655" t="s">
        <v>981</v>
      </c>
      <c r="C163" s="1656" t="s">
        <v>980</v>
      </c>
      <c r="D163" s="1833" t="s">
        <v>975</v>
      </c>
      <c r="E163" s="1832"/>
      <c r="F163" s="1624"/>
      <c r="G163" s="60"/>
      <c r="H163" s="1624" t="s">
        <v>5</v>
      </c>
      <c r="I163" s="60" t="s">
        <v>5</v>
      </c>
      <c r="J163" s="1625"/>
      <c r="K163" s="1071" t="s">
        <v>5</v>
      </c>
      <c r="L163" s="1071" t="s">
        <v>5</v>
      </c>
      <c r="M163" s="1101" t="s">
        <v>5</v>
      </c>
      <c r="N163" s="1101"/>
      <c r="O163" s="1190"/>
      <c r="P163" s="1071" t="s">
        <v>5</v>
      </c>
      <c r="Q163" s="1101" t="s">
        <v>5</v>
      </c>
      <c r="R163" s="1101"/>
      <c r="S163" s="1190" t="s">
        <v>5</v>
      </c>
      <c r="T163" s="58"/>
      <c r="U163" s="1627"/>
      <c r="V163" s="1628"/>
    </row>
    <row r="164" spans="1:22" ht="12.75">
      <c r="A164" s="243" t="s">
        <v>37</v>
      </c>
      <c r="B164" s="1655" t="s">
        <v>981</v>
      </c>
      <c r="C164" s="1656" t="s">
        <v>868</v>
      </c>
      <c r="D164" s="1833" t="s">
        <v>975</v>
      </c>
      <c r="E164" s="1832"/>
      <c r="F164" s="1624"/>
      <c r="G164" s="60"/>
      <c r="H164" s="1624" t="s">
        <v>5</v>
      </c>
      <c r="I164" s="60" t="s">
        <v>5</v>
      </c>
      <c r="J164" s="1625"/>
      <c r="K164" s="1071" t="s">
        <v>5</v>
      </c>
      <c r="L164" s="1071" t="s">
        <v>5</v>
      </c>
      <c r="M164" s="1101"/>
      <c r="N164" s="1101"/>
      <c r="O164" s="1190"/>
      <c r="P164" s="1071"/>
      <c r="Q164" s="1101"/>
      <c r="R164" s="1101"/>
      <c r="S164" s="1190"/>
      <c r="T164" s="58"/>
      <c r="U164" s="1627"/>
      <c r="V164" s="1628"/>
    </row>
    <row r="165" spans="1:22" ht="15">
      <c r="A165" s="243" t="s">
        <v>37</v>
      </c>
      <c r="B165" s="1655" t="s">
        <v>981</v>
      </c>
      <c r="C165" s="1657" t="s">
        <v>800</v>
      </c>
      <c r="D165" s="1833" t="s">
        <v>975</v>
      </c>
      <c r="E165" s="1832"/>
      <c r="F165" s="1624"/>
      <c r="G165" s="60"/>
      <c r="H165" s="1624" t="s">
        <v>5</v>
      </c>
      <c r="I165" s="60" t="s">
        <v>5</v>
      </c>
      <c r="J165" s="1625"/>
      <c r="K165" s="1071" t="s">
        <v>5</v>
      </c>
      <c r="L165" s="1071" t="s">
        <v>5</v>
      </c>
      <c r="M165" s="1101"/>
      <c r="N165" s="1101"/>
      <c r="O165" s="1190"/>
      <c r="P165" s="1071"/>
      <c r="Q165" s="1101"/>
      <c r="R165" s="1101"/>
      <c r="S165" s="1190"/>
      <c r="T165" s="58"/>
      <c r="U165" s="1627"/>
      <c r="V165" s="1628"/>
    </row>
    <row r="166" spans="1:22" ht="15">
      <c r="A166" s="243" t="s">
        <v>37</v>
      </c>
      <c r="B166" s="1655" t="s">
        <v>981</v>
      </c>
      <c r="C166" s="1657" t="s">
        <v>801</v>
      </c>
      <c r="D166" s="1833" t="s">
        <v>975</v>
      </c>
      <c r="E166" s="1832"/>
      <c r="F166" s="1624"/>
      <c r="G166" s="60"/>
      <c r="H166" s="1624" t="s">
        <v>5</v>
      </c>
      <c r="I166" s="60" t="s">
        <v>5</v>
      </c>
      <c r="J166" s="1625"/>
      <c r="K166" s="1071" t="s">
        <v>5</v>
      </c>
      <c r="L166" s="1071" t="s">
        <v>5</v>
      </c>
      <c r="M166" s="1101"/>
      <c r="N166" s="1101"/>
      <c r="O166" s="1190"/>
      <c r="P166" s="1071"/>
      <c r="Q166" s="1101"/>
      <c r="R166" s="1101"/>
      <c r="S166" s="1190"/>
      <c r="T166" s="58"/>
      <c r="U166" s="1627"/>
      <c r="V166" s="1628"/>
    </row>
    <row r="167" spans="1:22" ht="15">
      <c r="A167" s="243" t="s">
        <v>37</v>
      </c>
      <c r="B167" s="1655" t="s">
        <v>981</v>
      </c>
      <c r="C167" s="1657" t="s">
        <v>983</v>
      </c>
      <c r="D167" s="1833" t="s">
        <v>975</v>
      </c>
      <c r="E167" s="1832"/>
      <c r="F167" s="1624"/>
      <c r="G167" s="60"/>
      <c r="H167" s="1624" t="s">
        <v>5</v>
      </c>
      <c r="I167" s="60" t="s">
        <v>5</v>
      </c>
      <c r="J167" s="1625"/>
      <c r="K167" s="1071" t="s">
        <v>5</v>
      </c>
      <c r="L167" s="1071" t="s">
        <v>5</v>
      </c>
      <c r="M167" s="1101"/>
      <c r="N167" s="1101"/>
      <c r="O167" s="1190"/>
      <c r="P167" s="1071"/>
      <c r="Q167" s="1101"/>
      <c r="R167" s="1101"/>
      <c r="S167" s="1190"/>
      <c r="T167" s="58"/>
      <c r="U167" s="1627"/>
      <c r="V167" s="1628"/>
    </row>
    <row r="168" spans="1:22" ht="15">
      <c r="A168" s="243" t="s">
        <v>37</v>
      </c>
      <c r="B168" s="1655" t="s">
        <v>981</v>
      </c>
      <c r="C168" s="1657" t="s">
        <v>831</v>
      </c>
      <c r="D168" s="1833" t="s">
        <v>975</v>
      </c>
      <c r="E168" s="1832"/>
      <c r="F168" s="1624"/>
      <c r="G168" s="60"/>
      <c r="H168" s="1624" t="s">
        <v>5</v>
      </c>
      <c r="I168" s="60" t="s">
        <v>5</v>
      </c>
      <c r="J168" s="1625"/>
      <c r="K168" s="1071" t="s">
        <v>5</v>
      </c>
      <c r="L168" s="1071" t="s">
        <v>5</v>
      </c>
      <c r="M168" s="1101"/>
      <c r="N168" s="1101"/>
      <c r="O168" s="1190"/>
      <c r="P168" s="1071"/>
      <c r="Q168" s="1101"/>
      <c r="R168" s="1101"/>
      <c r="S168" s="1190"/>
      <c r="T168" s="58"/>
      <c r="U168" s="1627"/>
      <c r="V168" s="1628"/>
    </row>
    <row r="169" spans="1:22" ht="15">
      <c r="A169" s="243" t="s">
        <v>37</v>
      </c>
      <c r="B169" s="1655" t="s">
        <v>981</v>
      </c>
      <c r="C169" s="1657" t="s">
        <v>806</v>
      </c>
      <c r="D169" s="1833" t="s">
        <v>975</v>
      </c>
      <c r="E169" s="1832"/>
      <c r="F169" s="1624"/>
      <c r="G169" s="60"/>
      <c r="H169" s="1624" t="s">
        <v>5</v>
      </c>
      <c r="I169" s="60" t="s">
        <v>5</v>
      </c>
      <c r="J169" s="1625"/>
      <c r="K169" s="1071" t="s">
        <v>5</v>
      </c>
      <c r="L169" s="1071" t="s">
        <v>5</v>
      </c>
      <c r="M169" s="1101"/>
      <c r="N169" s="1101"/>
      <c r="O169" s="1190"/>
      <c r="P169" s="1071"/>
      <c r="Q169" s="1101"/>
      <c r="R169" s="1101"/>
      <c r="S169" s="1190"/>
      <c r="T169" s="58"/>
      <c r="U169" s="1627"/>
      <c r="V169" s="1628"/>
    </row>
    <row r="170" spans="1:22" ht="12.75">
      <c r="A170" s="243" t="s">
        <v>37</v>
      </c>
      <c r="B170" s="1655" t="s">
        <v>981</v>
      </c>
      <c r="C170" s="1656" t="s">
        <v>605</v>
      </c>
      <c r="D170" s="1833" t="s">
        <v>975</v>
      </c>
      <c r="E170" s="1832"/>
      <c r="F170" s="1624"/>
      <c r="G170" s="60"/>
      <c r="H170" s="1624" t="s">
        <v>5</v>
      </c>
      <c r="I170" s="60" t="s">
        <v>5</v>
      </c>
      <c r="J170" s="1625"/>
      <c r="K170" s="1071" t="s">
        <v>5</v>
      </c>
      <c r="L170" s="1071" t="s">
        <v>5</v>
      </c>
      <c r="M170" s="1101" t="s">
        <v>5</v>
      </c>
      <c r="N170" s="1101"/>
      <c r="O170" s="1190"/>
      <c r="P170" s="1071" t="s">
        <v>5</v>
      </c>
      <c r="Q170" s="1101"/>
      <c r="R170" s="1101"/>
      <c r="S170" s="1190"/>
      <c r="T170" s="58"/>
      <c r="U170" s="1627"/>
      <c r="V170" s="1628"/>
    </row>
    <row r="171" spans="1:22" ht="12.75">
      <c r="A171" s="243" t="s">
        <v>37</v>
      </c>
      <c r="B171" s="1655" t="s">
        <v>981</v>
      </c>
      <c r="C171" s="1656" t="s">
        <v>607</v>
      </c>
      <c r="D171" s="1833" t="s">
        <v>975</v>
      </c>
      <c r="E171" s="1832"/>
      <c r="F171" s="1624"/>
      <c r="G171" s="60"/>
      <c r="H171" s="1624" t="s">
        <v>5</v>
      </c>
      <c r="I171" s="60" t="s">
        <v>5</v>
      </c>
      <c r="J171" s="1625"/>
      <c r="K171" s="1071" t="s">
        <v>5</v>
      </c>
      <c r="L171" s="1071" t="s">
        <v>5</v>
      </c>
      <c r="M171" s="1101" t="s">
        <v>5</v>
      </c>
      <c r="N171" s="1101"/>
      <c r="O171" s="1190"/>
      <c r="P171" s="1071" t="s">
        <v>5</v>
      </c>
      <c r="Q171" s="1101"/>
      <c r="R171" s="1101"/>
      <c r="S171" s="1190"/>
      <c r="T171" s="58"/>
      <c r="U171" s="1627"/>
      <c r="V171" s="1628"/>
    </row>
    <row r="172" spans="1:22" ht="12.75">
      <c r="A172" s="243" t="s">
        <v>37</v>
      </c>
      <c r="B172" s="1655" t="s">
        <v>981</v>
      </c>
      <c r="C172" s="1656" t="s">
        <v>984</v>
      </c>
      <c r="D172" s="1833" t="s">
        <v>975</v>
      </c>
      <c r="E172" s="1832"/>
      <c r="F172" s="1624"/>
      <c r="G172" s="60"/>
      <c r="H172" s="1624" t="s">
        <v>5</v>
      </c>
      <c r="I172" s="60" t="s">
        <v>5</v>
      </c>
      <c r="J172" s="1625"/>
      <c r="K172" s="1071"/>
      <c r="L172" s="1071"/>
      <c r="M172" s="1101"/>
      <c r="N172" s="1101"/>
      <c r="O172" s="1190"/>
      <c r="P172" s="1071"/>
      <c r="Q172" s="1101"/>
      <c r="R172" s="1101"/>
      <c r="S172" s="1190"/>
      <c r="T172" s="58"/>
      <c r="U172" s="1627"/>
      <c r="V172" s="1628"/>
    </row>
    <row r="173" spans="1:22" ht="12.75">
      <c r="A173" s="243" t="s">
        <v>37</v>
      </c>
      <c r="B173" s="1655" t="s">
        <v>981</v>
      </c>
      <c r="C173" s="1656" t="s">
        <v>82</v>
      </c>
      <c r="D173" s="1833" t="s">
        <v>975</v>
      </c>
      <c r="E173" s="1832"/>
      <c r="F173" s="1624"/>
      <c r="G173" s="60"/>
      <c r="H173" s="1624" t="s">
        <v>5</v>
      </c>
      <c r="I173" s="60" t="s">
        <v>5</v>
      </c>
      <c r="J173" s="1625"/>
      <c r="K173" s="1071" t="s">
        <v>5</v>
      </c>
      <c r="L173" s="1071" t="s">
        <v>5</v>
      </c>
      <c r="M173" s="1101" t="s">
        <v>5</v>
      </c>
      <c r="N173" s="1101"/>
      <c r="O173" s="1190"/>
      <c r="P173" s="1071" t="s">
        <v>5</v>
      </c>
      <c r="Q173" s="1101" t="s">
        <v>5</v>
      </c>
      <c r="R173" s="1101"/>
      <c r="S173" s="1190" t="s">
        <v>5</v>
      </c>
      <c r="T173" s="58"/>
      <c r="U173" s="1627"/>
      <c r="V173" s="1628"/>
    </row>
    <row r="174" spans="1:22" ht="12.75">
      <c r="A174" s="243" t="s">
        <v>37</v>
      </c>
      <c r="B174" s="1655" t="s">
        <v>981</v>
      </c>
      <c r="C174" s="1656" t="s">
        <v>419</v>
      </c>
      <c r="D174" s="1833" t="s">
        <v>975</v>
      </c>
      <c r="E174" s="1832"/>
      <c r="F174" s="1624"/>
      <c r="G174" s="60"/>
      <c r="H174" s="1624" t="s">
        <v>5</v>
      </c>
      <c r="I174" s="60" t="s">
        <v>5</v>
      </c>
      <c r="J174" s="1625"/>
      <c r="K174" s="1071" t="s">
        <v>5</v>
      </c>
      <c r="L174" s="1071" t="s">
        <v>5</v>
      </c>
      <c r="M174" s="1101"/>
      <c r="N174" s="1101"/>
      <c r="O174" s="1190"/>
      <c r="P174" s="1071"/>
      <c r="Q174" s="1101"/>
      <c r="R174" s="1101"/>
      <c r="S174" s="1190"/>
      <c r="T174" s="58"/>
      <c r="U174" s="1627"/>
      <c r="V174" s="1628"/>
    </row>
    <row r="175" spans="1:22" ht="12.75">
      <c r="A175" s="243" t="s">
        <v>37</v>
      </c>
      <c r="B175" s="1655" t="s">
        <v>981</v>
      </c>
      <c r="C175" s="1656" t="s">
        <v>767</v>
      </c>
      <c r="D175" s="1833" t="s">
        <v>975</v>
      </c>
      <c r="E175" s="1832"/>
      <c r="F175" s="1624"/>
      <c r="G175" s="60"/>
      <c r="H175" s="1624" t="s">
        <v>5</v>
      </c>
      <c r="I175" s="60" t="s">
        <v>5</v>
      </c>
      <c r="J175" s="1625"/>
      <c r="K175" s="1625" t="s">
        <v>5</v>
      </c>
      <c r="L175" s="1624" t="s">
        <v>5</v>
      </c>
      <c r="M175" s="244" t="s">
        <v>5</v>
      </c>
      <c r="N175" s="244"/>
      <c r="O175" s="1626"/>
      <c r="P175" s="1624" t="s">
        <v>5</v>
      </c>
      <c r="Q175" s="244" t="s">
        <v>5</v>
      </c>
      <c r="R175" s="244"/>
      <c r="S175" s="1626" t="s">
        <v>5</v>
      </c>
      <c r="T175" s="58"/>
      <c r="U175" s="1627"/>
      <c r="V175" s="1628"/>
    </row>
    <row r="176" spans="1:22" ht="12.75">
      <c r="A176" s="243" t="s">
        <v>37</v>
      </c>
      <c r="B176" s="1655" t="s">
        <v>981</v>
      </c>
      <c r="C176" s="1656" t="s">
        <v>768</v>
      </c>
      <c r="D176" s="1833" t="s">
        <v>975</v>
      </c>
      <c r="E176" s="1832"/>
      <c r="F176" s="1624"/>
      <c r="G176" s="60"/>
      <c r="H176" s="1624" t="s">
        <v>5</v>
      </c>
      <c r="I176" s="60" t="s">
        <v>5</v>
      </c>
      <c r="J176" s="1625"/>
      <c r="K176" s="1625" t="s">
        <v>5</v>
      </c>
      <c r="L176" s="1624" t="s">
        <v>5</v>
      </c>
      <c r="M176" s="244" t="s">
        <v>5</v>
      </c>
      <c r="N176" s="244"/>
      <c r="O176" s="1626"/>
      <c r="P176" s="1624" t="s">
        <v>5</v>
      </c>
      <c r="Q176" s="244" t="s">
        <v>5</v>
      </c>
      <c r="R176" s="244"/>
      <c r="S176" s="1626" t="s">
        <v>5</v>
      </c>
      <c r="T176" s="58"/>
      <c r="U176" s="1627"/>
      <c r="V176" s="1628"/>
    </row>
    <row r="177" spans="1:22" ht="12.75">
      <c r="A177" s="243" t="s">
        <v>37</v>
      </c>
      <c r="B177" s="1655" t="s">
        <v>981</v>
      </c>
      <c r="C177" s="1656" t="s">
        <v>79</v>
      </c>
      <c r="D177" s="1833" t="s">
        <v>975</v>
      </c>
      <c r="E177" s="1832"/>
      <c r="F177" s="1624"/>
      <c r="G177" s="60"/>
      <c r="H177" s="1624" t="s">
        <v>5</v>
      </c>
      <c r="I177" s="60" t="s">
        <v>5</v>
      </c>
      <c r="J177" s="1625"/>
      <c r="K177" s="1625" t="s">
        <v>5</v>
      </c>
      <c r="L177" s="1624" t="s">
        <v>5</v>
      </c>
      <c r="M177" s="244" t="s">
        <v>5</v>
      </c>
      <c r="N177" s="244"/>
      <c r="O177" s="1626"/>
      <c r="P177" s="1624" t="s">
        <v>5</v>
      </c>
      <c r="Q177" s="244" t="s">
        <v>5</v>
      </c>
      <c r="R177" s="244"/>
      <c r="S177" s="1626" t="s">
        <v>5</v>
      </c>
      <c r="T177" s="58"/>
      <c r="U177" s="1627"/>
      <c r="V177" s="1628"/>
    </row>
    <row r="178" spans="1:22" ht="15">
      <c r="A178" s="243" t="s">
        <v>37</v>
      </c>
      <c r="B178" s="1655" t="s">
        <v>981</v>
      </c>
      <c r="C178" s="1657" t="s">
        <v>643</v>
      </c>
      <c r="D178" s="1833" t="s">
        <v>975</v>
      </c>
      <c r="E178" s="1832"/>
      <c r="F178" s="1624"/>
      <c r="G178" s="60"/>
      <c r="H178" s="1624" t="s">
        <v>5</v>
      </c>
      <c r="I178" s="60" t="s">
        <v>5</v>
      </c>
      <c r="J178" s="1625"/>
      <c r="K178" s="1625" t="s">
        <v>5</v>
      </c>
      <c r="L178" s="1624" t="s">
        <v>5</v>
      </c>
      <c r="M178" s="244"/>
      <c r="N178" s="244"/>
      <c r="O178" s="1626"/>
      <c r="P178" s="1624"/>
      <c r="Q178" s="244"/>
      <c r="R178" s="244"/>
      <c r="S178" s="1626"/>
      <c r="T178" s="58"/>
      <c r="U178" s="1627"/>
      <c r="V178" s="1628"/>
    </row>
    <row r="179" spans="1:22" ht="12.75">
      <c r="A179" s="243" t="s">
        <v>37</v>
      </c>
      <c r="B179" s="1655" t="s">
        <v>981</v>
      </c>
      <c r="C179" s="1656" t="s">
        <v>769</v>
      </c>
      <c r="D179" s="1833" t="s">
        <v>975</v>
      </c>
      <c r="E179" s="1832"/>
      <c r="F179" s="1624"/>
      <c r="G179" s="60"/>
      <c r="H179" s="1624" t="s">
        <v>5</v>
      </c>
      <c r="I179" s="60" t="s">
        <v>5</v>
      </c>
      <c r="J179" s="1625"/>
      <c r="K179" s="1625" t="s">
        <v>5</v>
      </c>
      <c r="L179" s="1624" t="s">
        <v>5</v>
      </c>
      <c r="M179" s="244"/>
      <c r="N179" s="244"/>
      <c r="O179" s="1626"/>
      <c r="P179" s="1624"/>
      <c r="Q179" s="244"/>
      <c r="R179" s="244"/>
      <c r="S179" s="1626"/>
      <c r="T179" s="58"/>
      <c r="U179" s="1627"/>
      <c r="V179" s="1628"/>
    </row>
    <row r="180" spans="1:22" ht="12.75">
      <c r="A180" s="243" t="s">
        <v>37</v>
      </c>
      <c r="B180" s="1655" t="s">
        <v>981</v>
      </c>
      <c r="C180" s="1656" t="s">
        <v>807</v>
      </c>
      <c r="D180" s="1833" t="s">
        <v>975</v>
      </c>
      <c r="E180" s="1832"/>
      <c r="F180" s="1624"/>
      <c r="G180" s="60"/>
      <c r="H180" s="1624" t="s">
        <v>5</v>
      </c>
      <c r="I180" s="60" t="s">
        <v>5</v>
      </c>
      <c r="J180" s="1625"/>
      <c r="K180" s="1625" t="s">
        <v>5</v>
      </c>
      <c r="L180" s="1624" t="s">
        <v>5</v>
      </c>
      <c r="M180" s="244"/>
      <c r="N180" s="244"/>
      <c r="O180" s="1626"/>
      <c r="P180" s="1624"/>
      <c r="Q180" s="244"/>
      <c r="R180" s="244"/>
      <c r="S180" s="1626"/>
      <c r="T180" s="58"/>
      <c r="U180" s="1627"/>
      <c r="V180" s="1628"/>
    </row>
    <row r="181" spans="1:22" ht="12.75">
      <c r="A181" s="243" t="s">
        <v>37</v>
      </c>
      <c r="B181" s="1655" t="s">
        <v>981</v>
      </c>
      <c r="C181" s="1656" t="s">
        <v>770</v>
      </c>
      <c r="D181" s="1833" t="s">
        <v>975</v>
      </c>
      <c r="E181" s="1832"/>
      <c r="F181" s="1624"/>
      <c r="G181" s="60"/>
      <c r="H181" s="1624" t="s">
        <v>5</v>
      </c>
      <c r="I181" s="60" t="s">
        <v>5</v>
      </c>
      <c r="J181" s="1625"/>
      <c r="K181" s="1625" t="s">
        <v>5</v>
      </c>
      <c r="L181" s="1624" t="s">
        <v>5</v>
      </c>
      <c r="M181" s="244"/>
      <c r="N181" s="244"/>
      <c r="O181" s="1626"/>
      <c r="P181" s="1624"/>
      <c r="Q181" s="244"/>
      <c r="R181" s="244"/>
      <c r="S181" s="1626"/>
      <c r="T181" s="58"/>
      <c r="U181" s="1627"/>
      <c r="V181" s="1628"/>
    </row>
    <row r="182" spans="1:22" ht="12.75">
      <c r="A182" s="243" t="s">
        <v>37</v>
      </c>
      <c r="B182" s="1655" t="s">
        <v>981</v>
      </c>
      <c r="C182" s="1656" t="s">
        <v>810</v>
      </c>
      <c r="D182" s="1833" t="s">
        <v>975</v>
      </c>
      <c r="E182" s="1832"/>
      <c r="F182" s="1624"/>
      <c r="G182" s="60"/>
      <c r="H182" s="1624" t="s">
        <v>5</v>
      </c>
      <c r="I182" s="60" t="s">
        <v>5</v>
      </c>
      <c r="J182" s="1625"/>
      <c r="K182" s="1625" t="s">
        <v>5</v>
      </c>
      <c r="L182" s="1624" t="s">
        <v>5</v>
      </c>
      <c r="M182" s="244" t="s">
        <v>5</v>
      </c>
      <c r="N182" s="244"/>
      <c r="O182" s="1626"/>
      <c r="P182" s="1624" t="s">
        <v>5</v>
      </c>
      <c r="Q182" s="244" t="s">
        <v>5</v>
      </c>
      <c r="R182" s="244"/>
      <c r="S182" s="1626" t="s">
        <v>5</v>
      </c>
      <c r="T182" s="58"/>
      <c r="U182" s="1627"/>
      <c r="V182" s="1628"/>
    </row>
    <row r="183" spans="1:22" ht="12.75">
      <c r="A183" s="243" t="s">
        <v>37</v>
      </c>
      <c r="B183" s="1655" t="s">
        <v>981</v>
      </c>
      <c r="C183" s="1656" t="s">
        <v>932</v>
      </c>
      <c r="D183" s="1833" t="s">
        <v>975</v>
      </c>
      <c r="E183" s="1832"/>
      <c r="F183" s="1624"/>
      <c r="G183" s="60"/>
      <c r="H183" s="1624" t="s">
        <v>5</v>
      </c>
      <c r="I183" s="60" t="s">
        <v>5</v>
      </c>
      <c r="J183" s="1625"/>
      <c r="K183" s="1625"/>
      <c r="L183" s="1624"/>
      <c r="M183" s="244"/>
      <c r="N183" s="244"/>
      <c r="O183" s="1626"/>
      <c r="P183" s="1624"/>
      <c r="Q183" s="244"/>
      <c r="R183" s="244"/>
      <c r="S183" s="1626"/>
      <c r="T183" s="58"/>
      <c r="U183" s="1627"/>
      <c r="V183" s="1628"/>
    </row>
    <row r="184" spans="1:22" ht="12.75">
      <c r="A184" s="243" t="s">
        <v>37</v>
      </c>
      <c r="B184" s="1655" t="s">
        <v>981</v>
      </c>
      <c r="C184" s="1656" t="s">
        <v>648</v>
      </c>
      <c r="D184" s="1833" t="s">
        <v>975</v>
      </c>
      <c r="E184" s="1832"/>
      <c r="F184" s="1624"/>
      <c r="G184" s="60"/>
      <c r="H184" s="1624" t="s">
        <v>5</v>
      </c>
      <c r="I184" s="60" t="s">
        <v>5</v>
      </c>
      <c r="J184" s="1625"/>
      <c r="K184" s="1625" t="s">
        <v>5</v>
      </c>
      <c r="L184" s="1624" t="s">
        <v>5</v>
      </c>
      <c r="M184" s="244"/>
      <c r="N184" s="244"/>
      <c r="O184" s="1626"/>
      <c r="P184" s="1624"/>
      <c r="Q184" s="244"/>
      <c r="R184" s="244"/>
      <c r="S184" s="1626"/>
      <c r="T184" s="58"/>
      <c r="U184" s="1627"/>
      <c r="V184" s="1628"/>
    </row>
    <row r="185" spans="1:22" ht="12.75">
      <c r="A185" s="243" t="s">
        <v>37</v>
      </c>
      <c r="B185" s="1655" t="s">
        <v>981</v>
      </c>
      <c r="C185" s="1656" t="s">
        <v>985</v>
      </c>
      <c r="D185" s="1833" t="s">
        <v>975</v>
      </c>
      <c r="E185" s="1832"/>
      <c r="F185" s="1624"/>
      <c r="G185" s="60"/>
      <c r="H185" s="1624" t="s">
        <v>5</v>
      </c>
      <c r="I185" s="60" t="s">
        <v>5</v>
      </c>
      <c r="J185" s="1625"/>
      <c r="K185" s="1625"/>
      <c r="L185" s="1624"/>
      <c r="M185" s="244"/>
      <c r="N185" s="244"/>
      <c r="O185" s="1626"/>
      <c r="P185" s="1624"/>
      <c r="Q185" s="244"/>
      <c r="R185" s="244"/>
      <c r="S185" s="1626"/>
      <c r="T185" s="58"/>
      <c r="U185" s="1627"/>
      <c r="V185" s="1628"/>
    </row>
    <row r="186" spans="1:22" ht="15">
      <c r="A186" s="243" t="s">
        <v>37</v>
      </c>
      <c r="B186" s="1655" t="s">
        <v>981</v>
      </c>
      <c r="C186" s="1657" t="s">
        <v>777</v>
      </c>
      <c r="D186" s="1833" t="s">
        <v>975</v>
      </c>
      <c r="E186" s="1832"/>
      <c r="F186" s="1624"/>
      <c r="G186" s="60"/>
      <c r="H186" s="1624" t="s">
        <v>5</v>
      </c>
      <c r="I186" s="60" t="s">
        <v>5</v>
      </c>
      <c r="J186" s="1625"/>
      <c r="K186" s="1625" t="s">
        <v>5</v>
      </c>
      <c r="L186" s="1624" t="s">
        <v>5</v>
      </c>
      <c r="M186" s="244"/>
      <c r="N186" s="244"/>
      <c r="O186" s="1626"/>
      <c r="P186" s="1624"/>
      <c r="Q186" s="244"/>
      <c r="R186" s="244"/>
      <c r="S186" s="1626"/>
      <c r="T186" s="58"/>
      <c r="U186" s="1627"/>
      <c r="V186" s="1628"/>
    </row>
    <row r="187" spans="1:22" ht="12.75">
      <c r="A187" s="243" t="s">
        <v>37</v>
      </c>
      <c r="B187" s="1655" t="s">
        <v>981</v>
      </c>
      <c r="C187" s="1656" t="s">
        <v>986</v>
      </c>
      <c r="D187" s="1833" t="s">
        <v>975</v>
      </c>
      <c r="E187" s="1832"/>
      <c r="F187" s="1624"/>
      <c r="G187" s="60"/>
      <c r="H187" s="1624" t="s">
        <v>5</v>
      </c>
      <c r="I187" s="60" t="s">
        <v>5</v>
      </c>
      <c r="J187" s="1625"/>
      <c r="K187" s="1625"/>
      <c r="L187" s="1624"/>
      <c r="M187" s="244"/>
      <c r="N187" s="244"/>
      <c r="O187" s="1626"/>
      <c r="P187" s="1624"/>
      <c r="Q187" s="244"/>
      <c r="R187" s="244"/>
      <c r="S187" s="1626"/>
      <c r="T187" s="58"/>
      <c r="U187" s="1627"/>
      <c r="V187" s="1628"/>
    </row>
    <row r="188" spans="1:22" ht="12.75">
      <c r="A188" s="243" t="s">
        <v>37</v>
      </c>
      <c r="B188" s="1655" t="s">
        <v>981</v>
      </c>
      <c r="C188" s="1656" t="s">
        <v>780</v>
      </c>
      <c r="D188" s="1833" t="s">
        <v>975</v>
      </c>
      <c r="E188" s="1832"/>
      <c r="F188" s="1624"/>
      <c r="G188" s="60"/>
      <c r="H188" s="1624" t="s">
        <v>5</v>
      </c>
      <c r="I188" s="60" t="s">
        <v>5</v>
      </c>
      <c r="J188" s="1625"/>
      <c r="K188" s="1625"/>
      <c r="L188" s="1624" t="s">
        <v>5</v>
      </c>
      <c r="M188" s="244"/>
      <c r="N188" s="244"/>
      <c r="O188" s="1626"/>
      <c r="P188" s="1624"/>
      <c r="Q188" s="244" t="s">
        <v>5</v>
      </c>
      <c r="R188" s="244"/>
      <c r="S188" s="1626" t="s">
        <v>5</v>
      </c>
      <c r="T188" s="58"/>
      <c r="U188" s="1627"/>
      <c r="V188" s="1628"/>
    </row>
    <row r="189" spans="1:22" ht="12.75">
      <c r="A189" s="243" t="s">
        <v>37</v>
      </c>
      <c r="B189" s="1655" t="s">
        <v>981</v>
      </c>
      <c r="C189" s="1656" t="s">
        <v>655</v>
      </c>
      <c r="D189" s="1833" t="s">
        <v>975</v>
      </c>
      <c r="E189" s="1832"/>
      <c r="F189" s="1624"/>
      <c r="G189" s="60"/>
      <c r="H189" s="1624" t="s">
        <v>5</v>
      </c>
      <c r="I189" s="60" t="s">
        <v>5</v>
      </c>
      <c r="J189" s="1625"/>
      <c r="K189" s="1625" t="s">
        <v>5</v>
      </c>
      <c r="L189" s="1624" t="s">
        <v>5</v>
      </c>
      <c r="M189" s="244" t="s">
        <v>5</v>
      </c>
      <c r="N189" s="244"/>
      <c r="O189" s="1626"/>
      <c r="P189" s="1624" t="s">
        <v>5</v>
      </c>
      <c r="Q189" s="244" t="s">
        <v>5</v>
      </c>
      <c r="R189" s="244"/>
      <c r="S189" s="1626" t="s">
        <v>5</v>
      </c>
      <c r="T189" s="58"/>
      <c r="U189" s="1627"/>
      <c r="V189" s="1628"/>
    </row>
    <row r="190" spans="1:22" ht="12.75">
      <c r="A190" s="243" t="s">
        <v>37</v>
      </c>
      <c r="B190" s="1655" t="s">
        <v>981</v>
      </c>
      <c r="C190" s="1656" t="s">
        <v>825</v>
      </c>
      <c r="D190" s="1833" t="s">
        <v>975</v>
      </c>
      <c r="E190" s="1832"/>
      <c r="F190" s="1624"/>
      <c r="G190" s="60"/>
      <c r="H190" s="1624" t="s">
        <v>5</v>
      </c>
      <c r="I190" s="60" t="s">
        <v>5</v>
      </c>
      <c r="J190" s="1625"/>
      <c r="K190" s="1625" t="s">
        <v>5</v>
      </c>
      <c r="L190" s="1624" t="s">
        <v>5</v>
      </c>
      <c r="M190" s="244"/>
      <c r="N190" s="244"/>
      <c r="O190" s="1626"/>
      <c r="P190" s="1624"/>
      <c r="Q190" s="244"/>
      <c r="R190" s="244"/>
      <c r="S190" s="1626"/>
      <c r="T190" s="58"/>
      <c r="U190" s="1627"/>
      <c r="V190" s="1628"/>
    </row>
    <row r="191" spans="1:22" ht="15">
      <c r="A191" s="243" t="s">
        <v>37</v>
      </c>
      <c r="B191" s="1655" t="s">
        <v>981</v>
      </c>
      <c r="C191" s="1657" t="s">
        <v>814</v>
      </c>
      <c r="D191" s="1833" t="s">
        <v>975</v>
      </c>
      <c r="E191" s="1832"/>
      <c r="F191" s="1624"/>
      <c r="G191" s="60"/>
      <c r="H191" s="1624" t="s">
        <v>5</v>
      </c>
      <c r="I191" s="60" t="s">
        <v>5</v>
      </c>
      <c r="J191" s="1625"/>
      <c r="K191" s="1625" t="s">
        <v>5</v>
      </c>
      <c r="L191" s="1624" t="s">
        <v>5</v>
      </c>
      <c r="M191" s="244"/>
      <c r="N191" s="244"/>
      <c r="O191" s="1626"/>
      <c r="P191" s="1624"/>
      <c r="Q191" s="244"/>
      <c r="R191" s="244"/>
      <c r="S191" s="1626"/>
      <c r="T191" s="58"/>
      <c r="U191" s="1627"/>
      <c r="V191" s="1628"/>
    </row>
    <row r="192" spans="1:22" ht="15">
      <c r="A192" s="243" t="s">
        <v>37</v>
      </c>
      <c r="B192" s="1655" t="s">
        <v>981</v>
      </c>
      <c r="C192" s="1657" t="s">
        <v>784</v>
      </c>
      <c r="D192" s="1833" t="s">
        <v>975</v>
      </c>
      <c r="E192" s="1832"/>
      <c r="F192" s="1624"/>
      <c r="G192" s="60"/>
      <c r="H192" s="1624" t="s">
        <v>5</v>
      </c>
      <c r="I192" s="60" t="s">
        <v>5</v>
      </c>
      <c r="J192" s="1625"/>
      <c r="K192" s="1625" t="s">
        <v>5</v>
      </c>
      <c r="L192" s="1624" t="s">
        <v>5</v>
      </c>
      <c r="M192" s="244"/>
      <c r="N192" s="244"/>
      <c r="O192" s="1626"/>
      <c r="P192" s="1624"/>
      <c r="Q192" s="244"/>
      <c r="R192" s="244"/>
      <c r="S192" s="1626"/>
      <c r="T192" s="58"/>
      <c r="U192" s="1627"/>
      <c r="V192" s="1628"/>
    </row>
    <row r="193" spans="1:22" ht="12.75">
      <c r="A193" s="243" t="s">
        <v>37</v>
      </c>
      <c r="B193" s="1655" t="s">
        <v>981</v>
      </c>
      <c r="C193" s="1656" t="s">
        <v>787</v>
      </c>
      <c r="D193" s="1833" t="s">
        <v>975</v>
      </c>
      <c r="E193" s="1832"/>
      <c r="F193" s="1624"/>
      <c r="G193" s="60"/>
      <c r="H193" s="1624" t="s">
        <v>5</v>
      </c>
      <c r="I193" s="60" t="s">
        <v>5</v>
      </c>
      <c r="J193" s="1625"/>
      <c r="K193" s="1625" t="s">
        <v>5</v>
      </c>
      <c r="L193" s="1624" t="s">
        <v>5</v>
      </c>
      <c r="M193" s="244"/>
      <c r="N193" s="244"/>
      <c r="O193" s="1626"/>
      <c r="P193" s="1624"/>
      <c r="Q193" s="244"/>
      <c r="R193" s="244"/>
      <c r="S193" s="1626"/>
      <c r="T193" s="58"/>
      <c r="U193" s="1627"/>
      <c r="V193" s="1628"/>
    </row>
    <row r="194" spans="1:22" ht="12.75">
      <c r="A194" s="243" t="s">
        <v>37</v>
      </c>
      <c r="B194" s="1655" t="s">
        <v>981</v>
      </c>
      <c r="C194" s="1656" t="s">
        <v>842</v>
      </c>
      <c r="D194" s="1833" t="s">
        <v>975</v>
      </c>
      <c r="E194" s="1832"/>
      <c r="F194" s="1624"/>
      <c r="G194" s="60"/>
      <c r="H194" s="1624" t="s">
        <v>5</v>
      </c>
      <c r="I194" s="60" t="s">
        <v>5</v>
      </c>
      <c r="J194" s="1625"/>
      <c r="K194" s="1625" t="s">
        <v>5</v>
      </c>
      <c r="L194" s="1624" t="s">
        <v>5</v>
      </c>
      <c r="M194" s="244"/>
      <c r="N194" s="244"/>
      <c r="O194" s="1626"/>
      <c r="P194" s="1624"/>
      <c r="Q194" s="244"/>
      <c r="R194" s="244"/>
      <c r="S194" s="1626"/>
      <c r="T194" s="58"/>
      <c r="U194" s="1627"/>
      <c r="V194" s="1628"/>
    </row>
    <row r="195" spans="1:22" ht="15">
      <c r="A195" s="243" t="s">
        <v>37</v>
      </c>
      <c r="B195" s="1655" t="s">
        <v>981</v>
      </c>
      <c r="C195" s="1657" t="s">
        <v>826</v>
      </c>
      <c r="D195" s="1833" t="s">
        <v>975</v>
      </c>
      <c r="E195" s="1832"/>
      <c r="F195" s="1624"/>
      <c r="G195" s="60"/>
      <c r="H195" s="1624" t="s">
        <v>5</v>
      </c>
      <c r="I195" s="60" t="s">
        <v>5</v>
      </c>
      <c r="J195" s="1625"/>
      <c r="K195" s="1625" t="s">
        <v>5</v>
      </c>
      <c r="L195" s="1624" t="s">
        <v>5</v>
      </c>
      <c r="M195" s="244"/>
      <c r="N195" s="244"/>
      <c r="O195" s="1626"/>
      <c r="P195" s="1624"/>
      <c r="Q195" s="244"/>
      <c r="R195" s="244"/>
      <c r="S195" s="1626"/>
      <c r="T195" s="58"/>
      <c r="U195" s="1627"/>
      <c r="V195" s="1628"/>
    </row>
    <row r="196" spans="1:22" ht="12.75">
      <c r="A196" s="243" t="s">
        <v>37</v>
      </c>
      <c r="B196" s="1655" t="s">
        <v>981</v>
      </c>
      <c r="C196" s="1656" t="s">
        <v>832</v>
      </c>
      <c r="D196" s="1833" t="s">
        <v>975</v>
      </c>
      <c r="E196" s="1832"/>
      <c r="F196" s="1624"/>
      <c r="G196" s="60"/>
      <c r="H196" s="1624" t="s">
        <v>5</v>
      </c>
      <c r="I196" s="60" t="s">
        <v>5</v>
      </c>
      <c r="J196" s="1625"/>
      <c r="K196" s="1625" t="s">
        <v>5</v>
      </c>
      <c r="L196" s="1624" t="s">
        <v>5</v>
      </c>
      <c r="M196" s="244"/>
      <c r="N196" s="244"/>
      <c r="O196" s="1626"/>
      <c r="P196" s="1624"/>
      <c r="Q196" s="244"/>
      <c r="R196" s="244"/>
      <c r="S196" s="1626"/>
      <c r="T196" s="58"/>
      <c r="U196" s="1627"/>
      <c r="V196" s="1628"/>
    </row>
    <row r="197" spans="1:22" ht="12.75">
      <c r="A197" s="243" t="s">
        <v>37</v>
      </c>
      <c r="B197" s="1655" t="s">
        <v>981</v>
      </c>
      <c r="C197" s="1656" t="s">
        <v>875</v>
      </c>
      <c r="D197" s="1833" t="s">
        <v>975</v>
      </c>
      <c r="E197" s="1832"/>
      <c r="F197" s="1624"/>
      <c r="G197" s="60"/>
      <c r="H197" s="1624" t="s">
        <v>5</v>
      </c>
      <c r="I197" s="60" t="s">
        <v>5</v>
      </c>
      <c r="J197" s="1625"/>
      <c r="K197" s="1625"/>
      <c r="L197" s="1624"/>
      <c r="M197" s="244"/>
      <c r="N197" s="244"/>
      <c r="O197" s="1626"/>
      <c r="P197" s="1624"/>
      <c r="Q197" s="244"/>
      <c r="R197" s="244"/>
      <c r="S197" s="1626"/>
      <c r="T197" s="58"/>
      <c r="U197" s="1627"/>
      <c r="V197" s="1628"/>
    </row>
    <row r="198" spans="1:22" ht="12.75">
      <c r="A198" s="243" t="s">
        <v>37</v>
      </c>
      <c r="B198" s="1655" t="s">
        <v>981</v>
      </c>
      <c r="C198" s="1656" t="s">
        <v>667</v>
      </c>
      <c r="D198" s="1833" t="s">
        <v>975</v>
      </c>
      <c r="E198" s="1832"/>
      <c r="F198" s="1624"/>
      <c r="G198" s="60"/>
      <c r="H198" s="1624" t="s">
        <v>5</v>
      </c>
      <c r="I198" s="60" t="s">
        <v>5</v>
      </c>
      <c r="J198" s="1625"/>
      <c r="K198" s="1625" t="s">
        <v>5</v>
      </c>
      <c r="L198" s="1624" t="s">
        <v>5</v>
      </c>
      <c r="M198" s="244"/>
      <c r="N198" s="244"/>
      <c r="O198" s="1626"/>
      <c r="P198" s="1624"/>
      <c r="Q198" s="244"/>
      <c r="R198" s="244"/>
      <c r="S198" s="1626"/>
      <c r="T198" s="58"/>
      <c r="U198" s="1627"/>
      <c r="V198" s="1628"/>
    </row>
    <row r="199" spans="1:22" ht="12.75">
      <c r="A199" s="243" t="s">
        <v>37</v>
      </c>
      <c r="B199" s="1655" t="s">
        <v>981</v>
      </c>
      <c r="C199" s="1656" t="s">
        <v>871</v>
      </c>
      <c r="D199" s="1833" t="s">
        <v>975</v>
      </c>
      <c r="E199" s="1832"/>
      <c r="F199" s="1624"/>
      <c r="G199" s="60"/>
      <c r="H199" s="1624" t="s">
        <v>5</v>
      </c>
      <c r="I199" s="60" t="s">
        <v>5</v>
      </c>
      <c r="J199" s="1625"/>
      <c r="K199" s="1625" t="s">
        <v>5</v>
      </c>
      <c r="L199" s="1624" t="s">
        <v>5</v>
      </c>
      <c r="M199" s="244"/>
      <c r="N199" s="244"/>
      <c r="O199" s="1626"/>
      <c r="P199" s="1624"/>
      <c r="Q199" s="244"/>
      <c r="R199" s="244"/>
      <c r="S199" s="1626"/>
      <c r="T199" s="58"/>
      <c r="U199" s="1627"/>
      <c r="V199" s="1628"/>
    </row>
    <row r="200" spans="1:22" ht="12.75">
      <c r="A200" s="243" t="s">
        <v>37</v>
      </c>
      <c r="B200" s="1655" t="s">
        <v>981</v>
      </c>
      <c r="C200" s="1656" t="s">
        <v>791</v>
      </c>
      <c r="D200" s="1833" t="s">
        <v>975</v>
      </c>
      <c r="E200" s="1832"/>
      <c r="F200" s="1624"/>
      <c r="G200" s="60"/>
      <c r="H200" s="1624" t="s">
        <v>5</v>
      </c>
      <c r="I200" s="60" t="s">
        <v>5</v>
      </c>
      <c r="J200" s="1625"/>
      <c r="K200" s="1625" t="s">
        <v>5</v>
      </c>
      <c r="L200" s="1624" t="s">
        <v>5</v>
      </c>
      <c r="M200" s="244"/>
      <c r="N200" s="244"/>
      <c r="O200" s="1626"/>
      <c r="P200" s="1624"/>
      <c r="Q200" s="244"/>
      <c r="R200" s="244"/>
      <c r="S200" s="1626"/>
      <c r="T200" s="58"/>
      <c r="U200" s="1627"/>
      <c r="V200" s="1628"/>
    </row>
    <row r="201" spans="1:22" ht="12.75">
      <c r="A201" s="243" t="s">
        <v>37</v>
      </c>
      <c r="B201" s="1655" t="s">
        <v>981</v>
      </c>
      <c r="C201" s="1656" t="s">
        <v>792</v>
      </c>
      <c r="D201" s="1833" t="s">
        <v>975</v>
      </c>
      <c r="E201" s="1832"/>
      <c r="F201" s="1624"/>
      <c r="G201" s="60"/>
      <c r="H201" s="1624" t="s">
        <v>5</v>
      </c>
      <c r="I201" s="60" t="s">
        <v>5</v>
      </c>
      <c r="J201" s="1625"/>
      <c r="K201" s="1625" t="s">
        <v>5</v>
      </c>
      <c r="L201" s="1624" t="s">
        <v>5</v>
      </c>
      <c r="M201" s="244" t="s">
        <v>5</v>
      </c>
      <c r="N201" s="244"/>
      <c r="O201" s="1626"/>
      <c r="P201" s="1624" t="s">
        <v>5</v>
      </c>
      <c r="Q201" s="244"/>
      <c r="R201" s="244"/>
      <c r="S201" s="1626"/>
      <c r="T201" s="58"/>
      <c r="U201" s="1627"/>
      <c r="V201" s="1628"/>
    </row>
    <row r="202" spans="1:22" ht="15">
      <c r="A202" s="243" t="s">
        <v>37</v>
      </c>
      <c r="B202" s="1655" t="s">
        <v>981</v>
      </c>
      <c r="C202" s="1657" t="s">
        <v>987</v>
      </c>
      <c r="D202" s="1833" t="s">
        <v>975</v>
      </c>
      <c r="E202" s="1832"/>
      <c r="F202" s="1624"/>
      <c r="G202" s="60"/>
      <c r="H202" s="1624" t="s">
        <v>5</v>
      </c>
      <c r="I202" s="60" t="s">
        <v>5</v>
      </c>
      <c r="J202" s="1625"/>
      <c r="K202" s="1625" t="s">
        <v>5</v>
      </c>
      <c r="L202" s="1624" t="s">
        <v>5</v>
      </c>
      <c r="M202" s="244"/>
      <c r="N202" s="244"/>
      <c r="O202" s="1626"/>
      <c r="P202" s="1624"/>
      <c r="Q202" s="244"/>
      <c r="R202" s="244"/>
      <c r="S202" s="1626"/>
      <c r="T202" s="58"/>
      <c r="U202" s="1627"/>
      <c r="V202" s="1628"/>
    </row>
    <row r="203" spans="1:22" ht="12.75">
      <c r="A203" s="243" t="s">
        <v>37</v>
      </c>
      <c r="B203" s="1655" t="s">
        <v>981</v>
      </c>
      <c r="C203" s="1656" t="s">
        <v>833</v>
      </c>
      <c r="D203" s="1833" t="s">
        <v>975</v>
      </c>
      <c r="E203" s="1832"/>
      <c r="F203" s="1624"/>
      <c r="G203" s="60"/>
      <c r="H203" s="1624" t="s">
        <v>5</v>
      </c>
      <c r="I203" s="60" t="s">
        <v>5</v>
      </c>
      <c r="J203" s="1625"/>
      <c r="K203" s="1625" t="s">
        <v>5</v>
      </c>
      <c r="L203" s="1624" t="s">
        <v>5</v>
      </c>
      <c r="M203" s="244"/>
      <c r="N203" s="244"/>
      <c r="O203" s="1626"/>
      <c r="P203" s="1624"/>
      <c r="Q203" s="244"/>
      <c r="R203" s="244"/>
      <c r="S203" s="1626"/>
      <c r="T203" s="58"/>
      <c r="U203" s="1627"/>
      <c r="V203" s="1628"/>
    </row>
    <row r="204" spans="1:22" ht="15">
      <c r="A204" s="243" t="s">
        <v>37</v>
      </c>
      <c r="B204" s="1655" t="s">
        <v>981</v>
      </c>
      <c r="C204" s="1657" t="s">
        <v>794</v>
      </c>
      <c r="D204" s="1833" t="s">
        <v>975</v>
      </c>
      <c r="E204" s="1832"/>
      <c r="F204" s="1624"/>
      <c r="G204" s="60"/>
      <c r="H204" s="1624" t="s">
        <v>5</v>
      </c>
      <c r="I204" s="60" t="s">
        <v>5</v>
      </c>
      <c r="J204" s="1625"/>
      <c r="K204" s="1625" t="s">
        <v>5</v>
      </c>
      <c r="L204" s="1624" t="s">
        <v>5</v>
      </c>
      <c r="M204" s="244"/>
      <c r="N204" s="244"/>
      <c r="O204" s="1626"/>
      <c r="P204" s="1624"/>
      <c r="Q204" s="244"/>
      <c r="R204" s="244"/>
      <c r="S204" s="1626"/>
      <c r="T204" s="58"/>
      <c r="U204" s="1627"/>
      <c r="V204" s="1628"/>
    </row>
    <row r="205" spans="1:22" ht="12.75">
      <c r="A205" s="243" t="s">
        <v>37</v>
      </c>
      <c r="B205" s="1655" t="s">
        <v>981</v>
      </c>
      <c r="C205" s="1656" t="s">
        <v>820</v>
      </c>
      <c r="D205" s="1833" t="s">
        <v>988</v>
      </c>
      <c r="E205" s="1832"/>
      <c r="F205" s="1624"/>
      <c r="G205" s="60"/>
      <c r="H205" s="1624" t="s">
        <v>5</v>
      </c>
      <c r="I205" s="60" t="s">
        <v>5</v>
      </c>
      <c r="J205" s="1625"/>
      <c r="K205" s="1625" t="s">
        <v>5</v>
      </c>
      <c r="L205" s="1624" t="s">
        <v>5</v>
      </c>
      <c r="M205" s="244" t="s">
        <v>5</v>
      </c>
      <c r="N205" s="244"/>
      <c r="O205" s="1626"/>
      <c r="P205" s="1624" t="s">
        <v>5</v>
      </c>
      <c r="Q205" s="244" t="s">
        <v>5</v>
      </c>
      <c r="R205" s="244"/>
      <c r="S205" s="1626" t="s">
        <v>5</v>
      </c>
      <c r="T205" s="58"/>
      <c r="U205" s="1627"/>
      <c r="V205" s="1628"/>
    </row>
    <row r="206" spans="1:22" ht="12.75">
      <c r="A206" s="243" t="s">
        <v>37</v>
      </c>
      <c r="B206" s="1655" t="s">
        <v>981</v>
      </c>
      <c r="C206" s="1656" t="s">
        <v>907</v>
      </c>
      <c r="D206" s="1833" t="s">
        <v>977</v>
      </c>
      <c r="E206" s="1832"/>
      <c r="F206" s="1624"/>
      <c r="G206" s="60"/>
      <c r="H206" s="1624" t="s">
        <v>5</v>
      </c>
      <c r="I206" s="60" t="s">
        <v>5</v>
      </c>
      <c r="J206" s="1625"/>
      <c r="K206" s="1625" t="s">
        <v>5</v>
      </c>
      <c r="L206" s="1624" t="s">
        <v>5</v>
      </c>
      <c r="M206" s="244"/>
      <c r="N206" s="244"/>
      <c r="O206" s="1626"/>
      <c r="P206" s="1624"/>
      <c r="Q206" s="244"/>
      <c r="R206" s="244"/>
      <c r="S206" s="1626"/>
      <c r="T206" s="58"/>
      <c r="U206" s="1627"/>
      <c r="V206" s="1628"/>
    </row>
    <row r="207" spans="1:22" ht="12.75">
      <c r="A207" s="243" t="s">
        <v>37</v>
      </c>
      <c r="B207" s="1655" t="s">
        <v>981</v>
      </c>
      <c r="C207" s="1656" t="s">
        <v>820</v>
      </c>
      <c r="D207" s="1833" t="s">
        <v>977</v>
      </c>
      <c r="E207" s="1832"/>
      <c r="F207" s="1624"/>
      <c r="G207" s="60"/>
      <c r="H207" s="1624" t="s">
        <v>5</v>
      </c>
      <c r="I207" s="60" t="s">
        <v>5</v>
      </c>
      <c r="J207" s="1625"/>
      <c r="K207" s="1625" t="s">
        <v>5</v>
      </c>
      <c r="L207" s="1624" t="s">
        <v>5</v>
      </c>
      <c r="M207" s="244" t="s">
        <v>5</v>
      </c>
      <c r="N207" s="244"/>
      <c r="O207" s="1626"/>
      <c r="P207" s="1624" t="s">
        <v>5</v>
      </c>
      <c r="Q207" s="244" t="s">
        <v>5</v>
      </c>
      <c r="R207" s="244"/>
      <c r="S207" s="1626" t="s">
        <v>5</v>
      </c>
      <c r="T207" s="58"/>
      <c r="U207" s="1627"/>
      <c r="V207" s="1628"/>
    </row>
    <row r="208" spans="1:22" ht="15">
      <c r="A208" s="243" t="s">
        <v>37</v>
      </c>
      <c r="B208" s="1655" t="s">
        <v>981</v>
      </c>
      <c r="C208" s="1657" t="s">
        <v>982</v>
      </c>
      <c r="D208" s="1833" t="s">
        <v>977</v>
      </c>
      <c r="E208" s="1832"/>
      <c r="F208" s="1624"/>
      <c r="G208" s="60"/>
      <c r="H208" s="1624" t="s">
        <v>5</v>
      </c>
      <c r="I208" s="60" t="s">
        <v>5</v>
      </c>
      <c r="J208" s="1625"/>
      <c r="K208" s="1625" t="s">
        <v>5</v>
      </c>
      <c r="L208" s="1624" t="s">
        <v>5</v>
      </c>
      <c r="M208" s="244"/>
      <c r="N208" s="244"/>
      <c r="O208" s="1626"/>
      <c r="P208" s="1624"/>
      <c r="Q208" s="244"/>
      <c r="R208" s="244"/>
      <c r="S208" s="1626"/>
      <c r="T208" s="58"/>
      <c r="U208" s="1627"/>
      <c r="V208" s="1628"/>
    </row>
    <row r="209" spans="1:22" ht="12.75">
      <c r="A209" s="243" t="s">
        <v>37</v>
      </c>
      <c r="B209" s="1655" t="s">
        <v>981</v>
      </c>
      <c r="C209" s="1656" t="s">
        <v>822</v>
      </c>
      <c r="D209" s="1833" t="s">
        <v>977</v>
      </c>
      <c r="E209" s="1832"/>
      <c r="F209" s="1624"/>
      <c r="G209" s="60"/>
      <c r="H209" s="1624" t="s">
        <v>5</v>
      </c>
      <c r="I209" s="60" t="s">
        <v>5</v>
      </c>
      <c r="J209" s="1625"/>
      <c r="K209" s="1625" t="s">
        <v>5</v>
      </c>
      <c r="L209" s="1624" t="s">
        <v>5</v>
      </c>
      <c r="M209" s="244"/>
      <c r="N209" s="244"/>
      <c r="O209" s="1626"/>
      <c r="P209" s="1624"/>
      <c r="Q209" s="244"/>
      <c r="R209" s="244"/>
      <c r="S209" s="1626"/>
      <c r="T209" s="58"/>
      <c r="U209" s="1627"/>
      <c r="V209" s="1628"/>
    </row>
    <row r="210" spans="1:22" ht="12.75">
      <c r="A210" s="243" t="s">
        <v>37</v>
      </c>
      <c r="B210" s="1655" t="s">
        <v>981</v>
      </c>
      <c r="C210" s="1656" t="s">
        <v>755</v>
      </c>
      <c r="D210" s="1833" t="s">
        <v>977</v>
      </c>
      <c r="E210" s="1832"/>
      <c r="F210" s="1624"/>
      <c r="G210" s="60"/>
      <c r="H210" s="1624" t="s">
        <v>5</v>
      </c>
      <c r="I210" s="60" t="s">
        <v>5</v>
      </c>
      <c r="J210" s="1625"/>
      <c r="K210" s="1625" t="s">
        <v>5</v>
      </c>
      <c r="L210" s="1624" t="s">
        <v>5</v>
      </c>
      <c r="M210" s="244"/>
      <c r="N210" s="244"/>
      <c r="O210" s="1626"/>
      <c r="P210" s="1624"/>
      <c r="Q210" s="244"/>
      <c r="R210" s="244"/>
      <c r="S210" s="1626"/>
      <c r="T210" s="58"/>
      <c r="U210" s="1627"/>
      <c r="V210" s="1628"/>
    </row>
    <row r="211" spans="1:22" ht="15">
      <c r="A211" s="243" t="s">
        <v>37</v>
      </c>
      <c r="B211" s="1655" t="s">
        <v>981</v>
      </c>
      <c r="C211" s="1657" t="s">
        <v>756</v>
      </c>
      <c r="D211" s="1833" t="s">
        <v>977</v>
      </c>
      <c r="E211" s="1832"/>
      <c r="F211" s="1624"/>
      <c r="G211" s="60"/>
      <c r="H211" s="1624" t="s">
        <v>5</v>
      </c>
      <c r="I211" s="60" t="s">
        <v>5</v>
      </c>
      <c r="J211" s="1625"/>
      <c r="K211" s="1625" t="s">
        <v>5</v>
      </c>
      <c r="L211" s="1624" t="s">
        <v>5</v>
      </c>
      <c r="M211" s="244"/>
      <c r="N211" s="244"/>
      <c r="O211" s="1626"/>
      <c r="P211" s="1624"/>
      <c r="Q211" s="244"/>
      <c r="R211" s="244"/>
      <c r="S211" s="1626"/>
      <c r="T211" s="58"/>
      <c r="U211" s="1627"/>
      <c r="V211" s="1628"/>
    </row>
    <row r="212" spans="1:22" ht="12.75">
      <c r="A212" s="243" t="s">
        <v>37</v>
      </c>
      <c r="B212" s="1655" t="s">
        <v>981</v>
      </c>
      <c r="C212" s="1656" t="s">
        <v>843</v>
      </c>
      <c r="D212" s="1833" t="s">
        <v>977</v>
      </c>
      <c r="E212" s="1832"/>
      <c r="F212" s="1624"/>
      <c r="G212" s="60"/>
      <c r="H212" s="1624" t="s">
        <v>5</v>
      </c>
      <c r="I212" s="60" t="s">
        <v>5</v>
      </c>
      <c r="J212" s="1625"/>
      <c r="K212" s="1625"/>
      <c r="L212" s="1624"/>
      <c r="M212" s="244"/>
      <c r="N212" s="244"/>
      <c r="O212" s="1626"/>
      <c r="P212" s="1624"/>
      <c r="Q212" s="244"/>
      <c r="R212" s="244"/>
      <c r="S212" s="1626"/>
      <c r="T212" s="58"/>
      <c r="U212" s="1627"/>
      <c r="V212" s="1628"/>
    </row>
    <row r="213" spans="1:22" ht="12.75">
      <c r="A213" s="243" t="s">
        <v>37</v>
      </c>
      <c r="B213" s="1655" t="s">
        <v>981</v>
      </c>
      <c r="C213" s="1656" t="s">
        <v>834</v>
      </c>
      <c r="D213" s="1833" t="s">
        <v>977</v>
      </c>
      <c r="E213" s="1832"/>
      <c r="F213" s="1624"/>
      <c r="G213" s="60"/>
      <c r="H213" s="1624" t="s">
        <v>5</v>
      </c>
      <c r="I213" s="60" t="s">
        <v>5</v>
      </c>
      <c r="J213" s="1625"/>
      <c r="K213" s="1625"/>
      <c r="L213" s="1624"/>
      <c r="M213" s="244"/>
      <c r="N213" s="244"/>
      <c r="O213" s="1626"/>
      <c r="P213" s="1624"/>
      <c r="Q213" s="244"/>
      <c r="R213" s="244"/>
      <c r="S213" s="1626"/>
      <c r="T213" s="58"/>
      <c r="U213" s="1627"/>
      <c r="V213" s="1628"/>
    </row>
    <row r="214" spans="1:22" ht="12.75">
      <c r="A214" s="243" t="s">
        <v>37</v>
      </c>
      <c r="B214" s="1655" t="s">
        <v>981</v>
      </c>
      <c r="C214" s="1656" t="s">
        <v>830</v>
      </c>
      <c r="D214" s="1833" t="s">
        <v>977</v>
      </c>
      <c r="E214" s="1832"/>
      <c r="F214" s="1624"/>
      <c r="G214" s="60"/>
      <c r="H214" s="1624" t="s">
        <v>5</v>
      </c>
      <c r="I214" s="60" t="s">
        <v>5</v>
      </c>
      <c r="J214" s="1625"/>
      <c r="K214" s="1625" t="s">
        <v>5</v>
      </c>
      <c r="L214" s="1624" t="s">
        <v>5</v>
      </c>
      <c r="M214" s="244"/>
      <c r="N214" s="244"/>
      <c r="O214" s="1626"/>
      <c r="P214" s="1624"/>
      <c r="Q214" s="244"/>
      <c r="R214" s="244"/>
      <c r="S214" s="1626"/>
      <c r="T214" s="58"/>
      <c r="U214" s="1627"/>
      <c r="V214" s="1628"/>
    </row>
    <row r="215" spans="1:22" ht="15">
      <c r="A215" s="243" t="s">
        <v>37</v>
      </c>
      <c r="B215" s="1655" t="s">
        <v>981</v>
      </c>
      <c r="C215" s="1657" t="s">
        <v>798</v>
      </c>
      <c r="D215" s="1833" t="s">
        <v>977</v>
      </c>
      <c r="E215" s="1832"/>
      <c r="F215" s="1624"/>
      <c r="G215" s="60"/>
      <c r="H215" s="1624" t="s">
        <v>5</v>
      </c>
      <c r="I215" s="60" t="s">
        <v>5</v>
      </c>
      <c r="J215" s="1625"/>
      <c r="K215" s="1625" t="s">
        <v>5</v>
      </c>
      <c r="L215" s="1624" t="s">
        <v>5</v>
      </c>
      <c r="M215" s="244"/>
      <c r="N215" s="244"/>
      <c r="O215" s="1626"/>
      <c r="P215" s="1624"/>
      <c r="Q215" s="244"/>
      <c r="R215" s="244"/>
      <c r="S215" s="1626"/>
      <c r="T215" s="58"/>
      <c r="U215" s="1627"/>
      <c r="V215" s="1628"/>
    </row>
    <row r="216" spans="1:22" ht="15">
      <c r="A216" s="243" t="s">
        <v>37</v>
      </c>
      <c r="B216" s="1655" t="s">
        <v>981</v>
      </c>
      <c r="C216" s="1657" t="s">
        <v>764</v>
      </c>
      <c r="D216" s="1833" t="s">
        <v>977</v>
      </c>
      <c r="E216" s="1832"/>
      <c r="F216" s="1624"/>
      <c r="G216" s="60"/>
      <c r="H216" s="1624" t="s">
        <v>5</v>
      </c>
      <c r="I216" s="60" t="s">
        <v>5</v>
      </c>
      <c r="J216" s="1625"/>
      <c r="K216" s="1625" t="s">
        <v>5</v>
      </c>
      <c r="L216" s="1624" t="s">
        <v>5</v>
      </c>
      <c r="M216" s="244"/>
      <c r="N216" s="244"/>
      <c r="O216" s="1626"/>
      <c r="P216" s="1624"/>
      <c r="Q216" s="244"/>
      <c r="R216" s="244"/>
      <c r="S216" s="1626"/>
      <c r="T216" s="58"/>
      <c r="U216" s="1627"/>
      <c r="V216" s="1628"/>
    </row>
    <row r="217" spans="1:22" ht="12.75">
      <c r="A217" s="243" t="s">
        <v>37</v>
      </c>
      <c r="B217" s="1655" t="s">
        <v>981</v>
      </c>
      <c r="C217" s="1656" t="s">
        <v>868</v>
      </c>
      <c r="D217" s="1833" t="s">
        <v>977</v>
      </c>
      <c r="E217" s="1832"/>
      <c r="F217" s="1624"/>
      <c r="G217" s="60"/>
      <c r="H217" s="1624" t="s">
        <v>5</v>
      </c>
      <c r="I217" s="60" t="s">
        <v>5</v>
      </c>
      <c r="J217" s="1625"/>
      <c r="K217" s="1625" t="s">
        <v>5</v>
      </c>
      <c r="L217" s="1624" t="s">
        <v>5</v>
      </c>
      <c r="M217" s="244"/>
      <c r="N217" s="244"/>
      <c r="O217" s="1626"/>
      <c r="P217" s="1624"/>
      <c r="Q217" s="244"/>
      <c r="R217" s="244"/>
      <c r="S217" s="1626"/>
      <c r="T217" s="58"/>
      <c r="U217" s="1627"/>
      <c r="V217" s="1628"/>
    </row>
    <row r="218" spans="1:22" ht="15">
      <c r="A218" s="243" t="s">
        <v>37</v>
      </c>
      <c r="B218" s="1655" t="s">
        <v>981</v>
      </c>
      <c r="C218" s="1657" t="s">
        <v>800</v>
      </c>
      <c r="D218" s="1833" t="s">
        <v>977</v>
      </c>
      <c r="E218" s="1832"/>
      <c r="F218" s="1624"/>
      <c r="G218" s="60"/>
      <c r="H218" s="1624" t="s">
        <v>5</v>
      </c>
      <c r="I218" s="60" t="s">
        <v>5</v>
      </c>
      <c r="J218" s="1625"/>
      <c r="K218" s="1625" t="s">
        <v>5</v>
      </c>
      <c r="L218" s="1624" t="s">
        <v>5</v>
      </c>
      <c r="M218" s="244"/>
      <c r="N218" s="244"/>
      <c r="O218" s="1626"/>
      <c r="P218" s="1624"/>
      <c r="Q218" s="244"/>
      <c r="R218" s="244"/>
      <c r="S218" s="1626"/>
      <c r="T218" s="58"/>
      <c r="U218" s="1627"/>
      <c r="V218" s="1628"/>
    </row>
    <row r="219" spans="1:22" ht="15">
      <c r="A219" s="243" t="s">
        <v>37</v>
      </c>
      <c r="B219" s="1655" t="s">
        <v>981</v>
      </c>
      <c r="C219" s="1657" t="s">
        <v>801</v>
      </c>
      <c r="D219" s="1833" t="s">
        <v>977</v>
      </c>
      <c r="E219" s="1832"/>
      <c r="F219" s="1624"/>
      <c r="G219" s="60"/>
      <c r="H219" s="1624" t="s">
        <v>5</v>
      </c>
      <c r="I219" s="60" t="s">
        <v>5</v>
      </c>
      <c r="J219" s="1625"/>
      <c r="K219" s="1625" t="s">
        <v>5</v>
      </c>
      <c r="L219" s="1624" t="s">
        <v>5</v>
      </c>
      <c r="M219" s="244"/>
      <c r="N219" s="244"/>
      <c r="O219" s="1626"/>
      <c r="P219" s="1624"/>
      <c r="Q219" s="244"/>
      <c r="R219" s="244"/>
      <c r="S219" s="1626"/>
      <c r="T219" s="58"/>
      <c r="U219" s="1627"/>
      <c r="V219" s="1628"/>
    </row>
    <row r="220" spans="1:22" ht="15">
      <c r="A220" s="243" t="s">
        <v>37</v>
      </c>
      <c r="B220" s="1655" t="s">
        <v>981</v>
      </c>
      <c r="C220" s="1657" t="s">
        <v>983</v>
      </c>
      <c r="D220" s="1833" t="s">
        <v>977</v>
      </c>
      <c r="E220" s="1832"/>
      <c r="F220" s="1624"/>
      <c r="G220" s="60"/>
      <c r="H220" s="1624" t="s">
        <v>5</v>
      </c>
      <c r="I220" s="60" t="s">
        <v>5</v>
      </c>
      <c r="J220" s="1625"/>
      <c r="K220" s="1625" t="s">
        <v>5</v>
      </c>
      <c r="L220" s="1624" t="s">
        <v>5</v>
      </c>
      <c r="M220" s="244"/>
      <c r="N220" s="244"/>
      <c r="O220" s="1626"/>
      <c r="P220" s="1624"/>
      <c r="Q220" s="244"/>
      <c r="R220" s="244"/>
      <c r="S220" s="1626"/>
      <c r="T220" s="58"/>
      <c r="U220" s="1627"/>
      <c r="V220" s="1628"/>
    </row>
    <row r="221" spans="1:22" ht="15">
      <c r="A221" s="243" t="s">
        <v>37</v>
      </c>
      <c r="B221" s="1655" t="s">
        <v>981</v>
      </c>
      <c r="C221" s="1657" t="s">
        <v>831</v>
      </c>
      <c r="D221" s="1833" t="s">
        <v>977</v>
      </c>
      <c r="E221" s="1832"/>
      <c r="F221" s="1624"/>
      <c r="G221" s="60"/>
      <c r="H221" s="1624" t="s">
        <v>5</v>
      </c>
      <c r="I221" s="60" t="s">
        <v>5</v>
      </c>
      <c r="J221" s="1625"/>
      <c r="K221" s="1625" t="s">
        <v>5</v>
      </c>
      <c r="L221" s="1624" t="s">
        <v>5</v>
      </c>
      <c r="M221" s="244"/>
      <c r="N221" s="244"/>
      <c r="O221" s="1626"/>
      <c r="P221" s="1624"/>
      <c r="Q221" s="244"/>
      <c r="R221" s="244"/>
      <c r="S221" s="1626"/>
      <c r="T221" s="58"/>
      <c r="U221" s="1627"/>
      <c r="V221" s="1628"/>
    </row>
    <row r="222" spans="1:22" ht="15">
      <c r="A222" s="243" t="s">
        <v>37</v>
      </c>
      <c r="B222" s="1655" t="s">
        <v>981</v>
      </c>
      <c r="C222" s="1657" t="s">
        <v>806</v>
      </c>
      <c r="D222" s="1833" t="s">
        <v>977</v>
      </c>
      <c r="E222" s="1832"/>
      <c r="F222" s="1624"/>
      <c r="G222" s="60"/>
      <c r="H222" s="1624" t="s">
        <v>5</v>
      </c>
      <c r="I222" s="60" t="s">
        <v>5</v>
      </c>
      <c r="J222" s="1625"/>
      <c r="K222" s="1625" t="s">
        <v>5</v>
      </c>
      <c r="L222" s="1624" t="s">
        <v>5</v>
      </c>
      <c r="M222" s="244"/>
      <c r="N222" s="244"/>
      <c r="O222" s="1626"/>
      <c r="P222" s="1624"/>
      <c r="Q222" s="244"/>
      <c r="R222" s="244"/>
      <c r="S222" s="1626"/>
      <c r="T222" s="58"/>
      <c r="U222" s="1627"/>
      <c r="V222" s="1628"/>
    </row>
    <row r="223" spans="1:22" ht="12.75">
      <c r="A223" s="243" t="s">
        <v>37</v>
      </c>
      <c r="B223" s="1655" t="s">
        <v>981</v>
      </c>
      <c r="C223" s="1656" t="s">
        <v>605</v>
      </c>
      <c r="D223" s="1833" t="s">
        <v>977</v>
      </c>
      <c r="E223" s="1832"/>
      <c r="F223" s="1624"/>
      <c r="G223" s="60"/>
      <c r="H223" s="1624" t="s">
        <v>5</v>
      </c>
      <c r="I223" s="60" t="s">
        <v>5</v>
      </c>
      <c r="J223" s="1625"/>
      <c r="K223" s="1625" t="s">
        <v>5</v>
      </c>
      <c r="L223" s="1624" t="s">
        <v>5</v>
      </c>
      <c r="M223" s="244" t="s">
        <v>5</v>
      </c>
      <c r="N223" s="244"/>
      <c r="O223" s="1626"/>
      <c r="P223" s="1624" t="s">
        <v>5</v>
      </c>
      <c r="Q223" s="244"/>
      <c r="R223" s="244"/>
      <c r="S223" s="1626"/>
      <c r="T223" s="58"/>
      <c r="U223" s="1627"/>
      <c r="V223" s="1628"/>
    </row>
    <row r="224" spans="1:22" ht="12.75">
      <c r="A224" s="243" t="s">
        <v>37</v>
      </c>
      <c r="B224" s="1655" t="s">
        <v>981</v>
      </c>
      <c r="C224" s="1656" t="s">
        <v>607</v>
      </c>
      <c r="D224" s="1833" t="s">
        <v>977</v>
      </c>
      <c r="E224" s="1832"/>
      <c r="F224" s="1624"/>
      <c r="G224" s="60"/>
      <c r="H224" s="1624" t="s">
        <v>5</v>
      </c>
      <c r="I224" s="60" t="s">
        <v>5</v>
      </c>
      <c r="J224" s="1625"/>
      <c r="K224" s="1625" t="s">
        <v>5</v>
      </c>
      <c r="L224" s="1624" t="s">
        <v>5</v>
      </c>
      <c r="M224" s="244" t="s">
        <v>5</v>
      </c>
      <c r="N224" s="244"/>
      <c r="O224" s="1626"/>
      <c r="P224" s="1624" t="s">
        <v>5</v>
      </c>
      <c r="Q224" s="244"/>
      <c r="R224" s="244"/>
      <c r="S224" s="1626"/>
      <c r="T224" s="58"/>
      <c r="U224" s="1627"/>
      <c r="V224" s="1628"/>
    </row>
    <row r="225" spans="1:22" ht="12.75">
      <c r="A225" s="243" t="s">
        <v>37</v>
      </c>
      <c r="B225" s="1655" t="s">
        <v>981</v>
      </c>
      <c r="C225" s="1656" t="s">
        <v>984</v>
      </c>
      <c r="D225" s="1833" t="s">
        <v>977</v>
      </c>
      <c r="E225" s="1832"/>
      <c r="F225" s="1624"/>
      <c r="G225" s="60"/>
      <c r="H225" s="1624" t="s">
        <v>5</v>
      </c>
      <c r="I225" s="60" t="s">
        <v>5</v>
      </c>
      <c r="J225" s="1625"/>
      <c r="K225" s="1625"/>
      <c r="L225" s="1624"/>
      <c r="M225" s="244"/>
      <c r="N225" s="244"/>
      <c r="O225" s="1626"/>
      <c r="P225" s="1624"/>
      <c r="Q225" s="244"/>
      <c r="R225" s="244"/>
      <c r="S225" s="1626"/>
      <c r="T225" s="58"/>
      <c r="U225" s="1627"/>
      <c r="V225" s="1628"/>
    </row>
    <row r="226" spans="1:22" ht="12.75">
      <c r="A226" s="243" t="s">
        <v>37</v>
      </c>
      <c r="B226" s="1655" t="s">
        <v>981</v>
      </c>
      <c r="C226" s="1656" t="s">
        <v>82</v>
      </c>
      <c r="D226" s="1833" t="s">
        <v>977</v>
      </c>
      <c r="E226" s="1832"/>
      <c r="F226" s="1624"/>
      <c r="G226" s="60"/>
      <c r="H226" s="1624" t="s">
        <v>5</v>
      </c>
      <c r="I226" s="60" t="s">
        <v>5</v>
      </c>
      <c r="J226" s="1625"/>
      <c r="K226" s="1625" t="s">
        <v>5</v>
      </c>
      <c r="L226" s="1624" t="s">
        <v>5</v>
      </c>
      <c r="M226" s="244" t="s">
        <v>5</v>
      </c>
      <c r="N226" s="244"/>
      <c r="O226" s="1626"/>
      <c r="P226" s="1624" t="s">
        <v>5</v>
      </c>
      <c r="Q226" s="244" t="s">
        <v>5</v>
      </c>
      <c r="R226" s="244"/>
      <c r="S226" s="1626" t="s">
        <v>5</v>
      </c>
      <c r="T226" s="58"/>
      <c r="U226" s="1627"/>
      <c r="V226" s="1628"/>
    </row>
    <row r="227" spans="1:22" ht="12.75">
      <c r="A227" s="243" t="s">
        <v>37</v>
      </c>
      <c r="B227" s="1655" t="s">
        <v>981</v>
      </c>
      <c r="C227" s="1656" t="s">
        <v>419</v>
      </c>
      <c r="D227" s="1833" t="s">
        <v>977</v>
      </c>
      <c r="E227" s="1832"/>
      <c r="F227" s="1624"/>
      <c r="G227" s="60"/>
      <c r="H227" s="1624" t="s">
        <v>5</v>
      </c>
      <c r="I227" s="60" t="s">
        <v>5</v>
      </c>
      <c r="J227" s="1625"/>
      <c r="K227" s="1625" t="s">
        <v>5</v>
      </c>
      <c r="L227" s="1624" t="s">
        <v>5</v>
      </c>
      <c r="M227" s="244"/>
      <c r="N227" s="244"/>
      <c r="O227" s="1626"/>
      <c r="P227" s="1624"/>
      <c r="Q227" s="244"/>
      <c r="R227" s="244"/>
      <c r="S227" s="1626"/>
      <c r="T227" s="58"/>
      <c r="U227" s="1627"/>
      <c r="V227" s="1628"/>
    </row>
    <row r="228" spans="1:22" ht="12.75">
      <c r="A228" s="243" t="s">
        <v>37</v>
      </c>
      <c r="B228" s="1655" t="s">
        <v>981</v>
      </c>
      <c r="C228" s="1656" t="s">
        <v>767</v>
      </c>
      <c r="D228" s="1833" t="s">
        <v>977</v>
      </c>
      <c r="E228" s="1832"/>
      <c r="F228" s="1624"/>
      <c r="G228" s="60"/>
      <c r="H228" s="1624" t="s">
        <v>5</v>
      </c>
      <c r="I228" s="60" t="s">
        <v>5</v>
      </c>
      <c r="J228" s="1625"/>
      <c r="K228" s="1625" t="s">
        <v>5</v>
      </c>
      <c r="L228" s="1624" t="s">
        <v>5</v>
      </c>
      <c r="M228" s="244" t="s">
        <v>5</v>
      </c>
      <c r="N228" s="244"/>
      <c r="O228" s="1626"/>
      <c r="P228" s="1624" t="s">
        <v>5</v>
      </c>
      <c r="Q228" s="244" t="s">
        <v>5</v>
      </c>
      <c r="R228" s="244"/>
      <c r="S228" s="1626" t="s">
        <v>5</v>
      </c>
      <c r="T228" s="58"/>
      <c r="U228" s="1627"/>
      <c r="V228" s="1628"/>
    </row>
    <row r="229" spans="1:22" ht="12.75">
      <c r="A229" s="243" t="s">
        <v>37</v>
      </c>
      <c r="B229" s="1655" t="s">
        <v>981</v>
      </c>
      <c r="C229" s="1656" t="s">
        <v>768</v>
      </c>
      <c r="D229" s="1833" t="s">
        <v>977</v>
      </c>
      <c r="E229" s="1832"/>
      <c r="F229" s="1624"/>
      <c r="G229" s="60"/>
      <c r="H229" s="1624" t="s">
        <v>5</v>
      </c>
      <c r="I229" s="60" t="s">
        <v>5</v>
      </c>
      <c r="J229" s="1625"/>
      <c r="K229" s="1625" t="s">
        <v>5</v>
      </c>
      <c r="L229" s="1624" t="s">
        <v>5</v>
      </c>
      <c r="M229" s="244" t="s">
        <v>5</v>
      </c>
      <c r="N229" s="244"/>
      <c r="O229" s="1626"/>
      <c r="P229" s="1624" t="s">
        <v>5</v>
      </c>
      <c r="Q229" s="244" t="s">
        <v>5</v>
      </c>
      <c r="R229" s="244"/>
      <c r="S229" s="1626" t="s">
        <v>5</v>
      </c>
      <c r="T229" s="58"/>
      <c r="U229" s="1627"/>
      <c r="V229" s="1628"/>
    </row>
    <row r="230" spans="1:22" ht="12.75">
      <c r="A230" s="243" t="s">
        <v>37</v>
      </c>
      <c r="B230" s="1655" t="s">
        <v>981</v>
      </c>
      <c r="C230" s="1656" t="s">
        <v>79</v>
      </c>
      <c r="D230" s="1833" t="s">
        <v>977</v>
      </c>
      <c r="E230" s="1832"/>
      <c r="F230" s="1624"/>
      <c r="G230" s="60"/>
      <c r="H230" s="1624" t="s">
        <v>5</v>
      </c>
      <c r="I230" s="60" t="s">
        <v>5</v>
      </c>
      <c r="J230" s="1625"/>
      <c r="K230" s="1625" t="s">
        <v>5</v>
      </c>
      <c r="L230" s="1624" t="s">
        <v>5</v>
      </c>
      <c r="M230" s="244" t="s">
        <v>5</v>
      </c>
      <c r="N230" s="244"/>
      <c r="O230" s="1626"/>
      <c r="P230" s="1624" t="s">
        <v>5</v>
      </c>
      <c r="Q230" s="244" t="s">
        <v>5</v>
      </c>
      <c r="R230" s="244"/>
      <c r="S230" s="1626" t="s">
        <v>5</v>
      </c>
      <c r="T230" s="58"/>
      <c r="U230" s="1627"/>
      <c r="V230" s="1628"/>
    </row>
    <row r="231" spans="1:22" ht="15">
      <c r="A231" s="243" t="s">
        <v>37</v>
      </c>
      <c r="B231" s="1655" t="s">
        <v>981</v>
      </c>
      <c r="C231" s="1657" t="s">
        <v>643</v>
      </c>
      <c r="D231" s="1833" t="s">
        <v>977</v>
      </c>
      <c r="E231" s="1832"/>
      <c r="F231" s="1624"/>
      <c r="G231" s="60"/>
      <c r="H231" s="1624" t="s">
        <v>5</v>
      </c>
      <c r="I231" s="60" t="s">
        <v>5</v>
      </c>
      <c r="J231" s="1625"/>
      <c r="K231" s="1625" t="s">
        <v>5</v>
      </c>
      <c r="L231" s="1624" t="s">
        <v>5</v>
      </c>
      <c r="M231" s="244"/>
      <c r="N231" s="244"/>
      <c r="O231" s="1626"/>
      <c r="P231" s="1624"/>
      <c r="Q231" s="244"/>
      <c r="R231" s="244"/>
      <c r="S231" s="1626"/>
      <c r="T231" s="58"/>
      <c r="U231" s="1627"/>
      <c r="V231" s="1628"/>
    </row>
    <row r="232" spans="1:22" ht="12.75">
      <c r="A232" s="243" t="s">
        <v>37</v>
      </c>
      <c r="B232" s="1655" t="s">
        <v>981</v>
      </c>
      <c r="C232" s="1656" t="s">
        <v>769</v>
      </c>
      <c r="D232" s="1833" t="s">
        <v>977</v>
      </c>
      <c r="E232" s="1832"/>
      <c r="F232" s="1624"/>
      <c r="G232" s="60"/>
      <c r="H232" s="1624" t="s">
        <v>5</v>
      </c>
      <c r="I232" s="60" t="s">
        <v>5</v>
      </c>
      <c r="J232" s="1625"/>
      <c r="K232" s="1625" t="s">
        <v>5</v>
      </c>
      <c r="L232" s="1624" t="s">
        <v>5</v>
      </c>
      <c r="M232" s="244"/>
      <c r="N232" s="244"/>
      <c r="O232" s="1626"/>
      <c r="P232" s="1624"/>
      <c r="Q232" s="244"/>
      <c r="R232" s="244"/>
      <c r="S232" s="1626"/>
      <c r="T232" s="58"/>
      <c r="U232" s="1627"/>
      <c r="V232" s="1628"/>
    </row>
    <row r="233" spans="1:22" ht="12.75">
      <c r="A233" s="243" t="s">
        <v>37</v>
      </c>
      <c r="B233" s="1655" t="s">
        <v>981</v>
      </c>
      <c r="C233" s="1656" t="s">
        <v>807</v>
      </c>
      <c r="D233" s="1833" t="s">
        <v>977</v>
      </c>
      <c r="E233" s="1832"/>
      <c r="F233" s="1624"/>
      <c r="G233" s="60"/>
      <c r="H233" s="1624" t="s">
        <v>5</v>
      </c>
      <c r="I233" s="60" t="s">
        <v>5</v>
      </c>
      <c r="J233" s="1625"/>
      <c r="K233" s="1625" t="s">
        <v>5</v>
      </c>
      <c r="L233" s="1624" t="s">
        <v>5</v>
      </c>
      <c r="M233" s="244"/>
      <c r="N233" s="244"/>
      <c r="O233" s="1626"/>
      <c r="P233" s="1624"/>
      <c r="Q233" s="244"/>
      <c r="R233" s="244"/>
      <c r="S233" s="1626"/>
      <c r="T233" s="58"/>
      <c r="U233" s="1627"/>
      <c r="V233" s="1628"/>
    </row>
    <row r="234" spans="1:22" ht="12.75">
      <c r="A234" s="243" t="s">
        <v>37</v>
      </c>
      <c r="B234" s="1655" t="s">
        <v>981</v>
      </c>
      <c r="C234" s="1656" t="s">
        <v>770</v>
      </c>
      <c r="D234" s="1833" t="s">
        <v>977</v>
      </c>
      <c r="E234" s="1832"/>
      <c r="F234" s="1624"/>
      <c r="G234" s="60"/>
      <c r="H234" s="1624" t="s">
        <v>5</v>
      </c>
      <c r="I234" s="60" t="s">
        <v>5</v>
      </c>
      <c r="J234" s="1625"/>
      <c r="K234" s="1625" t="s">
        <v>5</v>
      </c>
      <c r="L234" s="1624" t="s">
        <v>5</v>
      </c>
      <c r="M234" s="244"/>
      <c r="N234" s="244"/>
      <c r="O234" s="1626"/>
      <c r="P234" s="1624"/>
      <c r="Q234" s="244"/>
      <c r="R234" s="244"/>
      <c r="S234" s="1626"/>
      <c r="T234" s="58"/>
      <c r="U234" s="1627"/>
      <c r="V234" s="1628"/>
    </row>
    <row r="235" spans="1:22" ht="12.75">
      <c r="A235" s="243" t="s">
        <v>37</v>
      </c>
      <c r="B235" s="1655" t="s">
        <v>981</v>
      </c>
      <c r="C235" s="1656" t="s">
        <v>810</v>
      </c>
      <c r="D235" s="1833" t="s">
        <v>977</v>
      </c>
      <c r="E235" s="1832"/>
      <c r="F235" s="1624"/>
      <c r="G235" s="60"/>
      <c r="H235" s="1624" t="s">
        <v>5</v>
      </c>
      <c r="I235" s="60" t="s">
        <v>5</v>
      </c>
      <c r="J235" s="1625"/>
      <c r="K235" s="1625" t="s">
        <v>5</v>
      </c>
      <c r="L235" s="1624" t="s">
        <v>5</v>
      </c>
      <c r="M235" s="244" t="s">
        <v>5</v>
      </c>
      <c r="N235" s="244"/>
      <c r="O235" s="1626"/>
      <c r="P235" s="1624" t="s">
        <v>5</v>
      </c>
      <c r="Q235" s="244" t="s">
        <v>5</v>
      </c>
      <c r="R235" s="244"/>
      <c r="S235" s="1626" t="s">
        <v>5</v>
      </c>
      <c r="T235" s="58"/>
      <c r="U235" s="1627"/>
      <c r="V235" s="1628"/>
    </row>
    <row r="236" spans="1:22" ht="12.75">
      <c r="A236" s="243" t="s">
        <v>37</v>
      </c>
      <c r="B236" s="1655" t="s">
        <v>981</v>
      </c>
      <c r="C236" s="1656" t="s">
        <v>932</v>
      </c>
      <c r="D236" s="1833" t="s">
        <v>977</v>
      </c>
      <c r="E236" s="1832"/>
      <c r="F236" s="1624"/>
      <c r="G236" s="60"/>
      <c r="H236" s="1624" t="s">
        <v>5</v>
      </c>
      <c r="I236" s="60" t="s">
        <v>5</v>
      </c>
      <c r="J236" s="1625"/>
      <c r="K236" s="1625"/>
      <c r="L236" s="1624"/>
      <c r="M236" s="244"/>
      <c r="N236" s="244"/>
      <c r="O236" s="1626"/>
      <c r="P236" s="1624"/>
      <c r="Q236" s="244"/>
      <c r="R236" s="244"/>
      <c r="S236" s="1626"/>
      <c r="T236" s="58"/>
      <c r="U236" s="1627"/>
      <c r="V236" s="1628"/>
    </row>
    <row r="237" spans="1:22" ht="12.75">
      <c r="A237" s="243" t="s">
        <v>37</v>
      </c>
      <c r="B237" s="1655" t="s">
        <v>981</v>
      </c>
      <c r="C237" s="1656" t="s">
        <v>648</v>
      </c>
      <c r="D237" s="1833" t="s">
        <v>977</v>
      </c>
      <c r="E237" s="1832"/>
      <c r="F237" s="1624"/>
      <c r="G237" s="60"/>
      <c r="H237" s="1624" t="s">
        <v>5</v>
      </c>
      <c r="I237" s="60" t="s">
        <v>5</v>
      </c>
      <c r="J237" s="1625"/>
      <c r="K237" s="1625" t="s">
        <v>5</v>
      </c>
      <c r="L237" s="1624" t="s">
        <v>5</v>
      </c>
      <c r="M237" s="244"/>
      <c r="N237" s="244"/>
      <c r="O237" s="1626"/>
      <c r="P237" s="1624"/>
      <c r="Q237" s="244"/>
      <c r="R237" s="244"/>
      <c r="S237" s="1626"/>
      <c r="T237" s="58"/>
      <c r="U237" s="1627"/>
      <c r="V237" s="1628"/>
    </row>
    <row r="238" spans="1:22" ht="12.75">
      <c r="A238" s="243" t="s">
        <v>37</v>
      </c>
      <c r="B238" s="1655" t="s">
        <v>981</v>
      </c>
      <c r="C238" s="1656" t="s">
        <v>985</v>
      </c>
      <c r="D238" s="1833" t="s">
        <v>977</v>
      </c>
      <c r="E238" s="1832"/>
      <c r="F238" s="1624"/>
      <c r="G238" s="60"/>
      <c r="H238" s="1624" t="s">
        <v>5</v>
      </c>
      <c r="I238" s="60" t="s">
        <v>5</v>
      </c>
      <c r="J238" s="1625"/>
      <c r="K238" s="1625"/>
      <c r="L238" s="1624"/>
      <c r="M238" s="244"/>
      <c r="N238" s="244"/>
      <c r="O238" s="1626"/>
      <c r="P238" s="1624"/>
      <c r="Q238" s="244"/>
      <c r="R238" s="244"/>
      <c r="S238" s="1626"/>
      <c r="T238" s="58"/>
      <c r="U238" s="1627"/>
      <c r="V238" s="1628"/>
    </row>
    <row r="239" spans="1:22" ht="15">
      <c r="A239" s="243" t="s">
        <v>37</v>
      </c>
      <c r="B239" s="1655" t="s">
        <v>981</v>
      </c>
      <c r="C239" s="1657" t="s">
        <v>777</v>
      </c>
      <c r="D239" s="1833" t="s">
        <v>977</v>
      </c>
      <c r="E239" s="1832"/>
      <c r="F239" s="1624"/>
      <c r="G239" s="60"/>
      <c r="H239" s="1624" t="s">
        <v>5</v>
      </c>
      <c r="I239" s="60" t="s">
        <v>5</v>
      </c>
      <c r="J239" s="1625"/>
      <c r="K239" s="1625" t="s">
        <v>5</v>
      </c>
      <c r="L239" s="1624" t="s">
        <v>5</v>
      </c>
      <c r="M239" s="244"/>
      <c r="N239" s="244"/>
      <c r="O239" s="1626"/>
      <c r="P239" s="1624"/>
      <c r="Q239" s="244"/>
      <c r="R239" s="244"/>
      <c r="S239" s="1626"/>
      <c r="T239" s="58"/>
      <c r="U239" s="1627"/>
      <c r="V239" s="1628"/>
    </row>
    <row r="240" spans="1:22" ht="12.75">
      <c r="A240" s="243" t="s">
        <v>37</v>
      </c>
      <c r="B240" s="1655" t="s">
        <v>981</v>
      </c>
      <c r="C240" s="1656" t="s">
        <v>986</v>
      </c>
      <c r="D240" s="1833" t="s">
        <v>977</v>
      </c>
      <c r="E240" s="1832"/>
      <c r="F240" s="1624"/>
      <c r="G240" s="60"/>
      <c r="H240" s="1624" t="s">
        <v>5</v>
      </c>
      <c r="I240" s="60" t="s">
        <v>5</v>
      </c>
      <c r="J240" s="1625"/>
      <c r="K240" s="1625"/>
      <c r="L240" s="1624"/>
      <c r="M240" s="244"/>
      <c r="N240" s="244"/>
      <c r="O240" s="1626"/>
      <c r="P240" s="1624"/>
      <c r="Q240" s="244"/>
      <c r="R240" s="244"/>
      <c r="S240" s="1626"/>
      <c r="T240" s="58"/>
      <c r="U240" s="1627"/>
      <c r="V240" s="1628"/>
    </row>
    <row r="241" spans="1:22" ht="12.75">
      <c r="A241" s="243" t="s">
        <v>37</v>
      </c>
      <c r="B241" s="1655" t="s">
        <v>981</v>
      </c>
      <c r="C241" s="1656" t="s">
        <v>825</v>
      </c>
      <c r="D241" s="1833" t="s">
        <v>977</v>
      </c>
      <c r="E241" s="1832"/>
      <c r="F241" s="1624"/>
      <c r="G241" s="60"/>
      <c r="H241" s="1624" t="s">
        <v>5</v>
      </c>
      <c r="I241" s="60" t="s">
        <v>5</v>
      </c>
      <c r="J241" s="1625"/>
      <c r="K241" s="1625" t="s">
        <v>5</v>
      </c>
      <c r="L241" s="1624" t="s">
        <v>5</v>
      </c>
      <c r="M241" s="244"/>
      <c r="N241" s="244"/>
      <c r="O241" s="1626"/>
      <c r="P241" s="1624"/>
      <c r="Q241" s="244"/>
      <c r="R241" s="244"/>
      <c r="S241" s="1626"/>
      <c r="T241" s="58"/>
      <c r="U241" s="1627"/>
      <c r="V241" s="1628"/>
    </row>
    <row r="242" spans="1:22" ht="15">
      <c r="A242" s="243" t="s">
        <v>37</v>
      </c>
      <c r="B242" s="1655" t="s">
        <v>981</v>
      </c>
      <c r="C242" s="1657" t="s">
        <v>814</v>
      </c>
      <c r="D242" s="1833" t="s">
        <v>977</v>
      </c>
      <c r="E242" s="1832"/>
      <c r="F242" s="1624"/>
      <c r="G242" s="60"/>
      <c r="H242" s="1624" t="s">
        <v>5</v>
      </c>
      <c r="I242" s="60" t="s">
        <v>5</v>
      </c>
      <c r="J242" s="1625"/>
      <c r="K242" s="1625" t="s">
        <v>5</v>
      </c>
      <c r="L242" s="1624" t="s">
        <v>5</v>
      </c>
      <c r="M242" s="244"/>
      <c r="N242" s="244"/>
      <c r="O242" s="1626"/>
      <c r="P242" s="1624"/>
      <c r="Q242" s="244"/>
      <c r="R242" s="244"/>
      <c r="S242" s="1626"/>
      <c r="T242" s="58"/>
      <c r="U242" s="1627"/>
      <c r="V242" s="1628"/>
    </row>
    <row r="243" spans="1:22" ht="15">
      <c r="A243" s="243" t="s">
        <v>37</v>
      </c>
      <c r="B243" s="1655" t="s">
        <v>981</v>
      </c>
      <c r="C243" s="1657" t="s">
        <v>784</v>
      </c>
      <c r="D243" s="1833" t="s">
        <v>977</v>
      </c>
      <c r="E243" s="1832"/>
      <c r="F243" s="1624"/>
      <c r="G243" s="60"/>
      <c r="H243" s="1624" t="s">
        <v>5</v>
      </c>
      <c r="I243" s="60" t="s">
        <v>5</v>
      </c>
      <c r="J243" s="1625"/>
      <c r="K243" s="1625" t="s">
        <v>5</v>
      </c>
      <c r="L243" s="1624" t="s">
        <v>5</v>
      </c>
      <c r="M243" s="244"/>
      <c r="N243" s="244"/>
      <c r="O243" s="1626"/>
      <c r="P243" s="1624"/>
      <c r="Q243" s="244"/>
      <c r="R243" s="244"/>
      <c r="S243" s="1626"/>
      <c r="T243" s="58"/>
      <c r="U243" s="1627"/>
      <c r="V243" s="1628"/>
    </row>
    <row r="244" spans="1:22" ht="12.75">
      <c r="A244" s="243" t="s">
        <v>37</v>
      </c>
      <c r="B244" s="1655" t="s">
        <v>981</v>
      </c>
      <c r="C244" s="1656" t="s">
        <v>787</v>
      </c>
      <c r="D244" s="1833" t="s">
        <v>977</v>
      </c>
      <c r="E244" s="1832"/>
      <c r="F244" s="1624"/>
      <c r="G244" s="60"/>
      <c r="H244" s="1624" t="s">
        <v>5</v>
      </c>
      <c r="I244" s="60" t="s">
        <v>5</v>
      </c>
      <c r="J244" s="1625"/>
      <c r="K244" s="1625" t="s">
        <v>5</v>
      </c>
      <c r="L244" s="1624" t="s">
        <v>5</v>
      </c>
      <c r="M244" s="244"/>
      <c r="N244" s="244"/>
      <c r="O244" s="1626"/>
      <c r="P244" s="1624"/>
      <c r="Q244" s="244"/>
      <c r="R244" s="244"/>
      <c r="S244" s="1626"/>
      <c r="T244" s="58"/>
      <c r="U244" s="1627"/>
      <c r="V244" s="1628"/>
    </row>
    <row r="245" spans="1:22" ht="12.75">
      <c r="A245" s="243" t="s">
        <v>37</v>
      </c>
      <c r="B245" s="1655" t="s">
        <v>981</v>
      </c>
      <c r="C245" s="1656" t="s">
        <v>842</v>
      </c>
      <c r="D245" s="1833" t="s">
        <v>977</v>
      </c>
      <c r="E245" s="1832"/>
      <c r="F245" s="1624"/>
      <c r="G245" s="60"/>
      <c r="H245" s="1624" t="s">
        <v>5</v>
      </c>
      <c r="I245" s="60" t="s">
        <v>5</v>
      </c>
      <c r="J245" s="1625"/>
      <c r="K245" s="1625" t="s">
        <v>5</v>
      </c>
      <c r="L245" s="1624" t="s">
        <v>5</v>
      </c>
      <c r="M245" s="244"/>
      <c r="N245" s="244"/>
      <c r="O245" s="1626"/>
      <c r="P245" s="1624"/>
      <c r="Q245" s="244"/>
      <c r="R245" s="244"/>
      <c r="S245" s="1626"/>
      <c r="T245" s="58"/>
      <c r="U245" s="1627"/>
      <c r="V245" s="1628"/>
    </row>
    <row r="246" spans="1:22" ht="15">
      <c r="A246" s="243" t="s">
        <v>37</v>
      </c>
      <c r="B246" s="1655" t="s">
        <v>981</v>
      </c>
      <c r="C246" s="1657" t="s">
        <v>826</v>
      </c>
      <c r="D246" s="1833" t="s">
        <v>977</v>
      </c>
      <c r="E246" s="1832"/>
      <c r="F246" s="1624"/>
      <c r="G246" s="60"/>
      <c r="H246" s="1624" t="s">
        <v>5</v>
      </c>
      <c r="I246" s="60" t="s">
        <v>5</v>
      </c>
      <c r="J246" s="1625"/>
      <c r="K246" s="1625" t="s">
        <v>5</v>
      </c>
      <c r="L246" s="1624" t="s">
        <v>5</v>
      </c>
      <c r="M246" s="244"/>
      <c r="N246" s="244"/>
      <c r="O246" s="1626"/>
      <c r="P246" s="1624"/>
      <c r="Q246" s="244"/>
      <c r="R246" s="244"/>
      <c r="S246" s="1626"/>
      <c r="T246" s="58"/>
      <c r="U246" s="1627"/>
      <c r="V246" s="1628"/>
    </row>
    <row r="247" spans="1:22" ht="12.75">
      <c r="A247" s="243" t="s">
        <v>37</v>
      </c>
      <c r="B247" s="1655" t="s">
        <v>981</v>
      </c>
      <c r="C247" s="1656" t="s">
        <v>832</v>
      </c>
      <c r="D247" s="1833" t="s">
        <v>977</v>
      </c>
      <c r="E247" s="1832"/>
      <c r="F247" s="1624"/>
      <c r="G247" s="60"/>
      <c r="H247" s="1624" t="s">
        <v>5</v>
      </c>
      <c r="I247" s="60" t="s">
        <v>5</v>
      </c>
      <c r="J247" s="1625"/>
      <c r="K247" s="1625" t="s">
        <v>5</v>
      </c>
      <c r="L247" s="1624" t="s">
        <v>5</v>
      </c>
      <c r="M247" s="244"/>
      <c r="N247" s="244"/>
      <c r="O247" s="1626"/>
      <c r="P247" s="1624"/>
      <c r="Q247" s="244"/>
      <c r="R247" s="244"/>
      <c r="S247" s="1626"/>
      <c r="T247" s="58"/>
      <c r="U247" s="1627"/>
      <c r="V247" s="1628"/>
    </row>
    <row r="248" spans="1:22" ht="12.75">
      <c r="A248" s="243" t="s">
        <v>37</v>
      </c>
      <c r="B248" s="1655" t="s">
        <v>981</v>
      </c>
      <c r="C248" s="1656" t="s">
        <v>875</v>
      </c>
      <c r="D248" s="1833" t="s">
        <v>977</v>
      </c>
      <c r="E248" s="1832"/>
      <c r="F248" s="1624"/>
      <c r="G248" s="60"/>
      <c r="H248" s="1624" t="s">
        <v>5</v>
      </c>
      <c r="I248" s="60" t="s">
        <v>5</v>
      </c>
      <c r="J248" s="1625"/>
      <c r="K248" s="1625"/>
      <c r="L248" s="1624"/>
      <c r="M248" s="244"/>
      <c r="N248" s="244"/>
      <c r="O248" s="1626"/>
      <c r="P248" s="1624"/>
      <c r="Q248" s="244"/>
      <c r="R248" s="244"/>
      <c r="S248" s="1626"/>
      <c r="T248" s="58"/>
      <c r="U248" s="1627"/>
      <c r="V248" s="1628"/>
    </row>
    <row r="249" spans="1:22" ht="12.75">
      <c r="A249" s="243" t="s">
        <v>37</v>
      </c>
      <c r="B249" s="1655" t="s">
        <v>981</v>
      </c>
      <c r="C249" s="1656" t="s">
        <v>667</v>
      </c>
      <c r="D249" s="1833" t="s">
        <v>977</v>
      </c>
      <c r="E249" s="1832"/>
      <c r="F249" s="1624"/>
      <c r="G249" s="60"/>
      <c r="H249" s="1624" t="s">
        <v>5</v>
      </c>
      <c r="I249" s="60" t="s">
        <v>5</v>
      </c>
      <c r="J249" s="1625"/>
      <c r="K249" s="1625" t="s">
        <v>5</v>
      </c>
      <c r="L249" s="1624" t="s">
        <v>5</v>
      </c>
      <c r="M249" s="244"/>
      <c r="N249" s="244"/>
      <c r="O249" s="1626"/>
      <c r="P249" s="1624"/>
      <c r="Q249" s="244"/>
      <c r="R249" s="244"/>
      <c r="S249" s="1626"/>
      <c r="T249" s="58"/>
      <c r="U249" s="1627"/>
      <c r="V249" s="1628"/>
    </row>
    <row r="250" spans="1:22" ht="12.75">
      <c r="A250" s="243" t="s">
        <v>37</v>
      </c>
      <c r="B250" s="1655" t="s">
        <v>981</v>
      </c>
      <c r="C250" s="1656" t="s">
        <v>871</v>
      </c>
      <c r="D250" s="1833" t="s">
        <v>977</v>
      </c>
      <c r="E250" s="1832"/>
      <c r="F250" s="1624"/>
      <c r="G250" s="60"/>
      <c r="H250" s="1624" t="s">
        <v>5</v>
      </c>
      <c r="I250" s="60" t="s">
        <v>5</v>
      </c>
      <c r="J250" s="1625"/>
      <c r="K250" s="1625" t="s">
        <v>5</v>
      </c>
      <c r="L250" s="1624" t="s">
        <v>5</v>
      </c>
      <c r="M250" s="244"/>
      <c r="N250" s="244"/>
      <c r="O250" s="1626"/>
      <c r="P250" s="1624"/>
      <c r="Q250" s="244"/>
      <c r="R250" s="244"/>
      <c r="S250" s="1626"/>
      <c r="T250" s="58"/>
      <c r="U250" s="1627"/>
      <c r="V250" s="1628"/>
    </row>
    <row r="251" spans="1:22" ht="12.75">
      <c r="A251" s="243" t="s">
        <v>37</v>
      </c>
      <c r="B251" s="1655" t="s">
        <v>981</v>
      </c>
      <c r="C251" s="1656" t="s">
        <v>791</v>
      </c>
      <c r="D251" s="1833" t="s">
        <v>977</v>
      </c>
      <c r="E251" s="1832"/>
      <c r="F251" s="1624"/>
      <c r="G251" s="60"/>
      <c r="H251" s="1624" t="s">
        <v>5</v>
      </c>
      <c r="I251" s="60" t="s">
        <v>5</v>
      </c>
      <c r="J251" s="1625"/>
      <c r="K251" s="1625" t="s">
        <v>5</v>
      </c>
      <c r="L251" s="1624" t="s">
        <v>5</v>
      </c>
      <c r="M251" s="244"/>
      <c r="N251" s="244"/>
      <c r="O251" s="1626"/>
      <c r="P251" s="1624"/>
      <c r="Q251" s="244"/>
      <c r="R251" s="244"/>
      <c r="S251" s="1626"/>
      <c r="T251" s="58"/>
      <c r="U251" s="1627"/>
      <c r="V251" s="1628"/>
    </row>
    <row r="252" spans="1:22" ht="12.75">
      <c r="A252" s="243" t="s">
        <v>37</v>
      </c>
      <c r="B252" s="1655" t="s">
        <v>981</v>
      </c>
      <c r="C252" s="1656" t="s">
        <v>792</v>
      </c>
      <c r="D252" s="1833" t="s">
        <v>977</v>
      </c>
      <c r="E252" s="1832"/>
      <c r="F252" s="1624"/>
      <c r="G252" s="60"/>
      <c r="H252" s="1624" t="s">
        <v>5</v>
      </c>
      <c r="I252" s="60" t="s">
        <v>5</v>
      </c>
      <c r="J252" s="1625"/>
      <c r="K252" s="1625" t="s">
        <v>5</v>
      </c>
      <c r="L252" s="1624" t="s">
        <v>5</v>
      </c>
      <c r="M252" s="244" t="s">
        <v>5</v>
      </c>
      <c r="N252" s="244"/>
      <c r="O252" s="1626"/>
      <c r="P252" s="1624" t="s">
        <v>5</v>
      </c>
      <c r="Q252" s="244"/>
      <c r="R252" s="244"/>
      <c r="S252" s="1626"/>
      <c r="T252" s="58"/>
      <c r="U252" s="1627"/>
      <c r="V252" s="1628"/>
    </row>
    <row r="253" spans="1:22" ht="15">
      <c r="A253" s="243" t="s">
        <v>37</v>
      </c>
      <c r="B253" s="1655" t="s">
        <v>981</v>
      </c>
      <c r="C253" s="1657" t="s">
        <v>987</v>
      </c>
      <c r="D253" s="1833" t="s">
        <v>977</v>
      </c>
      <c r="E253" s="1832"/>
      <c r="F253" s="1624"/>
      <c r="G253" s="60"/>
      <c r="H253" s="1624" t="s">
        <v>5</v>
      </c>
      <c r="I253" s="60" t="s">
        <v>5</v>
      </c>
      <c r="J253" s="1625"/>
      <c r="K253" s="1625" t="s">
        <v>5</v>
      </c>
      <c r="L253" s="1624" t="s">
        <v>5</v>
      </c>
      <c r="M253" s="244"/>
      <c r="N253" s="244"/>
      <c r="O253" s="1626"/>
      <c r="P253" s="1624"/>
      <c r="Q253" s="244"/>
      <c r="R253" s="244"/>
      <c r="S253" s="1626"/>
      <c r="T253" s="58"/>
      <c r="U253" s="1627"/>
      <c r="V253" s="1628"/>
    </row>
    <row r="254" spans="1:22" ht="12.75">
      <c r="A254" s="243" t="s">
        <v>37</v>
      </c>
      <c r="B254" s="1655" t="s">
        <v>981</v>
      </c>
      <c r="C254" s="1656" t="s">
        <v>833</v>
      </c>
      <c r="D254" s="1833" t="s">
        <v>977</v>
      </c>
      <c r="E254" s="1832"/>
      <c r="F254" s="1624"/>
      <c r="G254" s="60"/>
      <c r="H254" s="1624" t="s">
        <v>5</v>
      </c>
      <c r="I254" s="60" t="s">
        <v>5</v>
      </c>
      <c r="J254" s="1625"/>
      <c r="K254" s="1625" t="s">
        <v>5</v>
      </c>
      <c r="L254" s="1624" t="s">
        <v>5</v>
      </c>
      <c r="M254" s="244"/>
      <c r="N254" s="244"/>
      <c r="O254" s="1626"/>
      <c r="P254" s="1624"/>
      <c r="Q254" s="244"/>
      <c r="R254" s="244"/>
      <c r="S254" s="1626"/>
      <c r="T254" s="58"/>
      <c r="U254" s="1627"/>
      <c r="V254" s="1628"/>
    </row>
    <row r="255" spans="1:22" ht="15">
      <c r="A255" s="243" t="s">
        <v>37</v>
      </c>
      <c r="B255" s="1655" t="s">
        <v>981</v>
      </c>
      <c r="C255" s="1657" t="s">
        <v>794</v>
      </c>
      <c r="D255" s="1833" t="s">
        <v>977</v>
      </c>
      <c r="E255" s="1832"/>
      <c r="F255" s="1624"/>
      <c r="G255" s="60"/>
      <c r="H255" s="1624" t="s">
        <v>5</v>
      </c>
      <c r="I255" s="60" t="s">
        <v>5</v>
      </c>
      <c r="J255" s="1625"/>
      <c r="K255" s="1625" t="s">
        <v>5</v>
      </c>
      <c r="L255" s="1624" t="s">
        <v>5</v>
      </c>
      <c r="M255" s="244"/>
      <c r="N255" s="244"/>
      <c r="O255" s="1626"/>
      <c r="P255" s="1624"/>
      <c r="Q255" s="244"/>
      <c r="R255" s="244"/>
      <c r="S255" s="1626"/>
      <c r="T255" s="58"/>
      <c r="U255" s="1627"/>
      <c r="V255" s="1628"/>
    </row>
    <row r="256" spans="1:22" ht="12.75">
      <c r="A256" s="243" t="s">
        <v>37</v>
      </c>
      <c r="B256" s="1655" t="s">
        <v>981</v>
      </c>
      <c r="C256" s="1656" t="s">
        <v>907</v>
      </c>
      <c r="D256" s="1833" t="s">
        <v>976</v>
      </c>
      <c r="E256" s="1832"/>
      <c r="F256" s="1624"/>
      <c r="G256" s="60"/>
      <c r="H256" s="1624" t="s">
        <v>5</v>
      </c>
      <c r="I256" s="60" t="s">
        <v>5</v>
      </c>
      <c r="J256" s="1625"/>
      <c r="K256" s="1625" t="s">
        <v>5</v>
      </c>
      <c r="L256" s="1624" t="s">
        <v>5</v>
      </c>
      <c r="M256" s="244"/>
      <c r="N256" s="244"/>
      <c r="O256" s="1626"/>
      <c r="P256" s="1624"/>
      <c r="Q256" s="244"/>
      <c r="R256" s="244"/>
      <c r="S256" s="1626"/>
      <c r="T256" s="58"/>
      <c r="U256" s="1627"/>
      <c r="V256" s="1628"/>
    </row>
    <row r="257" spans="1:22" ht="12.75">
      <c r="A257" s="243" t="s">
        <v>37</v>
      </c>
      <c r="B257" s="1655" t="s">
        <v>981</v>
      </c>
      <c r="C257" s="1656" t="s">
        <v>820</v>
      </c>
      <c r="D257" s="1833" t="s">
        <v>976</v>
      </c>
      <c r="E257" s="1832"/>
      <c r="F257" s="1624"/>
      <c r="G257" s="60"/>
      <c r="H257" s="1624" t="s">
        <v>5</v>
      </c>
      <c r="I257" s="60" t="s">
        <v>5</v>
      </c>
      <c r="J257" s="1625"/>
      <c r="K257" s="1625" t="s">
        <v>5</v>
      </c>
      <c r="L257" s="1624" t="s">
        <v>5</v>
      </c>
      <c r="M257" s="244" t="s">
        <v>5</v>
      </c>
      <c r="N257" s="244"/>
      <c r="O257" s="1626"/>
      <c r="P257" s="1624" t="s">
        <v>5</v>
      </c>
      <c r="Q257" s="244" t="s">
        <v>5</v>
      </c>
      <c r="R257" s="244"/>
      <c r="S257" s="1626" t="s">
        <v>5</v>
      </c>
      <c r="T257" s="58"/>
      <c r="U257" s="1627"/>
      <c r="V257" s="1628"/>
    </row>
    <row r="258" spans="1:22" ht="15">
      <c r="A258" s="243" t="s">
        <v>37</v>
      </c>
      <c r="B258" s="1655" t="s">
        <v>981</v>
      </c>
      <c r="C258" s="1657" t="s">
        <v>982</v>
      </c>
      <c r="D258" s="1833" t="s">
        <v>976</v>
      </c>
      <c r="E258" s="1832"/>
      <c r="F258" s="1624"/>
      <c r="G258" s="60"/>
      <c r="H258" s="1624" t="s">
        <v>5</v>
      </c>
      <c r="I258" s="60" t="s">
        <v>5</v>
      </c>
      <c r="J258" s="1625"/>
      <c r="K258" s="1625" t="s">
        <v>5</v>
      </c>
      <c r="L258" s="1624" t="s">
        <v>5</v>
      </c>
      <c r="M258" s="244"/>
      <c r="N258" s="244"/>
      <c r="O258" s="1626"/>
      <c r="P258" s="1624"/>
      <c r="Q258" s="244"/>
      <c r="R258" s="244"/>
      <c r="S258" s="1626"/>
      <c r="T258" s="58"/>
      <c r="U258" s="1627"/>
      <c r="V258" s="1628"/>
    </row>
    <row r="259" spans="1:22" ht="12.75">
      <c r="A259" s="243" t="s">
        <v>37</v>
      </c>
      <c r="B259" s="1655" t="s">
        <v>981</v>
      </c>
      <c r="C259" s="1656" t="s">
        <v>822</v>
      </c>
      <c r="D259" s="1833" t="s">
        <v>976</v>
      </c>
      <c r="E259" s="1832"/>
      <c r="F259" s="1624"/>
      <c r="G259" s="60"/>
      <c r="H259" s="1624" t="s">
        <v>5</v>
      </c>
      <c r="I259" s="60" t="s">
        <v>5</v>
      </c>
      <c r="J259" s="1625"/>
      <c r="K259" s="1625" t="s">
        <v>5</v>
      </c>
      <c r="L259" s="1624" t="s">
        <v>5</v>
      </c>
      <c r="M259" s="244"/>
      <c r="N259" s="244"/>
      <c r="O259" s="1626"/>
      <c r="P259" s="1624"/>
      <c r="Q259" s="244"/>
      <c r="R259" s="244"/>
      <c r="S259" s="1626"/>
      <c r="T259" s="58"/>
      <c r="U259" s="1627"/>
      <c r="V259" s="1628"/>
    </row>
    <row r="260" spans="1:22" ht="12.75">
      <c r="A260" s="243" t="s">
        <v>37</v>
      </c>
      <c r="B260" s="1655" t="s">
        <v>981</v>
      </c>
      <c r="C260" s="1656" t="s">
        <v>755</v>
      </c>
      <c r="D260" s="1833" t="s">
        <v>976</v>
      </c>
      <c r="E260" s="1832"/>
      <c r="F260" s="1624"/>
      <c r="G260" s="60"/>
      <c r="H260" s="1624" t="s">
        <v>5</v>
      </c>
      <c r="I260" s="60" t="s">
        <v>5</v>
      </c>
      <c r="J260" s="1625"/>
      <c r="K260" s="1625" t="s">
        <v>5</v>
      </c>
      <c r="L260" s="1624" t="s">
        <v>5</v>
      </c>
      <c r="M260" s="244"/>
      <c r="N260" s="244"/>
      <c r="O260" s="1626"/>
      <c r="P260" s="1624"/>
      <c r="Q260" s="244"/>
      <c r="R260" s="244"/>
      <c r="S260" s="1626"/>
      <c r="T260" s="58"/>
      <c r="U260" s="1627"/>
      <c r="V260" s="1628"/>
    </row>
    <row r="261" spans="1:22" ht="15">
      <c r="A261" s="243" t="s">
        <v>37</v>
      </c>
      <c r="B261" s="1655" t="s">
        <v>981</v>
      </c>
      <c r="C261" s="1657" t="s">
        <v>756</v>
      </c>
      <c r="D261" s="1833" t="s">
        <v>976</v>
      </c>
      <c r="E261" s="1832"/>
      <c r="F261" s="1624"/>
      <c r="G261" s="60"/>
      <c r="H261" s="1624" t="s">
        <v>5</v>
      </c>
      <c r="I261" s="60" t="s">
        <v>5</v>
      </c>
      <c r="J261" s="1625"/>
      <c r="K261" s="1625" t="s">
        <v>5</v>
      </c>
      <c r="L261" s="1624" t="s">
        <v>5</v>
      </c>
      <c r="M261" s="244"/>
      <c r="N261" s="244"/>
      <c r="O261" s="1626"/>
      <c r="P261" s="1624"/>
      <c r="Q261" s="244"/>
      <c r="R261" s="244"/>
      <c r="S261" s="1626"/>
      <c r="T261" s="58"/>
      <c r="U261" s="1627"/>
      <c r="V261" s="1628"/>
    </row>
    <row r="262" spans="1:22" ht="12.75">
      <c r="A262" s="243" t="s">
        <v>37</v>
      </c>
      <c r="B262" s="1655" t="s">
        <v>981</v>
      </c>
      <c r="C262" s="1656" t="s">
        <v>843</v>
      </c>
      <c r="D262" s="1833" t="s">
        <v>976</v>
      </c>
      <c r="E262" s="1832"/>
      <c r="F262" s="1624"/>
      <c r="G262" s="60"/>
      <c r="H262" s="1624" t="s">
        <v>5</v>
      </c>
      <c r="I262" s="60" t="s">
        <v>5</v>
      </c>
      <c r="J262" s="1625"/>
      <c r="K262" s="1625"/>
      <c r="L262" s="1624"/>
      <c r="M262" s="244"/>
      <c r="N262" s="244"/>
      <c r="O262" s="1626"/>
      <c r="P262" s="1624"/>
      <c r="Q262" s="244"/>
      <c r="R262" s="244"/>
      <c r="S262" s="1626"/>
      <c r="T262" s="58"/>
      <c r="U262" s="1627"/>
      <c r="V262" s="1628"/>
    </row>
    <row r="263" spans="1:22" ht="12.75">
      <c r="A263" s="243" t="s">
        <v>37</v>
      </c>
      <c r="B263" s="1655" t="s">
        <v>981</v>
      </c>
      <c r="C263" s="1656" t="s">
        <v>834</v>
      </c>
      <c r="D263" s="1833" t="s">
        <v>976</v>
      </c>
      <c r="E263" s="1832"/>
      <c r="F263" s="1624"/>
      <c r="G263" s="60"/>
      <c r="H263" s="1624" t="s">
        <v>5</v>
      </c>
      <c r="I263" s="60" t="s">
        <v>5</v>
      </c>
      <c r="J263" s="1625"/>
      <c r="K263" s="1625"/>
      <c r="L263" s="1624"/>
      <c r="M263" s="244"/>
      <c r="N263" s="244"/>
      <c r="O263" s="1626"/>
      <c r="P263" s="1624"/>
      <c r="Q263" s="244"/>
      <c r="R263" s="244"/>
      <c r="S263" s="1626"/>
      <c r="T263" s="58"/>
      <c r="U263" s="1627"/>
      <c r="V263" s="1628"/>
    </row>
    <row r="264" spans="1:22" ht="12.75">
      <c r="A264" s="243" t="s">
        <v>37</v>
      </c>
      <c r="B264" s="1655" t="s">
        <v>981</v>
      </c>
      <c r="C264" s="1656" t="s">
        <v>830</v>
      </c>
      <c r="D264" s="1833" t="s">
        <v>976</v>
      </c>
      <c r="E264" s="1832"/>
      <c r="F264" s="1624"/>
      <c r="G264" s="60"/>
      <c r="H264" s="1624" t="s">
        <v>5</v>
      </c>
      <c r="I264" s="60" t="s">
        <v>5</v>
      </c>
      <c r="J264" s="1625"/>
      <c r="K264" s="1625" t="s">
        <v>5</v>
      </c>
      <c r="L264" s="1624" t="s">
        <v>5</v>
      </c>
      <c r="M264" s="244"/>
      <c r="N264" s="244"/>
      <c r="O264" s="1626"/>
      <c r="P264" s="1624"/>
      <c r="Q264" s="244"/>
      <c r="R264" s="244"/>
      <c r="S264" s="1626"/>
      <c r="T264" s="58"/>
      <c r="U264" s="1627"/>
      <c r="V264" s="1628"/>
    </row>
    <row r="265" spans="1:22" ht="15">
      <c r="A265" s="243" t="s">
        <v>37</v>
      </c>
      <c r="B265" s="1655" t="s">
        <v>981</v>
      </c>
      <c r="C265" s="1657" t="s">
        <v>798</v>
      </c>
      <c r="D265" s="1833" t="s">
        <v>976</v>
      </c>
      <c r="E265" s="1832"/>
      <c r="F265" s="1624"/>
      <c r="G265" s="60"/>
      <c r="H265" s="1624" t="s">
        <v>5</v>
      </c>
      <c r="I265" s="60" t="s">
        <v>5</v>
      </c>
      <c r="J265" s="1625"/>
      <c r="K265" s="1625" t="s">
        <v>5</v>
      </c>
      <c r="L265" s="1624" t="s">
        <v>5</v>
      </c>
      <c r="M265" s="244"/>
      <c r="N265" s="244"/>
      <c r="O265" s="1626"/>
      <c r="P265" s="1624"/>
      <c r="Q265" s="244"/>
      <c r="R265" s="244"/>
      <c r="S265" s="1626"/>
      <c r="T265" s="58"/>
      <c r="U265" s="1627"/>
      <c r="V265" s="1628"/>
    </row>
    <row r="266" spans="1:22" ht="15">
      <c r="A266" s="243" t="s">
        <v>37</v>
      </c>
      <c r="B266" s="1655" t="s">
        <v>981</v>
      </c>
      <c r="C266" s="1657" t="s">
        <v>764</v>
      </c>
      <c r="D266" s="1833" t="s">
        <v>976</v>
      </c>
      <c r="E266" s="1832"/>
      <c r="F266" s="1624"/>
      <c r="G266" s="60"/>
      <c r="H266" s="1624" t="s">
        <v>5</v>
      </c>
      <c r="I266" s="60" t="s">
        <v>5</v>
      </c>
      <c r="J266" s="1625"/>
      <c r="K266" s="1625" t="s">
        <v>5</v>
      </c>
      <c r="L266" s="1624" t="s">
        <v>5</v>
      </c>
      <c r="M266" s="244"/>
      <c r="N266" s="244"/>
      <c r="O266" s="1626"/>
      <c r="P266" s="1624"/>
      <c r="Q266" s="244"/>
      <c r="R266" s="244"/>
      <c r="S266" s="1626"/>
      <c r="T266" s="58"/>
      <c r="U266" s="1627"/>
      <c r="V266" s="1628"/>
    </row>
    <row r="267" spans="1:22" ht="12.75">
      <c r="A267" s="243" t="s">
        <v>37</v>
      </c>
      <c r="B267" s="1655" t="s">
        <v>981</v>
      </c>
      <c r="C267" s="1656" t="s">
        <v>980</v>
      </c>
      <c r="D267" s="1833" t="s">
        <v>976</v>
      </c>
      <c r="E267" s="1832"/>
      <c r="F267" s="1624"/>
      <c r="G267" s="60"/>
      <c r="H267" s="1624" t="s">
        <v>5</v>
      </c>
      <c r="I267" s="60" t="s">
        <v>5</v>
      </c>
      <c r="J267" s="1625"/>
      <c r="K267" s="1625" t="s">
        <v>5</v>
      </c>
      <c r="L267" s="1624" t="s">
        <v>5</v>
      </c>
      <c r="M267" s="244" t="s">
        <v>5</v>
      </c>
      <c r="N267" s="244"/>
      <c r="O267" s="1626"/>
      <c r="P267" s="1624" t="s">
        <v>5</v>
      </c>
      <c r="Q267" s="244" t="s">
        <v>5</v>
      </c>
      <c r="R267" s="244"/>
      <c r="S267" s="1626" t="s">
        <v>5</v>
      </c>
      <c r="T267" s="58"/>
      <c r="U267" s="1627"/>
      <c r="V267" s="1628"/>
    </row>
    <row r="268" spans="1:22" ht="12.75">
      <c r="A268" s="243" t="s">
        <v>37</v>
      </c>
      <c r="B268" s="1655" t="s">
        <v>981</v>
      </c>
      <c r="C268" s="1656" t="s">
        <v>868</v>
      </c>
      <c r="D268" s="1833" t="s">
        <v>976</v>
      </c>
      <c r="E268" s="1832"/>
      <c r="F268" s="1624"/>
      <c r="G268" s="60"/>
      <c r="H268" s="1624" t="s">
        <v>5</v>
      </c>
      <c r="I268" s="60" t="s">
        <v>5</v>
      </c>
      <c r="J268" s="1625"/>
      <c r="K268" s="1625" t="s">
        <v>5</v>
      </c>
      <c r="L268" s="1624" t="s">
        <v>5</v>
      </c>
      <c r="M268" s="244"/>
      <c r="N268" s="244"/>
      <c r="O268" s="1626"/>
      <c r="P268" s="1624"/>
      <c r="Q268" s="244"/>
      <c r="R268" s="244"/>
      <c r="S268" s="1626"/>
      <c r="T268" s="58"/>
      <c r="U268" s="1627"/>
      <c r="V268" s="1628"/>
    </row>
    <row r="269" spans="1:22" ht="15">
      <c r="A269" s="243" t="s">
        <v>37</v>
      </c>
      <c r="B269" s="1655" t="s">
        <v>981</v>
      </c>
      <c r="C269" s="1657" t="s">
        <v>800</v>
      </c>
      <c r="D269" s="1833" t="s">
        <v>976</v>
      </c>
      <c r="E269" s="1832"/>
      <c r="F269" s="1624"/>
      <c r="G269" s="60"/>
      <c r="H269" s="1624" t="s">
        <v>5</v>
      </c>
      <c r="I269" s="60" t="s">
        <v>5</v>
      </c>
      <c r="J269" s="1625"/>
      <c r="K269" s="1625" t="s">
        <v>5</v>
      </c>
      <c r="L269" s="1624" t="s">
        <v>5</v>
      </c>
      <c r="M269" s="244"/>
      <c r="N269" s="244"/>
      <c r="O269" s="1626"/>
      <c r="P269" s="1624"/>
      <c r="Q269" s="244"/>
      <c r="R269" s="244"/>
      <c r="S269" s="1626"/>
      <c r="T269" s="58"/>
      <c r="U269" s="1627"/>
      <c r="V269" s="1628"/>
    </row>
    <row r="270" spans="1:22" ht="15">
      <c r="A270" s="243" t="s">
        <v>37</v>
      </c>
      <c r="B270" s="1655" t="s">
        <v>981</v>
      </c>
      <c r="C270" s="1657" t="s">
        <v>801</v>
      </c>
      <c r="D270" s="1833" t="s">
        <v>976</v>
      </c>
      <c r="E270" s="1832"/>
      <c r="F270" s="1624"/>
      <c r="G270" s="60"/>
      <c r="H270" s="1624" t="s">
        <v>5</v>
      </c>
      <c r="I270" s="60" t="s">
        <v>5</v>
      </c>
      <c r="J270" s="1625"/>
      <c r="K270" s="1625" t="s">
        <v>5</v>
      </c>
      <c r="L270" s="1624" t="s">
        <v>5</v>
      </c>
      <c r="M270" s="244"/>
      <c r="N270" s="244"/>
      <c r="O270" s="1626"/>
      <c r="P270" s="1624"/>
      <c r="Q270" s="244"/>
      <c r="R270" s="244"/>
      <c r="S270" s="1626"/>
      <c r="T270" s="58"/>
      <c r="U270" s="1627"/>
      <c r="V270" s="1628"/>
    </row>
    <row r="271" spans="1:22" ht="15">
      <c r="A271" s="243" t="s">
        <v>37</v>
      </c>
      <c r="B271" s="1655" t="s">
        <v>981</v>
      </c>
      <c r="C271" s="1657" t="s">
        <v>983</v>
      </c>
      <c r="D271" s="1833" t="s">
        <v>976</v>
      </c>
      <c r="E271" s="1832"/>
      <c r="F271" s="1624"/>
      <c r="G271" s="60"/>
      <c r="H271" s="1624" t="s">
        <v>5</v>
      </c>
      <c r="I271" s="60" t="s">
        <v>5</v>
      </c>
      <c r="J271" s="1625"/>
      <c r="K271" s="1625" t="s">
        <v>5</v>
      </c>
      <c r="L271" s="1624" t="s">
        <v>5</v>
      </c>
      <c r="M271" s="244"/>
      <c r="N271" s="244"/>
      <c r="O271" s="1626"/>
      <c r="P271" s="1624"/>
      <c r="Q271" s="244"/>
      <c r="R271" s="244"/>
      <c r="S271" s="1626"/>
      <c r="T271" s="58"/>
      <c r="U271" s="1627"/>
      <c r="V271" s="1628"/>
    </row>
    <row r="272" spans="1:22" ht="15">
      <c r="A272" s="243" t="s">
        <v>37</v>
      </c>
      <c r="B272" s="1655" t="s">
        <v>981</v>
      </c>
      <c r="C272" s="1657" t="s">
        <v>831</v>
      </c>
      <c r="D272" s="1833" t="s">
        <v>976</v>
      </c>
      <c r="E272" s="1832"/>
      <c r="F272" s="1624"/>
      <c r="G272" s="60"/>
      <c r="H272" s="1624" t="s">
        <v>5</v>
      </c>
      <c r="I272" s="60" t="s">
        <v>5</v>
      </c>
      <c r="J272" s="1625"/>
      <c r="K272" s="1625" t="s">
        <v>5</v>
      </c>
      <c r="L272" s="1624" t="s">
        <v>5</v>
      </c>
      <c r="M272" s="244"/>
      <c r="N272" s="244"/>
      <c r="O272" s="1626"/>
      <c r="P272" s="1624"/>
      <c r="Q272" s="244"/>
      <c r="R272" s="244"/>
      <c r="S272" s="1626"/>
      <c r="T272" s="58"/>
      <c r="U272" s="1627"/>
      <c r="V272" s="1628"/>
    </row>
    <row r="273" spans="1:22" ht="15">
      <c r="A273" s="243" t="s">
        <v>37</v>
      </c>
      <c r="B273" s="1655" t="s">
        <v>981</v>
      </c>
      <c r="C273" s="1657" t="s">
        <v>806</v>
      </c>
      <c r="D273" s="1833" t="s">
        <v>976</v>
      </c>
      <c r="E273" s="1832"/>
      <c r="F273" s="1624"/>
      <c r="G273" s="60"/>
      <c r="H273" s="1624" t="s">
        <v>5</v>
      </c>
      <c r="I273" s="60" t="s">
        <v>5</v>
      </c>
      <c r="J273" s="1625"/>
      <c r="K273" s="1625" t="s">
        <v>5</v>
      </c>
      <c r="L273" s="1624" t="s">
        <v>5</v>
      </c>
      <c r="M273" s="244"/>
      <c r="N273" s="244"/>
      <c r="O273" s="1626"/>
      <c r="P273" s="1624"/>
      <c r="Q273" s="244"/>
      <c r="R273" s="244"/>
      <c r="S273" s="1626"/>
      <c r="T273" s="58"/>
      <c r="U273" s="1627"/>
      <c r="V273" s="1628"/>
    </row>
    <row r="274" spans="1:22" ht="12.75">
      <c r="A274" s="243" t="s">
        <v>37</v>
      </c>
      <c r="B274" s="1655" t="s">
        <v>981</v>
      </c>
      <c r="C274" s="1656" t="s">
        <v>605</v>
      </c>
      <c r="D274" s="1833" t="s">
        <v>976</v>
      </c>
      <c r="E274" s="1832"/>
      <c r="F274" s="1624"/>
      <c r="G274" s="60"/>
      <c r="H274" s="1624" t="s">
        <v>5</v>
      </c>
      <c r="I274" s="60" t="s">
        <v>5</v>
      </c>
      <c r="J274" s="1625"/>
      <c r="K274" s="1625" t="s">
        <v>5</v>
      </c>
      <c r="L274" s="1624" t="s">
        <v>5</v>
      </c>
      <c r="M274" s="244" t="s">
        <v>5</v>
      </c>
      <c r="N274" s="244"/>
      <c r="O274" s="1626"/>
      <c r="P274" s="1624" t="s">
        <v>5</v>
      </c>
      <c r="Q274" s="244"/>
      <c r="R274" s="244"/>
      <c r="S274" s="1626"/>
      <c r="T274" s="58"/>
      <c r="U274" s="1627"/>
      <c r="V274" s="1628"/>
    </row>
    <row r="275" spans="1:22" ht="12.75">
      <c r="A275" s="243" t="s">
        <v>37</v>
      </c>
      <c r="B275" s="1655" t="s">
        <v>981</v>
      </c>
      <c r="C275" s="1656" t="s">
        <v>607</v>
      </c>
      <c r="D275" s="1833" t="s">
        <v>976</v>
      </c>
      <c r="E275" s="1832"/>
      <c r="F275" s="1624"/>
      <c r="G275" s="60"/>
      <c r="H275" s="1624" t="s">
        <v>5</v>
      </c>
      <c r="I275" s="60" t="s">
        <v>5</v>
      </c>
      <c r="J275" s="1625"/>
      <c r="K275" s="1625" t="s">
        <v>5</v>
      </c>
      <c r="L275" s="1624" t="s">
        <v>5</v>
      </c>
      <c r="M275" s="244" t="s">
        <v>5</v>
      </c>
      <c r="N275" s="244"/>
      <c r="O275" s="1626"/>
      <c r="P275" s="1624" t="s">
        <v>5</v>
      </c>
      <c r="Q275" s="244"/>
      <c r="R275" s="244"/>
      <c r="S275" s="1626"/>
      <c r="T275" s="58"/>
      <c r="U275" s="1627"/>
      <c r="V275" s="1628"/>
    </row>
    <row r="276" spans="1:22" ht="12.75">
      <c r="A276" s="243" t="s">
        <v>37</v>
      </c>
      <c r="B276" s="1655" t="s">
        <v>981</v>
      </c>
      <c r="C276" s="1656" t="s">
        <v>984</v>
      </c>
      <c r="D276" s="1833" t="s">
        <v>976</v>
      </c>
      <c r="E276" s="1832"/>
      <c r="F276" s="1624"/>
      <c r="G276" s="60"/>
      <c r="H276" s="1624" t="s">
        <v>5</v>
      </c>
      <c r="I276" s="60" t="s">
        <v>5</v>
      </c>
      <c r="J276" s="1625"/>
      <c r="K276" s="1625"/>
      <c r="L276" s="1624"/>
      <c r="M276" s="244"/>
      <c r="N276" s="244"/>
      <c r="O276" s="1626"/>
      <c r="P276" s="1624"/>
      <c r="Q276" s="244"/>
      <c r="R276" s="244"/>
      <c r="S276" s="1626"/>
      <c r="T276" s="58"/>
      <c r="U276" s="1627"/>
      <c r="V276" s="1628"/>
    </row>
    <row r="277" spans="1:22" ht="12.75">
      <c r="A277" s="243" t="s">
        <v>37</v>
      </c>
      <c r="B277" s="1655" t="s">
        <v>981</v>
      </c>
      <c r="C277" s="1656" t="s">
        <v>82</v>
      </c>
      <c r="D277" s="1833" t="s">
        <v>976</v>
      </c>
      <c r="E277" s="1832"/>
      <c r="F277" s="1624"/>
      <c r="G277" s="60"/>
      <c r="H277" s="1624" t="s">
        <v>5</v>
      </c>
      <c r="I277" s="60" t="s">
        <v>5</v>
      </c>
      <c r="J277" s="1625"/>
      <c r="K277" s="1625" t="s">
        <v>5</v>
      </c>
      <c r="L277" s="1624" t="s">
        <v>5</v>
      </c>
      <c r="M277" s="244" t="s">
        <v>5</v>
      </c>
      <c r="N277" s="244"/>
      <c r="O277" s="1626"/>
      <c r="P277" s="1624" t="s">
        <v>5</v>
      </c>
      <c r="Q277" s="244" t="s">
        <v>5</v>
      </c>
      <c r="R277" s="244"/>
      <c r="S277" s="1626" t="s">
        <v>5</v>
      </c>
      <c r="T277" s="58"/>
      <c r="U277" s="1627"/>
      <c r="V277" s="1628"/>
    </row>
    <row r="278" spans="1:22" ht="12.75">
      <c r="A278" s="243" t="s">
        <v>37</v>
      </c>
      <c r="B278" s="1655" t="s">
        <v>981</v>
      </c>
      <c r="C278" s="1656" t="s">
        <v>419</v>
      </c>
      <c r="D278" s="1833" t="s">
        <v>976</v>
      </c>
      <c r="E278" s="1832"/>
      <c r="F278" s="1624"/>
      <c r="G278" s="60"/>
      <c r="H278" s="1624" t="s">
        <v>5</v>
      </c>
      <c r="I278" s="60" t="s">
        <v>5</v>
      </c>
      <c r="J278" s="1625"/>
      <c r="K278" s="1625" t="s">
        <v>5</v>
      </c>
      <c r="L278" s="1624" t="s">
        <v>5</v>
      </c>
      <c r="M278" s="244"/>
      <c r="N278" s="244"/>
      <c r="O278" s="1626"/>
      <c r="P278" s="1624"/>
      <c r="Q278" s="244"/>
      <c r="R278" s="244"/>
      <c r="S278" s="1626"/>
      <c r="T278" s="58"/>
      <c r="U278" s="1627"/>
      <c r="V278" s="1628"/>
    </row>
    <row r="279" spans="1:22" ht="12.75">
      <c r="A279" s="243" t="s">
        <v>37</v>
      </c>
      <c r="B279" s="1655" t="s">
        <v>981</v>
      </c>
      <c r="C279" s="1656" t="s">
        <v>767</v>
      </c>
      <c r="D279" s="1833" t="s">
        <v>976</v>
      </c>
      <c r="E279" s="1832"/>
      <c r="F279" s="1624"/>
      <c r="G279" s="60"/>
      <c r="H279" s="1624" t="s">
        <v>5</v>
      </c>
      <c r="I279" s="60" t="s">
        <v>5</v>
      </c>
      <c r="J279" s="1625"/>
      <c r="K279" s="1625" t="s">
        <v>5</v>
      </c>
      <c r="L279" s="1624" t="s">
        <v>5</v>
      </c>
      <c r="M279" s="244" t="s">
        <v>5</v>
      </c>
      <c r="N279" s="244"/>
      <c r="O279" s="1626"/>
      <c r="P279" s="1624" t="s">
        <v>5</v>
      </c>
      <c r="Q279" s="244" t="s">
        <v>5</v>
      </c>
      <c r="R279" s="244"/>
      <c r="S279" s="1626" t="s">
        <v>5</v>
      </c>
      <c r="T279" s="58"/>
      <c r="U279" s="1627"/>
      <c r="V279" s="1628"/>
    </row>
    <row r="280" spans="1:22" ht="12.75">
      <c r="A280" s="243" t="s">
        <v>37</v>
      </c>
      <c r="B280" s="1655" t="s">
        <v>981</v>
      </c>
      <c r="C280" s="1656" t="s">
        <v>768</v>
      </c>
      <c r="D280" s="1833" t="s">
        <v>976</v>
      </c>
      <c r="E280" s="1832"/>
      <c r="F280" s="1624"/>
      <c r="G280" s="60"/>
      <c r="H280" s="1624" t="s">
        <v>5</v>
      </c>
      <c r="I280" s="60" t="s">
        <v>5</v>
      </c>
      <c r="J280" s="1625"/>
      <c r="K280" s="1625" t="s">
        <v>5</v>
      </c>
      <c r="L280" s="1624" t="s">
        <v>5</v>
      </c>
      <c r="M280" s="244" t="s">
        <v>5</v>
      </c>
      <c r="N280" s="244"/>
      <c r="O280" s="1626"/>
      <c r="P280" s="1624" t="s">
        <v>5</v>
      </c>
      <c r="Q280" s="244" t="s">
        <v>5</v>
      </c>
      <c r="R280" s="244"/>
      <c r="S280" s="1626" t="s">
        <v>5</v>
      </c>
      <c r="T280" s="58"/>
      <c r="U280" s="1627"/>
      <c r="V280" s="1628"/>
    </row>
    <row r="281" spans="1:22" ht="12.75">
      <c r="A281" s="243" t="s">
        <v>37</v>
      </c>
      <c r="B281" s="1655" t="s">
        <v>981</v>
      </c>
      <c r="C281" s="1656" t="s">
        <v>79</v>
      </c>
      <c r="D281" s="1833" t="s">
        <v>976</v>
      </c>
      <c r="E281" s="1832"/>
      <c r="F281" s="1624"/>
      <c r="G281" s="60"/>
      <c r="H281" s="1624" t="s">
        <v>5</v>
      </c>
      <c r="I281" s="60" t="s">
        <v>5</v>
      </c>
      <c r="J281" s="1625"/>
      <c r="K281" s="1625" t="s">
        <v>5</v>
      </c>
      <c r="L281" s="1624" t="s">
        <v>5</v>
      </c>
      <c r="M281" s="244" t="s">
        <v>5</v>
      </c>
      <c r="N281" s="244"/>
      <c r="O281" s="1626"/>
      <c r="P281" s="1624" t="s">
        <v>5</v>
      </c>
      <c r="Q281" s="244" t="s">
        <v>5</v>
      </c>
      <c r="R281" s="244"/>
      <c r="S281" s="1626" t="s">
        <v>5</v>
      </c>
      <c r="T281" s="58"/>
      <c r="U281" s="1627"/>
      <c r="V281" s="1628"/>
    </row>
    <row r="282" spans="1:22" ht="15">
      <c r="A282" s="243" t="s">
        <v>37</v>
      </c>
      <c r="B282" s="1655" t="s">
        <v>981</v>
      </c>
      <c r="C282" s="1657" t="s">
        <v>643</v>
      </c>
      <c r="D282" s="1833" t="s">
        <v>976</v>
      </c>
      <c r="E282" s="1832"/>
      <c r="F282" s="1624"/>
      <c r="G282" s="60"/>
      <c r="H282" s="1624" t="s">
        <v>5</v>
      </c>
      <c r="I282" s="60" t="s">
        <v>5</v>
      </c>
      <c r="J282" s="1625"/>
      <c r="K282" s="1625" t="s">
        <v>5</v>
      </c>
      <c r="L282" s="1624" t="s">
        <v>5</v>
      </c>
      <c r="M282" s="244"/>
      <c r="N282" s="244"/>
      <c r="O282" s="1626"/>
      <c r="P282" s="1624"/>
      <c r="Q282" s="244"/>
      <c r="R282" s="244"/>
      <c r="S282" s="1626"/>
      <c r="T282" s="58"/>
      <c r="U282" s="1627"/>
      <c r="V282" s="1628"/>
    </row>
    <row r="283" spans="1:22" ht="12.75">
      <c r="A283" s="243" t="s">
        <v>37</v>
      </c>
      <c r="B283" s="1655" t="s">
        <v>981</v>
      </c>
      <c r="C283" s="1656" t="s">
        <v>769</v>
      </c>
      <c r="D283" s="1833" t="s">
        <v>976</v>
      </c>
      <c r="E283" s="1832"/>
      <c r="F283" s="1624"/>
      <c r="G283" s="60"/>
      <c r="H283" s="1624" t="s">
        <v>5</v>
      </c>
      <c r="I283" s="60" t="s">
        <v>5</v>
      </c>
      <c r="J283" s="1625"/>
      <c r="K283" s="1625" t="s">
        <v>5</v>
      </c>
      <c r="L283" s="1624" t="s">
        <v>5</v>
      </c>
      <c r="M283" s="244"/>
      <c r="N283" s="244"/>
      <c r="O283" s="1626"/>
      <c r="P283" s="1624"/>
      <c r="Q283" s="244"/>
      <c r="R283" s="244"/>
      <c r="S283" s="1626"/>
      <c r="T283" s="58"/>
      <c r="U283" s="1627"/>
      <c r="V283" s="1628"/>
    </row>
    <row r="284" spans="1:22" ht="12.75">
      <c r="A284" s="243" t="s">
        <v>37</v>
      </c>
      <c r="B284" s="1655" t="s">
        <v>981</v>
      </c>
      <c r="C284" s="1656" t="s">
        <v>807</v>
      </c>
      <c r="D284" s="1833" t="s">
        <v>976</v>
      </c>
      <c r="E284" s="1832"/>
      <c r="F284" s="1624"/>
      <c r="G284" s="60"/>
      <c r="H284" s="1624" t="s">
        <v>5</v>
      </c>
      <c r="I284" s="60" t="s">
        <v>5</v>
      </c>
      <c r="J284" s="1625"/>
      <c r="K284" s="1625" t="s">
        <v>5</v>
      </c>
      <c r="L284" s="1624" t="s">
        <v>5</v>
      </c>
      <c r="M284" s="244"/>
      <c r="N284" s="244"/>
      <c r="O284" s="1626"/>
      <c r="P284" s="1624"/>
      <c r="Q284" s="244"/>
      <c r="R284" s="244"/>
      <c r="S284" s="1626"/>
      <c r="T284" s="58"/>
      <c r="U284" s="1627"/>
      <c r="V284" s="1628"/>
    </row>
    <row r="285" spans="1:22" ht="12.75">
      <c r="A285" s="243" t="s">
        <v>37</v>
      </c>
      <c r="B285" s="1655" t="s">
        <v>981</v>
      </c>
      <c r="C285" s="1656" t="s">
        <v>770</v>
      </c>
      <c r="D285" s="1833" t="s">
        <v>976</v>
      </c>
      <c r="E285" s="1832"/>
      <c r="F285" s="1624"/>
      <c r="G285" s="60"/>
      <c r="H285" s="1624" t="s">
        <v>5</v>
      </c>
      <c r="I285" s="60" t="s">
        <v>5</v>
      </c>
      <c r="J285" s="1625"/>
      <c r="K285" s="1625" t="s">
        <v>5</v>
      </c>
      <c r="L285" s="1624" t="s">
        <v>5</v>
      </c>
      <c r="M285" s="244"/>
      <c r="N285" s="244"/>
      <c r="O285" s="1626"/>
      <c r="P285" s="1624"/>
      <c r="Q285" s="244"/>
      <c r="R285" s="244"/>
      <c r="S285" s="1626"/>
      <c r="T285" s="58"/>
      <c r="U285" s="1627"/>
      <c r="V285" s="1628"/>
    </row>
    <row r="286" spans="1:22" ht="12.75">
      <c r="A286" s="243" t="s">
        <v>37</v>
      </c>
      <c r="B286" s="1655" t="s">
        <v>981</v>
      </c>
      <c r="C286" s="1656" t="s">
        <v>810</v>
      </c>
      <c r="D286" s="1833" t="s">
        <v>976</v>
      </c>
      <c r="E286" s="1832"/>
      <c r="F286" s="1624"/>
      <c r="G286" s="60"/>
      <c r="H286" s="1624" t="s">
        <v>5</v>
      </c>
      <c r="I286" s="60" t="s">
        <v>5</v>
      </c>
      <c r="J286" s="1625"/>
      <c r="K286" s="1625" t="s">
        <v>5</v>
      </c>
      <c r="L286" s="1624" t="s">
        <v>5</v>
      </c>
      <c r="M286" s="244" t="s">
        <v>5</v>
      </c>
      <c r="N286" s="244"/>
      <c r="O286" s="1626"/>
      <c r="P286" s="1624" t="s">
        <v>5</v>
      </c>
      <c r="Q286" s="244" t="s">
        <v>5</v>
      </c>
      <c r="R286" s="244"/>
      <c r="S286" s="1626" t="s">
        <v>5</v>
      </c>
      <c r="T286" s="58"/>
      <c r="U286" s="1627"/>
      <c r="V286" s="1628"/>
    </row>
    <row r="287" spans="1:22" ht="12.75">
      <c r="A287" s="243" t="s">
        <v>37</v>
      </c>
      <c r="B287" s="1655" t="s">
        <v>981</v>
      </c>
      <c r="C287" s="1656" t="s">
        <v>932</v>
      </c>
      <c r="D287" s="1833" t="s">
        <v>976</v>
      </c>
      <c r="E287" s="1832"/>
      <c r="F287" s="1624"/>
      <c r="G287" s="60"/>
      <c r="H287" s="1624" t="s">
        <v>5</v>
      </c>
      <c r="I287" s="60" t="s">
        <v>5</v>
      </c>
      <c r="J287" s="1625"/>
      <c r="K287" s="1625"/>
      <c r="L287" s="1624"/>
      <c r="M287" s="244"/>
      <c r="N287" s="244"/>
      <c r="O287" s="1626"/>
      <c r="P287" s="1624"/>
      <c r="Q287" s="244"/>
      <c r="R287" s="244"/>
      <c r="S287" s="1626"/>
      <c r="T287" s="58"/>
      <c r="U287" s="1627"/>
      <c r="V287" s="1628"/>
    </row>
    <row r="288" spans="1:22" ht="12.75">
      <c r="A288" s="243" t="s">
        <v>37</v>
      </c>
      <c r="B288" s="1655" t="s">
        <v>981</v>
      </c>
      <c r="C288" s="1656" t="s">
        <v>648</v>
      </c>
      <c r="D288" s="1833" t="s">
        <v>976</v>
      </c>
      <c r="E288" s="1832"/>
      <c r="F288" s="1624"/>
      <c r="G288" s="60"/>
      <c r="H288" s="1624" t="s">
        <v>5</v>
      </c>
      <c r="I288" s="60" t="s">
        <v>5</v>
      </c>
      <c r="J288" s="1625"/>
      <c r="K288" s="1625" t="s">
        <v>5</v>
      </c>
      <c r="L288" s="1624" t="s">
        <v>5</v>
      </c>
      <c r="M288" s="244"/>
      <c r="N288" s="244"/>
      <c r="O288" s="1626"/>
      <c r="P288" s="1624"/>
      <c r="Q288" s="244"/>
      <c r="R288" s="244"/>
      <c r="S288" s="1626"/>
      <c r="T288" s="58"/>
      <c r="U288" s="1627"/>
      <c r="V288" s="1628"/>
    </row>
    <row r="289" spans="1:22" ht="12.75">
      <c r="A289" s="243" t="s">
        <v>37</v>
      </c>
      <c r="B289" s="1655" t="s">
        <v>981</v>
      </c>
      <c r="C289" s="1656" t="s">
        <v>985</v>
      </c>
      <c r="D289" s="1833" t="s">
        <v>976</v>
      </c>
      <c r="E289" s="1832"/>
      <c r="F289" s="1624"/>
      <c r="G289" s="60"/>
      <c r="H289" s="1624" t="s">
        <v>5</v>
      </c>
      <c r="I289" s="60" t="s">
        <v>5</v>
      </c>
      <c r="J289" s="1625"/>
      <c r="K289" s="1625"/>
      <c r="L289" s="1624"/>
      <c r="M289" s="244"/>
      <c r="N289" s="244"/>
      <c r="O289" s="1626"/>
      <c r="P289" s="1624"/>
      <c r="Q289" s="244"/>
      <c r="R289" s="244"/>
      <c r="S289" s="1626"/>
      <c r="T289" s="58"/>
      <c r="U289" s="1627"/>
      <c r="V289" s="1628"/>
    </row>
    <row r="290" spans="1:22" ht="15">
      <c r="A290" s="243" t="s">
        <v>37</v>
      </c>
      <c r="B290" s="1655" t="s">
        <v>981</v>
      </c>
      <c r="C290" s="1657" t="s">
        <v>777</v>
      </c>
      <c r="D290" s="1833" t="s">
        <v>976</v>
      </c>
      <c r="E290" s="1832"/>
      <c r="F290" s="1624"/>
      <c r="G290" s="60"/>
      <c r="H290" s="1624" t="s">
        <v>5</v>
      </c>
      <c r="I290" s="60" t="s">
        <v>5</v>
      </c>
      <c r="J290" s="1625"/>
      <c r="K290" s="1625" t="s">
        <v>5</v>
      </c>
      <c r="L290" s="1624" t="s">
        <v>5</v>
      </c>
      <c r="M290" s="244"/>
      <c r="N290" s="244"/>
      <c r="O290" s="1626"/>
      <c r="P290" s="1624"/>
      <c r="Q290" s="244"/>
      <c r="R290" s="244"/>
      <c r="S290" s="1626"/>
      <c r="T290" s="58"/>
      <c r="U290" s="1627"/>
      <c r="V290" s="1628"/>
    </row>
    <row r="291" spans="1:22" ht="12.75">
      <c r="A291" s="243" t="s">
        <v>37</v>
      </c>
      <c r="B291" s="1655" t="s">
        <v>981</v>
      </c>
      <c r="C291" s="1656" t="s">
        <v>986</v>
      </c>
      <c r="D291" s="1833" t="s">
        <v>976</v>
      </c>
      <c r="E291" s="1832"/>
      <c r="F291" s="1624"/>
      <c r="G291" s="60"/>
      <c r="H291" s="1624" t="s">
        <v>5</v>
      </c>
      <c r="I291" s="60" t="s">
        <v>5</v>
      </c>
      <c r="J291" s="1625"/>
      <c r="K291" s="1625"/>
      <c r="L291" s="1624"/>
      <c r="M291" s="244"/>
      <c r="N291" s="244"/>
      <c r="O291" s="1626"/>
      <c r="P291" s="1624"/>
      <c r="Q291" s="244"/>
      <c r="R291" s="244"/>
      <c r="S291" s="1626"/>
      <c r="T291" s="58"/>
      <c r="U291" s="1627"/>
      <c r="V291" s="1628"/>
    </row>
    <row r="292" spans="1:22" ht="12.75">
      <c r="A292" s="243" t="s">
        <v>37</v>
      </c>
      <c r="B292" s="1655" t="s">
        <v>981</v>
      </c>
      <c r="C292" s="1656" t="s">
        <v>780</v>
      </c>
      <c r="D292" s="1833" t="s">
        <v>976</v>
      </c>
      <c r="E292" s="1832"/>
      <c r="F292" s="1624"/>
      <c r="G292" s="60"/>
      <c r="H292" s="1624" t="s">
        <v>5</v>
      </c>
      <c r="I292" s="60" t="s">
        <v>5</v>
      </c>
      <c r="J292" s="1625"/>
      <c r="K292" s="1625"/>
      <c r="L292" s="1624" t="s">
        <v>5</v>
      </c>
      <c r="M292" s="244"/>
      <c r="N292" s="244"/>
      <c r="O292" s="1626"/>
      <c r="P292" s="1624"/>
      <c r="Q292" s="244" t="s">
        <v>5</v>
      </c>
      <c r="R292" s="244"/>
      <c r="S292" s="1626" t="s">
        <v>5</v>
      </c>
      <c r="T292" s="58"/>
      <c r="U292" s="1627"/>
      <c r="V292" s="1628"/>
    </row>
    <row r="293" spans="1:22" ht="12.75">
      <c r="A293" s="243" t="s">
        <v>37</v>
      </c>
      <c r="B293" s="1655" t="s">
        <v>981</v>
      </c>
      <c r="C293" s="1656" t="s">
        <v>655</v>
      </c>
      <c r="D293" s="1833" t="s">
        <v>976</v>
      </c>
      <c r="E293" s="1832"/>
      <c r="F293" s="1624"/>
      <c r="G293" s="60"/>
      <c r="H293" s="1624" t="s">
        <v>5</v>
      </c>
      <c r="I293" s="60" t="s">
        <v>5</v>
      </c>
      <c r="J293" s="1625"/>
      <c r="K293" s="1625" t="s">
        <v>5</v>
      </c>
      <c r="L293" s="1624" t="s">
        <v>5</v>
      </c>
      <c r="M293" s="244" t="s">
        <v>5</v>
      </c>
      <c r="N293" s="244"/>
      <c r="O293" s="1626"/>
      <c r="P293" s="1624" t="s">
        <v>5</v>
      </c>
      <c r="Q293" s="244" t="s">
        <v>5</v>
      </c>
      <c r="R293" s="244"/>
      <c r="S293" s="1626" t="s">
        <v>5</v>
      </c>
      <c r="T293" s="58"/>
      <c r="U293" s="1627"/>
      <c r="V293" s="1628"/>
    </row>
    <row r="294" spans="1:22" ht="12.75">
      <c r="A294" s="243" t="s">
        <v>37</v>
      </c>
      <c r="B294" s="1655" t="s">
        <v>981</v>
      </c>
      <c r="C294" s="1656" t="s">
        <v>825</v>
      </c>
      <c r="D294" s="1833" t="s">
        <v>976</v>
      </c>
      <c r="E294" s="1832"/>
      <c r="F294" s="1624"/>
      <c r="G294" s="60"/>
      <c r="H294" s="1624" t="s">
        <v>5</v>
      </c>
      <c r="I294" s="60" t="s">
        <v>5</v>
      </c>
      <c r="J294" s="1625"/>
      <c r="K294" s="1625" t="s">
        <v>5</v>
      </c>
      <c r="L294" s="1624" t="s">
        <v>5</v>
      </c>
      <c r="M294" s="244"/>
      <c r="N294" s="244"/>
      <c r="O294" s="1626"/>
      <c r="P294" s="1624"/>
      <c r="Q294" s="244"/>
      <c r="R294" s="244"/>
      <c r="S294" s="1626"/>
      <c r="T294" s="58"/>
      <c r="U294" s="1627"/>
      <c r="V294" s="1628"/>
    </row>
    <row r="295" spans="1:22" ht="15">
      <c r="A295" s="243" t="s">
        <v>37</v>
      </c>
      <c r="B295" s="1655" t="s">
        <v>981</v>
      </c>
      <c r="C295" s="1657" t="s">
        <v>814</v>
      </c>
      <c r="D295" s="1833" t="s">
        <v>976</v>
      </c>
      <c r="E295" s="1832"/>
      <c r="F295" s="1624"/>
      <c r="G295" s="60"/>
      <c r="H295" s="1624" t="s">
        <v>5</v>
      </c>
      <c r="I295" s="60" t="s">
        <v>5</v>
      </c>
      <c r="J295" s="1625"/>
      <c r="K295" s="1625" t="s">
        <v>5</v>
      </c>
      <c r="L295" s="1624" t="s">
        <v>5</v>
      </c>
      <c r="M295" s="244"/>
      <c r="N295" s="244"/>
      <c r="O295" s="1626"/>
      <c r="P295" s="1624"/>
      <c r="Q295" s="244"/>
      <c r="R295" s="244"/>
      <c r="S295" s="1626"/>
      <c r="T295" s="58"/>
      <c r="U295" s="1627"/>
      <c r="V295" s="1628"/>
    </row>
    <row r="296" spans="1:22" ht="15">
      <c r="A296" s="243" t="s">
        <v>37</v>
      </c>
      <c r="B296" s="1655" t="s">
        <v>981</v>
      </c>
      <c r="C296" s="1658" t="s">
        <v>784</v>
      </c>
      <c r="D296" s="1833" t="s">
        <v>976</v>
      </c>
      <c r="E296" s="1832"/>
      <c r="F296" s="1624"/>
      <c r="G296" s="60"/>
      <c r="H296" s="1624" t="s">
        <v>5</v>
      </c>
      <c r="I296" s="60" t="s">
        <v>5</v>
      </c>
      <c r="J296" s="1625"/>
      <c r="K296" s="1625" t="s">
        <v>5</v>
      </c>
      <c r="L296" s="1624" t="s">
        <v>5</v>
      </c>
      <c r="M296" s="244"/>
      <c r="N296" s="244"/>
      <c r="O296" s="1626"/>
      <c r="P296" s="1624"/>
      <c r="Q296" s="244"/>
      <c r="R296" s="244"/>
      <c r="S296" s="1626"/>
      <c r="T296" s="58"/>
      <c r="U296" s="1627"/>
      <c r="V296" s="1628"/>
    </row>
    <row r="297" spans="1:22" ht="12.75">
      <c r="A297" s="243" t="s">
        <v>37</v>
      </c>
      <c r="B297" s="1655" t="s">
        <v>981</v>
      </c>
      <c r="C297" s="1107" t="s">
        <v>787</v>
      </c>
      <c r="D297" s="1831" t="s">
        <v>976</v>
      </c>
      <c r="E297" s="1832"/>
      <c r="F297" s="1624"/>
      <c r="G297" s="60"/>
      <c r="H297" s="1624" t="s">
        <v>5</v>
      </c>
      <c r="I297" s="60" t="s">
        <v>5</v>
      </c>
      <c r="J297" s="1625"/>
      <c r="K297" s="1625" t="s">
        <v>5</v>
      </c>
      <c r="L297" s="1624" t="s">
        <v>5</v>
      </c>
      <c r="M297" s="244"/>
      <c r="N297" s="244"/>
      <c r="O297" s="1626"/>
      <c r="P297" s="1624"/>
      <c r="Q297" s="244"/>
      <c r="R297" s="244"/>
      <c r="S297" s="1626"/>
      <c r="T297" s="58"/>
      <c r="U297" s="1627"/>
      <c r="V297" s="1628"/>
    </row>
    <row r="298" spans="1:22" ht="12.75">
      <c r="A298" s="243" t="s">
        <v>37</v>
      </c>
      <c r="B298" s="1655" t="s">
        <v>981</v>
      </c>
      <c r="C298" s="1107" t="s">
        <v>842</v>
      </c>
      <c r="D298" s="1831" t="s">
        <v>976</v>
      </c>
      <c r="E298" s="1832"/>
      <c r="F298" s="1624"/>
      <c r="G298" s="60"/>
      <c r="H298" s="1624" t="s">
        <v>5</v>
      </c>
      <c r="I298" s="60" t="s">
        <v>5</v>
      </c>
      <c r="J298" s="1625"/>
      <c r="K298" s="1625" t="s">
        <v>5</v>
      </c>
      <c r="L298" s="1624" t="s">
        <v>5</v>
      </c>
      <c r="M298" s="244"/>
      <c r="N298" s="244"/>
      <c r="O298" s="1626"/>
      <c r="P298" s="1624"/>
      <c r="Q298" s="244"/>
      <c r="R298" s="244"/>
      <c r="S298" s="1626"/>
      <c r="T298" s="58"/>
      <c r="U298" s="1627"/>
      <c r="V298" s="1628"/>
    </row>
    <row r="299" spans="1:22" ht="15">
      <c r="A299" s="243" t="s">
        <v>37</v>
      </c>
      <c r="B299" s="1655" t="s">
        <v>981</v>
      </c>
      <c r="C299" s="1659" t="s">
        <v>826</v>
      </c>
      <c r="D299" s="1831" t="s">
        <v>976</v>
      </c>
      <c r="E299" s="1832"/>
      <c r="F299" s="1624"/>
      <c r="G299" s="60"/>
      <c r="H299" s="1624" t="s">
        <v>5</v>
      </c>
      <c r="I299" s="60" t="s">
        <v>5</v>
      </c>
      <c r="J299" s="1625"/>
      <c r="K299" s="1625" t="s">
        <v>5</v>
      </c>
      <c r="L299" s="1624" t="s">
        <v>5</v>
      </c>
      <c r="M299" s="244"/>
      <c r="N299" s="244"/>
      <c r="O299" s="1626"/>
      <c r="P299" s="1624"/>
      <c r="Q299" s="244"/>
      <c r="R299" s="244"/>
      <c r="S299" s="1626"/>
      <c r="T299" s="58"/>
      <c r="U299" s="1627"/>
      <c r="V299" s="1628"/>
    </row>
    <row r="300" spans="1:22" ht="12.75">
      <c r="A300" s="243" t="s">
        <v>37</v>
      </c>
      <c r="B300" s="1655" t="s">
        <v>981</v>
      </c>
      <c r="C300" s="1107" t="s">
        <v>832</v>
      </c>
      <c r="D300" s="1831" t="s">
        <v>976</v>
      </c>
      <c r="E300" s="1832"/>
      <c r="F300" s="1624"/>
      <c r="G300" s="60"/>
      <c r="H300" s="1624" t="s">
        <v>5</v>
      </c>
      <c r="I300" s="60" t="s">
        <v>5</v>
      </c>
      <c r="J300" s="1625"/>
      <c r="K300" s="1625" t="s">
        <v>5</v>
      </c>
      <c r="L300" s="1624" t="s">
        <v>5</v>
      </c>
      <c r="M300" s="244"/>
      <c r="N300" s="244"/>
      <c r="O300" s="1626"/>
      <c r="P300" s="1624"/>
      <c r="Q300" s="244"/>
      <c r="R300" s="244"/>
      <c r="S300" s="1626"/>
      <c r="T300" s="58"/>
      <c r="U300" s="1627"/>
      <c r="V300" s="1628"/>
    </row>
    <row r="301" spans="1:22" ht="12.75">
      <c r="A301" s="243" t="s">
        <v>37</v>
      </c>
      <c r="B301" s="1655" t="s">
        <v>981</v>
      </c>
      <c r="C301" s="1107" t="s">
        <v>875</v>
      </c>
      <c r="D301" s="1831" t="s">
        <v>976</v>
      </c>
      <c r="E301" s="1832"/>
      <c r="F301" s="1624"/>
      <c r="G301" s="60"/>
      <c r="H301" s="1624" t="s">
        <v>5</v>
      </c>
      <c r="I301" s="60" t="s">
        <v>5</v>
      </c>
      <c r="J301" s="1625"/>
      <c r="K301" s="1625"/>
      <c r="L301" s="1624"/>
      <c r="M301" s="244"/>
      <c r="N301" s="244"/>
      <c r="O301" s="1626"/>
      <c r="P301" s="1624"/>
      <c r="Q301" s="244"/>
      <c r="R301" s="244"/>
      <c r="S301" s="1626"/>
      <c r="T301" s="58"/>
      <c r="U301" s="1627"/>
      <c r="V301" s="1628"/>
    </row>
    <row r="302" spans="1:22" ht="12.75">
      <c r="A302" s="243" t="s">
        <v>37</v>
      </c>
      <c r="B302" s="1655" t="s">
        <v>981</v>
      </c>
      <c r="C302" s="1107" t="s">
        <v>667</v>
      </c>
      <c r="D302" s="1831" t="s">
        <v>976</v>
      </c>
      <c r="E302" s="1832"/>
      <c r="F302" s="1624"/>
      <c r="G302" s="60"/>
      <c r="H302" s="1624" t="s">
        <v>5</v>
      </c>
      <c r="I302" s="60" t="s">
        <v>5</v>
      </c>
      <c r="J302" s="1625"/>
      <c r="K302" s="1625" t="s">
        <v>5</v>
      </c>
      <c r="L302" s="1624" t="s">
        <v>5</v>
      </c>
      <c r="M302" s="244"/>
      <c r="N302" s="244"/>
      <c r="O302" s="1626"/>
      <c r="P302" s="1624"/>
      <c r="Q302" s="244"/>
      <c r="R302" s="244"/>
      <c r="S302" s="1626"/>
      <c r="T302" s="58"/>
      <c r="U302" s="1627"/>
      <c r="V302" s="1628"/>
    </row>
    <row r="303" spans="1:22" ht="12.75">
      <c r="A303" s="243" t="s">
        <v>37</v>
      </c>
      <c r="B303" s="1655" t="s">
        <v>981</v>
      </c>
      <c r="C303" s="1107" t="s">
        <v>871</v>
      </c>
      <c r="D303" s="1831" t="s">
        <v>976</v>
      </c>
      <c r="E303" s="1832"/>
      <c r="F303" s="1624"/>
      <c r="G303" s="60"/>
      <c r="H303" s="1624" t="s">
        <v>5</v>
      </c>
      <c r="I303" s="60" t="s">
        <v>5</v>
      </c>
      <c r="J303" s="1625"/>
      <c r="K303" s="1625" t="s">
        <v>5</v>
      </c>
      <c r="L303" s="1624" t="s">
        <v>5</v>
      </c>
      <c r="M303" s="244"/>
      <c r="N303" s="244"/>
      <c r="O303" s="1626"/>
      <c r="P303" s="1624"/>
      <c r="Q303" s="244"/>
      <c r="R303" s="244"/>
      <c r="S303" s="1626"/>
      <c r="T303" s="58"/>
      <c r="U303" s="1627"/>
      <c r="V303" s="1628"/>
    </row>
    <row r="304" spans="1:22" ht="12.75">
      <c r="A304" s="243" t="s">
        <v>37</v>
      </c>
      <c r="B304" s="1655" t="s">
        <v>981</v>
      </c>
      <c r="C304" s="1107" t="s">
        <v>791</v>
      </c>
      <c r="D304" s="1831" t="s">
        <v>976</v>
      </c>
      <c r="E304" s="1832"/>
      <c r="F304" s="1624"/>
      <c r="G304" s="60"/>
      <c r="H304" s="1624" t="s">
        <v>5</v>
      </c>
      <c r="I304" s="60" t="s">
        <v>5</v>
      </c>
      <c r="J304" s="1625"/>
      <c r="K304" s="1625" t="s">
        <v>5</v>
      </c>
      <c r="L304" s="1624" t="s">
        <v>5</v>
      </c>
      <c r="M304" s="244"/>
      <c r="N304" s="244"/>
      <c r="O304" s="1626"/>
      <c r="P304" s="1624"/>
      <c r="Q304" s="244"/>
      <c r="R304" s="244"/>
      <c r="S304" s="1626"/>
      <c r="T304" s="58"/>
      <c r="U304" s="1627"/>
      <c r="V304" s="1628"/>
    </row>
    <row r="305" spans="1:22" ht="12.75">
      <c r="A305" s="243" t="s">
        <v>37</v>
      </c>
      <c r="B305" s="1655" t="s">
        <v>981</v>
      </c>
      <c r="C305" s="1107" t="s">
        <v>792</v>
      </c>
      <c r="D305" s="1831" t="s">
        <v>976</v>
      </c>
      <c r="E305" s="1832"/>
      <c r="F305" s="1624"/>
      <c r="G305" s="60"/>
      <c r="H305" s="1624" t="s">
        <v>5</v>
      </c>
      <c r="I305" s="60" t="s">
        <v>5</v>
      </c>
      <c r="J305" s="1625"/>
      <c r="K305" s="1625" t="s">
        <v>5</v>
      </c>
      <c r="L305" s="1624" t="s">
        <v>5</v>
      </c>
      <c r="M305" s="244" t="s">
        <v>5</v>
      </c>
      <c r="N305" s="244"/>
      <c r="O305" s="1626"/>
      <c r="P305" s="1624" t="s">
        <v>5</v>
      </c>
      <c r="Q305" s="244"/>
      <c r="R305" s="244"/>
      <c r="S305" s="1626"/>
      <c r="T305" s="58"/>
      <c r="U305" s="1627"/>
      <c r="V305" s="1628"/>
    </row>
    <row r="306" spans="1:22" ht="15">
      <c r="A306" s="243" t="s">
        <v>37</v>
      </c>
      <c r="B306" s="1655" t="s">
        <v>981</v>
      </c>
      <c r="C306" s="1659" t="s">
        <v>987</v>
      </c>
      <c r="D306" s="1831" t="s">
        <v>976</v>
      </c>
      <c r="E306" s="1832"/>
      <c r="F306" s="1624"/>
      <c r="G306" s="60"/>
      <c r="H306" s="1624" t="s">
        <v>5</v>
      </c>
      <c r="I306" s="60" t="s">
        <v>5</v>
      </c>
      <c r="J306" s="1625"/>
      <c r="K306" s="1625" t="s">
        <v>5</v>
      </c>
      <c r="L306" s="1624" t="s">
        <v>5</v>
      </c>
      <c r="M306" s="244"/>
      <c r="N306" s="244"/>
      <c r="O306" s="1626"/>
      <c r="P306" s="1624"/>
      <c r="Q306" s="244"/>
      <c r="R306" s="244"/>
      <c r="S306" s="1626"/>
      <c r="T306" s="58"/>
      <c r="U306" s="1627"/>
      <c r="V306" s="1628"/>
    </row>
    <row r="307" spans="1:22" ht="12.75">
      <c r="A307" s="243" t="s">
        <v>37</v>
      </c>
      <c r="B307" s="1655" t="s">
        <v>981</v>
      </c>
      <c r="C307" s="1107" t="s">
        <v>833</v>
      </c>
      <c r="D307" s="1831" t="s">
        <v>976</v>
      </c>
      <c r="E307" s="1832"/>
      <c r="F307" s="1624"/>
      <c r="G307" s="60"/>
      <c r="H307" s="1624" t="s">
        <v>5</v>
      </c>
      <c r="I307" s="60" t="s">
        <v>5</v>
      </c>
      <c r="J307" s="1625"/>
      <c r="K307" s="1625" t="s">
        <v>5</v>
      </c>
      <c r="L307" s="1624" t="s">
        <v>5</v>
      </c>
      <c r="M307" s="244"/>
      <c r="N307" s="244"/>
      <c r="O307" s="1626"/>
      <c r="P307" s="1624"/>
      <c r="Q307" s="244"/>
      <c r="R307" s="244"/>
      <c r="S307" s="1626"/>
      <c r="T307" s="58"/>
      <c r="U307" s="1627"/>
      <c r="V307" s="1628"/>
    </row>
    <row r="308" spans="1:22" ht="15">
      <c r="A308" s="243" t="s">
        <v>37</v>
      </c>
      <c r="B308" s="1655" t="s">
        <v>981</v>
      </c>
      <c r="C308" s="1659" t="s">
        <v>794</v>
      </c>
      <c r="D308" s="1831" t="s">
        <v>976</v>
      </c>
      <c r="E308" s="1832"/>
      <c r="F308" s="1624"/>
      <c r="G308" s="60"/>
      <c r="H308" s="1624" t="s">
        <v>5</v>
      </c>
      <c r="I308" s="60" t="s">
        <v>5</v>
      </c>
      <c r="J308" s="1625"/>
      <c r="K308" s="1625" t="s">
        <v>5</v>
      </c>
      <c r="L308" s="1624" t="s">
        <v>5</v>
      </c>
      <c r="M308" s="244"/>
      <c r="N308" s="244"/>
      <c r="O308" s="1626"/>
      <c r="P308" s="1624"/>
      <c r="Q308" s="244"/>
      <c r="R308" s="244"/>
      <c r="S308" s="1626"/>
      <c r="T308" s="58"/>
      <c r="U308" s="1627"/>
      <c r="V308" s="1628"/>
    </row>
    <row r="309" spans="1:22" ht="12.75">
      <c r="A309" s="243" t="s">
        <v>37</v>
      </c>
      <c r="B309" s="1655" t="s">
        <v>981</v>
      </c>
      <c r="C309" s="1107" t="s">
        <v>907</v>
      </c>
      <c r="D309" s="1831" t="s">
        <v>978</v>
      </c>
      <c r="E309" s="1832"/>
      <c r="F309" s="1624"/>
      <c r="G309" s="60"/>
      <c r="H309" s="1624" t="s">
        <v>5</v>
      </c>
      <c r="I309" s="60" t="s">
        <v>5</v>
      </c>
      <c r="J309" s="1625"/>
      <c r="K309" s="1625" t="s">
        <v>5</v>
      </c>
      <c r="L309" s="1624" t="s">
        <v>5</v>
      </c>
      <c r="M309" s="244"/>
      <c r="N309" s="244"/>
      <c r="O309" s="1626"/>
      <c r="P309" s="1624"/>
      <c r="Q309" s="244"/>
      <c r="R309" s="244"/>
      <c r="S309" s="1626"/>
      <c r="T309" s="58"/>
      <c r="U309" s="1627"/>
      <c r="V309" s="1628"/>
    </row>
    <row r="310" spans="1:22" ht="15">
      <c r="A310" s="243" t="s">
        <v>37</v>
      </c>
      <c r="B310" s="1655" t="s">
        <v>981</v>
      </c>
      <c r="C310" s="1659" t="s">
        <v>982</v>
      </c>
      <c r="D310" s="1831" t="s">
        <v>978</v>
      </c>
      <c r="E310" s="1832"/>
      <c r="F310" s="1624"/>
      <c r="G310" s="60"/>
      <c r="H310" s="1624" t="s">
        <v>5</v>
      </c>
      <c r="I310" s="60" t="s">
        <v>5</v>
      </c>
      <c r="J310" s="1625"/>
      <c r="K310" s="1625" t="s">
        <v>5</v>
      </c>
      <c r="L310" s="1624" t="s">
        <v>5</v>
      </c>
      <c r="M310" s="244"/>
      <c r="N310" s="244"/>
      <c r="O310" s="1626"/>
      <c r="P310" s="1624"/>
      <c r="Q310" s="244"/>
      <c r="R310" s="244"/>
      <c r="S310" s="1626"/>
      <c r="T310" s="58"/>
      <c r="U310" s="1627"/>
      <c r="V310" s="1628"/>
    </row>
    <row r="311" spans="1:22" ht="12.75">
      <c r="A311" s="243" t="s">
        <v>37</v>
      </c>
      <c r="B311" s="1655" t="s">
        <v>981</v>
      </c>
      <c r="C311" s="1107" t="s">
        <v>822</v>
      </c>
      <c r="D311" s="1831" t="s">
        <v>978</v>
      </c>
      <c r="E311" s="1832"/>
      <c r="F311" s="1624"/>
      <c r="G311" s="60"/>
      <c r="H311" s="1624" t="s">
        <v>5</v>
      </c>
      <c r="I311" s="60" t="s">
        <v>5</v>
      </c>
      <c r="J311" s="1625"/>
      <c r="K311" s="1625" t="s">
        <v>5</v>
      </c>
      <c r="L311" s="1624" t="s">
        <v>5</v>
      </c>
      <c r="M311" s="244"/>
      <c r="N311" s="244"/>
      <c r="O311" s="1626"/>
      <c r="P311" s="1624"/>
      <c r="Q311" s="244"/>
      <c r="R311" s="244"/>
      <c r="S311" s="1626"/>
      <c r="T311" s="58"/>
      <c r="U311" s="1627"/>
      <c r="V311" s="1628"/>
    </row>
    <row r="312" spans="1:22" ht="12.75">
      <c r="A312" s="243" t="s">
        <v>37</v>
      </c>
      <c r="B312" s="1655" t="s">
        <v>981</v>
      </c>
      <c r="C312" s="1107" t="s">
        <v>755</v>
      </c>
      <c r="D312" s="1831" t="s">
        <v>978</v>
      </c>
      <c r="E312" s="1832"/>
      <c r="F312" s="1624"/>
      <c r="G312" s="60"/>
      <c r="H312" s="1624" t="s">
        <v>5</v>
      </c>
      <c r="I312" s="60" t="s">
        <v>5</v>
      </c>
      <c r="J312" s="1625"/>
      <c r="K312" s="1625" t="s">
        <v>5</v>
      </c>
      <c r="L312" s="1624" t="s">
        <v>5</v>
      </c>
      <c r="M312" s="244"/>
      <c r="N312" s="244"/>
      <c r="O312" s="1626"/>
      <c r="P312" s="1624"/>
      <c r="Q312" s="244"/>
      <c r="R312" s="244"/>
      <c r="S312" s="1626"/>
      <c r="T312" s="58"/>
      <c r="U312" s="1627"/>
      <c r="V312" s="1628"/>
    </row>
    <row r="313" spans="1:22" ht="15">
      <c r="A313" s="243" t="s">
        <v>37</v>
      </c>
      <c r="B313" s="1655" t="s">
        <v>981</v>
      </c>
      <c r="C313" s="1659" t="s">
        <v>756</v>
      </c>
      <c r="D313" s="1831" t="s">
        <v>978</v>
      </c>
      <c r="E313" s="1832"/>
      <c r="F313" s="1624"/>
      <c r="G313" s="60"/>
      <c r="H313" s="1624" t="s">
        <v>5</v>
      </c>
      <c r="I313" s="60" t="s">
        <v>5</v>
      </c>
      <c r="J313" s="1625"/>
      <c r="K313" s="1625" t="s">
        <v>5</v>
      </c>
      <c r="L313" s="1624" t="s">
        <v>5</v>
      </c>
      <c r="M313" s="244"/>
      <c r="N313" s="244"/>
      <c r="O313" s="1626"/>
      <c r="P313" s="1624"/>
      <c r="Q313" s="244"/>
      <c r="R313" s="244"/>
      <c r="S313" s="1626"/>
      <c r="T313" s="58"/>
      <c r="U313" s="1627"/>
      <c r="V313" s="1628"/>
    </row>
    <row r="314" spans="1:22" ht="12.75">
      <c r="A314" s="243" t="s">
        <v>37</v>
      </c>
      <c r="B314" s="1655" t="s">
        <v>981</v>
      </c>
      <c r="C314" s="1107" t="s">
        <v>843</v>
      </c>
      <c r="D314" s="1831" t="s">
        <v>978</v>
      </c>
      <c r="E314" s="1832"/>
      <c r="F314" s="1624"/>
      <c r="G314" s="60"/>
      <c r="H314" s="1624" t="s">
        <v>5</v>
      </c>
      <c r="I314" s="60" t="s">
        <v>5</v>
      </c>
      <c r="J314" s="1625"/>
      <c r="K314" s="1625"/>
      <c r="L314" s="1624"/>
      <c r="M314" s="244"/>
      <c r="N314" s="244"/>
      <c r="O314" s="1626"/>
      <c r="P314" s="1624"/>
      <c r="Q314" s="244"/>
      <c r="R314" s="244"/>
      <c r="S314" s="1626"/>
      <c r="T314" s="58"/>
      <c r="U314" s="1627"/>
      <c r="V314" s="1628"/>
    </row>
    <row r="315" spans="1:22" ht="12.75">
      <c r="A315" s="243" t="s">
        <v>37</v>
      </c>
      <c r="B315" s="1655" t="s">
        <v>981</v>
      </c>
      <c r="C315" s="1107" t="s">
        <v>834</v>
      </c>
      <c r="D315" s="1831" t="s">
        <v>978</v>
      </c>
      <c r="E315" s="1832"/>
      <c r="F315" s="1624"/>
      <c r="G315" s="60"/>
      <c r="H315" s="1624" t="s">
        <v>5</v>
      </c>
      <c r="I315" s="60" t="s">
        <v>5</v>
      </c>
      <c r="J315" s="1625"/>
      <c r="K315" s="1625"/>
      <c r="L315" s="1624"/>
      <c r="M315" s="244"/>
      <c r="N315" s="244"/>
      <c r="O315" s="1626"/>
      <c r="P315" s="1624"/>
      <c r="Q315" s="244"/>
      <c r="R315" s="244"/>
      <c r="S315" s="1626"/>
      <c r="T315" s="58"/>
      <c r="U315" s="1627"/>
      <c r="V315" s="1628"/>
    </row>
    <row r="316" spans="1:22" ht="12.75">
      <c r="A316" s="243" t="s">
        <v>37</v>
      </c>
      <c r="B316" s="1655" t="s">
        <v>981</v>
      </c>
      <c r="C316" s="1107" t="s">
        <v>830</v>
      </c>
      <c r="D316" s="1831" t="s">
        <v>978</v>
      </c>
      <c r="E316" s="1832"/>
      <c r="F316" s="1624"/>
      <c r="G316" s="60"/>
      <c r="H316" s="1624" t="s">
        <v>5</v>
      </c>
      <c r="I316" s="60" t="s">
        <v>5</v>
      </c>
      <c r="J316" s="1625"/>
      <c r="K316" s="1625" t="s">
        <v>5</v>
      </c>
      <c r="L316" s="1624" t="s">
        <v>5</v>
      </c>
      <c r="M316" s="244"/>
      <c r="N316" s="244"/>
      <c r="O316" s="1626"/>
      <c r="P316" s="1624"/>
      <c r="Q316" s="244"/>
      <c r="R316" s="244"/>
      <c r="S316" s="1626"/>
      <c r="T316" s="58"/>
      <c r="U316" s="1627"/>
      <c r="V316" s="1628"/>
    </row>
    <row r="317" spans="1:22" ht="15">
      <c r="A317" s="243" t="s">
        <v>37</v>
      </c>
      <c r="B317" s="1655" t="s">
        <v>981</v>
      </c>
      <c r="C317" s="1659" t="s">
        <v>798</v>
      </c>
      <c r="D317" s="1831" t="s">
        <v>978</v>
      </c>
      <c r="E317" s="1832"/>
      <c r="F317" s="1624"/>
      <c r="G317" s="60"/>
      <c r="H317" s="1624" t="s">
        <v>5</v>
      </c>
      <c r="I317" s="60" t="s">
        <v>5</v>
      </c>
      <c r="J317" s="1625"/>
      <c r="K317" s="1625" t="s">
        <v>5</v>
      </c>
      <c r="L317" s="1624" t="s">
        <v>5</v>
      </c>
      <c r="M317" s="244"/>
      <c r="N317" s="244"/>
      <c r="O317" s="1626"/>
      <c r="P317" s="1624"/>
      <c r="Q317" s="244"/>
      <c r="R317" s="244"/>
      <c r="S317" s="1626"/>
      <c r="T317" s="58"/>
      <c r="U317" s="1627"/>
      <c r="V317" s="1628"/>
    </row>
    <row r="318" spans="1:22" ht="15">
      <c r="A318" s="243" t="s">
        <v>37</v>
      </c>
      <c r="B318" s="1655" t="s">
        <v>981</v>
      </c>
      <c r="C318" s="1659" t="s">
        <v>764</v>
      </c>
      <c r="D318" s="1831" t="s">
        <v>978</v>
      </c>
      <c r="E318" s="1832"/>
      <c r="F318" s="1624"/>
      <c r="G318" s="60"/>
      <c r="H318" s="1624" t="s">
        <v>5</v>
      </c>
      <c r="I318" s="60" t="s">
        <v>5</v>
      </c>
      <c r="J318" s="1625"/>
      <c r="K318" s="1625" t="s">
        <v>5</v>
      </c>
      <c r="L318" s="1624" t="s">
        <v>5</v>
      </c>
      <c r="M318" s="244"/>
      <c r="N318" s="244"/>
      <c r="O318" s="1626"/>
      <c r="P318" s="1624"/>
      <c r="Q318" s="244"/>
      <c r="R318" s="244"/>
      <c r="S318" s="1626"/>
      <c r="T318" s="58"/>
      <c r="U318" s="1627"/>
      <c r="V318" s="1628"/>
    </row>
    <row r="319" spans="1:22" ht="12.75">
      <c r="A319" s="243" t="s">
        <v>37</v>
      </c>
      <c r="B319" s="1655" t="s">
        <v>981</v>
      </c>
      <c r="C319" s="1107" t="s">
        <v>980</v>
      </c>
      <c r="D319" s="1831" t="s">
        <v>978</v>
      </c>
      <c r="E319" s="1832"/>
      <c r="F319" s="1624"/>
      <c r="G319" s="60"/>
      <c r="H319" s="1624" t="s">
        <v>5</v>
      </c>
      <c r="I319" s="60" t="s">
        <v>5</v>
      </c>
      <c r="J319" s="1625"/>
      <c r="K319" s="1625" t="s">
        <v>5</v>
      </c>
      <c r="L319" s="1624" t="s">
        <v>5</v>
      </c>
      <c r="M319" s="244" t="s">
        <v>5</v>
      </c>
      <c r="N319" s="244"/>
      <c r="O319" s="1626"/>
      <c r="P319" s="1624" t="s">
        <v>5</v>
      </c>
      <c r="Q319" s="244"/>
      <c r="R319" s="244"/>
      <c r="S319" s="1626"/>
      <c r="T319" s="58"/>
      <c r="U319" s="1627"/>
      <c r="V319" s="1628"/>
    </row>
    <row r="320" spans="1:22" ht="12.75">
      <c r="A320" s="243" t="s">
        <v>37</v>
      </c>
      <c r="B320" s="1655" t="s">
        <v>981</v>
      </c>
      <c r="C320" s="1107" t="s">
        <v>868</v>
      </c>
      <c r="D320" s="1831" t="s">
        <v>978</v>
      </c>
      <c r="E320" s="1832"/>
      <c r="F320" s="1624"/>
      <c r="G320" s="60"/>
      <c r="H320" s="1624" t="s">
        <v>5</v>
      </c>
      <c r="I320" s="60" t="s">
        <v>5</v>
      </c>
      <c r="J320" s="1625"/>
      <c r="K320" s="1625" t="s">
        <v>5</v>
      </c>
      <c r="L320" s="1624" t="s">
        <v>5</v>
      </c>
      <c r="M320" s="244"/>
      <c r="N320" s="244"/>
      <c r="O320" s="1626"/>
      <c r="P320" s="1624"/>
      <c r="Q320" s="244"/>
      <c r="R320" s="244"/>
      <c r="S320" s="1626"/>
      <c r="T320" s="58"/>
      <c r="U320" s="1627"/>
      <c r="V320" s="1628"/>
    </row>
    <row r="321" spans="1:22" ht="15">
      <c r="A321" s="243" t="s">
        <v>37</v>
      </c>
      <c r="B321" s="1655" t="s">
        <v>981</v>
      </c>
      <c r="C321" s="1659" t="s">
        <v>800</v>
      </c>
      <c r="D321" s="1831" t="s">
        <v>978</v>
      </c>
      <c r="E321" s="1832"/>
      <c r="F321" s="1624"/>
      <c r="G321" s="60"/>
      <c r="H321" s="1624" t="s">
        <v>5</v>
      </c>
      <c r="I321" s="60" t="s">
        <v>5</v>
      </c>
      <c r="J321" s="1625"/>
      <c r="K321" s="1625" t="s">
        <v>5</v>
      </c>
      <c r="L321" s="1624" t="s">
        <v>5</v>
      </c>
      <c r="M321" s="244"/>
      <c r="N321" s="244"/>
      <c r="O321" s="1626"/>
      <c r="P321" s="1624"/>
      <c r="Q321" s="244"/>
      <c r="R321" s="244"/>
      <c r="S321" s="1626"/>
      <c r="T321" s="58"/>
      <c r="U321" s="1627"/>
      <c r="V321" s="1628"/>
    </row>
    <row r="322" spans="1:22" ht="15">
      <c r="A322" s="243" t="s">
        <v>37</v>
      </c>
      <c r="B322" s="1655" t="s">
        <v>981</v>
      </c>
      <c r="C322" s="1659" t="s">
        <v>801</v>
      </c>
      <c r="D322" s="1831" t="s">
        <v>978</v>
      </c>
      <c r="E322" s="1832"/>
      <c r="F322" s="1624"/>
      <c r="G322" s="60"/>
      <c r="H322" s="1624" t="s">
        <v>5</v>
      </c>
      <c r="I322" s="60" t="s">
        <v>5</v>
      </c>
      <c r="J322" s="1625"/>
      <c r="K322" s="1625" t="s">
        <v>5</v>
      </c>
      <c r="L322" s="1624" t="s">
        <v>5</v>
      </c>
      <c r="M322" s="244"/>
      <c r="N322" s="244"/>
      <c r="O322" s="1626"/>
      <c r="P322" s="1624"/>
      <c r="Q322" s="244"/>
      <c r="R322" s="244"/>
      <c r="S322" s="1626"/>
      <c r="T322" s="58"/>
      <c r="U322" s="1627"/>
      <c r="V322" s="1628"/>
    </row>
    <row r="323" spans="1:22" ht="15">
      <c r="A323" s="243" t="s">
        <v>37</v>
      </c>
      <c r="B323" s="1655" t="s">
        <v>981</v>
      </c>
      <c r="C323" s="1659" t="s">
        <v>983</v>
      </c>
      <c r="D323" s="1831" t="s">
        <v>978</v>
      </c>
      <c r="E323" s="1832"/>
      <c r="F323" s="1624"/>
      <c r="G323" s="60"/>
      <c r="H323" s="1624" t="s">
        <v>5</v>
      </c>
      <c r="I323" s="60" t="s">
        <v>5</v>
      </c>
      <c r="J323" s="1625"/>
      <c r="K323" s="1625" t="s">
        <v>5</v>
      </c>
      <c r="L323" s="1624" t="s">
        <v>5</v>
      </c>
      <c r="M323" s="244"/>
      <c r="N323" s="244"/>
      <c r="O323" s="1626"/>
      <c r="P323" s="1624"/>
      <c r="Q323" s="244"/>
      <c r="R323" s="244"/>
      <c r="S323" s="1626"/>
      <c r="T323" s="58"/>
      <c r="U323" s="1627"/>
      <c r="V323" s="1628"/>
    </row>
    <row r="324" spans="1:22" ht="15">
      <c r="A324" s="243" t="s">
        <v>37</v>
      </c>
      <c r="B324" s="1655" t="s">
        <v>981</v>
      </c>
      <c r="C324" s="1659" t="s">
        <v>831</v>
      </c>
      <c r="D324" s="1831" t="s">
        <v>978</v>
      </c>
      <c r="E324" s="1832"/>
      <c r="F324" s="1624"/>
      <c r="G324" s="60"/>
      <c r="H324" s="1624" t="s">
        <v>5</v>
      </c>
      <c r="I324" s="60" t="s">
        <v>5</v>
      </c>
      <c r="J324" s="1625"/>
      <c r="K324" s="1625" t="s">
        <v>5</v>
      </c>
      <c r="L324" s="1624" t="s">
        <v>5</v>
      </c>
      <c r="M324" s="244"/>
      <c r="N324" s="244"/>
      <c r="O324" s="1626"/>
      <c r="P324" s="1624"/>
      <c r="Q324" s="244"/>
      <c r="R324" s="244"/>
      <c r="S324" s="1626"/>
      <c r="T324" s="58"/>
      <c r="U324" s="1627"/>
      <c r="V324" s="1628"/>
    </row>
    <row r="325" spans="1:22" ht="15">
      <c r="A325" s="243" t="s">
        <v>37</v>
      </c>
      <c r="B325" s="1655" t="s">
        <v>981</v>
      </c>
      <c r="C325" s="1659" t="s">
        <v>806</v>
      </c>
      <c r="D325" s="1831" t="s">
        <v>978</v>
      </c>
      <c r="E325" s="1832"/>
      <c r="F325" s="1624"/>
      <c r="G325" s="60"/>
      <c r="H325" s="1624" t="s">
        <v>5</v>
      </c>
      <c r="I325" s="60" t="s">
        <v>5</v>
      </c>
      <c r="J325" s="1625"/>
      <c r="K325" s="1625" t="s">
        <v>5</v>
      </c>
      <c r="L325" s="1624" t="s">
        <v>5</v>
      </c>
      <c r="M325" s="244"/>
      <c r="N325" s="244"/>
      <c r="O325" s="1626"/>
      <c r="P325" s="1624"/>
      <c r="Q325" s="244"/>
      <c r="R325" s="244"/>
      <c r="S325" s="1626"/>
      <c r="T325" s="58"/>
      <c r="U325" s="1627"/>
      <c r="V325" s="1628"/>
    </row>
    <row r="326" spans="1:22" ht="12.75">
      <c r="A326" s="243" t="s">
        <v>37</v>
      </c>
      <c r="B326" s="1655" t="s">
        <v>981</v>
      </c>
      <c r="C326" s="1107" t="s">
        <v>605</v>
      </c>
      <c r="D326" s="1831" t="s">
        <v>978</v>
      </c>
      <c r="E326" s="1832"/>
      <c r="F326" s="1624"/>
      <c r="G326" s="60"/>
      <c r="H326" s="1624" t="s">
        <v>5</v>
      </c>
      <c r="I326" s="60" t="s">
        <v>5</v>
      </c>
      <c r="J326" s="1625"/>
      <c r="K326" s="1625" t="s">
        <v>5</v>
      </c>
      <c r="L326" s="1624" t="s">
        <v>5</v>
      </c>
      <c r="M326" s="244" t="s">
        <v>5</v>
      </c>
      <c r="N326" s="244"/>
      <c r="O326" s="1626"/>
      <c r="P326" s="1624" t="s">
        <v>5</v>
      </c>
      <c r="Q326" s="244"/>
      <c r="R326" s="244"/>
      <c r="S326" s="1626"/>
      <c r="T326" s="58"/>
      <c r="U326" s="1627"/>
      <c r="V326" s="1628"/>
    </row>
    <row r="327" spans="1:22" ht="12.75">
      <c r="A327" s="243" t="s">
        <v>37</v>
      </c>
      <c r="B327" s="1655" t="s">
        <v>981</v>
      </c>
      <c r="C327" s="1107" t="s">
        <v>607</v>
      </c>
      <c r="D327" s="1831" t="s">
        <v>978</v>
      </c>
      <c r="E327" s="1832"/>
      <c r="F327" s="1624"/>
      <c r="G327" s="60"/>
      <c r="H327" s="1624" t="s">
        <v>5</v>
      </c>
      <c r="I327" s="60" t="s">
        <v>5</v>
      </c>
      <c r="J327" s="1625"/>
      <c r="K327" s="1625" t="s">
        <v>5</v>
      </c>
      <c r="L327" s="1624" t="s">
        <v>5</v>
      </c>
      <c r="M327" s="244" t="s">
        <v>5</v>
      </c>
      <c r="N327" s="244"/>
      <c r="O327" s="1626"/>
      <c r="P327" s="1624" t="s">
        <v>5</v>
      </c>
      <c r="Q327" s="244"/>
      <c r="R327" s="244"/>
      <c r="S327" s="1626"/>
      <c r="T327" s="58"/>
      <c r="U327" s="1627"/>
      <c r="V327" s="1628"/>
    </row>
    <row r="328" spans="1:22" ht="12.75">
      <c r="A328" s="243" t="s">
        <v>37</v>
      </c>
      <c r="B328" s="1655" t="s">
        <v>981</v>
      </c>
      <c r="C328" s="1107" t="s">
        <v>984</v>
      </c>
      <c r="D328" s="1831" t="s">
        <v>978</v>
      </c>
      <c r="E328" s="1832"/>
      <c r="F328" s="1624"/>
      <c r="G328" s="60"/>
      <c r="H328" s="1624" t="s">
        <v>5</v>
      </c>
      <c r="I328" s="60" t="s">
        <v>5</v>
      </c>
      <c r="J328" s="1625"/>
      <c r="K328" s="1625"/>
      <c r="L328" s="1624"/>
      <c r="M328" s="244"/>
      <c r="N328" s="244"/>
      <c r="O328" s="1626"/>
      <c r="P328" s="1624"/>
      <c r="Q328" s="244"/>
      <c r="R328" s="244"/>
      <c r="S328" s="1626"/>
      <c r="T328" s="58"/>
      <c r="U328" s="1627"/>
      <c r="V328" s="1628"/>
    </row>
    <row r="329" spans="1:22" ht="12.75">
      <c r="A329" s="243" t="s">
        <v>37</v>
      </c>
      <c r="B329" s="1655" t="s">
        <v>981</v>
      </c>
      <c r="C329" s="1107" t="s">
        <v>82</v>
      </c>
      <c r="D329" s="1831" t="s">
        <v>978</v>
      </c>
      <c r="E329" s="1832"/>
      <c r="F329" s="1624"/>
      <c r="G329" s="60"/>
      <c r="H329" s="1624" t="s">
        <v>5</v>
      </c>
      <c r="I329" s="60" t="s">
        <v>5</v>
      </c>
      <c r="J329" s="1625"/>
      <c r="K329" s="1625" t="s">
        <v>5</v>
      </c>
      <c r="L329" s="1624" t="s">
        <v>5</v>
      </c>
      <c r="M329" s="244" t="s">
        <v>5</v>
      </c>
      <c r="N329" s="244"/>
      <c r="O329" s="1626"/>
      <c r="P329" s="1624" t="s">
        <v>5</v>
      </c>
      <c r="Q329" s="244"/>
      <c r="R329" s="244"/>
      <c r="S329" s="1626"/>
      <c r="T329" s="58"/>
      <c r="U329" s="1627"/>
      <c r="V329" s="1628"/>
    </row>
    <row r="330" spans="1:22" ht="12.75">
      <c r="A330" s="243" t="s">
        <v>37</v>
      </c>
      <c r="B330" s="1655" t="s">
        <v>981</v>
      </c>
      <c r="C330" s="1107" t="s">
        <v>419</v>
      </c>
      <c r="D330" s="1831" t="s">
        <v>978</v>
      </c>
      <c r="E330" s="1832"/>
      <c r="F330" s="1624"/>
      <c r="G330" s="60"/>
      <c r="H330" s="1624" t="s">
        <v>5</v>
      </c>
      <c r="I330" s="60" t="s">
        <v>5</v>
      </c>
      <c r="J330" s="1625"/>
      <c r="K330" s="1625" t="s">
        <v>5</v>
      </c>
      <c r="L330" s="1624" t="s">
        <v>5</v>
      </c>
      <c r="M330" s="244"/>
      <c r="N330" s="244"/>
      <c r="O330" s="1626"/>
      <c r="P330" s="1624"/>
      <c r="Q330" s="244"/>
      <c r="R330" s="244"/>
      <c r="S330" s="1626"/>
      <c r="T330" s="58"/>
      <c r="U330" s="1627"/>
      <c r="V330" s="1628"/>
    </row>
    <row r="331" spans="1:22" ht="12.75">
      <c r="A331" s="243" t="s">
        <v>37</v>
      </c>
      <c r="B331" s="1655" t="s">
        <v>981</v>
      </c>
      <c r="C331" s="1107" t="s">
        <v>767</v>
      </c>
      <c r="D331" s="1831" t="s">
        <v>978</v>
      </c>
      <c r="E331" s="1832"/>
      <c r="F331" s="1624"/>
      <c r="G331" s="60"/>
      <c r="H331" s="1624" t="s">
        <v>5</v>
      </c>
      <c r="I331" s="60" t="s">
        <v>5</v>
      </c>
      <c r="J331" s="1625"/>
      <c r="K331" s="1625" t="s">
        <v>5</v>
      </c>
      <c r="L331" s="1624" t="s">
        <v>5</v>
      </c>
      <c r="M331" s="244" t="s">
        <v>5</v>
      </c>
      <c r="N331" s="244"/>
      <c r="O331" s="1626"/>
      <c r="P331" s="1624" t="s">
        <v>5</v>
      </c>
      <c r="Q331" s="244"/>
      <c r="R331" s="244"/>
      <c r="S331" s="1626"/>
      <c r="T331" s="58"/>
      <c r="U331" s="1627"/>
      <c r="V331" s="1628"/>
    </row>
    <row r="332" spans="1:22" ht="12.75">
      <c r="A332" s="243" t="s">
        <v>37</v>
      </c>
      <c r="B332" s="1655" t="s">
        <v>981</v>
      </c>
      <c r="C332" s="1107" t="s">
        <v>768</v>
      </c>
      <c r="D332" s="1831" t="s">
        <v>978</v>
      </c>
      <c r="E332" s="1832"/>
      <c r="F332" s="1624"/>
      <c r="G332" s="60"/>
      <c r="H332" s="1624" t="s">
        <v>5</v>
      </c>
      <c r="I332" s="60" t="s">
        <v>5</v>
      </c>
      <c r="J332" s="1625"/>
      <c r="K332" s="1625" t="s">
        <v>5</v>
      </c>
      <c r="L332" s="1624" t="s">
        <v>5</v>
      </c>
      <c r="M332" s="244" t="s">
        <v>5</v>
      </c>
      <c r="N332" s="244"/>
      <c r="O332" s="1626"/>
      <c r="P332" s="1624" t="s">
        <v>5</v>
      </c>
      <c r="Q332" s="244"/>
      <c r="R332" s="244"/>
      <c r="S332" s="1626"/>
      <c r="T332" s="58"/>
      <c r="U332" s="1627"/>
      <c r="V332" s="1628"/>
    </row>
    <row r="333" spans="1:22" ht="12.75">
      <c r="A333" s="243" t="s">
        <v>37</v>
      </c>
      <c r="B333" s="1655" t="s">
        <v>981</v>
      </c>
      <c r="C333" s="1107" t="s">
        <v>79</v>
      </c>
      <c r="D333" s="1831" t="s">
        <v>978</v>
      </c>
      <c r="E333" s="1832"/>
      <c r="F333" s="1624"/>
      <c r="G333" s="60"/>
      <c r="H333" s="1624" t="s">
        <v>5</v>
      </c>
      <c r="I333" s="60" t="s">
        <v>5</v>
      </c>
      <c r="J333" s="1625"/>
      <c r="K333" s="1625" t="s">
        <v>5</v>
      </c>
      <c r="L333" s="1624" t="s">
        <v>5</v>
      </c>
      <c r="M333" s="244" t="s">
        <v>5</v>
      </c>
      <c r="N333" s="244"/>
      <c r="O333" s="1626"/>
      <c r="P333" s="1624" t="s">
        <v>5</v>
      </c>
      <c r="Q333" s="244"/>
      <c r="R333" s="244"/>
      <c r="S333" s="1626"/>
      <c r="T333" s="58"/>
      <c r="U333" s="1627"/>
      <c r="V333" s="1628"/>
    </row>
    <row r="334" spans="1:22" ht="15">
      <c r="A334" s="243" t="s">
        <v>37</v>
      </c>
      <c r="B334" s="1655" t="s">
        <v>981</v>
      </c>
      <c r="C334" s="1659" t="s">
        <v>643</v>
      </c>
      <c r="D334" s="1831" t="s">
        <v>978</v>
      </c>
      <c r="E334" s="1832"/>
      <c r="F334" s="1624"/>
      <c r="G334" s="60"/>
      <c r="H334" s="1624" t="s">
        <v>5</v>
      </c>
      <c r="I334" s="60" t="s">
        <v>5</v>
      </c>
      <c r="J334" s="1625"/>
      <c r="K334" s="1625" t="s">
        <v>5</v>
      </c>
      <c r="L334" s="1624" t="s">
        <v>5</v>
      </c>
      <c r="M334" s="244"/>
      <c r="N334" s="244"/>
      <c r="O334" s="1626"/>
      <c r="P334" s="1624"/>
      <c r="Q334" s="244"/>
      <c r="R334" s="244"/>
      <c r="S334" s="1626"/>
      <c r="T334" s="58"/>
      <c r="U334" s="1627"/>
      <c r="V334" s="1628"/>
    </row>
    <row r="335" spans="1:22" ht="12.75">
      <c r="A335" s="243" t="s">
        <v>37</v>
      </c>
      <c r="B335" s="1655" t="s">
        <v>981</v>
      </c>
      <c r="C335" s="1107" t="s">
        <v>769</v>
      </c>
      <c r="D335" s="1831" t="s">
        <v>978</v>
      </c>
      <c r="E335" s="1832"/>
      <c r="F335" s="1624"/>
      <c r="G335" s="60"/>
      <c r="H335" s="1624" t="s">
        <v>5</v>
      </c>
      <c r="I335" s="60" t="s">
        <v>5</v>
      </c>
      <c r="J335" s="1625"/>
      <c r="K335" s="1625" t="s">
        <v>5</v>
      </c>
      <c r="L335" s="1624" t="s">
        <v>5</v>
      </c>
      <c r="M335" s="244"/>
      <c r="N335" s="244"/>
      <c r="O335" s="1626"/>
      <c r="P335" s="1624"/>
      <c r="Q335" s="244"/>
      <c r="R335" s="244"/>
      <c r="S335" s="1626"/>
      <c r="T335" s="58"/>
      <c r="U335" s="1627"/>
      <c r="V335" s="1628"/>
    </row>
    <row r="336" spans="1:22" ht="12.75">
      <c r="A336" s="243" t="s">
        <v>37</v>
      </c>
      <c r="B336" s="1655" t="s">
        <v>981</v>
      </c>
      <c r="C336" s="1107" t="s">
        <v>807</v>
      </c>
      <c r="D336" s="1831" t="s">
        <v>978</v>
      </c>
      <c r="E336" s="1832"/>
      <c r="F336" s="1624"/>
      <c r="G336" s="60"/>
      <c r="H336" s="1624" t="s">
        <v>5</v>
      </c>
      <c r="I336" s="60" t="s">
        <v>5</v>
      </c>
      <c r="J336" s="1625"/>
      <c r="K336" s="1625" t="s">
        <v>5</v>
      </c>
      <c r="L336" s="1624" t="s">
        <v>5</v>
      </c>
      <c r="M336" s="244"/>
      <c r="N336" s="244"/>
      <c r="O336" s="1626"/>
      <c r="P336" s="1624"/>
      <c r="Q336" s="244"/>
      <c r="R336" s="244"/>
      <c r="S336" s="1626"/>
      <c r="T336" s="58"/>
      <c r="U336" s="1627"/>
      <c r="V336" s="1628"/>
    </row>
    <row r="337" spans="1:22" ht="12.75">
      <c r="A337" s="243" t="s">
        <v>37</v>
      </c>
      <c r="B337" s="1655" t="s">
        <v>981</v>
      </c>
      <c r="C337" s="1107" t="s">
        <v>770</v>
      </c>
      <c r="D337" s="1831" t="s">
        <v>978</v>
      </c>
      <c r="E337" s="1832"/>
      <c r="F337" s="1624"/>
      <c r="G337" s="60"/>
      <c r="H337" s="1624" t="s">
        <v>5</v>
      </c>
      <c r="I337" s="60" t="s">
        <v>5</v>
      </c>
      <c r="J337" s="1625"/>
      <c r="K337" s="1625" t="s">
        <v>5</v>
      </c>
      <c r="L337" s="1624" t="s">
        <v>5</v>
      </c>
      <c r="M337" s="244"/>
      <c r="N337" s="244"/>
      <c r="O337" s="1626"/>
      <c r="P337" s="1624"/>
      <c r="Q337" s="244"/>
      <c r="R337" s="244"/>
      <c r="S337" s="1626"/>
      <c r="T337" s="58"/>
      <c r="U337" s="1627"/>
      <c r="V337" s="1628"/>
    </row>
    <row r="338" spans="1:22" ht="12.75">
      <c r="A338" s="243" t="s">
        <v>37</v>
      </c>
      <c r="B338" s="1655" t="s">
        <v>981</v>
      </c>
      <c r="C338" s="1107" t="s">
        <v>810</v>
      </c>
      <c r="D338" s="1831" t="s">
        <v>978</v>
      </c>
      <c r="E338" s="1832"/>
      <c r="F338" s="1624"/>
      <c r="G338" s="60"/>
      <c r="H338" s="1624" t="s">
        <v>5</v>
      </c>
      <c r="I338" s="60" t="s">
        <v>5</v>
      </c>
      <c r="J338" s="1625"/>
      <c r="K338" s="1625" t="s">
        <v>5</v>
      </c>
      <c r="L338" s="1624" t="s">
        <v>5</v>
      </c>
      <c r="M338" s="244" t="s">
        <v>5</v>
      </c>
      <c r="N338" s="244"/>
      <c r="O338" s="1626"/>
      <c r="P338" s="1624" t="s">
        <v>5</v>
      </c>
      <c r="Q338" s="244"/>
      <c r="R338" s="244"/>
      <c r="S338" s="1626"/>
      <c r="T338" s="58"/>
      <c r="U338" s="1627"/>
      <c r="V338" s="1628"/>
    </row>
    <row r="339" spans="1:22" ht="12.75">
      <c r="A339" s="243" t="s">
        <v>37</v>
      </c>
      <c r="B339" s="1655" t="s">
        <v>981</v>
      </c>
      <c r="C339" s="1107" t="s">
        <v>932</v>
      </c>
      <c r="D339" s="1831" t="s">
        <v>978</v>
      </c>
      <c r="E339" s="1832"/>
      <c r="F339" s="1624"/>
      <c r="G339" s="60"/>
      <c r="H339" s="1624" t="s">
        <v>5</v>
      </c>
      <c r="I339" s="60" t="s">
        <v>5</v>
      </c>
      <c r="J339" s="1625"/>
      <c r="K339" s="1625"/>
      <c r="L339" s="1624"/>
      <c r="M339" s="244"/>
      <c r="N339" s="244"/>
      <c r="O339" s="1626"/>
      <c r="P339" s="1624"/>
      <c r="Q339" s="244"/>
      <c r="R339" s="244"/>
      <c r="S339" s="1626"/>
      <c r="T339" s="58"/>
      <c r="U339" s="1627"/>
      <c r="V339" s="1628"/>
    </row>
    <row r="340" spans="1:22" ht="12.75">
      <c r="A340" s="243" t="s">
        <v>37</v>
      </c>
      <c r="B340" s="1655" t="s">
        <v>981</v>
      </c>
      <c r="C340" s="1107" t="s">
        <v>648</v>
      </c>
      <c r="D340" s="1831" t="s">
        <v>978</v>
      </c>
      <c r="E340" s="1832"/>
      <c r="F340" s="1624"/>
      <c r="G340" s="60"/>
      <c r="H340" s="1624" t="s">
        <v>5</v>
      </c>
      <c r="I340" s="60" t="s">
        <v>5</v>
      </c>
      <c r="J340" s="1625"/>
      <c r="K340" s="1625" t="s">
        <v>5</v>
      </c>
      <c r="L340" s="1624" t="s">
        <v>5</v>
      </c>
      <c r="M340" s="244"/>
      <c r="N340" s="244"/>
      <c r="O340" s="1626"/>
      <c r="P340" s="1624"/>
      <c r="Q340" s="244"/>
      <c r="R340" s="244"/>
      <c r="S340" s="1626"/>
      <c r="T340" s="58"/>
      <c r="U340" s="1627"/>
      <c r="V340" s="1628"/>
    </row>
    <row r="341" spans="1:22" ht="12.75">
      <c r="A341" s="243" t="s">
        <v>37</v>
      </c>
      <c r="B341" s="1655" t="s">
        <v>981</v>
      </c>
      <c r="C341" s="1107" t="s">
        <v>985</v>
      </c>
      <c r="D341" s="1831" t="s">
        <v>978</v>
      </c>
      <c r="E341" s="1832"/>
      <c r="F341" s="1624"/>
      <c r="G341" s="60"/>
      <c r="H341" s="1624" t="s">
        <v>5</v>
      </c>
      <c r="I341" s="60" t="s">
        <v>5</v>
      </c>
      <c r="J341" s="1625"/>
      <c r="K341" s="1625"/>
      <c r="L341" s="1624"/>
      <c r="M341" s="244"/>
      <c r="N341" s="244"/>
      <c r="O341" s="1626"/>
      <c r="P341" s="1624"/>
      <c r="Q341" s="244"/>
      <c r="R341" s="244"/>
      <c r="S341" s="1626"/>
      <c r="T341" s="58"/>
      <c r="U341" s="1627"/>
      <c r="V341" s="1628"/>
    </row>
    <row r="342" spans="1:22" ht="15">
      <c r="A342" s="243" t="s">
        <v>37</v>
      </c>
      <c r="B342" s="1655" t="s">
        <v>981</v>
      </c>
      <c r="C342" s="1659" t="s">
        <v>777</v>
      </c>
      <c r="D342" s="1831" t="s">
        <v>978</v>
      </c>
      <c r="E342" s="1832"/>
      <c r="F342" s="1624"/>
      <c r="G342" s="60"/>
      <c r="H342" s="1624" t="s">
        <v>5</v>
      </c>
      <c r="I342" s="60" t="s">
        <v>5</v>
      </c>
      <c r="J342" s="1625"/>
      <c r="K342" s="1625" t="s">
        <v>5</v>
      </c>
      <c r="L342" s="1624" t="s">
        <v>5</v>
      </c>
      <c r="M342" s="244"/>
      <c r="N342" s="244"/>
      <c r="O342" s="1626"/>
      <c r="P342" s="1624"/>
      <c r="Q342" s="244"/>
      <c r="R342" s="244"/>
      <c r="S342" s="1626"/>
      <c r="T342" s="58"/>
      <c r="U342" s="1627"/>
      <c r="V342" s="1628"/>
    </row>
    <row r="343" spans="1:22" ht="12.75">
      <c r="A343" s="243" t="s">
        <v>37</v>
      </c>
      <c r="B343" s="1655" t="s">
        <v>981</v>
      </c>
      <c r="C343" s="1107" t="s">
        <v>986</v>
      </c>
      <c r="D343" s="1831" t="s">
        <v>978</v>
      </c>
      <c r="E343" s="1832"/>
      <c r="F343" s="1624"/>
      <c r="G343" s="60"/>
      <c r="H343" s="1624" t="s">
        <v>5</v>
      </c>
      <c r="I343" s="60" t="s">
        <v>5</v>
      </c>
      <c r="J343" s="1625"/>
      <c r="K343" s="1625"/>
      <c r="L343" s="1624"/>
      <c r="M343" s="244"/>
      <c r="N343" s="244"/>
      <c r="O343" s="1626"/>
      <c r="P343" s="1624"/>
      <c r="Q343" s="244"/>
      <c r="R343" s="244"/>
      <c r="S343" s="1626"/>
      <c r="T343" s="58"/>
      <c r="U343" s="1627"/>
      <c r="V343" s="1628"/>
    </row>
    <row r="344" spans="1:22" ht="12.75">
      <c r="A344" s="243" t="s">
        <v>37</v>
      </c>
      <c r="B344" s="1655" t="s">
        <v>981</v>
      </c>
      <c r="C344" s="1107" t="s">
        <v>655</v>
      </c>
      <c r="D344" s="1831" t="s">
        <v>978</v>
      </c>
      <c r="E344" s="1832"/>
      <c r="F344" s="1624"/>
      <c r="G344" s="60"/>
      <c r="H344" s="1624" t="s">
        <v>5</v>
      </c>
      <c r="I344" s="60" t="s">
        <v>5</v>
      </c>
      <c r="J344" s="1625"/>
      <c r="K344" s="1625" t="s">
        <v>5</v>
      </c>
      <c r="L344" s="1624" t="s">
        <v>5</v>
      </c>
      <c r="M344" s="244" t="s">
        <v>5</v>
      </c>
      <c r="N344" s="244"/>
      <c r="O344" s="1626"/>
      <c r="P344" s="1624" t="s">
        <v>5</v>
      </c>
      <c r="Q344" s="244"/>
      <c r="R344" s="244"/>
      <c r="S344" s="1626"/>
      <c r="T344" s="58"/>
      <c r="U344" s="1627"/>
      <c r="V344" s="1628"/>
    </row>
    <row r="345" spans="1:22" ht="12.75">
      <c r="A345" s="243" t="s">
        <v>37</v>
      </c>
      <c r="B345" s="1655" t="s">
        <v>981</v>
      </c>
      <c r="C345" s="1107" t="s">
        <v>825</v>
      </c>
      <c r="D345" s="1831" t="s">
        <v>978</v>
      </c>
      <c r="E345" s="1832"/>
      <c r="F345" s="1624"/>
      <c r="G345" s="60"/>
      <c r="H345" s="1624" t="s">
        <v>5</v>
      </c>
      <c r="I345" s="60" t="s">
        <v>5</v>
      </c>
      <c r="J345" s="1625"/>
      <c r="K345" s="1625" t="s">
        <v>5</v>
      </c>
      <c r="L345" s="1624" t="s">
        <v>5</v>
      </c>
      <c r="M345" s="244"/>
      <c r="N345" s="244"/>
      <c r="O345" s="1626"/>
      <c r="P345" s="1624"/>
      <c r="Q345" s="244"/>
      <c r="R345" s="244"/>
      <c r="S345" s="1626"/>
      <c r="T345" s="58"/>
      <c r="U345" s="1627"/>
      <c r="V345" s="1628"/>
    </row>
    <row r="346" spans="1:22" ht="15">
      <c r="A346" s="243" t="s">
        <v>37</v>
      </c>
      <c r="B346" s="1655" t="s">
        <v>981</v>
      </c>
      <c r="C346" s="1659" t="s">
        <v>814</v>
      </c>
      <c r="D346" s="1831" t="s">
        <v>978</v>
      </c>
      <c r="E346" s="1832"/>
      <c r="F346" s="1624"/>
      <c r="G346" s="60"/>
      <c r="H346" s="1624" t="s">
        <v>5</v>
      </c>
      <c r="I346" s="60" t="s">
        <v>5</v>
      </c>
      <c r="J346" s="1625"/>
      <c r="K346" s="1625" t="s">
        <v>5</v>
      </c>
      <c r="L346" s="1624" t="s">
        <v>5</v>
      </c>
      <c r="M346" s="244"/>
      <c r="N346" s="244"/>
      <c r="O346" s="1626"/>
      <c r="P346" s="1624"/>
      <c r="Q346" s="244"/>
      <c r="R346" s="244"/>
      <c r="S346" s="1626"/>
      <c r="T346" s="58"/>
      <c r="U346" s="1627"/>
      <c r="V346" s="1628"/>
    </row>
    <row r="347" spans="1:22" ht="15">
      <c r="A347" s="243" t="s">
        <v>37</v>
      </c>
      <c r="B347" s="1655" t="s">
        <v>981</v>
      </c>
      <c r="C347" s="1659" t="s">
        <v>784</v>
      </c>
      <c r="D347" s="1831" t="s">
        <v>978</v>
      </c>
      <c r="E347" s="1832"/>
      <c r="F347" s="1624"/>
      <c r="G347" s="60"/>
      <c r="H347" s="1624" t="s">
        <v>5</v>
      </c>
      <c r="I347" s="60" t="s">
        <v>5</v>
      </c>
      <c r="J347" s="1625"/>
      <c r="K347" s="1625" t="s">
        <v>5</v>
      </c>
      <c r="L347" s="1624" t="s">
        <v>5</v>
      </c>
      <c r="M347" s="244"/>
      <c r="N347" s="244"/>
      <c r="O347" s="1626"/>
      <c r="P347" s="1624"/>
      <c r="Q347" s="244"/>
      <c r="R347" s="244"/>
      <c r="S347" s="1626"/>
      <c r="T347" s="58"/>
      <c r="U347" s="1627"/>
      <c r="V347" s="1628"/>
    </row>
    <row r="348" spans="1:22" ht="12.75">
      <c r="A348" s="243" t="s">
        <v>37</v>
      </c>
      <c r="B348" s="1655" t="s">
        <v>981</v>
      </c>
      <c r="C348" s="1107" t="s">
        <v>787</v>
      </c>
      <c r="D348" s="1831" t="s">
        <v>978</v>
      </c>
      <c r="E348" s="1832"/>
      <c r="F348" s="1624"/>
      <c r="G348" s="60"/>
      <c r="H348" s="1624" t="s">
        <v>5</v>
      </c>
      <c r="I348" s="60" t="s">
        <v>5</v>
      </c>
      <c r="J348" s="1625"/>
      <c r="K348" s="1625" t="s">
        <v>5</v>
      </c>
      <c r="L348" s="1624" t="s">
        <v>5</v>
      </c>
      <c r="M348" s="244"/>
      <c r="N348" s="244"/>
      <c r="O348" s="1626"/>
      <c r="P348" s="1624"/>
      <c r="Q348" s="244"/>
      <c r="R348" s="244"/>
      <c r="S348" s="1626"/>
      <c r="T348" s="58"/>
      <c r="U348" s="1627"/>
      <c r="V348" s="1628"/>
    </row>
    <row r="349" spans="1:22" ht="12.75">
      <c r="A349" s="243" t="s">
        <v>37</v>
      </c>
      <c r="B349" s="1655" t="s">
        <v>981</v>
      </c>
      <c r="C349" s="1107" t="s">
        <v>842</v>
      </c>
      <c r="D349" s="1831" t="s">
        <v>978</v>
      </c>
      <c r="E349" s="1832"/>
      <c r="F349" s="1624"/>
      <c r="G349" s="60"/>
      <c r="H349" s="1624" t="s">
        <v>5</v>
      </c>
      <c r="I349" s="60" t="s">
        <v>5</v>
      </c>
      <c r="J349" s="1625"/>
      <c r="K349" s="1625" t="s">
        <v>5</v>
      </c>
      <c r="L349" s="1624" t="s">
        <v>5</v>
      </c>
      <c r="M349" s="244"/>
      <c r="N349" s="244"/>
      <c r="O349" s="1626"/>
      <c r="P349" s="1624"/>
      <c r="Q349" s="244"/>
      <c r="R349" s="244"/>
      <c r="S349" s="1626"/>
      <c r="T349" s="58"/>
      <c r="U349" s="1627"/>
      <c r="V349" s="1628"/>
    </row>
    <row r="350" spans="1:22" ht="15">
      <c r="A350" s="243" t="s">
        <v>37</v>
      </c>
      <c r="B350" s="1655" t="s">
        <v>981</v>
      </c>
      <c r="C350" s="1659" t="s">
        <v>826</v>
      </c>
      <c r="D350" s="1831" t="s">
        <v>978</v>
      </c>
      <c r="E350" s="1832"/>
      <c r="F350" s="1624"/>
      <c r="G350" s="60"/>
      <c r="H350" s="1624" t="s">
        <v>5</v>
      </c>
      <c r="I350" s="60" t="s">
        <v>5</v>
      </c>
      <c r="J350" s="1625"/>
      <c r="K350" s="1625" t="s">
        <v>5</v>
      </c>
      <c r="L350" s="1624" t="s">
        <v>5</v>
      </c>
      <c r="M350" s="244"/>
      <c r="N350" s="244"/>
      <c r="O350" s="1626"/>
      <c r="P350" s="1624"/>
      <c r="Q350" s="244"/>
      <c r="R350" s="244"/>
      <c r="S350" s="1626"/>
      <c r="T350" s="58"/>
      <c r="U350" s="1627"/>
      <c r="V350" s="1628"/>
    </row>
    <row r="351" spans="1:22" ht="12.75">
      <c r="A351" s="243" t="s">
        <v>37</v>
      </c>
      <c r="B351" s="1655" t="s">
        <v>981</v>
      </c>
      <c r="C351" s="1107" t="s">
        <v>832</v>
      </c>
      <c r="D351" s="1831" t="s">
        <v>978</v>
      </c>
      <c r="E351" s="1832"/>
      <c r="F351" s="1624"/>
      <c r="G351" s="60"/>
      <c r="H351" s="1624" t="s">
        <v>5</v>
      </c>
      <c r="I351" s="60" t="s">
        <v>5</v>
      </c>
      <c r="J351" s="1625"/>
      <c r="K351" s="1625" t="s">
        <v>5</v>
      </c>
      <c r="L351" s="1624" t="s">
        <v>5</v>
      </c>
      <c r="M351" s="244"/>
      <c r="N351" s="244"/>
      <c r="O351" s="1626"/>
      <c r="P351" s="1624"/>
      <c r="Q351" s="244"/>
      <c r="R351" s="244"/>
      <c r="S351" s="1626"/>
      <c r="T351" s="58"/>
      <c r="U351" s="1627"/>
      <c r="V351" s="1628"/>
    </row>
    <row r="352" spans="1:22" ht="12.75">
      <c r="A352" s="243" t="s">
        <v>37</v>
      </c>
      <c r="B352" s="1655" t="s">
        <v>981</v>
      </c>
      <c r="C352" s="1107" t="s">
        <v>875</v>
      </c>
      <c r="D352" s="1831" t="s">
        <v>978</v>
      </c>
      <c r="E352" s="1832"/>
      <c r="F352" s="1624"/>
      <c r="G352" s="60"/>
      <c r="H352" s="1624" t="s">
        <v>5</v>
      </c>
      <c r="I352" s="60" t="s">
        <v>5</v>
      </c>
      <c r="J352" s="1625"/>
      <c r="K352" s="1625"/>
      <c r="L352" s="1624"/>
      <c r="M352" s="244"/>
      <c r="N352" s="244"/>
      <c r="O352" s="1626"/>
      <c r="P352" s="1624"/>
      <c r="Q352" s="244"/>
      <c r="R352" s="244"/>
      <c r="S352" s="1626"/>
      <c r="T352" s="58"/>
      <c r="U352" s="1627"/>
      <c r="V352" s="1628"/>
    </row>
    <row r="353" spans="1:22" ht="12.75">
      <c r="A353" s="243" t="s">
        <v>37</v>
      </c>
      <c r="B353" s="1655" t="s">
        <v>981</v>
      </c>
      <c r="C353" s="1107" t="s">
        <v>667</v>
      </c>
      <c r="D353" s="1831" t="s">
        <v>978</v>
      </c>
      <c r="E353" s="1832"/>
      <c r="F353" s="1624"/>
      <c r="G353" s="60"/>
      <c r="H353" s="1624" t="s">
        <v>5</v>
      </c>
      <c r="I353" s="60" t="s">
        <v>5</v>
      </c>
      <c r="J353" s="1625"/>
      <c r="K353" s="1625" t="s">
        <v>5</v>
      </c>
      <c r="L353" s="1624" t="s">
        <v>5</v>
      </c>
      <c r="M353" s="244"/>
      <c r="N353" s="244"/>
      <c r="O353" s="1626"/>
      <c r="P353" s="1624"/>
      <c r="Q353" s="244"/>
      <c r="R353" s="244"/>
      <c r="S353" s="1626"/>
      <c r="T353" s="58"/>
      <c r="U353" s="1627"/>
      <c r="V353" s="1628"/>
    </row>
    <row r="354" spans="1:22" ht="12.75">
      <c r="A354" s="243" t="s">
        <v>37</v>
      </c>
      <c r="B354" s="1655" t="s">
        <v>981</v>
      </c>
      <c r="C354" s="1107" t="s">
        <v>871</v>
      </c>
      <c r="D354" s="1831" t="s">
        <v>978</v>
      </c>
      <c r="E354" s="1832"/>
      <c r="F354" s="1624"/>
      <c r="G354" s="60"/>
      <c r="H354" s="1624" t="s">
        <v>5</v>
      </c>
      <c r="I354" s="60" t="s">
        <v>5</v>
      </c>
      <c r="J354" s="1625"/>
      <c r="K354" s="1625" t="s">
        <v>5</v>
      </c>
      <c r="L354" s="1624" t="s">
        <v>5</v>
      </c>
      <c r="M354" s="244"/>
      <c r="N354" s="244"/>
      <c r="O354" s="1626"/>
      <c r="P354" s="1624"/>
      <c r="Q354" s="244"/>
      <c r="R354" s="244"/>
      <c r="S354" s="1626"/>
      <c r="T354" s="58"/>
      <c r="U354" s="1627"/>
      <c r="V354" s="1628"/>
    </row>
    <row r="355" spans="1:22" ht="12.75">
      <c r="A355" s="243" t="s">
        <v>37</v>
      </c>
      <c r="B355" s="1655" t="s">
        <v>981</v>
      </c>
      <c r="C355" s="1107" t="s">
        <v>791</v>
      </c>
      <c r="D355" s="1831" t="s">
        <v>978</v>
      </c>
      <c r="E355" s="1832"/>
      <c r="F355" s="1624"/>
      <c r="G355" s="60"/>
      <c r="H355" s="1624" t="s">
        <v>5</v>
      </c>
      <c r="I355" s="60" t="s">
        <v>5</v>
      </c>
      <c r="J355" s="1625"/>
      <c r="K355" s="1625" t="s">
        <v>5</v>
      </c>
      <c r="L355" s="1624" t="s">
        <v>5</v>
      </c>
      <c r="M355" s="244"/>
      <c r="N355" s="244"/>
      <c r="O355" s="1626"/>
      <c r="P355" s="1624"/>
      <c r="Q355" s="244"/>
      <c r="R355" s="244"/>
      <c r="S355" s="1626"/>
      <c r="T355" s="58"/>
      <c r="U355" s="1627"/>
      <c r="V355" s="1628"/>
    </row>
    <row r="356" spans="1:22" ht="12.75">
      <c r="A356" s="243" t="s">
        <v>37</v>
      </c>
      <c r="B356" s="1655" t="s">
        <v>981</v>
      </c>
      <c r="C356" s="1107" t="s">
        <v>792</v>
      </c>
      <c r="D356" s="1831" t="s">
        <v>978</v>
      </c>
      <c r="E356" s="1832"/>
      <c r="F356" s="1624"/>
      <c r="G356" s="60"/>
      <c r="H356" s="1624" t="s">
        <v>5</v>
      </c>
      <c r="I356" s="60" t="s">
        <v>5</v>
      </c>
      <c r="J356" s="1625"/>
      <c r="K356" s="1625" t="s">
        <v>5</v>
      </c>
      <c r="L356" s="1624" t="s">
        <v>5</v>
      </c>
      <c r="M356" s="244" t="s">
        <v>5</v>
      </c>
      <c r="N356" s="244"/>
      <c r="O356" s="1626"/>
      <c r="P356" s="1624" t="s">
        <v>5</v>
      </c>
      <c r="Q356" s="244"/>
      <c r="R356" s="244"/>
      <c r="S356" s="1626"/>
      <c r="T356" s="58"/>
      <c r="U356" s="1627"/>
      <c r="V356" s="1628"/>
    </row>
    <row r="357" spans="1:22" ht="12.75">
      <c r="A357" s="243" t="s">
        <v>37</v>
      </c>
      <c r="B357" s="1655" t="s">
        <v>981</v>
      </c>
      <c r="C357" s="1097" t="s">
        <v>987</v>
      </c>
      <c r="D357" s="1831" t="s">
        <v>978</v>
      </c>
      <c r="E357" s="1832"/>
      <c r="F357" s="1624"/>
      <c r="G357" s="60"/>
      <c r="H357" s="1624" t="s">
        <v>5</v>
      </c>
      <c r="I357" s="60" t="s">
        <v>5</v>
      </c>
      <c r="J357" s="1625"/>
      <c r="K357" s="1625" t="s">
        <v>5</v>
      </c>
      <c r="L357" s="1624" t="s">
        <v>5</v>
      </c>
      <c r="M357" s="244"/>
      <c r="N357" s="244"/>
      <c r="O357" s="1626"/>
      <c r="P357" s="1624"/>
      <c r="Q357" s="244"/>
      <c r="R357" s="244"/>
      <c r="S357" s="1626"/>
      <c r="T357" s="58"/>
      <c r="U357" s="1627"/>
      <c r="V357" s="1628"/>
    </row>
    <row r="358" spans="1:22" ht="12.75">
      <c r="A358" s="243" t="s">
        <v>37</v>
      </c>
      <c r="B358" s="1655" t="s">
        <v>981</v>
      </c>
      <c r="C358" s="1107" t="s">
        <v>833</v>
      </c>
      <c r="D358" s="1831" t="s">
        <v>978</v>
      </c>
      <c r="E358" s="1832"/>
      <c r="F358" s="1624"/>
      <c r="G358" s="60"/>
      <c r="H358" s="1624" t="s">
        <v>5</v>
      </c>
      <c r="I358" s="60" t="s">
        <v>5</v>
      </c>
      <c r="J358" s="1625"/>
      <c r="K358" s="1625" t="s">
        <v>5</v>
      </c>
      <c r="L358" s="1624" t="s">
        <v>5</v>
      </c>
      <c r="M358" s="244"/>
      <c r="N358" s="244"/>
      <c r="O358" s="1626"/>
      <c r="P358" s="1624"/>
      <c r="Q358" s="244"/>
      <c r="R358" s="244"/>
      <c r="S358" s="1626"/>
      <c r="T358" s="58"/>
      <c r="U358" s="1627"/>
      <c r="V358" s="1628"/>
    </row>
    <row r="359" spans="1:22" ht="12.75">
      <c r="A359" s="243" t="s">
        <v>37</v>
      </c>
      <c r="B359" s="1655" t="s">
        <v>981</v>
      </c>
      <c r="C359" s="1097" t="s">
        <v>794</v>
      </c>
      <c r="D359" s="1831" t="s">
        <v>978</v>
      </c>
      <c r="E359" s="1832"/>
      <c r="F359" s="1624"/>
      <c r="G359" s="60"/>
      <c r="H359" s="1624" t="s">
        <v>5</v>
      </c>
      <c r="I359" s="60" t="s">
        <v>5</v>
      </c>
      <c r="J359" s="1625"/>
      <c r="K359" s="1625" t="s">
        <v>5</v>
      </c>
      <c r="L359" s="1624" t="s">
        <v>5</v>
      </c>
      <c r="M359" s="244"/>
      <c r="N359" s="244"/>
      <c r="O359" s="1626"/>
      <c r="P359" s="1624"/>
      <c r="Q359" s="244"/>
      <c r="R359" s="244"/>
      <c r="S359" s="1626"/>
      <c r="T359" s="58"/>
      <c r="U359" s="1627"/>
      <c r="V359" s="1628"/>
    </row>
    <row r="360" spans="1:22" ht="12.75">
      <c r="A360" s="243" t="s">
        <v>37</v>
      </c>
      <c r="B360" s="1623" t="s">
        <v>989</v>
      </c>
      <c r="C360" s="1097" t="s">
        <v>990</v>
      </c>
      <c r="D360" s="1831" t="s">
        <v>975</v>
      </c>
      <c r="E360" s="1832"/>
      <c r="F360" s="1624" t="s">
        <v>5</v>
      </c>
      <c r="G360" s="60"/>
      <c r="H360" s="1624" t="s">
        <v>5</v>
      </c>
      <c r="I360" s="60" t="s">
        <v>5</v>
      </c>
      <c r="J360" s="1624" t="s">
        <v>5</v>
      </c>
      <c r="K360" s="1625"/>
      <c r="L360" s="1624"/>
      <c r="M360" s="244"/>
      <c r="N360" s="244"/>
      <c r="O360" s="1626"/>
      <c r="P360" s="1624"/>
      <c r="Q360" s="244"/>
      <c r="R360" s="244"/>
      <c r="S360" s="1626" t="s">
        <v>5</v>
      </c>
      <c r="T360" s="58"/>
      <c r="U360" s="1627"/>
      <c r="V360" s="1628"/>
    </row>
    <row r="361" spans="1:22" ht="12.75">
      <c r="A361" s="243" t="s">
        <v>37</v>
      </c>
      <c r="B361" s="1623" t="s">
        <v>989</v>
      </c>
      <c r="C361" s="1097" t="s">
        <v>990</v>
      </c>
      <c r="D361" s="1831" t="s">
        <v>988</v>
      </c>
      <c r="E361" s="1832"/>
      <c r="F361" s="1624" t="s">
        <v>5</v>
      </c>
      <c r="G361" s="60"/>
      <c r="H361" s="1624" t="s">
        <v>5</v>
      </c>
      <c r="I361" s="60" t="s">
        <v>5</v>
      </c>
      <c r="J361" s="1624" t="s">
        <v>5</v>
      </c>
      <c r="K361" s="1625"/>
      <c r="L361" s="1624"/>
      <c r="M361" s="244"/>
      <c r="N361" s="244"/>
      <c r="O361" s="1626"/>
      <c r="P361" s="1624"/>
      <c r="Q361" s="244"/>
      <c r="R361" s="244"/>
      <c r="S361" s="1626" t="s">
        <v>5</v>
      </c>
      <c r="T361" s="58"/>
      <c r="U361" s="1627"/>
      <c r="V361" s="1628"/>
    </row>
    <row r="362" spans="1:22" ht="12.75">
      <c r="A362" s="243" t="s">
        <v>37</v>
      </c>
      <c r="B362" s="1623" t="s">
        <v>989</v>
      </c>
      <c r="C362" s="1097" t="s">
        <v>990</v>
      </c>
      <c r="D362" s="1831" t="s">
        <v>977</v>
      </c>
      <c r="E362" s="1832"/>
      <c r="F362" s="1624" t="s">
        <v>5</v>
      </c>
      <c r="G362" s="60"/>
      <c r="H362" s="1624" t="s">
        <v>5</v>
      </c>
      <c r="I362" s="60" t="s">
        <v>5</v>
      </c>
      <c r="J362" s="1624" t="s">
        <v>5</v>
      </c>
      <c r="K362" s="1625"/>
      <c r="L362" s="1624"/>
      <c r="M362" s="244"/>
      <c r="N362" s="244"/>
      <c r="O362" s="1626"/>
      <c r="P362" s="1624"/>
      <c r="Q362" s="244"/>
      <c r="R362" s="244"/>
      <c r="S362" s="1626" t="s">
        <v>5</v>
      </c>
      <c r="T362" s="58"/>
      <c r="U362" s="1627"/>
      <c r="V362" s="1628"/>
    </row>
    <row r="363" spans="1:22" ht="12.75">
      <c r="A363" s="243" t="s">
        <v>37</v>
      </c>
      <c r="B363" s="1623" t="s">
        <v>989</v>
      </c>
      <c r="C363" s="1097" t="s">
        <v>990</v>
      </c>
      <c r="D363" s="1831" t="s">
        <v>976</v>
      </c>
      <c r="E363" s="1832"/>
      <c r="F363" s="1624" t="s">
        <v>5</v>
      </c>
      <c r="G363" s="60"/>
      <c r="H363" s="1624" t="s">
        <v>5</v>
      </c>
      <c r="I363" s="60" t="s">
        <v>5</v>
      </c>
      <c r="J363" s="1624" t="s">
        <v>5</v>
      </c>
      <c r="K363" s="1625"/>
      <c r="L363" s="1624"/>
      <c r="M363" s="244"/>
      <c r="N363" s="244"/>
      <c r="O363" s="1626"/>
      <c r="P363" s="1624"/>
      <c r="Q363" s="244"/>
      <c r="R363" s="244"/>
      <c r="S363" s="1626" t="s">
        <v>5</v>
      </c>
      <c r="T363" s="58"/>
      <c r="U363" s="1627"/>
      <c r="V363" s="1628"/>
    </row>
    <row r="364" spans="1:22" ht="12.75">
      <c r="A364" s="243" t="s">
        <v>37</v>
      </c>
      <c r="B364" s="1623" t="s">
        <v>989</v>
      </c>
      <c r="C364" s="1097" t="s">
        <v>990</v>
      </c>
      <c r="D364" s="1831" t="s">
        <v>978</v>
      </c>
      <c r="E364" s="1832"/>
      <c r="F364" s="1624" t="s">
        <v>5</v>
      </c>
      <c r="G364" s="60"/>
      <c r="H364" s="1624" t="s">
        <v>5</v>
      </c>
      <c r="I364" s="60" t="s">
        <v>5</v>
      </c>
      <c r="J364" s="1624" t="s">
        <v>5</v>
      </c>
      <c r="K364" s="1625"/>
      <c r="L364" s="1624"/>
      <c r="M364" s="244"/>
      <c r="N364" s="244"/>
      <c r="O364" s="1626"/>
      <c r="P364" s="1624"/>
      <c r="Q364" s="244"/>
      <c r="R364" s="244"/>
      <c r="S364" s="1626" t="s">
        <v>5</v>
      </c>
      <c r="T364" s="58"/>
      <c r="U364" s="1627"/>
      <c r="V364" s="1628"/>
    </row>
    <row r="365" spans="1:22" ht="12.75">
      <c r="A365" s="243" t="s">
        <v>37</v>
      </c>
      <c r="B365" s="1623" t="s">
        <v>991</v>
      </c>
      <c r="C365" s="1097" t="s">
        <v>992</v>
      </c>
      <c r="D365" s="1831" t="s">
        <v>975</v>
      </c>
      <c r="E365" s="1832"/>
      <c r="F365" s="1624" t="s">
        <v>5</v>
      </c>
      <c r="G365" s="60"/>
      <c r="H365" s="1624" t="s">
        <v>5</v>
      </c>
      <c r="I365" s="60"/>
      <c r="J365" s="1625"/>
      <c r="K365" s="1625"/>
      <c r="L365" s="1624"/>
      <c r="M365" s="244"/>
      <c r="N365" s="244"/>
      <c r="O365" s="1626"/>
      <c r="P365" s="1624"/>
      <c r="Q365" s="244"/>
      <c r="R365" s="244"/>
      <c r="S365" s="1626"/>
      <c r="T365" s="1624"/>
      <c r="U365" s="1627"/>
      <c r="V365" s="1628"/>
    </row>
    <row r="366" spans="1:22" ht="12.75">
      <c r="A366" s="243" t="s">
        <v>37</v>
      </c>
      <c r="B366" s="1623" t="s">
        <v>991</v>
      </c>
      <c r="C366" s="1097" t="s">
        <v>992</v>
      </c>
      <c r="D366" s="1831" t="s">
        <v>988</v>
      </c>
      <c r="E366" s="1832"/>
      <c r="F366" s="1624" t="s">
        <v>5</v>
      </c>
      <c r="G366" s="60"/>
      <c r="H366" s="1624" t="s">
        <v>5</v>
      </c>
      <c r="I366" s="60"/>
      <c r="J366" s="1625"/>
      <c r="K366" s="1625"/>
      <c r="L366" s="1624"/>
      <c r="M366" s="244"/>
      <c r="N366" s="244"/>
      <c r="O366" s="1626"/>
      <c r="P366" s="1624"/>
      <c r="Q366" s="244"/>
      <c r="R366" s="244"/>
      <c r="S366" s="1626"/>
      <c r="T366" s="1624"/>
      <c r="U366" s="1627"/>
      <c r="V366" s="1628"/>
    </row>
    <row r="367" spans="1:22" ht="12.75">
      <c r="A367" s="243" t="s">
        <v>37</v>
      </c>
      <c r="B367" s="1623" t="s">
        <v>991</v>
      </c>
      <c r="C367" s="1097" t="s">
        <v>992</v>
      </c>
      <c r="D367" s="1831" t="s">
        <v>977</v>
      </c>
      <c r="E367" s="1832"/>
      <c r="F367" s="1624" t="s">
        <v>5</v>
      </c>
      <c r="G367" s="60"/>
      <c r="H367" s="1624" t="s">
        <v>5</v>
      </c>
      <c r="I367" s="60"/>
      <c r="J367" s="1625"/>
      <c r="K367" s="1625"/>
      <c r="L367" s="1624"/>
      <c r="M367" s="244"/>
      <c r="N367" s="244"/>
      <c r="O367" s="1626"/>
      <c r="P367" s="1624"/>
      <c r="Q367" s="244"/>
      <c r="R367" s="244"/>
      <c r="S367" s="1626"/>
      <c r="T367" s="1624"/>
      <c r="U367" s="1627"/>
      <c r="V367" s="1628"/>
    </row>
    <row r="368" spans="1:22" ht="12.75">
      <c r="A368" s="243" t="s">
        <v>37</v>
      </c>
      <c r="B368" s="1623" t="s">
        <v>991</v>
      </c>
      <c r="C368" s="1097" t="s">
        <v>992</v>
      </c>
      <c r="D368" s="1831" t="s">
        <v>976</v>
      </c>
      <c r="E368" s="1832"/>
      <c r="F368" s="1624" t="s">
        <v>5</v>
      </c>
      <c r="G368" s="60"/>
      <c r="H368" s="1624" t="s">
        <v>5</v>
      </c>
      <c r="I368" s="60"/>
      <c r="J368" s="1625"/>
      <c r="K368" s="1625"/>
      <c r="L368" s="1624"/>
      <c r="M368" s="244"/>
      <c r="N368" s="244"/>
      <c r="O368" s="1626"/>
      <c r="P368" s="1624"/>
      <c r="Q368" s="244"/>
      <c r="R368" s="244"/>
      <c r="S368" s="1626"/>
      <c r="T368" s="1624"/>
      <c r="U368" s="1627"/>
      <c r="V368" s="1628"/>
    </row>
    <row r="369" spans="1:22" ht="12.75">
      <c r="A369" s="243" t="s">
        <v>37</v>
      </c>
      <c r="B369" s="1623" t="s">
        <v>991</v>
      </c>
      <c r="C369" s="1097" t="s">
        <v>992</v>
      </c>
      <c r="D369" s="1831" t="s">
        <v>978</v>
      </c>
      <c r="E369" s="1832"/>
      <c r="F369" s="1624" t="s">
        <v>5</v>
      </c>
      <c r="G369" s="60"/>
      <c r="H369" s="1624" t="s">
        <v>5</v>
      </c>
      <c r="I369" s="60"/>
      <c r="J369" s="1625"/>
      <c r="K369" s="1625"/>
      <c r="L369" s="1624"/>
      <c r="M369" s="244"/>
      <c r="N369" s="244"/>
      <c r="O369" s="1626"/>
      <c r="P369" s="1624"/>
      <c r="Q369" s="244"/>
      <c r="R369" s="244"/>
      <c r="S369" s="1626"/>
      <c r="T369" s="1624"/>
      <c r="U369" s="1627"/>
      <c r="V369" s="1628"/>
    </row>
    <row r="370" spans="1:22" ht="12.75">
      <c r="A370" s="243" t="s">
        <v>37</v>
      </c>
      <c r="B370" s="1623" t="s">
        <v>991</v>
      </c>
      <c r="C370" s="1660" t="s">
        <v>993</v>
      </c>
      <c r="D370" s="1831" t="s">
        <v>906</v>
      </c>
      <c r="E370" s="1832"/>
      <c r="F370" s="1624"/>
      <c r="G370" s="60"/>
      <c r="H370" s="1624" t="s">
        <v>5</v>
      </c>
      <c r="I370" s="60"/>
      <c r="J370" s="1625"/>
      <c r="K370" s="1625"/>
      <c r="L370" s="1624"/>
      <c r="M370" s="244"/>
      <c r="N370" s="244"/>
      <c r="O370" s="1626"/>
      <c r="P370" s="1624"/>
      <c r="Q370" s="244"/>
      <c r="R370" s="244"/>
      <c r="S370" s="1626"/>
      <c r="T370" s="1624"/>
      <c r="U370" s="1627"/>
      <c r="V370" s="1628"/>
    </row>
    <row r="371" spans="1:22" ht="12.75">
      <c r="A371" s="243" t="s">
        <v>37</v>
      </c>
      <c r="B371" s="1623" t="s">
        <v>991</v>
      </c>
      <c r="C371" s="1660" t="s">
        <v>994</v>
      </c>
      <c r="D371" s="1831" t="s">
        <v>906</v>
      </c>
      <c r="E371" s="1832"/>
      <c r="F371" s="1624"/>
      <c r="G371" s="60"/>
      <c r="H371" s="1624" t="s">
        <v>5</v>
      </c>
      <c r="I371" s="60"/>
      <c r="J371" s="1625"/>
      <c r="K371" s="1625"/>
      <c r="L371" s="1624"/>
      <c r="M371" s="244"/>
      <c r="N371" s="244"/>
      <c r="O371" s="1626"/>
      <c r="P371" s="1624"/>
      <c r="Q371" s="244"/>
      <c r="R371" s="244"/>
      <c r="S371" s="1626"/>
      <c r="T371" s="1624"/>
      <c r="U371" s="1627"/>
      <c r="V371" s="1628"/>
    </row>
    <row r="372" spans="1:22" ht="12.75">
      <c r="A372" s="243" t="s">
        <v>37</v>
      </c>
      <c r="B372" s="1623" t="s">
        <v>991</v>
      </c>
      <c r="C372" s="1660" t="s">
        <v>905</v>
      </c>
      <c r="D372" s="1831" t="s">
        <v>906</v>
      </c>
      <c r="E372" s="1832"/>
      <c r="F372" s="1624"/>
      <c r="G372" s="60"/>
      <c r="H372" s="1624" t="s">
        <v>5</v>
      </c>
      <c r="I372" s="60"/>
      <c r="J372" s="1625"/>
      <c r="K372" s="1625"/>
      <c r="L372" s="1624"/>
      <c r="M372" s="244"/>
      <c r="N372" s="244"/>
      <c r="O372" s="1626"/>
      <c r="P372" s="1624"/>
      <c r="Q372" s="244"/>
      <c r="R372" s="244"/>
      <c r="S372" s="1626"/>
      <c r="T372" s="1624"/>
      <c r="U372" s="1627"/>
      <c r="V372" s="1628"/>
    </row>
    <row r="373" spans="1:22" ht="12.75">
      <c r="A373" s="243" t="s">
        <v>37</v>
      </c>
      <c r="B373" s="1623" t="s">
        <v>991</v>
      </c>
      <c r="C373" s="1660" t="s">
        <v>907</v>
      </c>
      <c r="D373" s="1831" t="s">
        <v>906</v>
      </c>
      <c r="E373" s="1832"/>
      <c r="F373" s="1624"/>
      <c r="G373" s="60"/>
      <c r="H373" s="1624" t="s">
        <v>5</v>
      </c>
      <c r="I373" s="60"/>
      <c r="J373" s="1625"/>
      <c r="K373" s="1625"/>
      <c r="L373" s="1624"/>
      <c r="M373" s="244"/>
      <c r="N373" s="244"/>
      <c r="O373" s="1626"/>
      <c r="P373" s="1624"/>
      <c r="Q373" s="244"/>
      <c r="R373" s="244"/>
      <c r="S373" s="1626"/>
      <c r="T373" s="1624"/>
      <c r="U373" s="1627"/>
      <c r="V373" s="1628"/>
    </row>
    <row r="374" spans="1:22" ht="12.75">
      <c r="A374" s="243" t="s">
        <v>37</v>
      </c>
      <c r="B374" s="1623" t="s">
        <v>991</v>
      </c>
      <c r="C374" s="1660" t="s">
        <v>820</v>
      </c>
      <c r="D374" s="1831" t="s">
        <v>906</v>
      </c>
      <c r="E374" s="1832"/>
      <c r="F374" s="1624"/>
      <c r="G374" s="60"/>
      <c r="H374" s="1624" t="s">
        <v>5</v>
      </c>
      <c r="I374" s="60"/>
      <c r="J374" s="1625"/>
      <c r="K374" s="1625"/>
      <c r="L374" s="1624"/>
      <c r="M374" s="244"/>
      <c r="N374" s="244"/>
      <c r="O374" s="1626"/>
      <c r="P374" s="1624"/>
      <c r="Q374" s="244"/>
      <c r="R374" s="244"/>
      <c r="S374" s="1626"/>
      <c r="T374" s="1624"/>
      <c r="U374" s="1627"/>
      <c r="V374" s="1628"/>
    </row>
    <row r="375" spans="1:22" ht="12.75">
      <c r="A375" s="243" t="s">
        <v>37</v>
      </c>
      <c r="B375" s="1623" t="s">
        <v>991</v>
      </c>
      <c r="C375" s="1660" t="s">
        <v>822</v>
      </c>
      <c r="D375" s="1831" t="s">
        <v>906</v>
      </c>
      <c r="E375" s="1832"/>
      <c r="F375" s="1624"/>
      <c r="G375" s="60"/>
      <c r="H375" s="1624" t="s">
        <v>5</v>
      </c>
      <c r="I375" s="60"/>
      <c r="J375" s="1625"/>
      <c r="K375" s="1625"/>
      <c r="L375" s="1624"/>
      <c r="M375" s="244"/>
      <c r="N375" s="244"/>
      <c r="O375" s="1626"/>
      <c r="P375" s="1624"/>
      <c r="Q375" s="244"/>
      <c r="R375" s="244"/>
      <c r="S375" s="1626"/>
      <c r="T375" s="1624"/>
      <c r="U375" s="1627"/>
      <c r="V375" s="1628"/>
    </row>
    <row r="376" spans="1:22" ht="12.75">
      <c r="A376" s="243" t="s">
        <v>37</v>
      </c>
      <c r="B376" s="1623" t="s">
        <v>991</v>
      </c>
      <c r="C376" s="1660" t="s">
        <v>995</v>
      </c>
      <c r="D376" s="1831" t="s">
        <v>906</v>
      </c>
      <c r="E376" s="1832"/>
      <c r="F376" s="1624"/>
      <c r="G376" s="60"/>
      <c r="H376" s="1624" t="s">
        <v>5</v>
      </c>
      <c r="I376" s="60"/>
      <c r="J376" s="1625"/>
      <c r="K376" s="1625"/>
      <c r="L376" s="1624"/>
      <c r="M376" s="244"/>
      <c r="N376" s="244"/>
      <c r="O376" s="1626"/>
      <c r="P376" s="1624"/>
      <c r="Q376" s="244"/>
      <c r="R376" s="244"/>
      <c r="S376" s="1626"/>
      <c r="T376" s="1624"/>
      <c r="U376" s="1627"/>
      <c r="V376" s="1628"/>
    </row>
    <row r="377" spans="1:22" ht="12.75">
      <c r="A377" s="243" t="s">
        <v>37</v>
      </c>
      <c r="B377" s="1623" t="s">
        <v>991</v>
      </c>
      <c r="C377" s="1660" t="s">
        <v>996</v>
      </c>
      <c r="D377" s="1831" t="s">
        <v>906</v>
      </c>
      <c r="E377" s="1832"/>
      <c r="F377" s="1624"/>
      <c r="G377" s="60"/>
      <c r="H377" s="1624" t="s">
        <v>5</v>
      </c>
      <c r="I377" s="60"/>
      <c r="J377" s="1625"/>
      <c r="K377" s="1625"/>
      <c r="L377" s="1624"/>
      <c r="M377" s="244"/>
      <c r="N377" s="244"/>
      <c r="O377" s="1626"/>
      <c r="P377" s="1624"/>
      <c r="Q377" s="244"/>
      <c r="R377" s="244"/>
      <c r="S377" s="1626"/>
      <c r="T377" s="1624"/>
      <c r="U377" s="1627"/>
      <c r="V377" s="1628"/>
    </row>
    <row r="378" spans="1:22" ht="12.75">
      <c r="A378" s="243" t="s">
        <v>37</v>
      </c>
      <c r="B378" s="1623" t="s">
        <v>991</v>
      </c>
      <c r="C378" s="1660" t="s">
        <v>911</v>
      </c>
      <c r="D378" s="1831" t="s">
        <v>906</v>
      </c>
      <c r="E378" s="1832"/>
      <c r="F378" s="1624"/>
      <c r="G378" s="60"/>
      <c r="H378" s="1624" t="s">
        <v>5</v>
      </c>
      <c r="I378" s="60"/>
      <c r="J378" s="1625"/>
      <c r="K378" s="1625"/>
      <c r="L378" s="1624"/>
      <c r="M378" s="244"/>
      <c r="N378" s="244"/>
      <c r="O378" s="1626"/>
      <c r="P378" s="1624"/>
      <c r="Q378" s="244"/>
      <c r="R378" s="244"/>
      <c r="S378" s="1626"/>
      <c r="T378" s="1624"/>
      <c r="U378" s="1627"/>
      <c r="V378" s="1628"/>
    </row>
    <row r="379" spans="1:22" ht="12.75">
      <c r="A379" s="243" t="s">
        <v>37</v>
      </c>
      <c r="B379" s="1623" t="s">
        <v>991</v>
      </c>
      <c r="C379" s="1660" t="s">
        <v>912</v>
      </c>
      <c r="D379" s="1831" t="s">
        <v>906</v>
      </c>
      <c r="E379" s="1832"/>
      <c r="F379" s="1624"/>
      <c r="G379" s="60"/>
      <c r="H379" s="1624" t="s">
        <v>5</v>
      </c>
      <c r="I379" s="60"/>
      <c r="J379" s="1625"/>
      <c r="K379" s="1625"/>
      <c r="L379" s="1624"/>
      <c r="M379" s="244"/>
      <c r="N379" s="244"/>
      <c r="O379" s="1626"/>
      <c r="P379" s="1624"/>
      <c r="Q379" s="244"/>
      <c r="R379" s="244"/>
      <c r="S379" s="1626"/>
      <c r="T379" s="1624"/>
      <c r="U379" s="1627"/>
      <c r="V379" s="1628"/>
    </row>
    <row r="380" spans="1:22" ht="12.75">
      <c r="A380" s="243" t="s">
        <v>37</v>
      </c>
      <c r="B380" s="1623" t="s">
        <v>991</v>
      </c>
      <c r="C380" s="1660" t="s">
        <v>997</v>
      </c>
      <c r="D380" s="1831" t="s">
        <v>906</v>
      </c>
      <c r="E380" s="1832"/>
      <c r="F380" s="1624"/>
      <c r="G380" s="60"/>
      <c r="H380" s="1624" t="s">
        <v>5</v>
      </c>
      <c r="I380" s="60"/>
      <c r="J380" s="1625"/>
      <c r="K380" s="1625"/>
      <c r="L380" s="1624"/>
      <c r="M380" s="244"/>
      <c r="N380" s="244"/>
      <c r="O380" s="1626"/>
      <c r="P380" s="1624"/>
      <c r="Q380" s="244"/>
      <c r="R380" s="244"/>
      <c r="S380" s="1626"/>
      <c r="T380" s="1624"/>
      <c r="U380" s="1627"/>
      <c r="V380" s="1628"/>
    </row>
    <row r="381" spans="1:22" ht="12.75">
      <c r="A381" s="243" t="s">
        <v>37</v>
      </c>
      <c r="B381" s="1623" t="s">
        <v>991</v>
      </c>
      <c r="C381" s="1660" t="s">
        <v>913</v>
      </c>
      <c r="D381" s="1831" t="s">
        <v>906</v>
      </c>
      <c r="E381" s="1832"/>
      <c r="F381" s="1624"/>
      <c r="G381" s="60"/>
      <c r="H381" s="1624" t="s">
        <v>5</v>
      </c>
      <c r="I381" s="60"/>
      <c r="J381" s="1625"/>
      <c r="K381" s="1625"/>
      <c r="L381" s="1624"/>
      <c r="M381" s="244"/>
      <c r="N381" s="244"/>
      <c r="O381" s="1626"/>
      <c r="P381" s="1624"/>
      <c r="Q381" s="244"/>
      <c r="R381" s="244"/>
      <c r="S381" s="1626"/>
      <c r="T381" s="1624"/>
      <c r="U381" s="1627"/>
      <c r="V381" s="1628"/>
    </row>
    <row r="382" spans="1:22" ht="12.75">
      <c r="A382" s="243" t="s">
        <v>37</v>
      </c>
      <c r="B382" s="1623" t="s">
        <v>991</v>
      </c>
      <c r="C382" s="1660" t="s">
        <v>998</v>
      </c>
      <c r="D382" s="1831" t="s">
        <v>906</v>
      </c>
      <c r="E382" s="1832"/>
      <c r="F382" s="1624"/>
      <c r="G382" s="60"/>
      <c r="H382" s="1624" t="s">
        <v>5</v>
      </c>
      <c r="I382" s="60"/>
      <c r="J382" s="1625"/>
      <c r="K382" s="1625"/>
      <c r="L382" s="1624"/>
      <c r="M382" s="244"/>
      <c r="N382" s="244"/>
      <c r="O382" s="1626"/>
      <c r="P382" s="1624"/>
      <c r="Q382" s="244"/>
      <c r="R382" s="244"/>
      <c r="S382" s="1626"/>
      <c r="T382" s="1624"/>
      <c r="U382" s="1627"/>
      <c r="V382" s="1628"/>
    </row>
    <row r="383" spans="1:22" ht="12.75">
      <c r="A383" s="243" t="s">
        <v>37</v>
      </c>
      <c r="B383" s="1623" t="s">
        <v>991</v>
      </c>
      <c r="C383" s="1660" t="s">
        <v>834</v>
      </c>
      <c r="D383" s="1831" t="s">
        <v>906</v>
      </c>
      <c r="E383" s="1832"/>
      <c r="F383" s="1624"/>
      <c r="G383" s="60"/>
      <c r="H383" s="1624" t="s">
        <v>5</v>
      </c>
      <c r="I383" s="60"/>
      <c r="J383" s="1625"/>
      <c r="K383" s="1625"/>
      <c r="L383" s="1624"/>
      <c r="M383" s="244"/>
      <c r="N383" s="244"/>
      <c r="O383" s="1626"/>
      <c r="P383" s="1624"/>
      <c r="Q383" s="244"/>
      <c r="R383" s="244"/>
      <c r="S383" s="1626"/>
      <c r="T383" s="1624"/>
      <c r="U383" s="1627"/>
      <c r="V383" s="1628"/>
    </row>
    <row r="384" spans="1:22" ht="12.75">
      <c r="A384" s="243" t="s">
        <v>37</v>
      </c>
      <c r="B384" s="1623" t="s">
        <v>991</v>
      </c>
      <c r="C384" s="1660" t="s">
        <v>915</v>
      </c>
      <c r="D384" s="1831" t="s">
        <v>906</v>
      </c>
      <c r="E384" s="1832"/>
      <c r="F384" s="1624"/>
      <c r="G384" s="60"/>
      <c r="H384" s="1624" t="s">
        <v>5</v>
      </c>
      <c r="I384" s="60"/>
      <c r="J384" s="1625"/>
      <c r="K384" s="1625"/>
      <c r="L384" s="1624"/>
      <c r="M384" s="244"/>
      <c r="N384" s="244"/>
      <c r="O384" s="1626"/>
      <c r="P384" s="1624"/>
      <c r="Q384" s="244"/>
      <c r="R384" s="244"/>
      <c r="S384" s="1626"/>
      <c r="T384" s="1624"/>
      <c r="U384" s="1627"/>
      <c r="V384" s="1628"/>
    </row>
    <row r="385" spans="1:22" ht="12.75">
      <c r="A385" s="243" t="s">
        <v>37</v>
      </c>
      <c r="B385" s="1623" t="s">
        <v>991</v>
      </c>
      <c r="C385" s="1660" t="s">
        <v>916</v>
      </c>
      <c r="D385" s="1831" t="s">
        <v>906</v>
      </c>
      <c r="E385" s="1832"/>
      <c r="F385" s="1624"/>
      <c r="G385" s="60"/>
      <c r="H385" s="1624" t="s">
        <v>5</v>
      </c>
      <c r="I385" s="60"/>
      <c r="J385" s="1625"/>
      <c r="K385" s="1625"/>
      <c r="L385" s="1624"/>
      <c r="M385" s="244"/>
      <c r="N385" s="244"/>
      <c r="O385" s="1626"/>
      <c r="P385" s="1624"/>
      <c r="Q385" s="244"/>
      <c r="R385" s="244"/>
      <c r="S385" s="1626"/>
      <c r="T385" s="1624"/>
      <c r="U385" s="1627"/>
      <c r="V385" s="1628"/>
    </row>
    <row r="386" spans="1:22" ht="12.75">
      <c r="A386" s="243" t="s">
        <v>37</v>
      </c>
      <c r="B386" s="1623" t="s">
        <v>991</v>
      </c>
      <c r="C386" s="1660" t="s">
        <v>798</v>
      </c>
      <c r="D386" s="1831" t="s">
        <v>906</v>
      </c>
      <c r="E386" s="1832"/>
      <c r="F386" s="1624"/>
      <c r="G386" s="60"/>
      <c r="H386" s="1624" t="s">
        <v>5</v>
      </c>
      <c r="I386" s="60"/>
      <c r="J386" s="1625"/>
      <c r="K386" s="1625"/>
      <c r="L386" s="1624"/>
      <c r="M386" s="244"/>
      <c r="N386" s="244"/>
      <c r="O386" s="1626"/>
      <c r="P386" s="1624"/>
      <c r="Q386" s="244"/>
      <c r="R386" s="244"/>
      <c r="S386" s="1626"/>
      <c r="T386" s="1624"/>
      <c r="U386" s="1627"/>
      <c r="V386" s="1628"/>
    </row>
    <row r="387" spans="1:22" ht="12.75">
      <c r="A387" s="243" t="s">
        <v>37</v>
      </c>
      <c r="B387" s="1623" t="s">
        <v>991</v>
      </c>
      <c r="C387" s="1660" t="s">
        <v>764</v>
      </c>
      <c r="D387" s="1831" t="s">
        <v>906</v>
      </c>
      <c r="E387" s="1832"/>
      <c r="F387" s="1624"/>
      <c r="G387" s="60"/>
      <c r="H387" s="1624" t="s">
        <v>5</v>
      </c>
      <c r="I387" s="60"/>
      <c r="J387" s="1625"/>
      <c r="K387" s="1625"/>
      <c r="L387" s="1624"/>
      <c r="M387" s="244"/>
      <c r="N387" s="244"/>
      <c r="O387" s="1626"/>
      <c r="P387" s="1624"/>
      <c r="Q387" s="244"/>
      <c r="R387" s="244"/>
      <c r="S387" s="1626"/>
      <c r="T387" s="1624"/>
      <c r="U387" s="1627"/>
      <c r="V387" s="1628"/>
    </row>
    <row r="388" spans="1:22" ht="12.75">
      <c r="A388" s="243" t="s">
        <v>37</v>
      </c>
      <c r="B388" s="1623" t="s">
        <v>991</v>
      </c>
      <c r="C388" s="1660" t="s">
        <v>823</v>
      </c>
      <c r="D388" s="1831" t="s">
        <v>906</v>
      </c>
      <c r="E388" s="1832"/>
      <c r="F388" s="1624"/>
      <c r="G388" s="60"/>
      <c r="H388" s="1624" t="s">
        <v>5</v>
      </c>
      <c r="I388" s="60"/>
      <c r="J388" s="1625"/>
      <c r="K388" s="1625"/>
      <c r="L388" s="1624"/>
      <c r="M388" s="244"/>
      <c r="N388" s="244"/>
      <c r="O388" s="1626"/>
      <c r="P388" s="1624"/>
      <c r="Q388" s="244"/>
      <c r="R388" s="244"/>
      <c r="S388" s="1626"/>
      <c r="T388" s="1624"/>
      <c r="U388" s="1627"/>
      <c r="V388" s="1628"/>
    </row>
    <row r="389" spans="1:22" ht="12.75">
      <c r="A389" s="243" t="s">
        <v>37</v>
      </c>
      <c r="B389" s="1623" t="s">
        <v>991</v>
      </c>
      <c r="C389" s="1660" t="s">
        <v>579</v>
      </c>
      <c r="D389" s="1831" t="s">
        <v>906</v>
      </c>
      <c r="E389" s="1832"/>
      <c r="F389" s="1624"/>
      <c r="G389" s="60"/>
      <c r="H389" s="1624" t="s">
        <v>5</v>
      </c>
      <c r="I389" s="60"/>
      <c r="J389" s="1625"/>
      <c r="K389" s="1625"/>
      <c r="L389" s="1624"/>
      <c r="M389" s="244"/>
      <c r="N389" s="244"/>
      <c r="O389" s="1626"/>
      <c r="P389" s="1624"/>
      <c r="Q389" s="244"/>
      <c r="R389" s="244"/>
      <c r="S389" s="1626"/>
      <c r="T389" s="1624"/>
      <c r="U389" s="1627"/>
      <c r="V389" s="1628"/>
    </row>
    <row r="390" spans="1:22" ht="12.75">
      <c r="A390" s="243" t="s">
        <v>37</v>
      </c>
      <c r="B390" s="1623" t="s">
        <v>991</v>
      </c>
      <c r="C390" s="1660" t="s">
        <v>868</v>
      </c>
      <c r="D390" s="1831" t="s">
        <v>906</v>
      </c>
      <c r="E390" s="1832"/>
      <c r="F390" s="1624"/>
      <c r="G390" s="60"/>
      <c r="H390" s="1624" t="s">
        <v>5</v>
      </c>
      <c r="I390" s="60"/>
      <c r="J390" s="1625"/>
      <c r="K390" s="1625"/>
      <c r="L390" s="1624"/>
      <c r="M390" s="244"/>
      <c r="N390" s="244"/>
      <c r="O390" s="1626"/>
      <c r="P390" s="1624"/>
      <c r="Q390" s="244"/>
      <c r="R390" s="244"/>
      <c r="S390" s="1626"/>
      <c r="T390" s="1624"/>
      <c r="U390" s="1627"/>
      <c r="V390" s="1628"/>
    </row>
    <row r="391" spans="1:22" ht="12.75">
      <c r="A391" s="243" t="s">
        <v>37</v>
      </c>
      <c r="B391" s="1623" t="s">
        <v>991</v>
      </c>
      <c r="C391" s="1660" t="s">
        <v>799</v>
      </c>
      <c r="D391" s="1831" t="s">
        <v>906</v>
      </c>
      <c r="E391" s="1832"/>
      <c r="F391" s="1624"/>
      <c r="G391" s="60"/>
      <c r="H391" s="1624" t="s">
        <v>5</v>
      </c>
      <c r="I391" s="60"/>
      <c r="J391" s="1625"/>
      <c r="K391" s="1625"/>
      <c r="L391" s="1624"/>
      <c r="M391" s="244"/>
      <c r="N391" s="244"/>
      <c r="O391" s="1626"/>
      <c r="P391" s="1624"/>
      <c r="Q391" s="244"/>
      <c r="R391" s="244"/>
      <c r="S391" s="1626"/>
      <c r="T391" s="1624"/>
      <c r="U391" s="1627"/>
      <c r="V391" s="1628"/>
    </row>
    <row r="392" spans="1:22" ht="12.75">
      <c r="A392" s="243" t="s">
        <v>37</v>
      </c>
      <c r="B392" s="1623" t="s">
        <v>991</v>
      </c>
      <c r="C392" s="1660" t="s">
        <v>800</v>
      </c>
      <c r="D392" s="1831" t="s">
        <v>906</v>
      </c>
      <c r="E392" s="1832"/>
      <c r="F392" s="1624"/>
      <c r="G392" s="60"/>
      <c r="H392" s="1624" t="s">
        <v>5</v>
      </c>
      <c r="I392" s="60"/>
      <c r="J392" s="1625"/>
      <c r="K392" s="1625"/>
      <c r="L392" s="1624"/>
      <c r="M392" s="244"/>
      <c r="N392" s="244"/>
      <c r="O392" s="1626"/>
      <c r="P392" s="1624"/>
      <c r="Q392" s="244"/>
      <c r="R392" s="244"/>
      <c r="S392" s="1626"/>
      <c r="T392" s="1624"/>
      <c r="U392" s="1627"/>
      <c r="V392" s="1628"/>
    </row>
    <row r="393" spans="1:22" ht="12.75">
      <c r="A393" s="243" t="s">
        <v>37</v>
      </c>
      <c r="B393" s="1623" t="s">
        <v>991</v>
      </c>
      <c r="C393" s="1660" t="s">
        <v>921</v>
      </c>
      <c r="D393" s="1831" t="s">
        <v>906</v>
      </c>
      <c r="E393" s="1832"/>
      <c r="F393" s="1624"/>
      <c r="G393" s="60"/>
      <c r="H393" s="1624" t="s">
        <v>5</v>
      </c>
      <c r="I393" s="60"/>
      <c r="J393" s="1625"/>
      <c r="K393" s="1625"/>
      <c r="L393" s="1624"/>
      <c r="M393" s="244"/>
      <c r="N393" s="244"/>
      <c r="O393" s="1626"/>
      <c r="P393" s="1624"/>
      <c r="Q393" s="244"/>
      <c r="R393" s="244"/>
      <c r="S393" s="1626"/>
      <c r="T393" s="1624"/>
      <c r="U393" s="1627"/>
      <c r="V393" s="1628"/>
    </row>
    <row r="394" spans="1:22" ht="12.75">
      <c r="A394" s="243" t="s">
        <v>37</v>
      </c>
      <c r="B394" s="1623" t="s">
        <v>991</v>
      </c>
      <c r="C394" s="1660" t="s">
        <v>802</v>
      </c>
      <c r="D394" s="1831" t="s">
        <v>906</v>
      </c>
      <c r="E394" s="1832"/>
      <c r="F394" s="1624"/>
      <c r="G394" s="60"/>
      <c r="H394" s="1624" t="s">
        <v>5</v>
      </c>
      <c r="I394" s="60"/>
      <c r="J394" s="1625"/>
      <c r="K394" s="1625"/>
      <c r="L394" s="1624"/>
      <c r="M394" s="244"/>
      <c r="N394" s="244"/>
      <c r="O394" s="1626"/>
      <c r="P394" s="1624"/>
      <c r="Q394" s="244"/>
      <c r="R394" s="244"/>
      <c r="S394" s="1626"/>
      <c r="T394" s="1624"/>
      <c r="U394" s="1627"/>
      <c r="V394" s="1628"/>
    </row>
    <row r="395" spans="1:22" ht="12.75">
      <c r="A395" s="243" t="s">
        <v>37</v>
      </c>
      <c r="B395" s="1623" t="s">
        <v>991</v>
      </c>
      <c r="C395" s="1660" t="s">
        <v>922</v>
      </c>
      <c r="D395" s="1831" t="s">
        <v>906</v>
      </c>
      <c r="E395" s="1832"/>
      <c r="F395" s="1624"/>
      <c r="G395" s="60"/>
      <c r="H395" s="1624" t="s">
        <v>5</v>
      </c>
      <c r="I395" s="60"/>
      <c r="J395" s="1625"/>
      <c r="K395" s="1625"/>
      <c r="L395" s="1624"/>
      <c r="M395" s="244"/>
      <c r="N395" s="244"/>
      <c r="O395" s="1626"/>
      <c r="P395" s="1624"/>
      <c r="Q395" s="244"/>
      <c r="R395" s="244"/>
      <c r="S395" s="1626"/>
      <c r="T395" s="1624"/>
      <c r="U395" s="1627"/>
      <c r="V395" s="1628"/>
    </row>
    <row r="396" spans="1:22" ht="12.75">
      <c r="A396" s="243" t="s">
        <v>37</v>
      </c>
      <c r="B396" s="1623" t="s">
        <v>991</v>
      </c>
      <c r="C396" s="1660" t="s">
        <v>923</v>
      </c>
      <c r="D396" s="1831" t="s">
        <v>906</v>
      </c>
      <c r="E396" s="1832"/>
      <c r="F396" s="1624"/>
      <c r="G396" s="60"/>
      <c r="H396" s="1624" t="s">
        <v>5</v>
      </c>
      <c r="I396" s="60"/>
      <c r="J396" s="1625"/>
      <c r="K396" s="1625"/>
      <c r="L396" s="1624"/>
      <c r="M396" s="244"/>
      <c r="N396" s="244"/>
      <c r="O396" s="1626"/>
      <c r="P396" s="1624"/>
      <c r="Q396" s="244"/>
      <c r="R396" s="244"/>
      <c r="S396" s="1626"/>
      <c r="T396" s="1624"/>
      <c r="U396" s="1627"/>
      <c r="V396" s="1628"/>
    </row>
    <row r="397" spans="1:22" ht="12.75">
      <c r="A397" s="243" t="s">
        <v>37</v>
      </c>
      <c r="B397" s="1623" t="s">
        <v>991</v>
      </c>
      <c r="C397" s="1660" t="s">
        <v>424</v>
      </c>
      <c r="D397" s="1831" t="s">
        <v>906</v>
      </c>
      <c r="E397" s="1832"/>
      <c r="F397" s="1624"/>
      <c r="G397" s="60"/>
      <c r="H397" s="1624" t="s">
        <v>5</v>
      </c>
      <c r="I397" s="60"/>
      <c r="J397" s="1625"/>
      <c r="K397" s="1625"/>
      <c r="L397" s="1624"/>
      <c r="M397" s="244"/>
      <c r="N397" s="244"/>
      <c r="O397" s="1626"/>
      <c r="P397" s="1624"/>
      <c r="Q397" s="244"/>
      <c r="R397" s="244"/>
      <c r="S397" s="1626"/>
      <c r="T397" s="1624"/>
      <c r="U397" s="1627"/>
      <c r="V397" s="1628"/>
    </row>
    <row r="398" spans="1:22" ht="12.75">
      <c r="A398" s="243" t="s">
        <v>37</v>
      </c>
      <c r="B398" s="1623" t="s">
        <v>991</v>
      </c>
      <c r="C398" s="1660" t="s">
        <v>598</v>
      </c>
      <c r="D398" s="1831" t="s">
        <v>906</v>
      </c>
      <c r="E398" s="1832"/>
      <c r="F398" s="1624"/>
      <c r="G398" s="60"/>
      <c r="H398" s="1624" t="s">
        <v>5</v>
      </c>
      <c r="I398" s="60"/>
      <c r="J398" s="1625"/>
      <c r="K398" s="1625"/>
      <c r="L398" s="1624"/>
      <c r="M398" s="244"/>
      <c r="N398" s="244"/>
      <c r="O398" s="1626"/>
      <c r="P398" s="1624"/>
      <c r="Q398" s="244"/>
      <c r="R398" s="244"/>
      <c r="S398" s="1626"/>
      <c r="T398" s="1624"/>
      <c r="U398" s="1627"/>
      <c r="V398" s="1628"/>
    </row>
    <row r="399" spans="1:22" ht="12.75">
      <c r="A399" s="243" t="s">
        <v>37</v>
      </c>
      <c r="B399" s="1623" t="s">
        <v>991</v>
      </c>
      <c r="C399" s="1660" t="s">
        <v>999</v>
      </c>
      <c r="D399" s="1831" t="s">
        <v>906</v>
      </c>
      <c r="E399" s="1832"/>
      <c r="F399" s="1624"/>
      <c r="G399" s="60"/>
      <c r="H399" s="1624" t="s">
        <v>5</v>
      </c>
      <c r="I399" s="60"/>
      <c r="J399" s="1625"/>
      <c r="K399" s="1625"/>
      <c r="L399" s="1624"/>
      <c r="M399" s="244"/>
      <c r="N399" s="244"/>
      <c r="O399" s="1626"/>
      <c r="P399" s="1624"/>
      <c r="Q399" s="244"/>
      <c r="R399" s="244"/>
      <c r="S399" s="1626"/>
      <c r="T399" s="1624"/>
      <c r="U399" s="1627"/>
      <c r="V399" s="1628"/>
    </row>
    <row r="400" spans="1:22" ht="12.75">
      <c r="A400" s="243" t="s">
        <v>37</v>
      </c>
      <c r="B400" s="1623" t="s">
        <v>991</v>
      </c>
      <c r="C400" s="1660" t="s">
        <v>804</v>
      </c>
      <c r="D400" s="1831" t="s">
        <v>906</v>
      </c>
      <c r="E400" s="1832"/>
      <c r="F400" s="1624"/>
      <c r="G400" s="60"/>
      <c r="H400" s="1624" t="s">
        <v>5</v>
      </c>
      <c r="I400" s="60"/>
      <c r="J400" s="1625"/>
      <c r="K400" s="1625"/>
      <c r="L400" s="1624"/>
      <c r="M400" s="244"/>
      <c r="N400" s="244"/>
      <c r="O400" s="1626"/>
      <c r="P400" s="1624"/>
      <c r="Q400" s="244"/>
      <c r="R400" s="244"/>
      <c r="S400" s="1626"/>
      <c r="T400" s="1624"/>
      <c r="U400" s="1627"/>
      <c r="V400" s="1628"/>
    </row>
    <row r="401" spans="1:22" ht="12.75">
      <c r="A401" s="243" t="s">
        <v>37</v>
      </c>
      <c r="B401" s="1623" t="s">
        <v>991</v>
      </c>
      <c r="C401" s="1661" t="s">
        <v>924</v>
      </c>
      <c r="D401" s="1831" t="s">
        <v>906</v>
      </c>
      <c r="E401" s="1832"/>
      <c r="F401" s="1624"/>
      <c r="G401" s="60"/>
      <c r="H401" s="1624" t="s">
        <v>5</v>
      </c>
      <c r="I401" s="60"/>
      <c r="J401" s="1625"/>
      <c r="K401" s="1625"/>
      <c r="L401" s="1624"/>
      <c r="M401" s="244"/>
      <c r="N401" s="244"/>
      <c r="O401" s="1626"/>
      <c r="P401" s="1624"/>
      <c r="Q401" s="244"/>
      <c r="R401" s="244"/>
      <c r="S401" s="1626"/>
      <c r="T401" s="1624"/>
      <c r="U401" s="1627"/>
      <c r="V401" s="1628"/>
    </row>
    <row r="402" spans="1:22" ht="12.75">
      <c r="A402" s="243" t="s">
        <v>37</v>
      </c>
      <c r="B402" s="1623" t="s">
        <v>991</v>
      </c>
      <c r="C402" s="1660" t="s">
        <v>806</v>
      </c>
      <c r="D402" s="1831" t="s">
        <v>906</v>
      </c>
      <c r="E402" s="1832"/>
      <c r="F402" s="1624"/>
      <c r="G402" s="60"/>
      <c r="H402" s="1624" t="s">
        <v>5</v>
      </c>
      <c r="I402" s="60"/>
      <c r="J402" s="1625"/>
      <c r="K402" s="1625"/>
      <c r="L402" s="1624"/>
      <c r="M402" s="244"/>
      <c r="N402" s="244"/>
      <c r="O402" s="1626"/>
      <c r="P402" s="1624"/>
      <c r="Q402" s="244"/>
      <c r="R402" s="244"/>
      <c r="S402" s="1626"/>
      <c r="T402" s="1624"/>
      <c r="U402" s="1627"/>
      <c r="V402" s="1628"/>
    </row>
    <row r="403" spans="1:22" ht="12.75">
      <c r="A403" s="243" t="s">
        <v>37</v>
      </c>
      <c r="B403" s="1623" t="s">
        <v>991</v>
      </c>
      <c r="C403" s="1660" t="s">
        <v>605</v>
      </c>
      <c r="D403" s="1831" t="s">
        <v>906</v>
      </c>
      <c r="E403" s="1832"/>
      <c r="F403" s="1624"/>
      <c r="G403" s="60"/>
      <c r="H403" s="1624" t="s">
        <v>5</v>
      </c>
      <c r="I403" s="60"/>
      <c r="J403" s="1625"/>
      <c r="K403" s="1625"/>
      <c r="L403" s="1624"/>
      <c r="M403" s="244"/>
      <c r="N403" s="244"/>
      <c r="O403" s="1626"/>
      <c r="P403" s="1624"/>
      <c r="Q403" s="244"/>
      <c r="R403" s="244"/>
      <c r="S403" s="1626"/>
      <c r="T403" s="1624"/>
      <c r="U403" s="1627"/>
      <c r="V403" s="1628"/>
    </row>
    <row r="404" spans="1:22" ht="12.75">
      <c r="A404" s="243" t="s">
        <v>37</v>
      </c>
      <c r="B404" s="1623" t="s">
        <v>991</v>
      </c>
      <c r="C404" s="1660" t="s">
        <v>607</v>
      </c>
      <c r="D404" s="1831" t="s">
        <v>906</v>
      </c>
      <c r="E404" s="1832"/>
      <c r="F404" s="1624"/>
      <c r="G404" s="60"/>
      <c r="H404" s="1624" t="s">
        <v>5</v>
      </c>
      <c r="I404" s="60"/>
      <c r="J404" s="1625"/>
      <c r="K404" s="1625"/>
      <c r="L404" s="1624"/>
      <c r="M404" s="244"/>
      <c r="N404" s="244"/>
      <c r="O404" s="1626"/>
      <c r="P404" s="1624"/>
      <c r="Q404" s="244"/>
      <c r="R404" s="244"/>
      <c r="S404" s="1626"/>
      <c r="T404" s="1624"/>
      <c r="U404" s="1627"/>
      <c r="V404" s="1628"/>
    </row>
    <row r="405" spans="1:22" ht="12.75">
      <c r="A405" s="243" t="s">
        <v>37</v>
      </c>
      <c r="B405" s="1623" t="s">
        <v>991</v>
      </c>
      <c r="C405" s="1660" t="s">
        <v>82</v>
      </c>
      <c r="D405" s="1831" t="s">
        <v>906</v>
      </c>
      <c r="E405" s="1832"/>
      <c r="F405" s="1624"/>
      <c r="G405" s="60"/>
      <c r="H405" s="1624" t="s">
        <v>5</v>
      </c>
      <c r="I405" s="60"/>
      <c r="J405" s="1625"/>
      <c r="K405" s="1625"/>
      <c r="L405" s="1624"/>
      <c r="M405" s="244"/>
      <c r="N405" s="244"/>
      <c r="O405" s="1626"/>
      <c r="P405" s="1624"/>
      <c r="Q405" s="244"/>
      <c r="R405" s="244"/>
      <c r="S405" s="1626"/>
      <c r="T405" s="1624"/>
      <c r="U405" s="1627"/>
      <c r="V405" s="1628"/>
    </row>
    <row r="406" spans="1:22" ht="12.75">
      <c r="A406" s="243" t="s">
        <v>37</v>
      </c>
      <c r="B406" s="1623" t="s">
        <v>991</v>
      </c>
      <c r="C406" s="1660" t="s">
        <v>419</v>
      </c>
      <c r="D406" s="1831" t="s">
        <v>906</v>
      </c>
      <c r="E406" s="1832"/>
      <c r="F406" s="1624"/>
      <c r="G406" s="60"/>
      <c r="H406" s="1624" t="s">
        <v>5</v>
      </c>
      <c r="I406" s="60"/>
      <c r="J406" s="1625"/>
      <c r="K406" s="1625"/>
      <c r="L406" s="1624"/>
      <c r="M406" s="244"/>
      <c r="N406" s="244"/>
      <c r="O406" s="1626"/>
      <c r="P406" s="1624"/>
      <c r="Q406" s="244"/>
      <c r="R406" s="244"/>
      <c r="S406" s="1626"/>
      <c r="T406" s="1624"/>
      <c r="U406" s="1627"/>
      <c r="V406" s="1628"/>
    </row>
    <row r="407" spans="1:22" ht="12.75">
      <c r="A407" s="243" t="s">
        <v>37</v>
      </c>
      <c r="B407" s="1623" t="s">
        <v>991</v>
      </c>
      <c r="C407" s="1660" t="s">
        <v>927</v>
      </c>
      <c r="D407" s="1831" t="s">
        <v>906</v>
      </c>
      <c r="E407" s="1832"/>
      <c r="F407" s="1624"/>
      <c r="G407" s="60"/>
      <c r="H407" s="1624" t="s">
        <v>5</v>
      </c>
      <c r="I407" s="60"/>
      <c r="J407" s="1625"/>
      <c r="K407" s="1625"/>
      <c r="L407" s="1624"/>
      <c r="M407" s="244"/>
      <c r="N407" s="244"/>
      <c r="O407" s="1626"/>
      <c r="P407" s="1624"/>
      <c r="Q407" s="244"/>
      <c r="R407" s="244"/>
      <c r="S407" s="1626"/>
      <c r="T407" s="1624"/>
      <c r="U407" s="1627"/>
      <c r="V407" s="1628"/>
    </row>
    <row r="408" spans="1:22" ht="12.75">
      <c r="A408" s="243" t="s">
        <v>37</v>
      </c>
      <c r="B408" s="1623" t="s">
        <v>991</v>
      </c>
      <c r="C408" s="1660" t="s">
        <v>767</v>
      </c>
      <c r="D408" s="1831" t="s">
        <v>906</v>
      </c>
      <c r="E408" s="1832"/>
      <c r="F408" s="1624"/>
      <c r="G408" s="60"/>
      <c r="H408" s="1624" t="s">
        <v>5</v>
      </c>
      <c r="I408" s="60"/>
      <c r="J408" s="1625"/>
      <c r="K408" s="1625"/>
      <c r="L408" s="1624"/>
      <c r="M408" s="244"/>
      <c r="N408" s="244"/>
      <c r="O408" s="1626"/>
      <c r="P408" s="1624"/>
      <c r="Q408" s="244"/>
      <c r="R408" s="244"/>
      <c r="S408" s="1626"/>
      <c r="T408" s="1624"/>
      <c r="U408" s="1627"/>
      <c r="V408" s="1628"/>
    </row>
    <row r="409" spans="1:22" ht="12.75">
      <c r="A409" s="243" t="s">
        <v>37</v>
      </c>
      <c r="B409" s="1623" t="s">
        <v>991</v>
      </c>
      <c r="C409" s="1660" t="s">
        <v>768</v>
      </c>
      <c r="D409" s="1831" t="s">
        <v>906</v>
      </c>
      <c r="E409" s="1832"/>
      <c r="F409" s="1624"/>
      <c r="G409" s="60"/>
      <c r="H409" s="1624" t="s">
        <v>5</v>
      </c>
      <c r="I409" s="60"/>
      <c r="J409" s="1625"/>
      <c r="K409" s="1625"/>
      <c r="L409" s="1624"/>
      <c r="M409" s="244"/>
      <c r="N409" s="244"/>
      <c r="O409" s="1626"/>
      <c r="P409" s="1624"/>
      <c r="Q409" s="244"/>
      <c r="R409" s="244"/>
      <c r="S409" s="1626"/>
      <c r="T409" s="1624"/>
      <c r="U409" s="1627"/>
      <c r="V409" s="1628"/>
    </row>
    <row r="410" spans="1:22" ht="12.75">
      <c r="A410" s="243" t="s">
        <v>37</v>
      </c>
      <c r="B410" s="1623" t="s">
        <v>991</v>
      </c>
      <c r="C410" s="1660" t="s">
        <v>928</v>
      </c>
      <c r="D410" s="1831" t="s">
        <v>906</v>
      </c>
      <c r="E410" s="1832"/>
      <c r="F410" s="1624"/>
      <c r="G410" s="60"/>
      <c r="H410" s="1624" t="s">
        <v>5</v>
      </c>
      <c r="I410" s="60"/>
      <c r="J410" s="1625"/>
      <c r="K410" s="1625"/>
      <c r="L410" s="1624"/>
      <c r="M410" s="244"/>
      <c r="N410" s="244"/>
      <c r="O410" s="1626"/>
      <c r="P410" s="1624"/>
      <c r="Q410" s="244"/>
      <c r="R410" s="244"/>
      <c r="S410" s="1626"/>
      <c r="T410" s="1624"/>
      <c r="U410" s="1627"/>
      <c r="V410" s="1628"/>
    </row>
    <row r="411" spans="1:22" ht="12.75">
      <c r="A411" s="243" t="s">
        <v>37</v>
      </c>
      <c r="B411" s="1623" t="s">
        <v>991</v>
      </c>
      <c r="C411" s="1660" t="s">
        <v>835</v>
      </c>
      <c r="D411" s="1831" t="s">
        <v>906</v>
      </c>
      <c r="E411" s="1832"/>
      <c r="F411" s="1624"/>
      <c r="G411" s="60"/>
      <c r="H411" s="1624" t="s">
        <v>5</v>
      </c>
      <c r="I411" s="60"/>
      <c r="J411" s="1625"/>
      <c r="K411" s="1625"/>
      <c r="L411" s="1624"/>
      <c r="M411" s="244"/>
      <c r="N411" s="244"/>
      <c r="O411" s="1626"/>
      <c r="P411" s="1624"/>
      <c r="Q411" s="244"/>
      <c r="R411" s="244"/>
      <c r="S411" s="1626"/>
      <c r="T411" s="1624"/>
      <c r="U411" s="1627"/>
      <c r="V411" s="1628"/>
    </row>
    <row r="412" spans="1:22" ht="12.75">
      <c r="A412" s="243" t="s">
        <v>37</v>
      </c>
      <c r="B412" s="1623" t="s">
        <v>991</v>
      </c>
      <c r="C412" s="1660" t="s">
        <v>929</v>
      </c>
      <c r="D412" s="1831" t="s">
        <v>906</v>
      </c>
      <c r="E412" s="1832"/>
      <c r="F412" s="1624"/>
      <c r="G412" s="60"/>
      <c r="H412" s="1624" t="s">
        <v>5</v>
      </c>
      <c r="I412" s="60"/>
      <c r="J412" s="1625"/>
      <c r="K412" s="1625"/>
      <c r="L412" s="1624"/>
      <c r="M412" s="244"/>
      <c r="N412" s="244"/>
      <c r="O412" s="1626"/>
      <c r="P412" s="1624"/>
      <c r="Q412" s="244"/>
      <c r="R412" s="244"/>
      <c r="S412" s="1626"/>
      <c r="T412" s="1624"/>
      <c r="U412" s="1627"/>
      <c r="V412" s="1628"/>
    </row>
    <row r="413" spans="1:22" ht="12.75">
      <c r="A413" s="243" t="s">
        <v>37</v>
      </c>
      <c r="B413" s="1623" t="s">
        <v>991</v>
      </c>
      <c r="C413" s="1660" t="s">
        <v>836</v>
      </c>
      <c r="D413" s="1831" t="s">
        <v>906</v>
      </c>
      <c r="E413" s="1832"/>
      <c r="F413" s="1624"/>
      <c r="G413" s="60"/>
      <c r="H413" s="1624" t="s">
        <v>5</v>
      </c>
      <c r="I413" s="60"/>
      <c r="J413" s="1625"/>
      <c r="K413" s="1625"/>
      <c r="L413" s="1624"/>
      <c r="M413" s="244"/>
      <c r="N413" s="244"/>
      <c r="O413" s="1626"/>
      <c r="P413" s="1624"/>
      <c r="Q413" s="244"/>
      <c r="R413" s="244"/>
      <c r="S413" s="1626"/>
      <c r="T413" s="1624"/>
      <c r="U413" s="1627"/>
      <c r="V413" s="1628"/>
    </row>
    <row r="414" spans="1:22" ht="12.75">
      <c r="A414" s="243" t="s">
        <v>37</v>
      </c>
      <c r="B414" s="1623" t="s">
        <v>991</v>
      </c>
      <c r="C414" s="1660" t="s">
        <v>79</v>
      </c>
      <c r="D414" s="1831" t="s">
        <v>906</v>
      </c>
      <c r="E414" s="1832"/>
      <c r="F414" s="1624"/>
      <c r="G414" s="60"/>
      <c r="H414" s="1624" t="s">
        <v>5</v>
      </c>
      <c r="I414" s="60"/>
      <c r="J414" s="1625"/>
      <c r="K414" s="1625"/>
      <c r="L414" s="1624"/>
      <c r="M414" s="244"/>
      <c r="N414" s="244"/>
      <c r="O414" s="1626"/>
      <c r="P414" s="1624"/>
      <c r="Q414" s="244"/>
      <c r="R414" s="244"/>
      <c r="S414" s="1626"/>
      <c r="T414" s="1624"/>
      <c r="U414" s="1627"/>
      <c r="V414" s="1628"/>
    </row>
    <row r="415" spans="1:22" ht="12.75">
      <c r="A415" s="243" t="s">
        <v>37</v>
      </c>
      <c r="B415" s="1623" t="s">
        <v>991</v>
      </c>
      <c r="C415" s="1660" t="s">
        <v>643</v>
      </c>
      <c r="D415" s="1831" t="s">
        <v>906</v>
      </c>
      <c r="E415" s="1832"/>
      <c r="F415" s="1624"/>
      <c r="G415" s="60"/>
      <c r="H415" s="1624" t="s">
        <v>5</v>
      </c>
      <c r="I415" s="60"/>
      <c r="J415" s="1625"/>
      <c r="K415" s="1625"/>
      <c r="L415" s="1624"/>
      <c r="M415" s="244"/>
      <c r="N415" s="244"/>
      <c r="O415" s="1626"/>
      <c r="P415" s="1624"/>
      <c r="Q415" s="244"/>
      <c r="R415" s="244"/>
      <c r="S415" s="1626"/>
      <c r="T415" s="1624"/>
      <c r="U415" s="1627"/>
      <c r="V415" s="1628"/>
    </row>
    <row r="416" spans="1:22" ht="12.75">
      <c r="A416" s="243" t="s">
        <v>37</v>
      </c>
      <c r="B416" s="1623" t="s">
        <v>991</v>
      </c>
      <c r="C416" s="1660" t="s">
        <v>1000</v>
      </c>
      <c r="D416" s="1831" t="s">
        <v>906</v>
      </c>
      <c r="E416" s="1832"/>
      <c r="F416" s="1624"/>
      <c r="G416" s="60"/>
      <c r="H416" s="1624" t="s">
        <v>5</v>
      </c>
      <c r="I416" s="60"/>
      <c r="J416" s="1625"/>
      <c r="K416" s="1625"/>
      <c r="L416" s="1624"/>
      <c r="M416" s="244"/>
      <c r="N416" s="244"/>
      <c r="O416" s="1626"/>
      <c r="P416" s="1624"/>
      <c r="Q416" s="244"/>
      <c r="R416" s="244"/>
      <c r="S416" s="1626"/>
      <c r="T416" s="1624"/>
      <c r="U416" s="1627"/>
      <c r="V416" s="1628"/>
    </row>
    <row r="417" spans="1:22" ht="12.75">
      <c r="A417" s="243" t="s">
        <v>37</v>
      </c>
      <c r="B417" s="1623" t="s">
        <v>991</v>
      </c>
      <c r="C417" s="1660" t="s">
        <v>931</v>
      </c>
      <c r="D417" s="1831" t="s">
        <v>906</v>
      </c>
      <c r="E417" s="1832"/>
      <c r="F417" s="1624"/>
      <c r="G417" s="60"/>
      <c r="H417" s="1624" t="s">
        <v>5</v>
      </c>
      <c r="I417" s="60"/>
      <c r="J417" s="1625"/>
      <c r="K417" s="1625"/>
      <c r="L417" s="1624"/>
      <c r="M417" s="244"/>
      <c r="N417" s="244"/>
      <c r="O417" s="1626"/>
      <c r="P417" s="1624"/>
      <c r="Q417" s="244"/>
      <c r="R417" s="244"/>
      <c r="S417" s="1626"/>
      <c r="T417" s="1624"/>
      <c r="U417" s="1627"/>
      <c r="V417" s="1628"/>
    </row>
    <row r="418" spans="1:22" ht="12.75">
      <c r="A418" s="243" t="s">
        <v>37</v>
      </c>
      <c r="B418" s="1623" t="s">
        <v>991</v>
      </c>
      <c r="C418" s="1662" t="s">
        <v>770</v>
      </c>
      <c r="D418" s="1831" t="s">
        <v>906</v>
      </c>
      <c r="E418" s="1832"/>
      <c r="F418" s="1624"/>
      <c r="G418" s="60"/>
      <c r="H418" s="1624" t="s">
        <v>5</v>
      </c>
      <c r="I418" s="60"/>
      <c r="J418" s="1625"/>
      <c r="K418" s="1625"/>
      <c r="L418" s="1624"/>
      <c r="M418" s="244"/>
      <c r="N418" s="244"/>
      <c r="O418" s="1626"/>
      <c r="P418" s="1624"/>
      <c r="Q418" s="244"/>
      <c r="R418" s="244"/>
      <c r="S418" s="1626"/>
      <c r="T418" s="1624"/>
      <c r="U418" s="1627"/>
      <c r="V418" s="1628"/>
    </row>
    <row r="419" spans="1:22" ht="12.75">
      <c r="A419" s="243" t="s">
        <v>37</v>
      </c>
      <c r="B419" s="1623" t="s">
        <v>991</v>
      </c>
      <c r="C419" s="1662" t="s">
        <v>810</v>
      </c>
      <c r="D419" s="1831" t="s">
        <v>906</v>
      </c>
      <c r="E419" s="1832"/>
      <c r="F419" s="1624"/>
      <c r="G419" s="60"/>
      <c r="H419" s="1624" t="s">
        <v>5</v>
      </c>
      <c r="I419" s="60"/>
      <c r="J419" s="1625"/>
      <c r="K419" s="1625"/>
      <c r="L419" s="1624"/>
      <c r="M419" s="244"/>
      <c r="N419" s="244"/>
      <c r="O419" s="1626"/>
      <c r="P419" s="1624"/>
      <c r="Q419" s="244"/>
      <c r="R419" s="244"/>
      <c r="S419" s="1626"/>
      <c r="T419" s="1624"/>
      <c r="U419" s="1627"/>
      <c r="V419" s="1628"/>
    </row>
    <row r="420" spans="1:22" ht="12.75">
      <c r="A420" s="243" t="s">
        <v>37</v>
      </c>
      <c r="B420" s="1623" t="s">
        <v>991</v>
      </c>
      <c r="C420" s="1662" t="s">
        <v>932</v>
      </c>
      <c r="D420" s="1831" t="s">
        <v>906</v>
      </c>
      <c r="E420" s="1832"/>
      <c r="F420" s="1624"/>
      <c r="G420" s="60"/>
      <c r="H420" s="1624" t="s">
        <v>5</v>
      </c>
      <c r="I420" s="60"/>
      <c r="J420" s="1625"/>
      <c r="K420" s="1625"/>
      <c r="L420" s="1624"/>
      <c r="M420" s="244"/>
      <c r="N420" s="244"/>
      <c r="O420" s="1626"/>
      <c r="P420" s="1624"/>
      <c r="Q420" s="244"/>
      <c r="R420" s="244"/>
      <c r="S420" s="1626"/>
      <c r="T420" s="1624"/>
      <c r="U420" s="1627"/>
      <c r="V420" s="1628"/>
    </row>
    <row r="421" spans="1:22" ht="12.75">
      <c r="A421" s="243" t="s">
        <v>37</v>
      </c>
      <c r="B421" s="1623" t="s">
        <v>991</v>
      </c>
      <c r="C421" s="1662" t="s">
        <v>649</v>
      </c>
      <c r="D421" s="1831" t="s">
        <v>906</v>
      </c>
      <c r="E421" s="1832"/>
      <c r="F421" s="1624"/>
      <c r="G421" s="60"/>
      <c r="H421" s="1624" t="s">
        <v>5</v>
      </c>
      <c r="I421" s="60"/>
      <c r="J421" s="1625"/>
      <c r="K421" s="1625"/>
      <c r="L421" s="1624"/>
      <c r="M421" s="244"/>
      <c r="N421" s="244"/>
      <c r="O421" s="1626"/>
      <c r="P421" s="1624"/>
      <c r="Q421" s="244"/>
      <c r="R421" s="244"/>
      <c r="S421" s="1626"/>
      <c r="T421" s="1624"/>
      <c r="U421" s="1627"/>
      <c r="V421" s="1628"/>
    </row>
    <row r="422" spans="1:22" ht="12.75">
      <c r="A422" s="243" t="s">
        <v>37</v>
      </c>
      <c r="B422" s="1623" t="s">
        <v>991</v>
      </c>
      <c r="C422" s="1662" t="s">
        <v>933</v>
      </c>
      <c r="D422" s="1831" t="s">
        <v>906</v>
      </c>
      <c r="E422" s="1832"/>
      <c r="F422" s="1624"/>
      <c r="G422" s="60"/>
      <c r="H422" s="1624" t="s">
        <v>5</v>
      </c>
      <c r="I422" s="60"/>
      <c r="J422" s="1625"/>
      <c r="K422" s="1625"/>
      <c r="L422" s="1624"/>
      <c r="M422" s="244"/>
      <c r="N422" s="244"/>
      <c r="O422" s="1626"/>
      <c r="P422" s="1624"/>
      <c r="Q422" s="244"/>
      <c r="R422" s="244"/>
      <c r="S422" s="1626"/>
      <c r="T422" s="1624"/>
      <c r="U422" s="1627"/>
      <c r="V422" s="1628"/>
    </row>
    <row r="423" spans="1:22" ht="12.75">
      <c r="A423" s="243" t="s">
        <v>37</v>
      </c>
      <c r="B423" s="1623" t="s">
        <v>991</v>
      </c>
      <c r="C423" s="1662" t="s">
        <v>934</v>
      </c>
      <c r="D423" s="1831" t="s">
        <v>906</v>
      </c>
      <c r="E423" s="1832"/>
      <c r="F423" s="1624"/>
      <c r="G423" s="60"/>
      <c r="H423" s="1624" t="s">
        <v>5</v>
      </c>
      <c r="I423" s="60"/>
      <c r="J423" s="1625"/>
      <c r="K423" s="1625"/>
      <c r="L423" s="1624"/>
      <c r="M423" s="244"/>
      <c r="N423" s="244"/>
      <c r="O423" s="1626"/>
      <c r="P423" s="1624"/>
      <c r="Q423" s="244"/>
      <c r="R423" s="244"/>
      <c r="S423" s="1626"/>
      <c r="T423" s="1624"/>
      <c r="U423" s="1627"/>
      <c r="V423" s="1628"/>
    </row>
    <row r="424" spans="1:22" ht="12.75">
      <c r="A424" s="243" t="s">
        <v>37</v>
      </c>
      <c r="B424" s="1623" t="s">
        <v>991</v>
      </c>
      <c r="C424" s="1662" t="s">
        <v>985</v>
      </c>
      <c r="D424" s="1831" t="s">
        <v>906</v>
      </c>
      <c r="E424" s="1832"/>
      <c r="F424" s="1624"/>
      <c r="G424" s="60"/>
      <c r="H424" s="1624" t="s">
        <v>5</v>
      </c>
      <c r="I424" s="60"/>
      <c r="J424" s="1625"/>
      <c r="K424" s="1625"/>
      <c r="L424" s="1624"/>
      <c r="M424" s="244"/>
      <c r="N424" s="244"/>
      <c r="O424" s="1626"/>
      <c r="P424" s="1624"/>
      <c r="Q424" s="244"/>
      <c r="R424" s="244"/>
      <c r="S424" s="1626"/>
      <c r="T424" s="1624"/>
      <c r="U424" s="1627"/>
      <c r="V424" s="1628"/>
    </row>
    <row r="425" spans="1:22" ht="12.75">
      <c r="A425" s="243" t="s">
        <v>37</v>
      </c>
      <c r="B425" s="1623" t="s">
        <v>991</v>
      </c>
      <c r="C425" s="1662" t="s">
        <v>935</v>
      </c>
      <c r="D425" s="1831" t="s">
        <v>906</v>
      </c>
      <c r="E425" s="1832"/>
      <c r="F425" s="1624"/>
      <c r="G425" s="60"/>
      <c r="H425" s="1624" t="s">
        <v>5</v>
      </c>
      <c r="I425" s="60"/>
      <c r="J425" s="1625"/>
      <c r="K425" s="1625"/>
      <c r="L425" s="1624"/>
      <c r="M425" s="244"/>
      <c r="N425" s="244"/>
      <c r="O425" s="1626"/>
      <c r="P425" s="1624"/>
      <c r="Q425" s="244"/>
      <c r="R425" s="244"/>
      <c r="S425" s="1626"/>
      <c r="T425" s="1624"/>
      <c r="U425" s="1627"/>
      <c r="V425" s="1628"/>
    </row>
    <row r="426" spans="1:22" ht="12.75">
      <c r="A426" s="243" t="s">
        <v>37</v>
      </c>
      <c r="B426" s="1623" t="s">
        <v>991</v>
      </c>
      <c r="C426" s="1662" t="s">
        <v>775</v>
      </c>
      <c r="D426" s="1831" t="s">
        <v>906</v>
      </c>
      <c r="E426" s="1832"/>
      <c r="F426" s="1624"/>
      <c r="G426" s="60"/>
      <c r="H426" s="1624" t="s">
        <v>5</v>
      </c>
      <c r="I426" s="60"/>
      <c r="J426" s="1625"/>
      <c r="K426" s="1625"/>
      <c r="L426" s="1624"/>
      <c r="M426" s="244"/>
      <c r="N426" s="244"/>
      <c r="O426" s="1626"/>
      <c r="P426" s="1624"/>
      <c r="Q426" s="244"/>
      <c r="R426" s="244"/>
      <c r="S426" s="1626"/>
      <c r="T426" s="1624"/>
      <c r="U426" s="1627"/>
      <c r="V426" s="1628"/>
    </row>
    <row r="427" spans="1:22" ht="12.75">
      <c r="A427" s="243" t="s">
        <v>37</v>
      </c>
      <c r="B427" s="1623" t="s">
        <v>991</v>
      </c>
      <c r="C427" s="1662" t="s">
        <v>777</v>
      </c>
      <c r="D427" s="1831" t="s">
        <v>906</v>
      </c>
      <c r="E427" s="1832"/>
      <c r="F427" s="1624"/>
      <c r="G427" s="60"/>
      <c r="H427" s="1624" t="s">
        <v>5</v>
      </c>
      <c r="I427" s="60"/>
      <c r="J427" s="1625"/>
      <c r="K427" s="1625"/>
      <c r="L427" s="1624"/>
      <c r="M427" s="244"/>
      <c r="N427" s="244"/>
      <c r="O427" s="1626"/>
      <c r="P427" s="1624"/>
      <c r="Q427" s="244"/>
      <c r="R427" s="244"/>
      <c r="S427" s="1626"/>
      <c r="T427" s="1624"/>
      <c r="U427" s="1627"/>
      <c r="V427" s="1628"/>
    </row>
    <row r="428" spans="1:22" ht="12.75">
      <c r="A428" s="243" t="s">
        <v>37</v>
      </c>
      <c r="B428" s="1623" t="s">
        <v>991</v>
      </c>
      <c r="C428" s="1662" t="s">
        <v>812</v>
      </c>
      <c r="D428" s="1831" t="s">
        <v>906</v>
      </c>
      <c r="E428" s="1832"/>
      <c r="F428" s="1624"/>
      <c r="G428" s="60"/>
      <c r="H428" s="1624" t="s">
        <v>5</v>
      </c>
      <c r="I428" s="60"/>
      <c r="J428" s="1625"/>
      <c r="K428" s="1625"/>
      <c r="L428" s="1624"/>
      <c r="M428" s="244"/>
      <c r="N428" s="244"/>
      <c r="O428" s="1626"/>
      <c r="P428" s="1624"/>
      <c r="Q428" s="244"/>
      <c r="R428" s="244"/>
      <c r="S428" s="1626"/>
      <c r="T428" s="1624"/>
      <c r="U428" s="1627"/>
      <c r="V428" s="1628"/>
    </row>
    <row r="429" spans="1:22" ht="12.75">
      <c r="A429" s="243" t="s">
        <v>37</v>
      </c>
      <c r="B429" s="1623" t="s">
        <v>991</v>
      </c>
      <c r="C429" s="1662" t="s">
        <v>779</v>
      </c>
      <c r="D429" s="1831" t="s">
        <v>906</v>
      </c>
      <c r="E429" s="1832"/>
      <c r="F429" s="1624"/>
      <c r="G429" s="60"/>
      <c r="H429" s="1624" t="s">
        <v>5</v>
      </c>
      <c r="I429" s="60"/>
      <c r="J429" s="1625"/>
      <c r="K429" s="1625"/>
      <c r="L429" s="1624"/>
      <c r="M429" s="244"/>
      <c r="N429" s="244"/>
      <c r="O429" s="1626"/>
      <c r="P429" s="1624"/>
      <c r="Q429" s="244"/>
      <c r="R429" s="244"/>
      <c r="S429" s="1626"/>
      <c r="T429" s="1624"/>
      <c r="U429" s="1627"/>
      <c r="V429" s="1628"/>
    </row>
    <row r="430" spans="1:22" ht="12.75">
      <c r="A430" s="243" t="s">
        <v>37</v>
      </c>
      <c r="B430" s="1623" t="s">
        <v>991</v>
      </c>
      <c r="C430" s="1662" t="s">
        <v>937</v>
      </c>
      <c r="D430" s="1831" t="s">
        <v>906</v>
      </c>
      <c r="E430" s="1832"/>
      <c r="F430" s="1624"/>
      <c r="G430" s="60"/>
      <c r="H430" s="1624" t="s">
        <v>5</v>
      </c>
      <c r="I430" s="60"/>
      <c r="J430" s="1625"/>
      <c r="K430" s="1625"/>
      <c r="L430" s="1624"/>
      <c r="M430" s="244"/>
      <c r="N430" s="244"/>
      <c r="O430" s="1626"/>
      <c r="P430" s="1624"/>
      <c r="Q430" s="244"/>
      <c r="R430" s="244"/>
      <c r="S430" s="1626"/>
      <c r="T430" s="1624"/>
      <c r="U430" s="1627"/>
      <c r="V430" s="1628"/>
    </row>
    <row r="431" spans="1:22" ht="12.75">
      <c r="A431" s="243" t="s">
        <v>37</v>
      </c>
      <c r="B431" s="1623" t="s">
        <v>991</v>
      </c>
      <c r="C431" s="1663" t="s">
        <v>1001</v>
      </c>
      <c r="D431" s="1831" t="s">
        <v>906</v>
      </c>
      <c r="E431" s="1832"/>
      <c r="F431" s="1624"/>
      <c r="G431" s="60"/>
      <c r="H431" s="1624" t="s">
        <v>5</v>
      </c>
      <c r="I431" s="60"/>
      <c r="J431" s="1625"/>
      <c r="K431" s="1625"/>
      <c r="L431" s="1624"/>
      <c r="M431" s="244"/>
      <c r="N431" s="244"/>
      <c r="O431" s="1626"/>
      <c r="P431" s="1624"/>
      <c r="Q431" s="244"/>
      <c r="R431" s="244"/>
      <c r="S431" s="1626"/>
      <c r="T431" s="1624"/>
      <c r="U431" s="1627"/>
      <c r="V431" s="1628"/>
    </row>
    <row r="432" spans="1:22" ht="12.75">
      <c r="A432" s="243" t="s">
        <v>37</v>
      </c>
      <c r="B432" s="1623" t="s">
        <v>991</v>
      </c>
      <c r="C432" s="1662" t="s">
        <v>938</v>
      </c>
      <c r="D432" s="1831" t="s">
        <v>906</v>
      </c>
      <c r="E432" s="1832"/>
      <c r="F432" s="1624"/>
      <c r="G432" s="60"/>
      <c r="H432" s="1624" t="s">
        <v>5</v>
      </c>
      <c r="I432" s="60"/>
      <c r="J432" s="1625"/>
      <c r="K432" s="1625"/>
      <c r="L432" s="1624"/>
      <c r="M432" s="244"/>
      <c r="N432" s="244"/>
      <c r="O432" s="1626"/>
      <c r="P432" s="1624"/>
      <c r="Q432" s="244"/>
      <c r="R432" s="244"/>
      <c r="S432" s="1626"/>
      <c r="T432" s="1624"/>
      <c r="U432" s="1627"/>
      <c r="V432" s="1628"/>
    </row>
    <row r="433" spans="1:22" ht="12.75">
      <c r="A433" s="243" t="s">
        <v>37</v>
      </c>
      <c r="B433" s="1623" t="s">
        <v>991</v>
      </c>
      <c r="C433" s="1662" t="s">
        <v>780</v>
      </c>
      <c r="D433" s="1831" t="s">
        <v>906</v>
      </c>
      <c r="E433" s="1832"/>
      <c r="F433" s="1624"/>
      <c r="G433" s="60"/>
      <c r="H433" s="1624" t="s">
        <v>5</v>
      </c>
      <c r="I433" s="60"/>
      <c r="J433" s="1625"/>
      <c r="K433" s="1625"/>
      <c r="L433" s="1624"/>
      <c r="M433" s="244"/>
      <c r="N433" s="244"/>
      <c r="O433" s="1626"/>
      <c r="P433" s="1624"/>
      <c r="Q433" s="244"/>
      <c r="R433" s="244"/>
      <c r="S433" s="1626"/>
      <c r="T433" s="1624"/>
      <c r="U433" s="1627"/>
      <c r="V433" s="1628"/>
    </row>
    <row r="434" spans="1:22" ht="12.75">
      <c r="A434" s="243" t="s">
        <v>37</v>
      </c>
      <c r="B434" s="1623" t="s">
        <v>991</v>
      </c>
      <c r="C434" s="1662" t="s">
        <v>655</v>
      </c>
      <c r="D434" s="1831" t="s">
        <v>906</v>
      </c>
      <c r="E434" s="1832"/>
      <c r="F434" s="1624"/>
      <c r="G434" s="60"/>
      <c r="H434" s="1624" t="s">
        <v>5</v>
      </c>
      <c r="I434" s="60"/>
      <c r="J434" s="1625"/>
      <c r="K434" s="1625"/>
      <c r="L434" s="1624"/>
      <c r="M434" s="244"/>
      <c r="N434" s="244"/>
      <c r="O434" s="1626"/>
      <c r="P434" s="1624"/>
      <c r="Q434" s="244"/>
      <c r="R434" s="244"/>
      <c r="S434" s="1626"/>
      <c r="T434" s="1624"/>
      <c r="U434" s="1627"/>
      <c r="V434" s="1628"/>
    </row>
    <row r="435" spans="1:22" ht="12.75">
      <c r="A435" s="243" t="s">
        <v>37</v>
      </c>
      <c r="B435" s="1623" t="s">
        <v>991</v>
      </c>
      <c r="C435" s="1662" t="s">
        <v>939</v>
      </c>
      <c r="D435" s="1831" t="s">
        <v>906</v>
      </c>
      <c r="E435" s="1832"/>
      <c r="F435" s="1624"/>
      <c r="G435" s="60"/>
      <c r="H435" s="1624" t="s">
        <v>5</v>
      </c>
      <c r="I435" s="60"/>
      <c r="J435" s="1625"/>
      <c r="K435" s="1625"/>
      <c r="L435" s="1624"/>
      <c r="M435" s="244"/>
      <c r="N435" s="244"/>
      <c r="O435" s="1626"/>
      <c r="P435" s="1624"/>
      <c r="Q435" s="244"/>
      <c r="R435" s="244"/>
      <c r="S435" s="1626"/>
      <c r="T435" s="1624"/>
      <c r="U435" s="1627"/>
      <c r="V435" s="1628"/>
    </row>
    <row r="436" spans="1:22" ht="12.75">
      <c r="A436" s="243" t="s">
        <v>37</v>
      </c>
      <c r="B436" s="1623" t="s">
        <v>991</v>
      </c>
      <c r="C436" s="1662" t="s">
        <v>814</v>
      </c>
      <c r="D436" s="1831" t="s">
        <v>906</v>
      </c>
      <c r="E436" s="1832"/>
      <c r="F436" s="1624"/>
      <c r="G436" s="60"/>
      <c r="H436" s="1624" t="s">
        <v>5</v>
      </c>
      <c r="I436" s="60"/>
      <c r="J436" s="1625"/>
      <c r="K436" s="1625"/>
      <c r="L436" s="1624"/>
      <c r="M436" s="244"/>
      <c r="N436" s="244"/>
      <c r="O436" s="1626"/>
      <c r="P436" s="1624"/>
      <c r="Q436" s="244"/>
      <c r="R436" s="244"/>
      <c r="S436" s="1626"/>
      <c r="T436" s="1624"/>
      <c r="U436" s="1627"/>
      <c r="V436" s="1628"/>
    </row>
    <row r="437" spans="1:22" ht="12.75">
      <c r="A437" s="243" t="s">
        <v>37</v>
      </c>
      <c r="B437" s="1623" t="s">
        <v>991</v>
      </c>
      <c r="C437" s="1662" t="s">
        <v>940</v>
      </c>
      <c r="D437" s="1831" t="s">
        <v>906</v>
      </c>
      <c r="E437" s="1832"/>
      <c r="F437" s="1624"/>
      <c r="G437" s="60"/>
      <c r="H437" s="1624" t="s">
        <v>5</v>
      </c>
      <c r="I437" s="60"/>
      <c r="J437" s="1625"/>
      <c r="K437" s="1625"/>
      <c r="L437" s="1624"/>
      <c r="M437" s="244"/>
      <c r="N437" s="244"/>
      <c r="O437" s="1626"/>
      <c r="P437" s="1624"/>
      <c r="Q437" s="244"/>
      <c r="R437" s="244"/>
      <c r="S437" s="1626"/>
      <c r="T437" s="1624"/>
      <c r="U437" s="1627"/>
      <c r="V437" s="1628"/>
    </row>
    <row r="438" spans="1:22" ht="12.75">
      <c r="A438" s="243" t="s">
        <v>37</v>
      </c>
      <c r="B438" s="1623" t="s">
        <v>991</v>
      </c>
      <c r="C438" s="1662" t="s">
        <v>784</v>
      </c>
      <c r="D438" s="1831" t="s">
        <v>906</v>
      </c>
      <c r="E438" s="1832"/>
      <c r="F438" s="1624"/>
      <c r="G438" s="60"/>
      <c r="H438" s="1624" t="s">
        <v>5</v>
      </c>
      <c r="I438" s="60"/>
      <c r="J438" s="1625"/>
      <c r="K438" s="1625"/>
      <c r="L438" s="1624"/>
      <c r="M438" s="244"/>
      <c r="N438" s="244"/>
      <c r="O438" s="1626"/>
      <c r="P438" s="1624"/>
      <c r="Q438" s="244"/>
      <c r="R438" s="244"/>
      <c r="S438" s="1626"/>
      <c r="T438" s="1624"/>
      <c r="U438" s="1627"/>
      <c r="V438" s="1628"/>
    </row>
    <row r="439" spans="1:22" ht="12.75">
      <c r="A439" s="243" t="s">
        <v>37</v>
      </c>
      <c r="B439" s="1623" t="s">
        <v>991</v>
      </c>
      <c r="C439" s="1662" t="s">
        <v>941</v>
      </c>
      <c r="D439" s="1831" t="s">
        <v>906</v>
      </c>
      <c r="E439" s="1832"/>
      <c r="F439" s="1624"/>
      <c r="G439" s="60"/>
      <c r="H439" s="1624" t="s">
        <v>5</v>
      </c>
      <c r="I439" s="60"/>
      <c r="J439" s="1625"/>
      <c r="K439" s="1625"/>
      <c r="L439" s="1624"/>
      <c r="M439" s="244"/>
      <c r="N439" s="244"/>
      <c r="O439" s="1626"/>
      <c r="P439" s="1624"/>
      <c r="Q439" s="244"/>
      <c r="R439" s="244"/>
      <c r="S439" s="1626"/>
      <c r="T439" s="1624"/>
      <c r="U439" s="1627"/>
      <c r="V439" s="1628"/>
    </row>
    <row r="440" spans="1:22" ht="12.75">
      <c r="A440" s="243" t="s">
        <v>37</v>
      </c>
      <c r="B440" s="1623" t="s">
        <v>991</v>
      </c>
      <c r="C440" s="1662" t="s">
        <v>942</v>
      </c>
      <c r="D440" s="1831" t="s">
        <v>906</v>
      </c>
      <c r="E440" s="1832"/>
      <c r="F440" s="1624"/>
      <c r="G440" s="60"/>
      <c r="H440" s="1624" t="s">
        <v>5</v>
      </c>
      <c r="I440" s="60"/>
      <c r="J440" s="1625"/>
      <c r="K440" s="1625"/>
      <c r="L440" s="1624"/>
      <c r="M440" s="244"/>
      <c r="N440" s="244"/>
      <c r="O440" s="1626"/>
      <c r="P440" s="1624"/>
      <c r="Q440" s="244"/>
      <c r="R440" s="244"/>
      <c r="S440" s="1626"/>
      <c r="T440" s="1624"/>
      <c r="U440" s="1627"/>
      <c r="V440" s="1628"/>
    </row>
    <row r="441" spans="1:22" ht="12.75">
      <c r="A441" s="243" t="s">
        <v>37</v>
      </c>
      <c r="B441" s="1623" t="s">
        <v>991</v>
      </c>
      <c r="C441" s="1662" t="s">
        <v>842</v>
      </c>
      <c r="D441" s="1831" t="s">
        <v>906</v>
      </c>
      <c r="E441" s="1832"/>
      <c r="F441" s="1624"/>
      <c r="G441" s="60"/>
      <c r="H441" s="1624" t="s">
        <v>5</v>
      </c>
      <c r="I441" s="60"/>
      <c r="J441" s="1625"/>
      <c r="K441" s="1625"/>
      <c r="L441" s="1624"/>
      <c r="M441" s="244"/>
      <c r="N441" s="244"/>
      <c r="O441" s="1626"/>
      <c r="P441" s="1624"/>
      <c r="Q441" s="244"/>
      <c r="R441" s="244"/>
      <c r="S441" s="1626"/>
      <c r="T441" s="1624"/>
      <c r="U441" s="1627"/>
      <c r="V441" s="1628"/>
    </row>
    <row r="442" spans="1:22" ht="12.75">
      <c r="A442" s="243" t="s">
        <v>37</v>
      </c>
      <c r="B442" s="1623" t="s">
        <v>991</v>
      </c>
      <c r="C442" s="1662" t="s">
        <v>1002</v>
      </c>
      <c r="D442" s="1831" t="s">
        <v>906</v>
      </c>
      <c r="E442" s="1832"/>
      <c r="F442" s="1624"/>
      <c r="G442" s="60"/>
      <c r="H442" s="1624" t="s">
        <v>5</v>
      </c>
      <c r="I442" s="60"/>
      <c r="J442" s="1625"/>
      <c r="K442" s="1625"/>
      <c r="L442" s="1624"/>
      <c r="M442" s="244"/>
      <c r="N442" s="244"/>
      <c r="O442" s="1626"/>
      <c r="P442" s="1624"/>
      <c r="Q442" s="244"/>
      <c r="R442" s="244"/>
      <c r="S442" s="1626"/>
      <c r="T442" s="1624"/>
      <c r="U442" s="1627"/>
      <c r="V442" s="1628"/>
    </row>
    <row r="443" spans="1:22" ht="12.75">
      <c r="A443" s="243" t="s">
        <v>37</v>
      </c>
      <c r="B443" s="1623" t="s">
        <v>991</v>
      </c>
      <c r="C443" s="1662" t="s">
        <v>1003</v>
      </c>
      <c r="D443" s="1831" t="s">
        <v>906</v>
      </c>
      <c r="E443" s="1832"/>
      <c r="F443" s="1624"/>
      <c r="G443" s="60"/>
      <c r="H443" s="1624" t="s">
        <v>5</v>
      </c>
      <c r="I443" s="60"/>
      <c r="J443" s="1625"/>
      <c r="K443" s="1625"/>
      <c r="L443" s="1624"/>
      <c r="M443" s="244"/>
      <c r="N443" s="244"/>
      <c r="O443" s="1626"/>
      <c r="P443" s="1624"/>
      <c r="Q443" s="244"/>
      <c r="R443" s="244"/>
      <c r="S443" s="1626"/>
      <c r="T443" s="1624"/>
      <c r="U443" s="1627"/>
      <c r="V443" s="1628"/>
    </row>
    <row r="444" spans="1:22" ht="12.75">
      <c r="A444" s="243" t="s">
        <v>37</v>
      </c>
      <c r="B444" s="1623" t="s">
        <v>991</v>
      </c>
      <c r="C444" s="1662" t="s">
        <v>1004</v>
      </c>
      <c r="D444" s="1831" t="s">
        <v>906</v>
      </c>
      <c r="E444" s="1832"/>
      <c r="F444" s="1624"/>
      <c r="G444" s="60"/>
      <c r="H444" s="1624" t="s">
        <v>5</v>
      </c>
      <c r="I444" s="60"/>
      <c r="J444" s="1625"/>
      <c r="K444" s="1625"/>
      <c r="L444" s="1624"/>
      <c r="M444" s="244"/>
      <c r="N444" s="244"/>
      <c r="O444" s="1626"/>
      <c r="P444" s="1624"/>
      <c r="Q444" s="244"/>
      <c r="R444" s="244"/>
      <c r="S444" s="1626"/>
      <c r="T444" s="1624"/>
      <c r="U444" s="1627"/>
      <c r="V444" s="1628"/>
    </row>
    <row r="445" spans="1:22" ht="12.75">
      <c r="A445" s="243" t="s">
        <v>37</v>
      </c>
      <c r="B445" s="1623" t="s">
        <v>991</v>
      </c>
      <c r="C445" s="1662" t="s">
        <v>1005</v>
      </c>
      <c r="D445" s="1831" t="s">
        <v>906</v>
      </c>
      <c r="E445" s="1832"/>
      <c r="F445" s="1624"/>
      <c r="G445" s="60"/>
      <c r="H445" s="1624" t="s">
        <v>5</v>
      </c>
      <c r="I445" s="60"/>
      <c r="J445" s="1625"/>
      <c r="K445" s="1625"/>
      <c r="L445" s="1624"/>
      <c r="M445" s="244"/>
      <c r="N445" s="244"/>
      <c r="O445" s="1626"/>
      <c r="P445" s="1624"/>
      <c r="Q445" s="244"/>
      <c r="R445" s="244"/>
      <c r="S445" s="1626"/>
      <c r="T445" s="1624"/>
      <c r="U445" s="1627"/>
      <c r="V445" s="1628"/>
    </row>
    <row r="446" spans="1:22" ht="12.75">
      <c r="A446" s="243" t="s">
        <v>37</v>
      </c>
      <c r="B446" s="1623" t="s">
        <v>991</v>
      </c>
      <c r="C446" s="1662" t="s">
        <v>832</v>
      </c>
      <c r="D446" s="1831" t="s">
        <v>906</v>
      </c>
      <c r="E446" s="1832"/>
      <c r="F446" s="1624"/>
      <c r="G446" s="60"/>
      <c r="H446" s="1624" t="s">
        <v>5</v>
      </c>
      <c r="I446" s="60"/>
      <c r="J446" s="1625"/>
      <c r="K446" s="1625"/>
      <c r="L446" s="1624"/>
      <c r="M446" s="244"/>
      <c r="N446" s="244"/>
      <c r="O446" s="1626"/>
      <c r="P446" s="1624"/>
      <c r="Q446" s="244"/>
      <c r="R446" s="244"/>
      <c r="S446" s="1626"/>
      <c r="T446" s="1624"/>
      <c r="U446" s="1627"/>
      <c r="V446" s="1628"/>
    </row>
    <row r="447" spans="1:22" ht="12.75">
      <c r="A447" s="243" t="s">
        <v>37</v>
      </c>
      <c r="B447" s="1623" t="s">
        <v>991</v>
      </c>
      <c r="C447" s="1662" t="s">
        <v>875</v>
      </c>
      <c r="D447" s="1831" t="s">
        <v>906</v>
      </c>
      <c r="E447" s="1832"/>
      <c r="F447" s="1624"/>
      <c r="G447" s="60"/>
      <c r="H447" s="1624" t="s">
        <v>5</v>
      </c>
      <c r="I447" s="60"/>
      <c r="J447" s="1625"/>
      <c r="K447" s="1625"/>
      <c r="L447" s="1624"/>
      <c r="M447" s="244"/>
      <c r="N447" s="244"/>
      <c r="O447" s="1626"/>
      <c r="P447" s="1624"/>
      <c r="Q447" s="244"/>
      <c r="R447" s="244"/>
      <c r="S447" s="1626"/>
      <c r="T447" s="1624"/>
      <c r="U447" s="1627"/>
      <c r="V447" s="1628"/>
    </row>
    <row r="448" spans="1:22" ht="12.75">
      <c r="A448" s="243" t="s">
        <v>37</v>
      </c>
      <c r="B448" s="1623" t="s">
        <v>991</v>
      </c>
      <c r="C448" s="1662" t="s">
        <v>667</v>
      </c>
      <c r="D448" s="1831" t="s">
        <v>906</v>
      </c>
      <c r="E448" s="1832"/>
      <c r="F448" s="1624"/>
      <c r="G448" s="60"/>
      <c r="H448" s="1624" t="s">
        <v>5</v>
      </c>
      <c r="I448" s="60"/>
      <c r="J448" s="1625"/>
      <c r="K448" s="1625"/>
      <c r="L448" s="1624"/>
      <c r="M448" s="244"/>
      <c r="N448" s="244"/>
      <c r="O448" s="1626"/>
      <c r="P448" s="1624"/>
      <c r="Q448" s="244"/>
      <c r="R448" s="244"/>
      <c r="S448" s="1626"/>
      <c r="T448" s="1624"/>
      <c r="U448" s="1627"/>
      <c r="V448" s="1628"/>
    </row>
    <row r="449" spans="1:22" ht="12.75">
      <c r="A449" s="243" t="s">
        <v>37</v>
      </c>
      <c r="B449" s="1623" t="s">
        <v>991</v>
      </c>
      <c r="C449" s="1662" t="s">
        <v>946</v>
      </c>
      <c r="D449" s="1831" t="s">
        <v>906</v>
      </c>
      <c r="E449" s="1832"/>
      <c r="F449" s="1624"/>
      <c r="G449" s="60"/>
      <c r="H449" s="1624" t="s">
        <v>5</v>
      </c>
      <c r="I449" s="60"/>
      <c r="J449" s="1625"/>
      <c r="K449" s="1625"/>
      <c r="L449" s="1624"/>
      <c r="M449" s="244"/>
      <c r="N449" s="244"/>
      <c r="O449" s="1626"/>
      <c r="P449" s="1624"/>
      <c r="Q449" s="244"/>
      <c r="R449" s="244"/>
      <c r="S449" s="1626"/>
      <c r="T449" s="1624"/>
      <c r="U449" s="1627"/>
      <c r="V449" s="1628"/>
    </row>
    <row r="450" spans="1:22" ht="12.75">
      <c r="A450" s="243" t="s">
        <v>37</v>
      </c>
      <c r="B450" s="1623" t="s">
        <v>991</v>
      </c>
      <c r="C450" s="1662" t="s">
        <v>947</v>
      </c>
      <c r="D450" s="1831" t="s">
        <v>906</v>
      </c>
      <c r="E450" s="1832"/>
      <c r="F450" s="1624"/>
      <c r="G450" s="60"/>
      <c r="H450" s="1624" t="s">
        <v>5</v>
      </c>
      <c r="I450" s="60"/>
      <c r="J450" s="1625"/>
      <c r="K450" s="1625"/>
      <c r="L450" s="1624"/>
      <c r="M450" s="244"/>
      <c r="N450" s="244"/>
      <c r="O450" s="1626"/>
      <c r="P450" s="1624"/>
      <c r="Q450" s="244"/>
      <c r="R450" s="244"/>
      <c r="S450" s="1626"/>
      <c r="T450" s="1624"/>
      <c r="U450" s="1627"/>
      <c r="V450" s="1628"/>
    </row>
    <row r="451" spans="1:22" ht="12.75">
      <c r="A451" s="243" t="s">
        <v>37</v>
      </c>
      <c r="B451" s="1623" t="s">
        <v>991</v>
      </c>
      <c r="C451" s="1662" t="s">
        <v>948</v>
      </c>
      <c r="D451" s="1831" t="s">
        <v>906</v>
      </c>
      <c r="E451" s="1832"/>
      <c r="F451" s="1624"/>
      <c r="G451" s="60"/>
      <c r="H451" s="1624" t="s">
        <v>5</v>
      </c>
      <c r="I451" s="60"/>
      <c r="J451" s="1625"/>
      <c r="K451" s="1625"/>
      <c r="L451" s="1624"/>
      <c r="M451" s="244"/>
      <c r="N451" s="244"/>
      <c r="O451" s="1626"/>
      <c r="P451" s="1624"/>
      <c r="Q451" s="244"/>
      <c r="R451" s="244"/>
      <c r="S451" s="1626"/>
      <c r="T451" s="1624"/>
      <c r="U451" s="1627"/>
      <c r="V451" s="1628"/>
    </row>
    <row r="452" spans="1:22" ht="12.75">
      <c r="A452" s="243" t="s">
        <v>37</v>
      </c>
      <c r="B452" s="1623" t="s">
        <v>991</v>
      </c>
      <c r="C452" s="1662" t="s">
        <v>668</v>
      </c>
      <c r="D452" s="1831" t="s">
        <v>906</v>
      </c>
      <c r="E452" s="1832"/>
      <c r="F452" s="1624"/>
      <c r="G452" s="60"/>
      <c r="H452" s="1624" t="s">
        <v>5</v>
      </c>
      <c r="I452" s="60"/>
      <c r="J452" s="1625"/>
      <c r="K452" s="1625"/>
      <c r="L452" s="1624"/>
      <c r="M452" s="244"/>
      <c r="N452" s="244"/>
      <c r="O452" s="1626"/>
      <c r="P452" s="1624"/>
      <c r="Q452" s="244"/>
      <c r="R452" s="244"/>
      <c r="S452" s="1626"/>
      <c r="T452" s="1624"/>
      <c r="U452" s="1627"/>
      <c r="V452" s="1628"/>
    </row>
    <row r="453" spans="1:22" ht="12.75">
      <c r="A453" s="243" t="s">
        <v>37</v>
      </c>
      <c r="B453" s="1623" t="s">
        <v>991</v>
      </c>
      <c r="C453" s="1662" t="s">
        <v>871</v>
      </c>
      <c r="D453" s="1831" t="s">
        <v>906</v>
      </c>
      <c r="E453" s="1832"/>
      <c r="F453" s="1624"/>
      <c r="G453" s="60"/>
      <c r="H453" s="1624" t="s">
        <v>5</v>
      </c>
      <c r="I453" s="60"/>
      <c r="J453" s="1625"/>
      <c r="K453" s="1625"/>
      <c r="L453" s="1624"/>
      <c r="M453" s="244"/>
      <c r="N453" s="244"/>
      <c r="O453" s="1626"/>
      <c r="P453" s="1624"/>
      <c r="Q453" s="244"/>
      <c r="R453" s="244"/>
      <c r="S453" s="1626"/>
      <c r="T453" s="1624"/>
      <c r="U453" s="1627"/>
      <c r="V453" s="1628"/>
    </row>
    <row r="454" spans="1:22" ht="12.75">
      <c r="A454" s="243" t="s">
        <v>37</v>
      </c>
      <c r="B454" s="1623" t="s">
        <v>991</v>
      </c>
      <c r="C454" s="1662" t="s">
        <v>669</v>
      </c>
      <c r="D454" s="1831" t="s">
        <v>906</v>
      </c>
      <c r="E454" s="1832"/>
      <c r="F454" s="1624"/>
      <c r="G454" s="60"/>
      <c r="H454" s="1624" t="s">
        <v>5</v>
      </c>
      <c r="I454" s="60"/>
      <c r="J454" s="1625"/>
      <c r="K454" s="1625"/>
      <c r="L454" s="1624"/>
      <c r="M454" s="244"/>
      <c r="N454" s="244"/>
      <c r="O454" s="1626"/>
      <c r="P454" s="1624"/>
      <c r="Q454" s="244"/>
      <c r="R454" s="244"/>
      <c r="S454" s="1626"/>
      <c r="T454" s="1624"/>
      <c r="U454" s="1627"/>
      <c r="V454" s="1628"/>
    </row>
    <row r="455" spans="1:22" ht="12.75">
      <c r="A455" s="243" t="s">
        <v>37</v>
      </c>
      <c r="B455" s="1623" t="s">
        <v>991</v>
      </c>
      <c r="C455" s="1662" t="s">
        <v>676</v>
      </c>
      <c r="D455" s="1831" t="s">
        <v>906</v>
      </c>
      <c r="E455" s="1832"/>
      <c r="F455" s="1624"/>
      <c r="G455" s="60"/>
      <c r="H455" s="1624" t="s">
        <v>5</v>
      </c>
      <c r="I455" s="60"/>
      <c r="J455" s="1625"/>
      <c r="K455" s="1625"/>
      <c r="L455" s="1624"/>
      <c r="M455" s="244"/>
      <c r="N455" s="244"/>
      <c r="O455" s="1626"/>
      <c r="P455" s="1624"/>
      <c r="Q455" s="244"/>
      <c r="R455" s="244"/>
      <c r="S455" s="1626"/>
      <c r="T455" s="1624"/>
      <c r="U455" s="1627"/>
      <c r="V455" s="1628"/>
    </row>
    <row r="456" spans="1:22" ht="12.75">
      <c r="A456" s="243" t="s">
        <v>37</v>
      </c>
      <c r="B456" s="1623" t="s">
        <v>991</v>
      </c>
      <c r="C456" s="1662" t="s">
        <v>950</v>
      </c>
      <c r="D456" s="1831" t="s">
        <v>906</v>
      </c>
      <c r="E456" s="1832"/>
      <c r="F456" s="1624"/>
      <c r="G456" s="60"/>
      <c r="H456" s="1624" t="s">
        <v>5</v>
      </c>
      <c r="I456" s="60"/>
      <c r="J456" s="1625"/>
      <c r="K456" s="1625"/>
      <c r="L456" s="1624"/>
      <c r="M456" s="244"/>
      <c r="N456" s="244"/>
      <c r="O456" s="1626"/>
      <c r="P456" s="1624"/>
      <c r="Q456" s="244"/>
      <c r="R456" s="244"/>
      <c r="S456" s="1626"/>
      <c r="T456" s="1624"/>
      <c r="U456" s="1627"/>
      <c r="V456" s="1628"/>
    </row>
    <row r="457" spans="1:22" ht="12.75">
      <c r="A457" s="243" t="s">
        <v>37</v>
      </c>
      <c r="B457" s="1623" t="s">
        <v>991</v>
      </c>
      <c r="C457" s="1662" t="s">
        <v>791</v>
      </c>
      <c r="D457" s="1831" t="s">
        <v>906</v>
      </c>
      <c r="E457" s="1832"/>
      <c r="F457" s="1624"/>
      <c r="G457" s="60"/>
      <c r="H457" s="1624" t="s">
        <v>5</v>
      </c>
      <c r="I457" s="60"/>
      <c r="J457" s="1625"/>
      <c r="K457" s="1625"/>
      <c r="L457" s="1624"/>
      <c r="M457" s="244"/>
      <c r="N457" s="244"/>
      <c r="O457" s="1626"/>
      <c r="P457" s="1624"/>
      <c r="Q457" s="244"/>
      <c r="R457" s="244"/>
      <c r="S457" s="1626"/>
      <c r="T457" s="1624"/>
      <c r="U457" s="1627"/>
      <c r="V457" s="1628"/>
    </row>
    <row r="458" spans="1:22" ht="12.75">
      <c r="A458" s="243" t="s">
        <v>37</v>
      </c>
      <c r="B458" s="1623" t="s">
        <v>991</v>
      </c>
      <c r="C458" s="1662" t="s">
        <v>792</v>
      </c>
      <c r="D458" s="1831" t="s">
        <v>906</v>
      </c>
      <c r="E458" s="1832"/>
      <c r="F458" s="1624"/>
      <c r="G458" s="60"/>
      <c r="H458" s="1624" t="s">
        <v>5</v>
      </c>
      <c r="I458" s="60"/>
      <c r="J458" s="1625"/>
      <c r="K458" s="1625"/>
      <c r="L458" s="1624"/>
      <c r="M458" s="244"/>
      <c r="N458" s="244"/>
      <c r="O458" s="1626"/>
      <c r="P458" s="1624"/>
      <c r="Q458" s="244"/>
      <c r="R458" s="244"/>
      <c r="S458" s="1626"/>
      <c r="T458" s="1624"/>
      <c r="U458" s="1627"/>
      <c r="V458" s="1628"/>
    </row>
    <row r="459" spans="1:22" ht="12.75">
      <c r="A459" s="243" t="s">
        <v>37</v>
      </c>
      <c r="B459" s="1623" t="s">
        <v>991</v>
      </c>
      <c r="C459" s="1662" t="s">
        <v>1006</v>
      </c>
      <c r="D459" s="1831" t="s">
        <v>906</v>
      </c>
      <c r="E459" s="1832"/>
      <c r="F459" s="1624"/>
      <c r="G459" s="60"/>
      <c r="H459" s="1624" t="s">
        <v>5</v>
      </c>
      <c r="I459" s="60"/>
      <c r="J459" s="1625"/>
      <c r="K459" s="1625"/>
      <c r="L459" s="1624"/>
      <c r="M459" s="244"/>
      <c r="N459" s="244"/>
      <c r="O459" s="1626"/>
      <c r="P459" s="1624"/>
      <c r="Q459" s="244"/>
      <c r="R459" s="244"/>
      <c r="S459" s="1626"/>
      <c r="T459" s="1624"/>
      <c r="U459" s="1627"/>
      <c r="V459" s="1628"/>
    </row>
    <row r="460" spans="1:22" ht="12.75">
      <c r="A460" s="243" t="s">
        <v>37</v>
      </c>
      <c r="B460" s="1623" t="s">
        <v>991</v>
      </c>
      <c r="C460" s="1662" t="s">
        <v>953</v>
      </c>
      <c r="D460" s="1831" t="s">
        <v>906</v>
      </c>
      <c r="E460" s="1832"/>
      <c r="F460" s="1624"/>
      <c r="G460" s="60"/>
      <c r="H460" s="1624" t="s">
        <v>5</v>
      </c>
      <c r="I460" s="60"/>
      <c r="J460" s="1625"/>
      <c r="K460" s="1625"/>
      <c r="L460" s="1624"/>
      <c r="M460" s="244"/>
      <c r="N460" s="244"/>
      <c r="O460" s="1626"/>
      <c r="P460" s="1624"/>
      <c r="Q460" s="244"/>
      <c r="R460" s="244"/>
      <c r="S460" s="1626"/>
      <c r="T460" s="1624"/>
      <c r="U460" s="1627"/>
      <c r="V460" s="1628"/>
    </row>
    <row r="461" spans="1:22" ht="12.75">
      <c r="A461" s="243" t="s">
        <v>37</v>
      </c>
      <c r="B461" s="1623" t="s">
        <v>991</v>
      </c>
      <c r="C461" s="1662" t="s">
        <v>679</v>
      </c>
      <c r="D461" s="1831" t="s">
        <v>906</v>
      </c>
      <c r="E461" s="1832"/>
      <c r="F461" s="1624"/>
      <c r="G461" s="60"/>
      <c r="H461" s="1624" t="s">
        <v>5</v>
      </c>
      <c r="I461" s="60"/>
      <c r="J461" s="1625"/>
      <c r="K461" s="1625"/>
      <c r="L461" s="1624"/>
      <c r="M461" s="244"/>
      <c r="N461" s="244"/>
      <c r="O461" s="1626"/>
      <c r="P461" s="1624"/>
      <c r="Q461" s="244"/>
      <c r="R461" s="244"/>
      <c r="S461" s="1626"/>
      <c r="T461" s="1624"/>
      <c r="U461" s="1627"/>
      <c r="V461" s="1628"/>
    </row>
    <row r="462" spans="1:22" ht="12.75">
      <c r="A462" s="243" t="s">
        <v>37</v>
      </c>
      <c r="B462" s="1623" t="s">
        <v>991</v>
      </c>
      <c r="C462" s="1097" t="s">
        <v>1007</v>
      </c>
      <c r="D462" s="1831" t="s">
        <v>975</v>
      </c>
      <c r="E462" s="1832"/>
      <c r="F462" s="1624"/>
      <c r="G462" s="60"/>
      <c r="H462" s="1624"/>
      <c r="I462" s="60" t="s">
        <v>5</v>
      </c>
      <c r="J462" s="1625"/>
      <c r="K462" s="1625"/>
      <c r="L462" s="1624"/>
      <c r="M462" s="244"/>
      <c r="N462" s="244"/>
      <c r="O462" s="1626"/>
      <c r="P462" s="1624"/>
      <c r="Q462" s="244"/>
      <c r="R462" s="244"/>
      <c r="S462" s="1626"/>
      <c r="T462" s="1624"/>
      <c r="U462" s="1627"/>
      <c r="V462" s="1628"/>
    </row>
    <row r="463" spans="1:22" ht="12.75">
      <c r="A463" s="243" t="s">
        <v>37</v>
      </c>
      <c r="B463" s="1623" t="s">
        <v>991</v>
      </c>
      <c r="C463" s="1097" t="s">
        <v>1008</v>
      </c>
      <c r="D463" s="1831" t="s">
        <v>975</v>
      </c>
      <c r="E463" s="1832"/>
      <c r="F463" s="1624"/>
      <c r="G463" s="60"/>
      <c r="H463" s="1624"/>
      <c r="I463" s="60" t="s">
        <v>5</v>
      </c>
      <c r="J463" s="1625"/>
      <c r="K463" s="1625"/>
      <c r="L463" s="1624"/>
      <c r="M463" s="244"/>
      <c r="N463" s="244"/>
      <c r="O463" s="1626"/>
      <c r="P463" s="1624"/>
      <c r="Q463" s="244"/>
      <c r="R463" s="244"/>
      <c r="S463" s="1626"/>
      <c r="T463" s="1624"/>
      <c r="U463" s="1627"/>
      <c r="V463" s="1628"/>
    </row>
    <row r="464" spans="1:22" ht="12.75">
      <c r="A464" s="243" t="s">
        <v>37</v>
      </c>
      <c r="B464" s="1623" t="s">
        <v>991</v>
      </c>
      <c r="C464" s="1097" t="s">
        <v>1009</v>
      </c>
      <c r="D464" s="1831" t="s">
        <v>975</v>
      </c>
      <c r="E464" s="1832"/>
      <c r="F464" s="1624"/>
      <c r="G464" s="60"/>
      <c r="H464" s="1624"/>
      <c r="I464" s="60" t="s">
        <v>5</v>
      </c>
      <c r="J464" s="1625"/>
      <c r="K464" s="1625"/>
      <c r="L464" s="1624"/>
      <c r="M464" s="244"/>
      <c r="N464" s="244"/>
      <c r="O464" s="1626"/>
      <c r="P464" s="1624"/>
      <c r="Q464" s="244"/>
      <c r="R464" s="244"/>
      <c r="S464" s="1626"/>
      <c r="T464" s="1624"/>
      <c r="U464" s="1627"/>
      <c r="V464" s="1628"/>
    </row>
    <row r="465" spans="1:22" ht="12.75">
      <c r="A465" s="243" t="s">
        <v>37</v>
      </c>
      <c r="B465" s="1623" t="s">
        <v>991</v>
      </c>
      <c r="C465" s="1097" t="s">
        <v>1008</v>
      </c>
      <c r="D465" s="1831" t="s">
        <v>988</v>
      </c>
      <c r="E465" s="1832"/>
      <c r="F465" s="1624"/>
      <c r="G465" s="60"/>
      <c r="H465" s="1624"/>
      <c r="I465" s="60" t="s">
        <v>5</v>
      </c>
      <c r="J465" s="1625"/>
      <c r="K465" s="1625"/>
      <c r="L465" s="1624"/>
      <c r="M465" s="244"/>
      <c r="N465" s="244"/>
      <c r="O465" s="1626"/>
      <c r="P465" s="1624"/>
      <c r="Q465" s="244"/>
      <c r="R465" s="244"/>
      <c r="S465" s="1626"/>
      <c r="T465" s="1624"/>
      <c r="U465" s="1627"/>
      <c r="V465" s="1628"/>
    </row>
    <row r="466" spans="1:22" ht="12.75">
      <c r="A466" s="243" t="s">
        <v>37</v>
      </c>
      <c r="B466" s="1623" t="s">
        <v>991</v>
      </c>
      <c r="C466" s="1097" t="s">
        <v>1010</v>
      </c>
      <c r="D466" s="1831" t="s">
        <v>977</v>
      </c>
      <c r="E466" s="1832"/>
      <c r="F466" s="1624"/>
      <c r="G466" s="60"/>
      <c r="H466" s="1624"/>
      <c r="I466" s="60" t="s">
        <v>5</v>
      </c>
      <c r="J466" s="1625"/>
      <c r="K466" s="1625"/>
      <c r="L466" s="1624"/>
      <c r="M466" s="244"/>
      <c r="N466" s="244"/>
      <c r="O466" s="1626"/>
      <c r="P466" s="1624"/>
      <c r="Q466" s="244"/>
      <c r="R466" s="244"/>
      <c r="S466" s="1626"/>
      <c r="T466" s="1624"/>
      <c r="U466" s="1627"/>
      <c r="V466" s="1628"/>
    </row>
    <row r="467" spans="1:22" ht="12.75">
      <c r="A467" s="243" t="s">
        <v>37</v>
      </c>
      <c r="B467" s="1623" t="s">
        <v>991</v>
      </c>
      <c r="C467" s="1097" t="s">
        <v>1007</v>
      </c>
      <c r="D467" s="1831" t="s">
        <v>977</v>
      </c>
      <c r="E467" s="1832"/>
      <c r="F467" s="1624"/>
      <c r="G467" s="60"/>
      <c r="H467" s="1624"/>
      <c r="I467" s="60" t="s">
        <v>5</v>
      </c>
      <c r="J467" s="1625"/>
      <c r="K467" s="1625"/>
      <c r="L467" s="1624"/>
      <c r="M467" s="244"/>
      <c r="N467" s="244"/>
      <c r="O467" s="1626"/>
      <c r="P467" s="1624"/>
      <c r="Q467" s="244"/>
      <c r="R467" s="244"/>
      <c r="S467" s="1626"/>
      <c r="T467" s="1624"/>
      <c r="U467" s="1627"/>
      <c r="V467" s="1628"/>
    </row>
    <row r="468" spans="1:22" ht="12.75">
      <c r="A468" s="243" t="s">
        <v>37</v>
      </c>
      <c r="B468" s="1623" t="s">
        <v>991</v>
      </c>
      <c r="C468" s="1097" t="s">
        <v>1008</v>
      </c>
      <c r="D468" s="1831" t="s">
        <v>977</v>
      </c>
      <c r="E468" s="1832"/>
      <c r="F468" s="1624"/>
      <c r="G468" s="60"/>
      <c r="H468" s="1624"/>
      <c r="I468" s="60" t="s">
        <v>5</v>
      </c>
      <c r="J468" s="1625"/>
      <c r="K468" s="1625"/>
      <c r="L468" s="1624"/>
      <c r="M468" s="244"/>
      <c r="N468" s="244"/>
      <c r="O468" s="1626"/>
      <c r="P468" s="1624"/>
      <c r="Q468" s="244"/>
      <c r="R468" s="244"/>
      <c r="S468" s="1626"/>
      <c r="T468" s="1624"/>
      <c r="U468" s="1627"/>
      <c r="V468" s="1628"/>
    </row>
    <row r="469" spans="1:22" ht="12.75">
      <c r="A469" s="243" t="s">
        <v>37</v>
      </c>
      <c r="B469" s="1623" t="s">
        <v>991</v>
      </c>
      <c r="C469" s="1097" t="s">
        <v>1011</v>
      </c>
      <c r="D469" s="1831" t="s">
        <v>977</v>
      </c>
      <c r="E469" s="1832"/>
      <c r="F469" s="1624"/>
      <c r="G469" s="60"/>
      <c r="H469" s="1624"/>
      <c r="I469" s="60" t="s">
        <v>5</v>
      </c>
      <c r="J469" s="1625"/>
      <c r="K469" s="1625"/>
      <c r="L469" s="1624"/>
      <c r="M469" s="244"/>
      <c r="N469" s="244"/>
      <c r="O469" s="1626"/>
      <c r="P469" s="1624"/>
      <c r="Q469" s="244"/>
      <c r="R469" s="244"/>
      <c r="S469" s="1626"/>
      <c r="T469" s="1624"/>
      <c r="U469" s="1627"/>
      <c r="V469" s="1628"/>
    </row>
    <row r="470" spans="1:22" ht="12.75">
      <c r="A470" s="243" t="s">
        <v>37</v>
      </c>
      <c r="B470" s="1623" t="s">
        <v>991</v>
      </c>
      <c r="C470" s="1097" t="s">
        <v>1010</v>
      </c>
      <c r="D470" s="1831" t="s">
        <v>976</v>
      </c>
      <c r="E470" s="1832"/>
      <c r="F470" s="1624"/>
      <c r="G470" s="60"/>
      <c r="H470" s="1624"/>
      <c r="I470" s="60" t="s">
        <v>5</v>
      </c>
      <c r="J470" s="1625"/>
      <c r="K470" s="1625"/>
      <c r="L470" s="1624"/>
      <c r="M470" s="244"/>
      <c r="N470" s="244"/>
      <c r="O470" s="1626"/>
      <c r="P470" s="1624"/>
      <c r="Q470" s="244"/>
      <c r="R470" s="244"/>
      <c r="S470" s="1626"/>
      <c r="T470" s="1624"/>
      <c r="U470" s="1627"/>
      <c r="V470" s="1628"/>
    </row>
    <row r="471" spans="1:22" ht="12.75">
      <c r="A471" s="243" t="s">
        <v>37</v>
      </c>
      <c r="B471" s="1623" t="s">
        <v>991</v>
      </c>
      <c r="C471" s="1097" t="s">
        <v>1007</v>
      </c>
      <c r="D471" s="1831" t="s">
        <v>976</v>
      </c>
      <c r="E471" s="1832"/>
      <c r="F471" s="1624"/>
      <c r="G471" s="60"/>
      <c r="H471" s="1624"/>
      <c r="I471" s="60" t="s">
        <v>5</v>
      </c>
      <c r="J471" s="1625"/>
      <c r="K471" s="1625"/>
      <c r="L471" s="1624"/>
      <c r="M471" s="244"/>
      <c r="N471" s="244"/>
      <c r="O471" s="1626"/>
      <c r="P471" s="1624"/>
      <c r="Q471" s="244"/>
      <c r="R471" s="244"/>
      <c r="S471" s="1626"/>
      <c r="T471" s="1624"/>
      <c r="U471" s="1627"/>
      <c r="V471" s="1628"/>
    </row>
    <row r="472" spans="1:22" ht="12.75">
      <c r="A472" s="243" t="s">
        <v>37</v>
      </c>
      <c r="B472" s="1623" t="s">
        <v>991</v>
      </c>
      <c r="C472" s="1097" t="s">
        <v>1008</v>
      </c>
      <c r="D472" s="1831" t="s">
        <v>976</v>
      </c>
      <c r="E472" s="1832"/>
      <c r="F472" s="1624"/>
      <c r="G472" s="60"/>
      <c r="H472" s="1624"/>
      <c r="I472" s="60" t="s">
        <v>5</v>
      </c>
      <c r="J472" s="1625"/>
      <c r="K472" s="1625"/>
      <c r="L472" s="1624"/>
      <c r="M472" s="244"/>
      <c r="N472" s="244"/>
      <c r="O472" s="1626"/>
      <c r="P472" s="1624"/>
      <c r="Q472" s="244"/>
      <c r="R472" s="244"/>
      <c r="S472" s="1626"/>
      <c r="T472" s="1624"/>
      <c r="U472" s="1627"/>
      <c r="V472" s="1628"/>
    </row>
    <row r="473" spans="1:22" ht="12.75">
      <c r="A473" s="243" t="s">
        <v>37</v>
      </c>
      <c r="B473" s="1623" t="s">
        <v>991</v>
      </c>
      <c r="C473" s="1097" t="s">
        <v>1012</v>
      </c>
      <c r="D473" s="1831" t="s">
        <v>978</v>
      </c>
      <c r="E473" s="1832"/>
      <c r="F473" s="1624"/>
      <c r="G473" s="60"/>
      <c r="H473" s="1624"/>
      <c r="I473" s="60" t="s">
        <v>5</v>
      </c>
      <c r="J473" s="1625"/>
      <c r="K473" s="1625"/>
      <c r="L473" s="1624"/>
      <c r="M473" s="244"/>
      <c r="N473" s="244"/>
      <c r="O473" s="1626"/>
      <c r="P473" s="1624"/>
      <c r="Q473" s="244"/>
      <c r="R473" s="244"/>
      <c r="S473" s="1626"/>
      <c r="T473" s="1624"/>
      <c r="U473" s="1627"/>
      <c r="V473" s="1628"/>
    </row>
    <row r="474" spans="1:22" ht="12.75">
      <c r="A474" s="243" t="s">
        <v>37</v>
      </c>
      <c r="B474" s="1623" t="s">
        <v>991</v>
      </c>
      <c r="C474" s="1097" t="s">
        <v>1007</v>
      </c>
      <c r="D474" s="1831" t="s">
        <v>978</v>
      </c>
      <c r="E474" s="1832"/>
      <c r="F474" s="1624"/>
      <c r="G474" s="60"/>
      <c r="H474" s="1624"/>
      <c r="I474" s="60" t="s">
        <v>5</v>
      </c>
      <c r="J474" s="1625"/>
      <c r="K474" s="1625"/>
      <c r="L474" s="1624"/>
      <c r="M474" s="244"/>
      <c r="N474" s="244"/>
      <c r="O474" s="1626"/>
      <c r="P474" s="1624"/>
      <c r="Q474" s="244"/>
      <c r="R474" s="244"/>
      <c r="S474" s="1626"/>
      <c r="T474" s="1624"/>
      <c r="U474" s="1627"/>
      <c r="V474" s="1628"/>
    </row>
    <row r="475" spans="1:22" ht="12.75">
      <c r="A475" s="243" t="s">
        <v>37</v>
      </c>
      <c r="B475" s="1623" t="s">
        <v>991</v>
      </c>
      <c r="C475" s="1097" t="s">
        <v>1008</v>
      </c>
      <c r="D475" s="1831" t="s">
        <v>978</v>
      </c>
      <c r="E475" s="1832"/>
      <c r="F475" s="1624"/>
      <c r="G475" s="60"/>
      <c r="H475" s="1624"/>
      <c r="I475" s="60" t="s">
        <v>5</v>
      </c>
      <c r="J475" s="1625"/>
      <c r="K475" s="1625"/>
      <c r="L475" s="1624"/>
      <c r="M475" s="244"/>
      <c r="N475" s="244"/>
      <c r="O475" s="1626"/>
      <c r="P475" s="1624"/>
      <c r="Q475" s="244"/>
      <c r="R475" s="244"/>
      <c r="S475" s="1626"/>
      <c r="T475" s="1624"/>
      <c r="U475" s="1627"/>
      <c r="V475" s="1628"/>
    </row>
    <row r="476" spans="1:22" ht="12.75">
      <c r="A476" s="243" t="s">
        <v>37</v>
      </c>
      <c r="B476" s="1623" t="s">
        <v>991</v>
      </c>
      <c r="C476" s="1097" t="s">
        <v>1011</v>
      </c>
      <c r="D476" s="1831" t="s">
        <v>978</v>
      </c>
      <c r="E476" s="1832"/>
      <c r="F476" s="1624"/>
      <c r="G476" s="60"/>
      <c r="H476" s="1624"/>
      <c r="I476" s="60" t="s">
        <v>5</v>
      </c>
      <c r="J476" s="1625"/>
      <c r="K476" s="1625"/>
      <c r="L476" s="1624"/>
      <c r="M476" s="244"/>
      <c r="N476" s="244"/>
      <c r="O476" s="1626"/>
      <c r="P476" s="1624"/>
      <c r="Q476" s="244"/>
      <c r="R476" s="244"/>
      <c r="S476" s="1626"/>
      <c r="T476" s="1624"/>
      <c r="U476" s="1627"/>
      <c r="V476" s="1628"/>
    </row>
    <row r="477" spans="1:22" ht="12.75">
      <c r="A477" s="243" t="s">
        <v>37</v>
      </c>
      <c r="B477" s="1623" t="s">
        <v>991</v>
      </c>
      <c r="C477" s="1097" t="s">
        <v>82</v>
      </c>
      <c r="D477" s="1831" t="s">
        <v>978</v>
      </c>
      <c r="E477" s="1832"/>
      <c r="F477" s="1624"/>
      <c r="G477" s="60"/>
      <c r="H477" s="1624" t="s">
        <v>5</v>
      </c>
      <c r="I477" s="60"/>
      <c r="J477" s="1625"/>
      <c r="K477" s="1625"/>
      <c r="L477" s="1624" t="s">
        <v>5</v>
      </c>
      <c r="M477" s="244"/>
      <c r="N477" s="244"/>
      <c r="O477" s="1626"/>
      <c r="P477" s="1624"/>
      <c r="Q477" s="244"/>
      <c r="R477" s="244"/>
      <c r="S477" s="1626"/>
      <c r="T477" s="1624"/>
      <c r="U477" s="1627"/>
      <c r="V477" s="1628"/>
    </row>
    <row r="478" spans="1:22" ht="12.75">
      <c r="A478" s="243" t="s">
        <v>37</v>
      </c>
      <c r="B478" s="1623" t="s">
        <v>991</v>
      </c>
      <c r="C478" s="1097" t="s">
        <v>767</v>
      </c>
      <c r="D478" s="1831" t="s">
        <v>978</v>
      </c>
      <c r="E478" s="1832"/>
      <c r="F478" s="1624"/>
      <c r="G478" s="60"/>
      <c r="H478" s="1624" t="s">
        <v>5</v>
      </c>
      <c r="I478" s="60"/>
      <c r="J478" s="1625"/>
      <c r="K478" s="1625"/>
      <c r="L478" s="1624" t="s">
        <v>5</v>
      </c>
      <c r="M478" s="244"/>
      <c r="N478" s="244"/>
      <c r="O478" s="1626"/>
      <c r="P478" s="1624"/>
      <c r="Q478" s="244"/>
      <c r="R478" s="244"/>
      <c r="S478" s="1626"/>
      <c r="T478" s="1624"/>
      <c r="U478" s="1627"/>
      <c r="V478" s="1628"/>
    </row>
    <row r="479" spans="1:22" s="91" customFormat="1" ht="12.75">
      <c r="A479" s="1664" t="s">
        <v>37</v>
      </c>
      <c r="B479" s="997" t="s">
        <v>991</v>
      </c>
      <c r="C479" s="1665" t="s">
        <v>1901</v>
      </c>
      <c r="D479" s="1828" t="s">
        <v>1609</v>
      </c>
      <c r="E479" s="1828"/>
      <c r="F479" s="1292"/>
      <c r="G479" s="1295"/>
      <c r="H479" s="1292" t="s">
        <v>5</v>
      </c>
      <c r="I479" s="1295" t="s">
        <v>5</v>
      </c>
      <c r="J479" s="1641"/>
      <c r="K479" s="1641"/>
      <c r="L479" s="1292" t="s">
        <v>5</v>
      </c>
      <c r="M479" s="1293"/>
      <c r="N479" s="1293" t="s">
        <v>5</v>
      </c>
      <c r="O479" s="1642"/>
      <c r="P479" s="1292"/>
      <c r="Q479" s="1293"/>
      <c r="R479" s="1293"/>
      <c r="S479" s="1642"/>
      <c r="T479" s="1666"/>
      <c r="U479" s="1666"/>
      <c r="V479" s="705"/>
    </row>
    <row r="480" spans="1:22" s="91" customFormat="1" ht="12.75">
      <c r="A480" s="1664" t="s">
        <v>37</v>
      </c>
      <c r="B480" s="997" t="s">
        <v>991</v>
      </c>
      <c r="C480" s="1665" t="s">
        <v>1902</v>
      </c>
      <c r="D480" s="1828" t="s">
        <v>1609</v>
      </c>
      <c r="E480" s="1828"/>
      <c r="F480" s="1292"/>
      <c r="G480" s="1295"/>
      <c r="H480" s="1292" t="s">
        <v>5</v>
      </c>
      <c r="I480" s="1295" t="s">
        <v>5</v>
      </c>
      <c r="J480" s="1641"/>
      <c r="K480" s="1641"/>
      <c r="L480" s="1292" t="s">
        <v>5</v>
      </c>
      <c r="M480" s="1293"/>
      <c r="N480" s="1293" t="s">
        <v>5</v>
      </c>
      <c r="O480" s="1642"/>
      <c r="P480" s="1292"/>
      <c r="Q480" s="1293"/>
      <c r="R480" s="1293"/>
      <c r="S480" s="1642"/>
      <c r="T480" s="1666"/>
      <c r="U480" s="1666"/>
      <c r="V480" s="705"/>
    </row>
    <row r="481" spans="1:22" s="91" customFormat="1" ht="12.75">
      <c r="A481" s="1664" t="s">
        <v>37</v>
      </c>
      <c r="B481" s="997" t="s">
        <v>991</v>
      </c>
      <c r="C481" s="1665" t="s">
        <v>1903</v>
      </c>
      <c r="D481" s="1828" t="s">
        <v>1609</v>
      </c>
      <c r="E481" s="1828"/>
      <c r="F481" s="1292"/>
      <c r="G481" s="1295"/>
      <c r="H481" s="1292" t="s">
        <v>5</v>
      </c>
      <c r="I481" s="1295" t="s">
        <v>5</v>
      </c>
      <c r="J481" s="1641"/>
      <c r="K481" s="1641"/>
      <c r="L481" s="1292" t="s">
        <v>5</v>
      </c>
      <c r="M481" s="1293"/>
      <c r="N481" s="1293" t="s">
        <v>5</v>
      </c>
      <c r="O481" s="1642"/>
      <c r="P481" s="1292"/>
      <c r="Q481" s="1293"/>
      <c r="R481" s="1293"/>
      <c r="S481" s="1642"/>
      <c r="T481" s="1666"/>
      <c r="U481" s="1666"/>
      <c r="V481" s="705"/>
    </row>
    <row r="482" spans="1:22" s="91" customFormat="1" ht="12.75">
      <c r="A482" s="1664" t="s">
        <v>37</v>
      </c>
      <c r="B482" s="997" t="s">
        <v>991</v>
      </c>
      <c r="C482" s="1665" t="s">
        <v>1904</v>
      </c>
      <c r="D482" s="1828" t="s">
        <v>1609</v>
      </c>
      <c r="E482" s="1828"/>
      <c r="F482" s="1292"/>
      <c r="G482" s="1295"/>
      <c r="H482" s="1292" t="s">
        <v>5</v>
      </c>
      <c r="I482" s="1295" t="s">
        <v>5</v>
      </c>
      <c r="J482" s="1641"/>
      <c r="K482" s="1641"/>
      <c r="L482" s="1292" t="s">
        <v>5</v>
      </c>
      <c r="M482" s="1293"/>
      <c r="N482" s="1293" t="s">
        <v>5</v>
      </c>
      <c r="O482" s="1642"/>
      <c r="P482" s="1292"/>
      <c r="Q482" s="1293"/>
      <c r="R482" s="1293"/>
      <c r="S482" s="1642"/>
      <c r="T482" s="1666"/>
      <c r="U482" s="1666"/>
      <c r="V482" s="705"/>
    </row>
    <row r="483" spans="1:22" s="91" customFormat="1" ht="12.75">
      <c r="A483" s="1664" t="s">
        <v>37</v>
      </c>
      <c r="B483" s="997" t="s">
        <v>991</v>
      </c>
      <c r="C483" s="1665" t="s">
        <v>1905</v>
      </c>
      <c r="D483" s="1828" t="s">
        <v>1591</v>
      </c>
      <c r="E483" s="1828"/>
      <c r="F483" s="1292"/>
      <c r="G483" s="1295"/>
      <c r="H483" s="1292" t="s">
        <v>5</v>
      </c>
      <c r="I483" s="1295" t="s">
        <v>5</v>
      </c>
      <c r="J483" s="1641"/>
      <c r="K483" s="1641"/>
      <c r="L483" s="1292" t="s">
        <v>5</v>
      </c>
      <c r="M483" s="1293"/>
      <c r="N483" s="1293" t="s">
        <v>5</v>
      </c>
      <c r="O483" s="1642"/>
      <c r="P483" s="1292"/>
      <c r="Q483" s="1293"/>
      <c r="R483" s="1293"/>
      <c r="S483" s="1642"/>
      <c r="T483" s="1666"/>
      <c r="U483" s="1666"/>
      <c r="V483" s="705"/>
    </row>
    <row r="484" spans="1:22" s="91" customFormat="1" ht="12.75">
      <c r="A484" s="1664" t="s">
        <v>37</v>
      </c>
      <c r="B484" s="997" t="s">
        <v>991</v>
      </c>
      <c r="C484" s="1665" t="s">
        <v>1905</v>
      </c>
      <c r="D484" s="1828" t="s">
        <v>1593</v>
      </c>
      <c r="E484" s="1828"/>
      <c r="F484" s="1292"/>
      <c r="G484" s="1295"/>
      <c r="H484" s="1292" t="s">
        <v>5</v>
      </c>
      <c r="I484" s="1295" t="s">
        <v>5</v>
      </c>
      <c r="J484" s="1641"/>
      <c r="K484" s="1641"/>
      <c r="L484" s="1292" t="s">
        <v>5</v>
      </c>
      <c r="M484" s="1293"/>
      <c r="N484" s="1293" t="s">
        <v>5</v>
      </c>
      <c r="O484" s="1642"/>
      <c r="P484" s="1292"/>
      <c r="Q484" s="1293"/>
      <c r="R484" s="1293"/>
      <c r="S484" s="1642"/>
      <c r="T484" s="1666"/>
      <c r="U484" s="1666"/>
      <c r="V484" s="705"/>
    </row>
    <row r="485" spans="1:22" s="91" customFormat="1" ht="12.75">
      <c r="A485" s="1664" t="s">
        <v>37</v>
      </c>
      <c r="B485" s="997" t="s">
        <v>991</v>
      </c>
      <c r="C485" s="1665" t="s">
        <v>1906</v>
      </c>
      <c r="D485" s="1828" t="s">
        <v>1593</v>
      </c>
      <c r="E485" s="1828"/>
      <c r="F485" s="1292"/>
      <c r="G485" s="1295"/>
      <c r="H485" s="1292" t="s">
        <v>5</v>
      </c>
      <c r="I485" s="1295" t="s">
        <v>5</v>
      </c>
      <c r="J485" s="1641"/>
      <c r="K485" s="1641"/>
      <c r="L485" s="1292" t="s">
        <v>5</v>
      </c>
      <c r="M485" s="1293"/>
      <c r="N485" s="1293" t="s">
        <v>5</v>
      </c>
      <c r="O485" s="1642"/>
      <c r="P485" s="1292"/>
      <c r="Q485" s="1293"/>
      <c r="R485" s="1293"/>
      <c r="S485" s="1642"/>
      <c r="T485" s="1666"/>
      <c r="U485" s="1666"/>
      <c r="V485" s="705"/>
    </row>
    <row r="486" spans="1:22" s="91" customFormat="1" ht="12.75">
      <c r="A486" s="1664" t="s">
        <v>37</v>
      </c>
      <c r="B486" s="997" t="s">
        <v>991</v>
      </c>
      <c r="C486" s="1665" t="s">
        <v>1907</v>
      </c>
      <c r="D486" s="1828" t="s">
        <v>1593</v>
      </c>
      <c r="E486" s="1828"/>
      <c r="F486" s="1292"/>
      <c r="G486" s="1295"/>
      <c r="H486" s="1292" t="s">
        <v>5</v>
      </c>
      <c r="I486" s="1295" t="s">
        <v>5</v>
      </c>
      <c r="J486" s="1641"/>
      <c r="K486" s="1641"/>
      <c r="L486" s="1292" t="s">
        <v>5</v>
      </c>
      <c r="M486" s="1293"/>
      <c r="N486" s="1293" t="s">
        <v>5</v>
      </c>
      <c r="O486" s="1642"/>
      <c r="P486" s="1292"/>
      <c r="Q486" s="1293"/>
      <c r="R486" s="1293"/>
      <c r="S486" s="1642"/>
      <c r="T486" s="1666"/>
      <c r="U486" s="1666"/>
      <c r="V486" s="705"/>
    </row>
    <row r="487" spans="1:22" s="91" customFormat="1" ht="12.75">
      <c r="A487" s="1664" t="s">
        <v>37</v>
      </c>
      <c r="B487" s="997" t="s">
        <v>685</v>
      </c>
      <c r="C487" s="1667" t="s">
        <v>2346</v>
      </c>
      <c r="D487" s="1828" t="s">
        <v>1609</v>
      </c>
      <c r="E487" s="1828"/>
      <c r="F487" s="1292" t="s">
        <v>5</v>
      </c>
      <c r="G487" s="1295" t="s">
        <v>5</v>
      </c>
      <c r="H487" s="1292" t="s">
        <v>5</v>
      </c>
      <c r="I487" s="1295" t="s">
        <v>5</v>
      </c>
      <c r="J487" s="1641" t="s">
        <v>5</v>
      </c>
      <c r="K487" s="1641"/>
      <c r="L487" s="1292" t="s">
        <v>5</v>
      </c>
      <c r="M487" s="1293"/>
      <c r="N487" s="1293" t="s">
        <v>5</v>
      </c>
      <c r="O487" s="1642"/>
      <c r="P487" s="1292" t="s">
        <v>5</v>
      </c>
      <c r="Q487" s="1293" t="s">
        <v>5</v>
      </c>
      <c r="R487" s="1293"/>
      <c r="S487" s="1642" t="s">
        <v>5</v>
      </c>
      <c r="T487" s="1666"/>
      <c r="U487" s="1666"/>
      <c r="V487" s="705"/>
    </row>
    <row r="488" spans="1:22" s="91" customFormat="1" ht="12.75">
      <c r="A488" s="1664" t="s">
        <v>37</v>
      </c>
      <c r="B488" s="997" t="s">
        <v>685</v>
      </c>
      <c r="C488" s="1667" t="s">
        <v>2347</v>
      </c>
      <c r="D488" s="1828" t="s">
        <v>1609</v>
      </c>
      <c r="E488" s="1828"/>
      <c r="F488" s="1292" t="s">
        <v>5</v>
      </c>
      <c r="G488" s="1295" t="s">
        <v>5</v>
      </c>
      <c r="H488" s="1292" t="s">
        <v>5</v>
      </c>
      <c r="I488" s="1295" t="s">
        <v>5</v>
      </c>
      <c r="J488" s="1641" t="s">
        <v>5</v>
      </c>
      <c r="K488" s="1641"/>
      <c r="L488" s="1292" t="s">
        <v>5</v>
      </c>
      <c r="M488" s="1293"/>
      <c r="N488" s="1293" t="s">
        <v>5</v>
      </c>
      <c r="O488" s="1642"/>
      <c r="P488" s="1292" t="s">
        <v>5</v>
      </c>
      <c r="Q488" s="1293" t="s">
        <v>5</v>
      </c>
      <c r="R488" s="1293"/>
      <c r="S488" s="1642" t="s">
        <v>5</v>
      </c>
      <c r="T488" s="1666"/>
      <c r="U488" s="1666"/>
      <c r="V488" s="705"/>
    </row>
    <row r="489" spans="1:22" s="91" customFormat="1" ht="12.75">
      <c r="A489" s="1664" t="s">
        <v>37</v>
      </c>
      <c r="B489" s="997" t="s">
        <v>685</v>
      </c>
      <c r="C489" s="1667" t="s">
        <v>2348</v>
      </c>
      <c r="D489" s="1828" t="s">
        <v>1609</v>
      </c>
      <c r="E489" s="1828"/>
      <c r="F489" s="1292" t="s">
        <v>5</v>
      </c>
      <c r="G489" s="1295" t="s">
        <v>5</v>
      </c>
      <c r="H489" s="1292" t="s">
        <v>5</v>
      </c>
      <c r="I489" s="1295" t="s">
        <v>5</v>
      </c>
      <c r="J489" s="1641" t="s">
        <v>5</v>
      </c>
      <c r="K489" s="1641"/>
      <c r="L489" s="1292" t="s">
        <v>5</v>
      </c>
      <c r="M489" s="1293"/>
      <c r="N489" s="1293" t="s">
        <v>5</v>
      </c>
      <c r="O489" s="1642"/>
      <c r="P489" s="1292" t="s">
        <v>5</v>
      </c>
      <c r="Q489" s="1293" t="s">
        <v>5</v>
      </c>
      <c r="R489" s="1293"/>
      <c r="S489" s="1642" t="s">
        <v>5</v>
      </c>
      <c r="T489" s="1666"/>
      <c r="U489" s="1666"/>
      <c r="V489" s="705"/>
    </row>
    <row r="490" spans="1:22" s="91" customFormat="1" ht="12.75">
      <c r="A490" s="1664" t="s">
        <v>37</v>
      </c>
      <c r="B490" s="997" t="s">
        <v>685</v>
      </c>
      <c r="C490" s="1667" t="s">
        <v>2349</v>
      </c>
      <c r="D490" s="1828" t="s">
        <v>1609</v>
      </c>
      <c r="E490" s="1828"/>
      <c r="F490" s="1292" t="s">
        <v>5</v>
      </c>
      <c r="G490" s="1295" t="s">
        <v>5</v>
      </c>
      <c r="H490" s="1292" t="s">
        <v>5</v>
      </c>
      <c r="I490" s="1295" t="s">
        <v>5</v>
      </c>
      <c r="J490" s="1641" t="s">
        <v>5</v>
      </c>
      <c r="K490" s="1641"/>
      <c r="L490" s="1292" t="s">
        <v>5</v>
      </c>
      <c r="M490" s="1293"/>
      <c r="N490" s="1293" t="s">
        <v>5</v>
      </c>
      <c r="O490" s="1642"/>
      <c r="P490" s="1292" t="s">
        <v>5</v>
      </c>
      <c r="Q490" s="1293" t="s">
        <v>5</v>
      </c>
      <c r="R490" s="1293"/>
      <c r="S490" s="1642" t="s">
        <v>5</v>
      </c>
      <c r="T490" s="1666"/>
      <c r="U490" s="1666"/>
      <c r="V490" s="705"/>
    </row>
    <row r="491" spans="1:22" s="91" customFormat="1" ht="12.75">
      <c r="A491" s="1664" t="s">
        <v>37</v>
      </c>
      <c r="B491" s="997" t="s">
        <v>685</v>
      </c>
      <c r="C491" s="1667" t="s">
        <v>2350</v>
      </c>
      <c r="D491" s="1828" t="s">
        <v>1609</v>
      </c>
      <c r="E491" s="1828"/>
      <c r="F491" s="1292" t="s">
        <v>5</v>
      </c>
      <c r="G491" s="1295" t="s">
        <v>5</v>
      </c>
      <c r="H491" s="1292" t="s">
        <v>5</v>
      </c>
      <c r="I491" s="1295" t="s">
        <v>5</v>
      </c>
      <c r="J491" s="1641" t="s">
        <v>5</v>
      </c>
      <c r="K491" s="1641"/>
      <c r="L491" s="1292" t="s">
        <v>5</v>
      </c>
      <c r="M491" s="1293"/>
      <c r="N491" s="1293" t="s">
        <v>5</v>
      </c>
      <c r="O491" s="1642"/>
      <c r="P491" s="1292" t="s">
        <v>5</v>
      </c>
      <c r="Q491" s="1293" t="s">
        <v>5</v>
      </c>
      <c r="R491" s="1293"/>
      <c r="S491" s="1642" t="s">
        <v>5</v>
      </c>
      <c r="T491" s="1666"/>
      <c r="U491" s="1666"/>
      <c r="V491" s="705"/>
    </row>
    <row r="492" spans="1:22" s="91" customFormat="1" ht="12.75">
      <c r="A492" s="1668" t="s">
        <v>37</v>
      </c>
      <c r="B492" s="997" t="s">
        <v>685</v>
      </c>
      <c r="C492" s="1669" t="s">
        <v>1908</v>
      </c>
      <c r="D492" s="1829" t="s">
        <v>1609</v>
      </c>
      <c r="E492" s="1829"/>
      <c r="F492" s="1670" t="s">
        <v>5</v>
      </c>
      <c r="G492" s="1671"/>
      <c r="H492" s="1670" t="s">
        <v>5</v>
      </c>
      <c r="I492" s="1671" t="s">
        <v>5</v>
      </c>
      <c r="J492" s="1672"/>
      <c r="K492" s="1672"/>
      <c r="L492" s="1670"/>
      <c r="M492" s="1673"/>
      <c r="N492" s="1673"/>
      <c r="O492" s="1674"/>
      <c r="P492" s="1670"/>
      <c r="Q492" s="1673"/>
      <c r="R492" s="1673"/>
      <c r="S492" s="1674"/>
      <c r="T492" s="1675"/>
      <c r="U492" s="1675"/>
      <c r="V492" s="1676"/>
    </row>
    <row r="493" spans="1:22" ht="13.5" customHeight="1">
      <c r="A493" s="705" t="s">
        <v>37</v>
      </c>
      <c r="B493" s="1677" t="s">
        <v>1882</v>
      </c>
      <c r="C493" s="1640" t="s">
        <v>1883</v>
      </c>
      <c r="D493" s="1828" t="s">
        <v>1884</v>
      </c>
      <c r="E493" s="1828"/>
      <c r="F493" s="1292" t="s">
        <v>5</v>
      </c>
      <c r="G493" s="1295" t="s">
        <v>5</v>
      </c>
      <c r="H493" s="1292" t="s">
        <v>5</v>
      </c>
      <c r="I493" s="1295"/>
      <c r="J493" s="1641" t="s">
        <v>5</v>
      </c>
      <c r="K493" s="1641"/>
      <c r="L493" s="1292" t="s">
        <v>5</v>
      </c>
      <c r="M493" s="1293" t="s">
        <v>5</v>
      </c>
      <c r="N493" s="1293"/>
      <c r="O493" s="1642"/>
      <c r="P493" s="1292" t="s">
        <v>5</v>
      </c>
      <c r="Q493" s="1293"/>
      <c r="R493" s="1293"/>
      <c r="S493" s="1642"/>
      <c r="T493" s="1666"/>
      <c r="U493" s="1666"/>
      <c r="V493" s="1678"/>
    </row>
    <row r="494" spans="1:22" s="91" customFormat="1" ht="12.75">
      <c r="A494" s="705" t="s">
        <v>37</v>
      </c>
      <c r="B494" s="1677" t="s">
        <v>1885</v>
      </c>
      <c r="C494" s="1640" t="s">
        <v>1886</v>
      </c>
      <c r="D494" s="1828" t="s">
        <v>1887</v>
      </c>
      <c r="E494" s="1828"/>
      <c r="F494" s="1292" t="s">
        <v>5</v>
      </c>
      <c r="G494" s="1295" t="s">
        <v>5</v>
      </c>
      <c r="H494" s="1292" t="s">
        <v>5</v>
      </c>
      <c r="I494" s="1295"/>
      <c r="J494" s="1641"/>
      <c r="K494" s="1641"/>
      <c r="L494" s="1295" t="s">
        <v>5</v>
      </c>
      <c r="M494" s="1293"/>
      <c r="N494" s="1295"/>
      <c r="O494" s="1642"/>
      <c r="P494" s="1292"/>
      <c r="Q494" s="1293"/>
      <c r="R494" s="1293"/>
      <c r="S494" s="1642"/>
      <c r="T494" s="1666"/>
      <c r="U494" s="1666"/>
      <c r="V494" s="705"/>
    </row>
    <row r="495" spans="1:22" s="91" customFormat="1" ht="12.75">
      <c r="A495" s="705" t="s">
        <v>37</v>
      </c>
      <c r="B495" s="1677" t="s">
        <v>1885</v>
      </c>
      <c r="C495" s="1640" t="s">
        <v>1886</v>
      </c>
      <c r="D495" s="1828" t="s">
        <v>1888</v>
      </c>
      <c r="E495" s="1828"/>
      <c r="F495" s="1292" t="s">
        <v>5</v>
      </c>
      <c r="G495" s="1295" t="s">
        <v>5</v>
      </c>
      <c r="H495" s="1292" t="s">
        <v>5</v>
      </c>
      <c r="I495" s="1295"/>
      <c r="J495" s="1641"/>
      <c r="K495" s="1641"/>
      <c r="L495" s="1295" t="s">
        <v>5</v>
      </c>
      <c r="M495" s="1293"/>
      <c r="N495" s="1295"/>
      <c r="O495" s="1642"/>
      <c r="P495" s="1292"/>
      <c r="Q495" s="1293"/>
      <c r="R495" s="1293"/>
      <c r="S495" s="1642"/>
      <c r="T495" s="1666"/>
      <c r="U495" s="1666"/>
      <c r="V495" s="705"/>
    </row>
    <row r="496" spans="1:22" s="91" customFormat="1" ht="12.75">
      <c r="A496" s="705" t="s">
        <v>37</v>
      </c>
      <c r="B496" s="1677" t="s">
        <v>1885</v>
      </c>
      <c r="C496" s="1640" t="s">
        <v>1886</v>
      </c>
      <c r="D496" s="1828" t="s">
        <v>1889</v>
      </c>
      <c r="E496" s="1828"/>
      <c r="F496" s="1292" t="s">
        <v>5</v>
      </c>
      <c r="G496" s="1295" t="s">
        <v>5</v>
      </c>
      <c r="H496" s="1292" t="s">
        <v>5</v>
      </c>
      <c r="I496" s="1295"/>
      <c r="J496" s="1641"/>
      <c r="K496" s="1641"/>
      <c r="L496" s="1295" t="s">
        <v>5</v>
      </c>
      <c r="M496" s="1293"/>
      <c r="N496" s="1295"/>
      <c r="O496" s="1642"/>
      <c r="P496" s="1292"/>
      <c r="Q496" s="1293"/>
      <c r="R496" s="1293"/>
      <c r="S496" s="1642"/>
      <c r="T496" s="1666"/>
      <c r="U496" s="1666"/>
      <c r="V496" s="705"/>
    </row>
    <row r="497" spans="1:22" s="91" customFormat="1" ht="12.75">
      <c r="A497" s="705" t="s">
        <v>37</v>
      </c>
      <c r="B497" s="1677" t="s">
        <v>1890</v>
      </c>
      <c r="C497" s="1640" t="s">
        <v>1891</v>
      </c>
      <c r="D497" s="1828" t="s">
        <v>1541</v>
      </c>
      <c r="E497" s="1828"/>
      <c r="F497" s="1292" t="s">
        <v>5</v>
      </c>
      <c r="G497" s="1295"/>
      <c r="H497" s="1292" t="s">
        <v>5</v>
      </c>
      <c r="I497" s="1295" t="s">
        <v>5</v>
      </c>
      <c r="J497" s="1641"/>
      <c r="K497" s="1641" t="s">
        <v>5</v>
      </c>
      <c r="L497" s="1292"/>
      <c r="M497" s="1293"/>
      <c r="N497" s="1293"/>
      <c r="O497" s="1642"/>
      <c r="P497" s="1292"/>
      <c r="Q497" s="1293"/>
      <c r="R497" s="1293"/>
      <c r="S497" s="1642"/>
      <c r="T497" s="1666"/>
      <c r="U497" s="1666"/>
      <c r="V497" s="705"/>
    </row>
    <row r="498" spans="1:22" s="91" customFormat="1" ht="12.75">
      <c r="A498" s="705" t="s">
        <v>37</v>
      </c>
      <c r="B498" s="1677" t="s">
        <v>1890</v>
      </c>
      <c r="C498" s="1640" t="s">
        <v>1891</v>
      </c>
      <c r="D498" s="1828" t="s">
        <v>1564</v>
      </c>
      <c r="E498" s="1828"/>
      <c r="F498" s="1292" t="s">
        <v>5</v>
      </c>
      <c r="G498" s="1295"/>
      <c r="H498" s="1292" t="s">
        <v>5</v>
      </c>
      <c r="I498" s="1295" t="s">
        <v>5</v>
      </c>
      <c r="J498" s="1641"/>
      <c r="K498" s="1641" t="s">
        <v>5</v>
      </c>
      <c r="L498" s="1292"/>
      <c r="M498" s="1293"/>
      <c r="N498" s="1293"/>
      <c r="O498" s="1642"/>
      <c r="P498" s="1292"/>
      <c r="Q498" s="1293"/>
      <c r="R498" s="1293"/>
      <c r="S498" s="1642"/>
      <c r="T498" s="1666"/>
      <c r="U498" s="1666"/>
      <c r="V498" s="705"/>
    </row>
    <row r="499" spans="1:22" s="91" customFormat="1" ht="12.75">
      <c r="A499" s="1664" t="s">
        <v>37</v>
      </c>
      <c r="B499" s="997" t="s">
        <v>1890</v>
      </c>
      <c r="C499" s="1665" t="s">
        <v>1892</v>
      </c>
      <c r="D499" s="1828" t="s">
        <v>1021</v>
      </c>
      <c r="E499" s="1828"/>
      <c r="F499" s="1292" t="s">
        <v>5</v>
      </c>
      <c r="G499" s="1295"/>
      <c r="H499" s="1292" t="s">
        <v>5</v>
      </c>
      <c r="I499" s="1295" t="s">
        <v>5</v>
      </c>
      <c r="J499" s="1641"/>
      <c r="K499" s="1641" t="s">
        <v>5</v>
      </c>
      <c r="L499" s="1292"/>
      <c r="M499" s="1293"/>
      <c r="N499" s="1293" t="s">
        <v>5</v>
      </c>
      <c r="O499" s="1642"/>
      <c r="P499" s="1292"/>
      <c r="Q499" s="1293"/>
      <c r="R499" s="1293"/>
      <c r="S499" s="1642"/>
      <c r="T499" s="1666"/>
      <c r="U499" s="1666"/>
      <c r="V499" s="705"/>
    </row>
    <row r="500" spans="1:22" s="91" customFormat="1" ht="12.75">
      <c r="A500" s="1664" t="s">
        <v>37</v>
      </c>
      <c r="B500" s="997" t="s">
        <v>1890</v>
      </c>
      <c r="C500" s="1665" t="s">
        <v>1893</v>
      </c>
      <c r="D500" s="1828" t="s">
        <v>1021</v>
      </c>
      <c r="E500" s="1828"/>
      <c r="F500" s="1292" t="s">
        <v>5</v>
      </c>
      <c r="G500" s="1295"/>
      <c r="H500" s="1292" t="s">
        <v>5</v>
      </c>
      <c r="I500" s="1295" t="s">
        <v>5</v>
      </c>
      <c r="J500" s="1641"/>
      <c r="K500" s="1641"/>
      <c r="L500" s="1292"/>
      <c r="M500" s="1293"/>
      <c r="N500" s="1293" t="s">
        <v>5</v>
      </c>
      <c r="O500" s="1642"/>
      <c r="P500" s="1292"/>
      <c r="Q500" s="1293"/>
      <c r="R500" s="1293"/>
      <c r="S500" s="1642"/>
      <c r="T500" s="1666"/>
      <c r="U500" s="1666"/>
      <c r="V500" s="705"/>
    </row>
    <row r="501" spans="1:22" s="91" customFormat="1" ht="12.75">
      <c r="A501" s="1664" t="s">
        <v>37</v>
      </c>
      <c r="B501" s="997" t="s">
        <v>1890</v>
      </c>
      <c r="C501" s="1665" t="s">
        <v>1894</v>
      </c>
      <c r="D501" s="1828" t="s">
        <v>1021</v>
      </c>
      <c r="E501" s="1828"/>
      <c r="F501" s="1292" t="s">
        <v>5</v>
      </c>
      <c r="G501" s="1295"/>
      <c r="H501" s="1292" t="s">
        <v>5</v>
      </c>
      <c r="I501" s="1295" t="s">
        <v>5</v>
      </c>
      <c r="J501" s="1641"/>
      <c r="K501" s="1641"/>
      <c r="L501" s="1292"/>
      <c r="M501" s="1293"/>
      <c r="N501" s="1293" t="s">
        <v>5</v>
      </c>
      <c r="O501" s="1642"/>
      <c r="P501" s="1292"/>
      <c r="Q501" s="1293"/>
      <c r="R501" s="1293"/>
      <c r="S501" s="1642"/>
      <c r="T501" s="1666"/>
      <c r="U501" s="1666"/>
      <c r="V501" s="705"/>
    </row>
    <row r="502" spans="1:22" s="91" customFormat="1" ht="12.75">
      <c r="A502" s="1664" t="s">
        <v>37</v>
      </c>
      <c r="B502" s="997" t="s">
        <v>1021</v>
      </c>
      <c r="C502" s="1665" t="s">
        <v>1895</v>
      </c>
      <c r="D502" s="1828" t="s">
        <v>1586</v>
      </c>
      <c r="E502" s="1828"/>
      <c r="F502" s="1292" t="s">
        <v>5</v>
      </c>
      <c r="G502" s="1295"/>
      <c r="H502" s="1292" t="s">
        <v>5</v>
      </c>
      <c r="I502" s="1295" t="s">
        <v>5</v>
      </c>
      <c r="J502" s="1641"/>
      <c r="K502" s="1641"/>
      <c r="L502" s="1292"/>
      <c r="M502" s="1293"/>
      <c r="N502" s="1293"/>
      <c r="O502" s="1642"/>
      <c r="P502" s="1292"/>
      <c r="Q502" s="1293"/>
      <c r="R502" s="1293"/>
      <c r="S502" s="1642"/>
      <c r="T502" s="1666"/>
      <c r="U502" s="1666"/>
      <c r="V502" s="705"/>
    </row>
    <row r="503" spans="1:22" s="91" customFormat="1" ht="12.75">
      <c r="A503" s="1664" t="s">
        <v>37</v>
      </c>
      <c r="B503" s="997" t="s">
        <v>1021</v>
      </c>
      <c r="C503" s="1665" t="s">
        <v>1896</v>
      </c>
      <c r="D503" s="1828" t="s">
        <v>1586</v>
      </c>
      <c r="E503" s="1828"/>
      <c r="F503" s="1292"/>
      <c r="G503" s="1295"/>
      <c r="H503" s="1292"/>
      <c r="I503" s="1295"/>
      <c r="J503" s="1641"/>
      <c r="K503" s="1641"/>
      <c r="L503" s="1292" t="s">
        <v>5</v>
      </c>
      <c r="M503" s="1293" t="s">
        <v>5</v>
      </c>
      <c r="N503" s="1293" t="s">
        <v>5</v>
      </c>
      <c r="O503" s="1642" t="s">
        <v>5</v>
      </c>
      <c r="P503" s="1292"/>
      <c r="Q503" s="1293"/>
      <c r="R503" s="1293"/>
      <c r="S503" s="1642"/>
      <c r="T503" s="1666"/>
      <c r="U503" s="1666"/>
      <c r="V503" s="705"/>
    </row>
    <row r="504" spans="1:22" s="91" customFormat="1" ht="12.75">
      <c r="A504" s="1664" t="s">
        <v>37</v>
      </c>
      <c r="B504" s="997" t="s">
        <v>1021</v>
      </c>
      <c r="C504" s="1665" t="s">
        <v>1897</v>
      </c>
      <c r="D504" s="1828" t="s">
        <v>1898</v>
      </c>
      <c r="E504" s="1828"/>
      <c r="F504" s="1292" t="s">
        <v>5</v>
      </c>
      <c r="G504" s="1295"/>
      <c r="H504" s="1292" t="s">
        <v>5</v>
      </c>
      <c r="I504" s="1295" t="s">
        <v>5</v>
      </c>
      <c r="J504" s="1641"/>
      <c r="K504" s="1641"/>
      <c r="L504" s="1292"/>
      <c r="M504" s="1293"/>
      <c r="N504" s="1293"/>
      <c r="O504" s="1642"/>
      <c r="P504" s="1292"/>
      <c r="Q504" s="1293"/>
      <c r="R504" s="1293"/>
      <c r="S504" s="1642"/>
      <c r="T504" s="1666"/>
      <c r="U504" s="1666"/>
      <c r="V504" s="705"/>
    </row>
    <row r="505" spans="1:22" s="91" customFormat="1" ht="12.75">
      <c r="A505" s="1664" t="s">
        <v>37</v>
      </c>
      <c r="B505" s="997" t="s">
        <v>1021</v>
      </c>
      <c r="C505" s="1665" t="s">
        <v>1899</v>
      </c>
      <c r="D505" s="1828" t="s">
        <v>1900</v>
      </c>
      <c r="E505" s="1828"/>
      <c r="F505" s="1292"/>
      <c r="G505" s="1295"/>
      <c r="H505" s="1292"/>
      <c r="I505" s="1295"/>
      <c r="J505" s="1641"/>
      <c r="K505" s="1641" t="s">
        <v>5</v>
      </c>
      <c r="L505" s="1292" t="s">
        <v>5</v>
      </c>
      <c r="M505" s="1293" t="s">
        <v>5</v>
      </c>
      <c r="N505" s="1293" t="s">
        <v>5</v>
      </c>
      <c r="O505" s="1642" t="s">
        <v>5</v>
      </c>
      <c r="P505" s="1292"/>
      <c r="Q505" s="1293"/>
      <c r="R505" s="1293"/>
      <c r="S505" s="1642"/>
      <c r="T505" s="1666"/>
      <c r="U505" s="1666"/>
      <c r="V505" s="705"/>
    </row>
    <row r="506" spans="1:22" ht="12.75"/>
  </sheetData>
  <mergeCells count="504">
    <mergeCell ref="D93:E93"/>
    <mergeCell ref="D94:E94"/>
    <mergeCell ref="D95:E95"/>
    <mergeCell ref="D96:E96"/>
    <mergeCell ref="D97:E97"/>
    <mergeCell ref="D134:E134"/>
    <mergeCell ref="D135:E135"/>
    <mergeCell ref="D136:E136"/>
    <mergeCell ref="D137:E137"/>
    <mergeCell ref="D98:E98"/>
    <mergeCell ref="D99:E99"/>
    <mergeCell ref="D100:E100"/>
    <mergeCell ref="D101:E101"/>
    <mergeCell ref="D102:E102"/>
    <mergeCell ref="D103:E103"/>
    <mergeCell ref="D104:E104"/>
    <mergeCell ref="D132:E132"/>
    <mergeCell ref="D133:E133"/>
    <mergeCell ref="D121:E121"/>
    <mergeCell ref="D122:E122"/>
    <mergeCell ref="D123:E123"/>
    <mergeCell ref="D124:E124"/>
    <mergeCell ref="D125:E125"/>
    <mergeCell ref="D126:E126"/>
    <mergeCell ref="D84:E84"/>
    <mergeCell ref="D85:E85"/>
    <mergeCell ref="D86:E86"/>
    <mergeCell ref="D87:E87"/>
    <mergeCell ref="D88:E88"/>
    <mergeCell ref="D89:E89"/>
    <mergeCell ref="D90:E90"/>
    <mergeCell ref="D91:E91"/>
    <mergeCell ref="D92:E92"/>
    <mergeCell ref="D75:E75"/>
    <mergeCell ref="D76:E76"/>
    <mergeCell ref="D77:E77"/>
    <mergeCell ref="D78:E78"/>
    <mergeCell ref="D79:E79"/>
    <mergeCell ref="D80:E80"/>
    <mergeCell ref="D81:E81"/>
    <mergeCell ref="D82:E82"/>
    <mergeCell ref="D83:E83"/>
    <mergeCell ref="D66:E66"/>
    <mergeCell ref="D67:E67"/>
    <mergeCell ref="D68:E68"/>
    <mergeCell ref="D69:E69"/>
    <mergeCell ref="D70:E70"/>
    <mergeCell ref="D71:E71"/>
    <mergeCell ref="D72:E72"/>
    <mergeCell ref="D73:E73"/>
    <mergeCell ref="D74:E74"/>
    <mergeCell ref="D57:E57"/>
    <mergeCell ref="D58:E58"/>
    <mergeCell ref="D59:E59"/>
    <mergeCell ref="D60:E60"/>
    <mergeCell ref="D61:E61"/>
    <mergeCell ref="D62:E62"/>
    <mergeCell ref="D63:E63"/>
    <mergeCell ref="D64:E64"/>
    <mergeCell ref="D65:E65"/>
    <mergeCell ref="D48:E48"/>
    <mergeCell ref="D49:E49"/>
    <mergeCell ref="D50:E50"/>
    <mergeCell ref="D51:E51"/>
    <mergeCell ref="D52:E52"/>
    <mergeCell ref="D53:E53"/>
    <mergeCell ref="D54:E54"/>
    <mergeCell ref="D55:E55"/>
    <mergeCell ref="D56:E56"/>
    <mergeCell ref="D39:E39"/>
    <mergeCell ref="D40:E40"/>
    <mergeCell ref="D41:E41"/>
    <mergeCell ref="D42:E42"/>
    <mergeCell ref="D43:E43"/>
    <mergeCell ref="D44:E44"/>
    <mergeCell ref="D45:E45"/>
    <mergeCell ref="D46:E46"/>
    <mergeCell ref="D47:E47"/>
    <mergeCell ref="D30:E30"/>
    <mergeCell ref="D31:E31"/>
    <mergeCell ref="D32:E32"/>
    <mergeCell ref="D33:E33"/>
    <mergeCell ref="D34:E34"/>
    <mergeCell ref="D35:E35"/>
    <mergeCell ref="D36:E36"/>
    <mergeCell ref="D37:E37"/>
    <mergeCell ref="D38:E38"/>
    <mergeCell ref="D24:E24"/>
    <mergeCell ref="D25:E25"/>
    <mergeCell ref="D10:E10"/>
    <mergeCell ref="D11:E11"/>
    <mergeCell ref="D12:E12"/>
    <mergeCell ref="D26:E26"/>
    <mergeCell ref="D27:E27"/>
    <mergeCell ref="D28:E28"/>
    <mergeCell ref="D29:E29"/>
    <mergeCell ref="D144:E144"/>
    <mergeCell ref="D145:E145"/>
    <mergeCell ref="D146:E146"/>
    <mergeCell ref="D147:E147"/>
    <mergeCell ref="D153:E153"/>
    <mergeCell ref="D154:E154"/>
    <mergeCell ref="D155:E155"/>
    <mergeCell ref="D156:E156"/>
    <mergeCell ref="D157:E157"/>
    <mergeCell ref="D148:E148"/>
    <mergeCell ref="D149:E149"/>
    <mergeCell ref="D150:E150"/>
    <mergeCell ref="D151:E151"/>
    <mergeCell ref="D152:E152"/>
    <mergeCell ref="D3:E4"/>
    <mergeCell ref="F3:U3"/>
    <mergeCell ref="D5:E5"/>
    <mergeCell ref="D138:E138"/>
    <mergeCell ref="D139:E139"/>
    <mergeCell ref="D140:E140"/>
    <mergeCell ref="D141:E141"/>
    <mergeCell ref="D142:E142"/>
    <mergeCell ref="D143:E143"/>
    <mergeCell ref="D7:E7"/>
    <mergeCell ref="D17:E17"/>
    <mergeCell ref="D13:E13"/>
    <mergeCell ref="D14:E14"/>
    <mergeCell ref="D15:E15"/>
    <mergeCell ref="D16:E16"/>
    <mergeCell ref="D9:E9"/>
    <mergeCell ref="D8:E8"/>
    <mergeCell ref="D6:E6"/>
    <mergeCell ref="D18:E18"/>
    <mergeCell ref="D19:E19"/>
    <mergeCell ref="D20:E20"/>
    <mergeCell ref="D21:E21"/>
    <mergeCell ref="D22:E22"/>
    <mergeCell ref="D23:E23"/>
    <mergeCell ref="D163:E163"/>
    <mergeCell ref="D164:E164"/>
    <mergeCell ref="D165:E165"/>
    <mergeCell ref="D166:E166"/>
    <mergeCell ref="D167:E167"/>
    <mergeCell ref="D158:E158"/>
    <mergeCell ref="D159:E159"/>
    <mergeCell ref="D160:E160"/>
    <mergeCell ref="D161:E161"/>
    <mergeCell ref="D162:E162"/>
    <mergeCell ref="D173:E173"/>
    <mergeCell ref="D174:E174"/>
    <mergeCell ref="D175:E175"/>
    <mergeCell ref="D176:E176"/>
    <mergeCell ref="D177:E177"/>
    <mergeCell ref="D168:E168"/>
    <mergeCell ref="D169:E169"/>
    <mergeCell ref="D170:E170"/>
    <mergeCell ref="D171:E171"/>
    <mergeCell ref="D172:E172"/>
    <mergeCell ref="D183:E183"/>
    <mergeCell ref="D184:E184"/>
    <mergeCell ref="D185:E185"/>
    <mergeCell ref="D186:E186"/>
    <mergeCell ref="D187:E187"/>
    <mergeCell ref="D178:E178"/>
    <mergeCell ref="D179:E179"/>
    <mergeCell ref="D180:E180"/>
    <mergeCell ref="D181:E181"/>
    <mergeCell ref="D182:E182"/>
    <mergeCell ref="D193:E193"/>
    <mergeCell ref="D194:E194"/>
    <mergeCell ref="D195:E195"/>
    <mergeCell ref="D196:E196"/>
    <mergeCell ref="D197:E197"/>
    <mergeCell ref="D188:E188"/>
    <mergeCell ref="D189:E189"/>
    <mergeCell ref="D190:E190"/>
    <mergeCell ref="D191:E191"/>
    <mergeCell ref="D192:E192"/>
    <mergeCell ref="D203:E203"/>
    <mergeCell ref="D204:E204"/>
    <mergeCell ref="D205:E205"/>
    <mergeCell ref="D206:E206"/>
    <mergeCell ref="D207:E207"/>
    <mergeCell ref="D198:E198"/>
    <mergeCell ref="D199:E199"/>
    <mergeCell ref="D200:E200"/>
    <mergeCell ref="D201:E201"/>
    <mergeCell ref="D202:E202"/>
    <mergeCell ref="D213:E213"/>
    <mergeCell ref="D214:E214"/>
    <mergeCell ref="D215:E215"/>
    <mergeCell ref="D216:E216"/>
    <mergeCell ref="D217:E217"/>
    <mergeCell ref="D208:E208"/>
    <mergeCell ref="D209:E209"/>
    <mergeCell ref="D210:E210"/>
    <mergeCell ref="D211:E211"/>
    <mergeCell ref="D212:E212"/>
    <mergeCell ref="D223:E223"/>
    <mergeCell ref="D224:E224"/>
    <mergeCell ref="D225:E225"/>
    <mergeCell ref="D226:E226"/>
    <mergeCell ref="D227:E227"/>
    <mergeCell ref="D218:E218"/>
    <mergeCell ref="D219:E219"/>
    <mergeCell ref="D220:E220"/>
    <mergeCell ref="D221:E221"/>
    <mergeCell ref="D222:E222"/>
    <mergeCell ref="D233:E233"/>
    <mergeCell ref="D234:E234"/>
    <mergeCell ref="D235:E235"/>
    <mergeCell ref="D236:E236"/>
    <mergeCell ref="D237:E237"/>
    <mergeCell ref="D228:E228"/>
    <mergeCell ref="D229:E229"/>
    <mergeCell ref="D230:E230"/>
    <mergeCell ref="D231:E231"/>
    <mergeCell ref="D232:E232"/>
    <mergeCell ref="D243:E243"/>
    <mergeCell ref="D244:E244"/>
    <mergeCell ref="D245:E245"/>
    <mergeCell ref="D246:E246"/>
    <mergeCell ref="D247:E247"/>
    <mergeCell ref="D238:E238"/>
    <mergeCell ref="D239:E239"/>
    <mergeCell ref="D240:E240"/>
    <mergeCell ref="D241:E241"/>
    <mergeCell ref="D242:E242"/>
    <mergeCell ref="D253:E253"/>
    <mergeCell ref="D254:E254"/>
    <mergeCell ref="D255:E255"/>
    <mergeCell ref="D256:E256"/>
    <mergeCell ref="D257:E257"/>
    <mergeCell ref="D248:E248"/>
    <mergeCell ref="D249:E249"/>
    <mergeCell ref="D250:E250"/>
    <mergeCell ref="D251:E251"/>
    <mergeCell ref="D252:E252"/>
    <mergeCell ref="D263:E263"/>
    <mergeCell ref="D264:E264"/>
    <mergeCell ref="D265:E265"/>
    <mergeCell ref="D266:E266"/>
    <mergeCell ref="D267:E267"/>
    <mergeCell ref="D258:E258"/>
    <mergeCell ref="D259:E259"/>
    <mergeCell ref="D260:E260"/>
    <mergeCell ref="D261:E261"/>
    <mergeCell ref="D262:E262"/>
    <mergeCell ref="D273:E273"/>
    <mergeCell ref="D274:E274"/>
    <mergeCell ref="D275:E275"/>
    <mergeCell ref="D276:E276"/>
    <mergeCell ref="D277:E277"/>
    <mergeCell ref="D268:E268"/>
    <mergeCell ref="D269:E269"/>
    <mergeCell ref="D270:E270"/>
    <mergeCell ref="D271:E271"/>
    <mergeCell ref="D272:E272"/>
    <mergeCell ref="D283:E283"/>
    <mergeCell ref="D284:E284"/>
    <mergeCell ref="D285:E285"/>
    <mergeCell ref="D286:E286"/>
    <mergeCell ref="D287:E287"/>
    <mergeCell ref="D278:E278"/>
    <mergeCell ref="D279:E279"/>
    <mergeCell ref="D280:E280"/>
    <mergeCell ref="D281:E281"/>
    <mergeCell ref="D282:E282"/>
    <mergeCell ref="D293:E293"/>
    <mergeCell ref="D294:E294"/>
    <mergeCell ref="D295:E295"/>
    <mergeCell ref="D296:E296"/>
    <mergeCell ref="D297:E297"/>
    <mergeCell ref="D288:E288"/>
    <mergeCell ref="D289:E289"/>
    <mergeCell ref="D290:E290"/>
    <mergeCell ref="D291:E291"/>
    <mergeCell ref="D292:E292"/>
    <mergeCell ref="D303:E303"/>
    <mergeCell ref="D304:E304"/>
    <mergeCell ref="D305:E305"/>
    <mergeCell ref="D306:E306"/>
    <mergeCell ref="D307:E307"/>
    <mergeCell ref="D298:E298"/>
    <mergeCell ref="D299:E299"/>
    <mergeCell ref="D300:E300"/>
    <mergeCell ref="D301:E301"/>
    <mergeCell ref="D302:E302"/>
    <mergeCell ref="D313:E313"/>
    <mergeCell ref="D314:E314"/>
    <mergeCell ref="D315:E315"/>
    <mergeCell ref="D316:E316"/>
    <mergeCell ref="D317:E317"/>
    <mergeCell ref="D308:E308"/>
    <mergeCell ref="D309:E309"/>
    <mergeCell ref="D310:E310"/>
    <mergeCell ref="D311:E311"/>
    <mergeCell ref="D312:E312"/>
    <mergeCell ref="D323:E323"/>
    <mergeCell ref="D324:E324"/>
    <mergeCell ref="D325:E325"/>
    <mergeCell ref="D326:E326"/>
    <mergeCell ref="D327:E327"/>
    <mergeCell ref="D318:E318"/>
    <mergeCell ref="D319:E319"/>
    <mergeCell ref="D320:E320"/>
    <mergeCell ref="D321:E321"/>
    <mergeCell ref="D322:E322"/>
    <mergeCell ref="D333:E333"/>
    <mergeCell ref="D334:E334"/>
    <mergeCell ref="D335:E335"/>
    <mergeCell ref="D336:E336"/>
    <mergeCell ref="D337:E337"/>
    <mergeCell ref="D328:E328"/>
    <mergeCell ref="D329:E329"/>
    <mergeCell ref="D330:E330"/>
    <mergeCell ref="D331:E331"/>
    <mergeCell ref="D332:E332"/>
    <mergeCell ref="D343:E343"/>
    <mergeCell ref="D344:E344"/>
    <mergeCell ref="D345:E345"/>
    <mergeCell ref="D346:E346"/>
    <mergeCell ref="D347:E347"/>
    <mergeCell ref="D338:E338"/>
    <mergeCell ref="D339:E339"/>
    <mergeCell ref="D340:E340"/>
    <mergeCell ref="D341:E341"/>
    <mergeCell ref="D342:E342"/>
    <mergeCell ref="D353:E353"/>
    <mergeCell ref="D354:E354"/>
    <mergeCell ref="D355:E355"/>
    <mergeCell ref="D356:E356"/>
    <mergeCell ref="D357:E357"/>
    <mergeCell ref="D348:E348"/>
    <mergeCell ref="D349:E349"/>
    <mergeCell ref="D350:E350"/>
    <mergeCell ref="D351:E351"/>
    <mergeCell ref="D352:E352"/>
    <mergeCell ref="D363:E363"/>
    <mergeCell ref="D364:E364"/>
    <mergeCell ref="D365:E365"/>
    <mergeCell ref="D366:E366"/>
    <mergeCell ref="D367:E367"/>
    <mergeCell ref="D358:E358"/>
    <mergeCell ref="D359:E359"/>
    <mergeCell ref="D360:E360"/>
    <mergeCell ref="D361:E361"/>
    <mergeCell ref="D362:E362"/>
    <mergeCell ref="D373:E373"/>
    <mergeCell ref="D374:E374"/>
    <mergeCell ref="D375:E375"/>
    <mergeCell ref="D376:E376"/>
    <mergeCell ref="D377:E377"/>
    <mergeCell ref="D368:E368"/>
    <mergeCell ref="D369:E369"/>
    <mergeCell ref="D370:E370"/>
    <mergeCell ref="D371:E371"/>
    <mergeCell ref="D372:E372"/>
    <mergeCell ref="D383:E383"/>
    <mergeCell ref="D384:E384"/>
    <mergeCell ref="D385:E385"/>
    <mergeCell ref="D386:E386"/>
    <mergeCell ref="D387:E387"/>
    <mergeCell ref="D378:E378"/>
    <mergeCell ref="D379:E379"/>
    <mergeCell ref="D380:E380"/>
    <mergeCell ref="D381:E381"/>
    <mergeCell ref="D382:E382"/>
    <mergeCell ref="D393:E393"/>
    <mergeCell ref="D394:E394"/>
    <mergeCell ref="D395:E395"/>
    <mergeCell ref="D396:E396"/>
    <mergeCell ref="D397:E397"/>
    <mergeCell ref="D388:E388"/>
    <mergeCell ref="D389:E389"/>
    <mergeCell ref="D390:E390"/>
    <mergeCell ref="D391:E391"/>
    <mergeCell ref="D392:E392"/>
    <mergeCell ref="D403:E403"/>
    <mergeCell ref="D404:E404"/>
    <mergeCell ref="D405:E405"/>
    <mergeCell ref="D406:E406"/>
    <mergeCell ref="D407:E407"/>
    <mergeCell ref="D398:E398"/>
    <mergeCell ref="D399:E399"/>
    <mergeCell ref="D400:E400"/>
    <mergeCell ref="D401:E401"/>
    <mergeCell ref="D402:E402"/>
    <mergeCell ref="D413:E413"/>
    <mergeCell ref="D414:E414"/>
    <mergeCell ref="D415:E415"/>
    <mergeCell ref="D416:E416"/>
    <mergeCell ref="D417:E417"/>
    <mergeCell ref="D408:E408"/>
    <mergeCell ref="D409:E409"/>
    <mergeCell ref="D410:E410"/>
    <mergeCell ref="D411:E411"/>
    <mergeCell ref="D412:E412"/>
    <mergeCell ref="D423:E423"/>
    <mergeCell ref="D424:E424"/>
    <mergeCell ref="D425:E425"/>
    <mergeCell ref="D426:E426"/>
    <mergeCell ref="D427:E427"/>
    <mergeCell ref="D418:E418"/>
    <mergeCell ref="D419:E419"/>
    <mergeCell ref="D420:E420"/>
    <mergeCell ref="D421:E421"/>
    <mergeCell ref="D422:E422"/>
    <mergeCell ref="D433:E433"/>
    <mergeCell ref="D434:E434"/>
    <mergeCell ref="D435:E435"/>
    <mergeCell ref="D436:E436"/>
    <mergeCell ref="D437:E437"/>
    <mergeCell ref="D428:E428"/>
    <mergeCell ref="D429:E429"/>
    <mergeCell ref="D430:E430"/>
    <mergeCell ref="D431:E431"/>
    <mergeCell ref="D432:E432"/>
    <mergeCell ref="D443:E443"/>
    <mergeCell ref="D444:E444"/>
    <mergeCell ref="D445:E445"/>
    <mergeCell ref="D446:E446"/>
    <mergeCell ref="D447:E447"/>
    <mergeCell ref="D438:E438"/>
    <mergeCell ref="D439:E439"/>
    <mergeCell ref="D440:E440"/>
    <mergeCell ref="D441:E441"/>
    <mergeCell ref="D442:E442"/>
    <mergeCell ref="D453:E453"/>
    <mergeCell ref="D454:E454"/>
    <mergeCell ref="D455:E455"/>
    <mergeCell ref="D456:E456"/>
    <mergeCell ref="D457:E457"/>
    <mergeCell ref="D448:E448"/>
    <mergeCell ref="D449:E449"/>
    <mergeCell ref="D450:E450"/>
    <mergeCell ref="D451:E451"/>
    <mergeCell ref="D452:E452"/>
    <mergeCell ref="D463:E463"/>
    <mergeCell ref="D464:E464"/>
    <mergeCell ref="D465:E465"/>
    <mergeCell ref="D466:E466"/>
    <mergeCell ref="D467:E467"/>
    <mergeCell ref="D458:E458"/>
    <mergeCell ref="D459:E459"/>
    <mergeCell ref="D460:E460"/>
    <mergeCell ref="D461:E461"/>
    <mergeCell ref="D462:E462"/>
    <mergeCell ref="D489:E489"/>
    <mergeCell ref="D478:E478"/>
    <mergeCell ref="D473:E473"/>
    <mergeCell ref="D474:E474"/>
    <mergeCell ref="D475:E475"/>
    <mergeCell ref="D476:E476"/>
    <mergeCell ref="D477:E477"/>
    <mergeCell ref="D468:E468"/>
    <mergeCell ref="D469:E469"/>
    <mergeCell ref="D470:E470"/>
    <mergeCell ref="D471:E471"/>
    <mergeCell ref="D472:E472"/>
    <mergeCell ref="D130:E130"/>
    <mergeCell ref="D502:E502"/>
    <mergeCell ref="D503:E503"/>
    <mergeCell ref="D504:E504"/>
    <mergeCell ref="D505:E505"/>
    <mergeCell ref="D479:E479"/>
    <mergeCell ref="D480:E480"/>
    <mergeCell ref="D481:E481"/>
    <mergeCell ref="D482:E482"/>
    <mergeCell ref="D483:E483"/>
    <mergeCell ref="D493:E493"/>
    <mergeCell ref="D494:E494"/>
    <mergeCell ref="D495:E495"/>
    <mergeCell ref="D496:E496"/>
    <mergeCell ref="D497:E497"/>
    <mergeCell ref="D498:E498"/>
    <mergeCell ref="D499:E499"/>
    <mergeCell ref="D500:E500"/>
    <mergeCell ref="D501:E501"/>
    <mergeCell ref="D484:E484"/>
    <mergeCell ref="D485:E485"/>
    <mergeCell ref="D486:E486"/>
    <mergeCell ref="D487:E487"/>
    <mergeCell ref="D488:E488"/>
    <mergeCell ref="D131:E131"/>
    <mergeCell ref="D490:E490"/>
    <mergeCell ref="D491:E491"/>
    <mergeCell ref="D492:E492"/>
    <mergeCell ref="F131:U131"/>
    <mergeCell ref="D105:E105"/>
    <mergeCell ref="D106:E106"/>
    <mergeCell ref="D107:E107"/>
    <mergeCell ref="D108:E108"/>
    <mergeCell ref="D109:E109"/>
    <mergeCell ref="D110:E110"/>
    <mergeCell ref="D111:E111"/>
    <mergeCell ref="D112:E112"/>
    <mergeCell ref="D113:E113"/>
    <mergeCell ref="D114:E114"/>
    <mergeCell ref="D115:E115"/>
    <mergeCell ref="D116:E116"/>
    <mergeCell ref="D117:E117"/>
    <mergeCell ref="D118:E118"/>
    <mergeCell ref="D119:E119"/>
    <mergeCell ref="D120:E120"/>
    <mergeCell ref="D127:E127"/>
    <mergeCell ref="D128:E128"/>
    <mergeCell ref="D129:E129"/>
  </mergeCells>
  <phoneticPr fontId="27" type="noConversion"/>
  <pageMargins left="0.78749999999999998" right="0.78749999999999998" top="1.0527777777777778" bottom="1.0527777777777778" header="0.78749999999999998" footer="0.78749999999999998"/>
  <pageSetup paperSize="9" scale="42" firstPageNumber="0" fitToHeight="0" orientation="portrait" horizontalDpi="300" verticalDpi="300" r:id="rId1"/>
  <headerFooter alignWithMargins="0">
    <oddHeader>&amp;C&amp;"Times New Roman,Normal"&amp;12&amp;A</oddHeader>
    <oddFooter>&amp;C&amp;"Times New Roman,Normal"&amp;12Page &amp;P</oddFooter>
  </headerFooter>
  <legacyDrawing r:id="rId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27</vt:i4>
      </vt:variant>
      <vt:variant>
        <vt:lpstr>Named Ranges</vt:lpstr>
      </vt:variant>
      <vt:variant>
        <vt:i4>31</vt:i4>
      </vt:variant>
    </vt:vector>
  </HeadingPairs>
  <TitlesOfParts>
    <vt:vector size="58" baseType="lpstr">
      <vt:lpstr>Country Codes_ISO alpha-3</vt:lpstr>
      <vt:lpstr>I_A_1</vt:lpstr>
      <vt:lpstr>I_A_2</vt:lpstr>
      <vt:lpstr>II_B_1</vt:lpstr>
      <vt:lpstr>II_B_2</vt:lpstr>
      <vt:lpstr>III_A_1</vt:lpstr>
      <vt:lpstr>III_B_1</vt:lpstr>
      <vt:lpstr>III_B_2</vt:lpstr>
      <vt:lpstr>III_B_3</vt:lpstr>
      <vt:lpstr>III_C_1</vt:lpstr>
      <vt:lpstr>III_C_4</vt:lpstr>
      <vt:lpstr>III_C_3</vt:lpstr>
      <vt:lpstr>III_C_6</vt:lpstr>
      <vt:lpstr>III_D_1</vt:lpstr>
      <vt:lpstr>III_E_1</vt:lpstr>
      <vt:lpstr>III_E_2</vt:lpstr>
      <vt:lpstr>III_E_3</vt:lpstr>
      <vt:lpstr>III_F_1 </vt:lpstr>
      <vt:lpstr>III_F_2</vt:lpstr>
      <vt:lpstr>III_G_1</vt:lpstr>
      <vt:lpstr>IV_A_1</vt:lpstr>
      <vt:lpstr>IV_A_2</vt:lpstr>
      <vt:lpstr>IV_A_3 </vt:lpstr>
      <vt:lpstr>IV_B_1</vt:lpstr>
      <vt:lpstr>IV_B_2</vt:lpstr>
      <vt:lpstr>V_1</vt:lpstr>
      <vt:lpstr>VI_1</vt:lpstr>
      <vt:lpstr>I_A_1!_Toc306885473</vt:lpstr>
      <vt:lpstr>Excel_BuiltIn_Print_Area_11_1</vt:lpstr>
      <vt:lpstr>Excel_BuiltIn_Print_Area_12_1</vt:lpstr>
      <vt:lpstr>Excel_BuiltIn_Print_Area_12_1_1</vt:lpstr>
      <vt:lpstr>Excel_BuiltIn_Print_Area_14_1</vt:lpstr>
      <vt:lpstr>III_D_1!Excel_BuiltIn_Print_Area_15_1</vt:lpstr>
      <vt:lpstr>'III_F_1 '!Excel_BuiltIn_Print_Area_15_1</vt:lpstr>
      <vt:lpstr>III_B_2!Excel_BuiltIn_Print_Area_4_1</vt:lpstr>
      <vt:lpstr>III_B_3!Excel_BuiltIn_Print_Area_5_1</vt:lpstr>
      <vt:lpstr>Excel_BuiltIn_Print_Area_8_1</vt:lpstr>
      <vt:lpstr>III_A_1!Print_Area</vt:lpstr>
      <vt:lpstr>III_B_1!Print_Area</vt:lpstr>
      <vt:lpstr>III_B_2!Print_Area</vt:lpstr>
      <vt:lpstr>III_B_3!Print_Area</vt:lpstr>
      <vt:lpstr>III_C_1!Print_Area</vt:lpstr>
      <vt:lpstr>III_C_3!Print_Area</vt:lpstr>
      <vt:lpstr>III_C_6!Print_Area</vt:lpstr>
      <vt:lpstr>III_D_1!Print_Area</vt:lpstr>
      <vt:lpstr>III_E_1!Print_Area</vt:lpstr>
      <vt:lpstr>III_E_2!Print_Area</vt:lpstr>
      <vt:lpstr>III_E_3!Print_Area</vt:lpstr>
      <vt:lpstr>'III_F_1 '!Print_Area</vt:lpstr>
      <vt:lpstr>III_F_2!Print_Area</vt:lpstr>
      <vt:lpstr>III_G_1!Print_Area</vt:lpstr>
      <vt:lpstr>IV_A_1!Print_Area</vt:lpstr>
      <vt:lpstr>IV_A_2!Print_Area</vt:lpstr>
      <vt:lpstr>'IV_A_3 '!Print_Area</vt:lpstr>
      <vt:lpstr>IV_B_1!Print_Area</vt:lpstr>
      <vt:lpstr>IV_B_2!Print_Area</vt:lpstr>
      <vt:lpstr>V_1!Print_Area</vt:lpstr>
      <vt:lpstr>VI_1!Print_Area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 Stransky</dc:creator>
  <cp:lastModifiedBy>KOSTOPOULOU Venetia (MARE)</cp:lastModifiedBy>
  <cp:lastPrinted>2013-03-08T13:48:05Z</cp:lastPrinted>
  <dcterms:created xsi:type="dcterms:W3CDTF">2009-11-05T10:40:17Z</dcterms:created>
  <dcterms:modified xsi:type="dcterms:W3CDTF">2015-06-08T10:15:51Z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