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TENTE\Dropbox\dottorato\"/>
    </mc:Choice>
  </mc:AlternateContent>
  <xr:revisionPtr revIDLastSave="0" documentId="8_{18B21B08-D000-4CC2-AABB-BA2D8B784762}" xr6:coauthVersionLast="47" xr6:coauthVersionMax="47" xr10:uidLastSave="{00000000-0000-0000-0000-000000000000}"/>
  <bookViews>
    <workbookView xWindow="-120" yWindow="-120" windowWidth="20730" windowHeight="11160" tabRatio="644" xr2:uid="{00000000-000D-0000-FFFF-FFFF00000000}"/>
  </bookViews>
  <sheets>
    <sheet name="Fleet_2014" sheetId="3" r:id="rId1"/>
    <sheet name="Pivot" sheetId="13" r:id="rId2"/>
    <sheet name="priceGT 2014" sheetId="2" r:id="rId3"/>
    <sheet name="share on total value" sheetId="5" r:id="rId4"/>
    <sheet name="age schedule" sheetId="6" r:id="rId5"/>
  </sheets>
  <definedNames>
    <definedName name="_xlnm._FilterDatabase" localSheetId="0" hidden="1">Fleet_2014!$A$4:$AC$179</definedName>
  </definedNames>
  <calcPr calcId="191029"/>
  <pivotCaches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3" l="1"/>
  <c r="J5" i="3"/>
  <c r="K5" i="3"/>
  <c r="L5" i="3"/>
  <c r="M5" i="3"/>
  <c r="N5" i="3"/>
  <c r="T5" i="3"/>
  <c r="U5" i="3"/>
  <c r="V5" i="3"/>
  <c r="W5" i="3"/>
  <c r="I6" i="3"/>
  <c r="J6" i="3"/>
  <c r="K6" i="3"/>
  <c r="L6" i="3"/>
  <c r="M6" i="3"/>
  <c r="N6" i="3"/>
  <c r="T6" i="3"/>
  <c r="U6" i="3"/>
  <c r="V6" i="3"/>
  <c r="W6" i="3"/>
  <c r="I7" i="3"/>
  <c r="J7" i="3"/>
  <c r="K7" i="3"/>
  <c r="L7" i="3"/>
  <c r="M7" i="3"/>
  <c r="N7" i="3"/>
  <c r="T7" i="3"/>
  <c r="U7" i="3"/>
  <c r="V7" i="3"/>
  <c r="W7" i="3"/>
  <c r="I8" i="3"/>
  <c r="J8" i="3"/>
  <c r="K8" i="3"/>
  <c r="L8" i="3"/>
  <c r="M8" i="3"/>
  <c r="N8" i="3"/>
  <c r="T8" i="3"/>
  <c r="U8" i="3"/>
  <c r="V8" i="3"/>
  <c r="W8" i="3"/>
  <c r="I9" i="3"/>
  <c r="J9" i="3"/>
  <c r="K9" i="3"/>
  <c r="L9" i="3"/>
  <c r="M9" i="3"/>
  <c r="N9" i="3"/>
  <c r="T9" i="3"/>
  <c r="U9" i="3"/>
  <c r="V9" i="3"/>
  <c r="W9" i="3"/>
  <c r="I10" i="3"/>
  <c r="J10" i="3"/>
  <c r="K10" i="3"/>
  <c r="L10" i="3"/>
  <c r="M10" i="3"/>
  <c r="N10" i="3"/>
  <c r="T10" i="3"/>
  <c r="U10" i="3"/>
  <c r="V10" i="3"/>
  <c r="W10" i="3"/>
  <c r="I11" i="3"/>
  <c r="J11" i="3"/>
  <c r="K11" i="3"/>
  <c r="L11" i="3"/>
  <c r="M11" i="3"/>
  <c r="N11" i="3"/>
  <c r="T11" i="3"/>
  <c r="U11" i="3"/>
  <c r="V11" i="3"/>
  <c r="W11" i="3"/>
  <c r="I12" i="3"/>
  <c r="J12" i="3"/>
  <c r="K12" i="3"/>
  <c r="L12" i="3"/>
  <c r="M12" i="3"/>
  <c r="N12" i="3"/>
  <c r="T12" i="3"/>
  <c r="U12" i="3"/>
  <c r="V12" i="3"/>
  <c r="W12" i="3"/>
  <c r="I13" i="3"/>
  <c r="J13" i="3"/>
  <c r="K13" i="3"/>
  <c r="L13" i="3"/>
  <c r="M13" i="3"/>
  <c r="N13" i="3"/>
  <c r="T13" i="3"/>
  <c r="U13" i="3"/>
  <c r="V13" i="3"/>
  <c r="W13" i="3"/>
  <c r="I14" i="3"/>
  <c r="J14" i="3"/>
  <c r="P14" i="3" s="1"/>
  <c r="K14" i="3"/>
  <c r="L14" i="3"/>
  <c r="M14" i="3"/>
  <c r="N14" i="3"/>
  <c r="T14" i="3"/>
  <c r="U14" i="3"/>
  <c r="V14" i="3"/>
  <c r="W14" i="3"/>
  <c r="Y14" i="3" l="1"/>
  <c r="R6" i="3"/>
  <c r="O12" i="3"/>
  <c r="X12" i="3" s="1"/>
  <c r="Q10" i="3"/>
  <c r="Q9" i="3"/>
  <c r="Z9" i="3" s="1"/>
  <c r="Q5" i="3"/>
  <c r="Z5" i="3" s="1"/>
  <c r="P5" i="3"/>
  <c r="R14" i="3"/>
  <c r="AA14" i="3" s="1"/>
  <c r="O14" i="3"/>
  <c r="X14" i="3" s="1"/>
  <c r="O6" i="3"/>
  <c r="X6" i="3" s="1"/>
  <c r="R10" i="3"/>
  <c r="AA10" i="3" s="1"/>
  <c r="R5" i="3"/>
  <c r="O5" i="3"/>
  <c r="O10" i="3"/>
  <c r="X10" i="3" s="1"/>
  <c r="Q12" i="3"/>
  <c r="Z12" i="3" s="1"/>
  <c r="AA5" i="3"/>
  <c r="R12" i="3"/>
  <c r="AA12" i="3" s="1"/>
  <c r="P12" i="3"/>
  <c r="Y12" i="3" s="1"/>
  <c r="O8" i="3"/>
  <c r="X8" i="3" s="1"/>
  <c r="AA6" i="3"/>
  <c r="Z10" i="3"/>
  <c r="Q13" i="3"/>
  <c r="Z13" i="3" s="1"/>
  <c r="O9" i="3"/>
  <c r="X9" i="3" s="1"/>
  <c r="P6" i="3"/>
  <c r="Y6" i="3" s="1"/>
  <c r="O11" i="3"/>
  <c r="X11" i="3" s="1"/>
  <c r="R8" i="3"/>
  <c r="AA8" i="3" s="1"/>
  <c r="Q14" i="3"/>
  <c r="Z14" i="3" s="1"/>
  <c r="P13" i="3"/>
  <c r="Y13" i="3" s="1"/>
  <c r="P10" i="3"/>
  <c r="Y10" i="3" s="1"/>
  <c r="R9" i="3"/>
  <c r="AA9" i="3" s="1"/>
  <c r="P8" i="3"/>
  <c r="O7" i="3"/>
  <c r="X7" i="3" s="1"/>
  <c r="Q8" i="3"/>
  <c r="Z8" i="3" s="1"/>
  <c r="R13" i="3"/>
  <c r="AA13" i="3" s="1"/>
  <c r="P9" i="3"/>
  <c r="Y5" i="3"/>
  <c r="R7" i="3"/>
  <c r="AA7" i="3" s="1"/>
  <c r="O13" i="3"/>
  <c r="Q11" i="3"/>
  <c r="Z11" i="3" s="1"/>
  <c r="Q7" i="3"/>
  <c r="Z7" i="3" s="1"/>
  <c r="P11" i="3"/>
  <c r="Y11" i="3" s="1"/>
  <c r="P7" i="3"/>
  <c r="Y7" i="3" s="1"/>
  <c r="Q6" i="3"/>
  <c r="Z6" i="3" s="1"/>
  <c r="R11" i="3"/>
  <c r="AA11" i="3" s="1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X5" i="3" l="1"/>
  <c r="S9" i="3"/>
  <c r="AC5" i="3"/>
  <c r="S5" i="3"/>
  <c r="S14" i="3"/>
  <c r="S12" i="3"/>
  <c r="AC12" i="3"/>
  <c r="S10" i="3"/>
  <c r="Y9" i="3"/>
  <c r="AC9" i="3" s="1"/>
  <c r="AB5" i="3"/>
  <c r="S8" i="3"/>
  <c r="Y8" i="3"/>
  <c r="AB7" i="3"/>
  <c r="AC7" i="3"/>
  <c r="S7" i="3"/>
  <c r="AB14" i="3"/>
  <c r="AC14" i="3"/>
  <c r="AB10" i="3"/>
  <c r="AC10" i="3"/>
  <c r="S13" i="3"/>
  <c r="X13" i="3"/>
  <c r="AB12" i="3"/>
  <c r="AB11" i="3"/>
  <c r="AC11" i="3"/>
  <c r="S6" i="3"/>
  <c r="S11" i="3"/>
  <c r="AB6" i="3"/>
  <c r="AC6" i="3"/>
  <c r="K15" i="3"/>
  <c r="L15" i="3"/>
  <c r="M15" i="3"/>
  <c r="N15" i="3"/>
  <c r="K16" i="3"/>
  <c r="L16" i="3"/>
  <c r="M16" i="3"/>
  <c r="N16" i="3"/>
  <c r="K17" i="3"/>
  <c r="L17" i="3"/>
  <c r="M17" i="3"/>
  <c r="N17" i="3"/>
  <c r="K18" i="3"/>
  <c r="L18" i="3"/>
  <c r="M18" i="3"/>
  <c r="N18" i="3"/>
  <c r="K19" i="3"/>
  <c r="L19" i="3"/>
  <c r="M19" i="3"/>
  <c r="N19" i="3"/>
  <c r="K20" i="3"/>
  <c r="L20" i="3"/>
  <c r="M20" i="3"/>
  <c r="N20" i="3"/>
  <c r="K21" i="3"/>
  <c r="L21" i="3"/>
  <c r="M21" i="3"/>
  <c r="N21" i="3"/>
  <c r="K22" i="3"/>
  <c r="L22" i="3"/>
  <c r="M22" i="3"/>
  <c r="N22" i="3"/>
  <c r="K23" i="3"/>
  <c r="L23" i="3"/>
  <c r="M23" i="3"/>
  <c r="N23" i="3"/>
  <c r="K24" i="3"/>
  <c r="L24" i="3"/>
  <c r="M24" i="3"/>
  <c r="N24" i="3"/>
  <c r="K25" i="3"/>
  <c r="L25" i="3"/>
  <c r="M25" i="3"/>
  <c r="N25" i="3"/>
  <c r="K26" i="3"/>
  <c r="L26" i="3"/>
  <c r="M26" i="3"/>
  <c r="N26" i="3"/>
  <c r="K27" i="3"/>
  <c r="L27" i="3"/>
  <c r="M27" i="3"/>
  <c r="N27" i="3"/>
  <c r="K28" i="3"/>
  <c r="L28" i="3"/>
  <c r="M28" i="3"/>
  <c r="N28" i="3"/>
  <c r="K29" i="3"/>
  <c r="L29" i="3"/>
  <c r="M29" i="3"/>
  <c r="N29" i="3"/>
  <c r="K30" i="3"/>
  <c r="L30" i="3"/>
  <c r="M30" i="3"/>
  <c r="N30" i="3"/>
  <c r="K31" i="3"/>
  <c r="L31" i="3"/>
  <c r="M31" i="3"/>
  <c r="N31" i="3"/>
  <c r="K32" i="3"/>
  <c r="L32" i="3"/>
  <c r="M32" i="3"/>
  <c r="N32" i="3"/>
  <c r="K33" i="3"/>
  <c r="L33" i="3"/>
  <c r="M33" i="3"/>
  <c r="N33" i="3"/>
  <c r="K34" i="3"/>
  <c r="L34" i="3"/>
  <c r="M34" i="3"/>
  <c r="N34" i="3"/>
  <c r="K35" i="3"/>
  <c r="L35" i="3"/>
  <c r="M35" i="3"/>
  <c r="N35" i="3"/>
  <c r="K36" i="3"/>
  <c r="L36" i="3"/>
  <c r="M36" i="3"/>
  <c r="N36" i="3"/>
  <c r="K37" i="3"/>
  <c r="L37" i="3"/>
  <c r="M37" i="3"/>
  <c r="N37" i="3"/>
  <c r="K38" i="3"/>
  <c r="L38" i="3"/>
  <c r="M38" i="3"/>
  <c r="N38" i="3"/>
  <c r="K39" i="3"/>
  <c r="L39" i="3"/>
  <c r="M39" i="3"/>
  <c r="N39" i="3"/>
  <c r="K40" i="3"/>
  <c r="L40" i="3"/>
  <c r="M40" i="3"/>
  <c r="N40" i="3"/>
  <c r="K41" i="3"/>
  <c r="L41" i="3"/>
  <c r="M41" i="3"/>
  <c r="N41" i="3"/>
  <c r="K42" i="3"/>
  <c r="L42" i="3"/>
  <c r="M42" i="3"/>
  <c r="N42" i="3"/>
  <c r="K43" i="3"/>
  <c r="L43" i="3"/>
  <c r="M43" i="3"/>
  <c r="N43" i="3"/>
  <c r="K44" i="3"/>
  <c r="L44" i="3"/>
  <c r="M44" i="3"/>
  <c r="N44" i="3"/>
  <c r="K45" i="3"/>
  <c r="L45" i="3"/>
  <c r="M45" i="3"/>
  <c r="N45" i="3"/>
  <c r="K46" i="3"/>
  <c r="L46" i="3"/>
  <c r="M46" i="3"/>
  <c r="N46" i="3"/>
  <c r="K47" i="3"/>
  <c r="L47" i="3"/>
  <c r="M47" i="3"/>
  <c r="N47" i="3"/>
  <c r="K48" i="3"/>
  <c r="L48" i="3"/>
  <c r="M48" i="3"/>
  <c r="N48" i="3"/>
  <c r="K49" i="3"/>
  <c r="L49" i="3"/>
  <c r="M49" i="3"/>
  <c r="N49" i="3"/>
  <c r="K50" i="3"/>
  <c r="L50" i="3"/>
  <c r="M50" i="3"/>
  <c r="N50" i="3"/>
  <c r="K51" i="3"/>
  <c r="L51" i="3"/>
  <c r="M51" i="3"/>
  <c r="N51" i="3"/>
  <c r="K52" i="3"/>
  <c r="L52" i="3"/>
  <c r="M52" i="3"/>
  <c r="N52" i="3"/>
  <c r="K53" i="3"/>
  <c r="L53" i="3"/>
  <c r="M53" i="3"/>
  <c r="N53" i="3"/>
  <c r="K54" i="3"/>
  <c r="L54" i="3"/>
  <c r="M54" i="3"/>
  <c r="N54" i="3"/>
  <c r="K55" i="3"/>
  <c r="L55" i="3"/>
  <c r="M55" i="3"/>
  <c r="N55" i="3"/>
  <c r="K56" i="3"/>
  <c r="L56" i="3"/>
  <c r="M56" i="3"/>
  <c r="N56" i="3"/>
  <c r="K57" i="3"/>
  <c r="L57" i="3"/>
  <c r="M57" i="3"/>
  <c r="N57" i="3"/>
  <c r="K58" i="3"/>
  <c r="L58" i="3"/>
  <c r="M58" i="3"/>
  <c r="N58" i="3"/>
  <c r="K59" i="3"/>
  <c r="L59" i="3"/>
  <c r="M59" i="3"/>
  <c r="N59" i="3"/>
  <c r="K60" i="3"/>
  <c r="L60" i="3"/>
  <c r="M60" i="3"/>
  <c r="N60" i="3"/>
  <c r="K61" i="3"/>
  <c r="L61" i="3"/>
  <c r="M61" i="3"/>
  <c r="N61" i="3"/>
  <c r="K62" i="3"/>
  <c r="L62" i="3"/>
  <c r="M62" i="3"/>
  <c r="N62" i="3"/>
  <c r="K63" i="3"/>
  <c r="L63" i="3"/>
  <c r="M63" i="3"/>
  <c r="N63" i="3"/>
  <c r="K64" i="3"/>
  <c r="L64" i="3"/>
  <c r="M64" i="3"/>
  <c r="N64" i="3"/>
  <c r="K65" i="3"/>
  <c r="L65" i="3"/>
  <c r="M65" i="3"/>
  <c r="N65" i="3"/>
  <c r="K66" i="3"/>
  <c r="L66" i="3"/>
  <c r="M66" i="3"/>
  <c r="N66" i="3"/>
  <c r="K67" i="3"/>
  <c r="L67" i="3"/>
  <c r="M67" i="3"/>
  <c r="N67" i="3"/>
  <c r="K68" i="3"/>
  <c r="L68" i="3"/>
  <c r="M68" i="3"/>
  <c r="N68" i="3"/>
  <c r="K69" i="3"/>
  <c r="L69" i="3"/>
  <c r="M69" i="3"/>
  <c r="N69" i="3"/>
  <c r="K70" i="3"/>
  <c r="L70" i="3"/>
  <c r="M70" i="3"/>
  <c r="N70" i="3"/>
  <c r="K71" i="3"/>
  <c r="L71" i="3"/>
  <c r="M71" i="3"/>
  <c r="N71" i="3"/>
  <c r="K72" i="3"/>
  <c r="L72" i="3"/>
  <c r="M72" i="3"/>
  <c r="N72" i="3"/>
  <c r="K73" i="3"/>
  <c r="L73" i="3"/>
  <c r="M73" i="3"/>
  <c r="N73" i="3"/>
  <c r="K74" i="3"/>
  <c r="L74" i="3"/>
  <c r="M74" i="3"/>
  <c r="N74" i="3"/>
  <c r="K75" i="3"/>
  <c r="L75" i="3"/>
  <c r="M75" i="3"/>
  <c r="N75" i="3"/>
  <c r="K76" i="3"/>
  <c r="L76" i="3"/>
  <c r="M76" i="3"/>
  <c r="N76" i="3"/>
  <c r="K77" i="3"/>
  <c r="L77" i="3"/>
  <c r="M77" i="3"/>
  <c r="N77" i="3"/>
  <c r="K78" i="3"/>
  <c r="L78" i="3"/>
  <c r="M78" i="3"/>
  <c r="N78" i="3"/>
  <c r="K79" i="3"/>
  <c r="L79" i="3"/>
  <c r="M79" i="3"/>
  <c r="N79" i="3"/>
  <c r="K80" i="3"/>
  <c r="L80" i="3"/>
  <c r="M80" i="3"/>
  <c r="N80" i="3"/>
  <c r="K81" i="3"/>
  <c r="L81" i="3"/>
  <c r="M81" i="3"/>
  <c r="N81" i="3"/>
  <c r="K82" i="3"/>
  <c r="L82" i="3"/>
  <c r="M82" i="3"/>
  <c r="N82" i="3"/>
  <c r="K83" i="3"/>
  <c r="L83" i="3"/>
  <c r="M83" i="3"/>
  <c r="N83" i="3"/>
  <c r="K84" i="3"/>
  <c r="L84" i="3"/>
  <c r="M84" i="3"/>
  <c r="N84" i="3"/>
  <c r="K85" i="3"/>
  <c r="L85" i="3"/>
  <c r="M85" i="3"/>
  <c r="N85" i="3"/>
  <c r="K86" i="3"/>
  <c r="L86" i="3"/>
  <c r="M86" i="3"/>
  <c r="N86" i="3"/>
  <c r="K87" i="3"/>
  <c r="L87" i="3"/>
  <c r="M87" i="3"/>
  <c r="N87" i="3"/>
  <c r="K88" i="3"/>
  <c r="L88" i="3"/>
  <c r="M88" i="3"/>
  <c r="N88" i="3"/>
  <c r="K89" i="3"/>
  <c r="L89" i="3"/>
  <c r="M89" i="3"/>
  <c r="N89" i="3"/>
  <c r="K90" i="3"/>
  <c r="L90" i="3"/>
  <c r="M90" i="3"/>
  <c r="N90" i="3"/>
  <c r="K91" i="3"/>
  <c r="L91" i="3"/>
  <c r="M91" i="3"/>
  <c r="N91" i="3"/>
  <c r="K92" i="3"/>
  <c r="L92" i="3"/>
  <c r="M92" i="3"/>
  <c r="N92" i="3"/>
  <c r="K93" i="3"/>
  <c r="L93" i="3"/>
  <c r="M93" i="3"/>
  <c r="N93" i="3"/>
  <c r="K94" i="3"/>
  <c r="L94" i="3"/>
  <c r="M94" i="3"/>
  <c r="N94" i="3"/>
  <c r="K95" i="3"/>
  <c r="L95" i="3"/>
  <c r="M95" i="3"/>
  <c r="N95" i="3"/>
  <c r="K96" i="3"/>
  <c r="L96" i="3"/>
  <c r="M96" i="3"/>
  <c r="N96" i="3"/>
  <c r="K97" i="3"/>
  <c r="L97" i="3"/>
  <c r="M97" i="3"/>
  <c r="N97" i="3"/>
  <c r="K98" i="3"/>
  <c r="L98" i="3"/>
  <c r="M98" i="3"/>
  <c r="N98" i="3"/>
  <c r="K99" i="3"/>
  <c r="L99" i="3"/>
  <c r="M99" i="3"/>
  <c r="N99" i="3"/>
  <c r="K100" i="3"/>
  <c r="L100" i="3"/>
  <c r="M100" i="3"/>
  <c r="N100" i="3"/>
  <c r="K101" i="3"/>
  <c r="L101" i="3"/>
  <c r="M101" i="3"/>
  <c r="N101" i="3"/>
  <c r="K102" i="3"/>
  <c r="L102" i="3"/>
  <c r="M102" i="3"/>
  <c r="N102" i="3"/>
  <c r="K103" i="3"/>
  <c r="L103" i="3"/>
  <c r="M103" i="3"/>
  <c r="N103" i="3"/>
  <c r="K104" i="3"/>
  <c r="L104" i="3"/>
  <c r="M104" i="3"/>
  <c r="N10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AB9" i="3" l="1"/>
  <c r="AB8" i="3"/>
  <c r="AC8" i="3"/>
  <c r="AC13" i="3"/>
  <c r="AB13" i="3"/>
  <c r="T15" i="3"/>
  <c r="U15" i="3"/>
  <c r="V15" i="3"/>
  <c r="W15" i="3"/>
  <c r="T16" i="3"/>
  <c r="U16" i="3"/>
  <c r="V16" i="3"/>
  <c r="W16" i="3"/>
  <c r="T17" i="3"/>
  <c r="U17" i="3"/>
  <c r="V17" i="3"/>
  <c r="W17" i="3"/>
  <c r="T18" i="3"/>
  <c r="U18" i="3"/>
  <c r="V18" i="3"/>
  <c r="W18" i="3"/>
  <c r="T19" i="3"/>
  <c r="U19" i="3"/>
  <c r="V19" i="3"/>
  <c r="W19" i="3"/>
  <c r="T20" i="3"/>
  <c r="U20" i="3"/>
  <c r="V20" i="3"/>
  <c r="W20" i="3"/>
  <c r="T21" i="3"/>
  <c r="U21" i="3"/>
  <c r="V21" i="3"/>
  <c r="W21" i="3"/>
  <c r="T22" i="3"/>
  <c r="U22" i="3"/>
  <c r="V22" i="3"/>
  <c r="W22" i="3"/>
  <c r="T23" i="3"/>
  <c r="U23" i="3"/>
  <c r="V23" i="3"/>
  <c r="W23" i="3"/>
  <c r="T24" i="3"/>
  <c r="U24" i="3"/>
  <c r="V24" i="3"/>
  <c r="W24" i="3"/>
  <c r="T25" i="3"/>
  <c r="U25" i="3"/>
  <c r="V25" i="3"/>
  <c r="W25" i="3"/>
  <c r="T26" i="3"/>
  <c r="U26" i="3"/>
  <c r="V26" i="3"/>
  <c r="W26" i="3"/>
  <c r="T27" i="3"/>
  <c r="U27" i="3"/>
  <c r="V27" i="3"/>
  <c r="W27" i="3"/>
  <c r="T28" i="3"/>
  <c r="U28" i="3"/>
  <c r="V28" i="3"/>
  <c r="W28" i="3"/>
  <c r="T29" i="3"/>
  <c r="U29" i="3"/>
  <c r="V29" i="3"/>
  <c r="W29" i="3"/>
  <c r="T30" i="3"/>
  <c r="U30" i="3"/>
  <c r="V30" i="3"/>
  <c r="W30" i="3"/>
  <c r="T31" i="3"/>
  <c r="U31" i="3"/>
  <c r="V31" i="3"/>
  <c r="W31" i="3"/>
  <c r="T32" i="3"/>
  <c r="U32" i="3"/>
  <c r="V32" i="3"/>
  <c r="W32" i="3"/>
  <c r="T33" i="3"/>
  <c r="U33" i="3"/>
  <c r="V33" i="3"/>
  <c r="W33" i="3"/>
  <c r="T34" i="3"/>
  <c r="U34" i="3"/>
  <c r="V34" i="3"/>
  <c r="W34" i="3"/>
  <c r="T35" i="3"/>
  <c r="U35" i="3"/>
  <c r="V35" i="3"/>
  <c r="W35" i="3"/>
  <c r="T36" i="3"/>
  <c r="U36" i="3"/>
  <c r="V36" i="3"/>
  <c r="W36" i="3"/>
  <c r="T37" i="3"/>
  <c r="U37" i="3"/>
  <c r="V37" i="3"/>
  <c r="W37" i="3"/>
  <c r="T38" i="3"/>
  <c r="U38" i="3"/>
  <c r="V38" i="3"/>
  <c r="W38" i="3"/>
  <c r="T39" i="3"/>
  <c r="U39" i="3"/>
  <c r="V39" i="3"/>
  <c r="W39" i="3"/>
  <c r="T40" i="3"/>
  <c r="U40" i="3"/>
  <c r="V40" i="3"/>
  <c r="W40" i="3"/>
  <c r="T41" i="3"/>
  <c r="U41" i="3"/>
  <c r="V41" i="3"/>
  <c r="W41" i="3"/>
  <c r="T42" i="3"/>
  <c r="U42" i="3"/>
  <c r="V42" i="3"/>
  <c r="W42" i="3"/>
  <c r="T43" i="3"/>
  <c r="U43" i="3"/>
  <c r="V43" i="3"/>
  <c r="W43" i="3"/>
  <c r="T44" i="3"/>
  <c r="U44" i="3"/>
  <c r="V44" i="3"/>
  <c r="W44" i="3"/>
  <c r="T45" i="3"/>
  <c r="U45" i="3"/>
  <c r="V45" i="3"/>
  <c r="W45" i="3"/>
  <c r="T46" i="3"/>
  <c r="U46" i="3"/>
  <c r="V46" i="3"/>
  <c r="W46" i="3"/>
  <c r="T47" i="3"/>
  <c r="U47" i="3"/>
  <c r="V47" i="3"/>
  <c r="W47" i="3"/>
  <c r="T48" i="3"/>
  <c r="U48" i="3"/>
  <c r="V48" i="3"/>
  <c r="W48" i="3"/>
  <c r="T49" i="3"/>
  <c r="U49" i="3"/>
  <c r="V49" i="3"/>
  <c r="W49" i="3"/>
  <c r="T50" i="3"/>
  <c r="U50" i="3"/>
  <c r="V50" i="3"/>
  <c r="W50" i="3"/>
  <c r="T51" i="3"/>
  <c r="U51" i="3"/>
  <c r="V51" i="3"/>
  <c r="W51" i="3"/>
  <c r="T52" i="3"/>
  <c r="U52" i="3"/>
  <c r="V52" i="3"/>
  <c r="W52" i="3"/>
  <c r="T53" i="3"/>
  <c r="U53" i="3"/>
  <c r="V53" i="3"/>
  <c r="W53" i="3"/>
  <c r="T54" i="3"/>
  <c r="U54" i="3"/>
  <c r="V54" i="3"/>
  <c r="W54" i="3"/>
  <c r="T55" i="3"/>
  <c r="U55" i="3"/>
  <c r="V55" i="3"/>
  <c r="W55" i="3"/>
  <c r="T56" i="3"/>
  <c r="U56" i="3"/>
  <c r="V56" i="3"/>
  <c r="W56" i="3"/>
  <c r="T57" i="3"/>
  <c r="U57" i="3"/>
  <c r="V57" i="3"/>
  <c r="W57" i="3"/>
  <c r="T58" i="3"/>
  <c r="U58" i="3"/>
  <c r="V58" i="3"/>
  <c r="W58" i="3"/>
  <c r="T59" i="3"/>
  <c r="U59" i="3"/>
  <c r="V59" i="3"/>
  <c r="W59" i="3"/>
  <c r="T60" i="3"/>
  <c r="U60" i="3"/>
  <c r="V60" i="3"/>
  <c r="W60" i="3"/>
  <c r="T61" i="3"/>
  <c r="U61" i="3"/>
  <c r="V61" i="3"/>
  <c r="W61" i="3"/>
  <c r="T62" i="3"/>
  <c r="U62" i="3"/>
  <c r="V62" i="3"/>
  <c r="W62" i="3"/>
  <c r="T63" i="3"/>
  <c r="U63" i="3"/>
  <c r="V63" i="3"/>
  <c r="W63" i="3"/>
  <c r="T64" i="3"/>
  <c r="U64" i="3"/>
  <c r="V64" i="3"/>
  <c r="W64" i="3"/>
  <c r="T65" i="3"/>
  <c r="U65" i="3"/>
  <c r="V65" i="3"/>
  <c r="W65" i="3"/>
  <c r="T66" i="3"/>
  <c r="U66" i="3"/>
  <c r="V66" i="3"/>
  <c r="W66" i="3"/>
  <c r="T67" i="3"/>
  <c r="U67" i="3"/>
  <c r="V67" i="3"/>
  <c r="W67" i="3"/>
  <c r="T68" i="3"/>
  <c r="U68" i="3"/>
  <c r="V68" i="3"/>
  <c r="W68" i="3"/>
  <c r="T69" i="3"/>
  <c r="U69" i="3"/>
  <c r="V69" i="3"/>
  <c r="W69" i="3"/>
  <c r="T70" i="3"/>
  <c r="U70" i="3"/>
  <c r="V70" i="3"/>
  <c r="W70" i="3"/>
  <c r="T71" i="3"/>
  <c r="U71" i="3"/>
  <c r="V71" i="3"/>
  <c r="W71" i="3"/>
  <c r="T72" i="3"/>
  <c r="U72" i="3"/>
  <c r="V72" i="3"/>
  <c r="W72" i="3"/>
  <c r="T73" i="3"/>
  <c r="U73" i="3"/>
  <c r="V73" i="3"/>
  <c r="W73" i="3"/>
  <c r="T74" i="3"/>
  <c r="U74" i="3"/>
  <c r="V74" i="3"/>
  <c r="W74" i="3"/>
  <c r="T75" i="3"/>
  <c r="U75" i="3"/>
  <c r="V75" i="3"/>
  <c r="W75" i="3"/>
  <c r="T76" i="3"/>
  <c r="U76" i="3"/>
  <c r="V76" i="3"/>
  <c r="W76" i="3"/>
  <c r="T77" i="3"/>
  <c r="U77" i="3"/>
  <c r="V77" i="3"/>
  <c r="W77" i="3"/>
  <c r="T78" i="3"/>
  <c r="U78" i="3"/>
  <c r="V78" i="3"/>
  <c r="W78" i="3"/>
  <c r="T79" i="3"/>
  <c r="U79" i="3"/>
  <c r="V79" i="3"/>
  <c r="W79" i="3"/>
  <c r="T80" i="3"/>
  <c r="U80" i="3"/>
  <c r="V80" i="3"/>
  <c r="W80" i="3"/>
  <c r="T81" i="3"/>
  <c r="U81" i="3"/>
  <c r="V81" i="3"/>
  <c r="W81" i="3"/>
  <c r="T82" i="3"/>
  <c r="U82" i="3"/>
  <c r="V82" i="3"/>
  <c r="W82" i="3"/>
  <c r="T83" i="3"/>
  <c r="U83" i="3"/>
  <c r="V83" i="3"/>
  <c r="W83" i="3"/>
  <c r="T84" i="3"/>
  <c r="U84" i="3"/>
  <c r="V84" i="3"/>
  <c r="W84" i="3"/>
  <c r="T85" i="3"/>
  <c r="U85" i="3"/>
  <c r="V85" i="3"/>
  <c r="W85" i="3"/>
  <c r="T86" i="3"/>
  <c r="U86" i="3"/>
  <c r="V86" i="3"/>
  <c r="W86" i="3"/>
  <c r="T87" i="3"/>
  <c r="U87" i="3"/>
  <c r="V87" i="3"/>
  <c r="W87" i="3"/>
  <c r="T88" i="3"/>
  <c r="U88" i="3"/>
  <c r="V88" i="3"/>
  <c r="W88" i="3"/>
  <c r="T89" i="3"/>
  <c r="U89" i="3"/>
  <c r="V89" i="3"/>
  <c r="W89" i="3"/>
  <c r="T90" i="3"/>
  <c r="U90" i="3"/>
  <c r="V90" i="3"/>
  <c r="W90" i="3"/>
  <c r="T91" i="3"/>
  <c r="U91" i="3"/>
  <c r="V91" i="3"/>
  <c r="W91" i="3"/>
  <c r="T92" i="3"/>
  <c r="U92" i="3"/>
  <c r="V92" i="3"/>
  <c r="W92" i="3"/>
  <c r="T93" i="3"/>
  <c r="U93" i="3"/>
  <c r="V93" i="3"/>
  <c r="W93" i="3"/>
  <c r="T94" i="3"/>
  <c r="U94" i="3"/>
  <c r="V94" i="3"/>
  <c r="W94" i="3"/>
  <c r="T95" i="3"/>
  <c r="U95" i="3"/>
  <c r="V95" i="3"/>
  <c r="W95" i="3"/>
  <c r="T96" i="3"/>
  <c r="U96" i="3"/>
  <c r="V96" i="3"/>
  <c r="W96" i="3"/>
  <c r="T97" i="3"/>
  <c r="U97" i="3"/>
  <c r="V97" i="3"/>
  <c r="W97" i="3"/>
  <c r="T98" i="3"/>
  <c r="U98" i="3"/>
  <c r="V98" i="3"/>
  <c r="W98" i="3"/>
  <c r="T99" i="3"/>
  <c r="U99" i="3"/>
  <c r="V99" i="3"/>
  <c r="W99" i="3"/>
  <c r="T100" i="3"/>
  <c r="U100" i="3"/>
  <c r="V100" i="3"/>
  <c r="W100" i="3"/>
  <c r="T101" i="3"/>
  <c r="U101" i="3"/>
  <c r="V101" i="3"/>
  <c r="W101" i="3"/>
  <c r="T102" i="3"/>
  <c r="U102" i="3"/>
  <c r="V102" i="3"/>
  <c r="W102" i="3"/>
  <c r="T103" i="3"/>
  <c r="U103" i="3"/>
  <c r="V103" i="3"/>
  <c r="W103" i="3"/>
  <c r="T104" i="3"/>
  <c r="U104" i="3"/>
  <c r="V104" i="3"/>
  <c r="W104" i="3"/>
  <c r="O103" i="3" l="1"/>
  <c r="Q103" i="3"/>
  <c r="Z103" i="3" s="1"/>
  <c r="P103" i="3"/>
  <c r="Y103" i="3" s="1"/>
  <c r="R103" i="3"/>
  <c r="AA103" i="3" s="1"/>
  <c r="O101" i="3"/>
  <c r="Q101" i="3"/>
  <c r="Z101" i="3" s="1"/>
  <c r="P101" i="3"/>
  <c r="Y101" i="3" s="1"/>
  <c r="R101" i="3"/>
  <c r="AA101" i="3" s="1"/>
  <c r="O99" i="3"/>
  <c r="Q99" i="3"/>
  <c r="Z99" i="3" s="1"/>
  <c r="P99" i="3"/>
  <c r="Y99" i="3" s="1"/>
  <c r="R99" i="3"/>
  <c r="AA99" i="3" s="1"/>
  <c r="O97" i="3"/>
  <c r="Q97" i="3"/>
  <c r="Z97" i="3" s="1"/>
  <c r="P97" i="3"/>
  <c r="Y97" i="3" s="1"/>
  <c r="R97" i="3"/>
  <c r="AA97" i="3" s="1"/>
  <c r="O95" i="3"/>
  <c r="Q95" i="3"/>
  <c r="Z95" i="3" s="1"/>
  <c r="P95" i="3"/>
  <c r="Y95" i="3" s="1"/>
  <c r="R95" i="3"/>
  <c r="AA95" i="3" s="1"/>
  <c r="O93" i="3"/>
  <c r="Q93" i="3"/>
  <c r="Z93" i="3" s="1"/>
  <c r="P93" i="3"/>
  <c r="Y93" i="3" s="1"/>
  <c r="R93" i="3"/>
  <c r="AA93" i="3" s="1"/>
  <c r="O91" i="3"/>
  <c r="Q91" i="3"/>
  <c r="Z91" i="3" s="1"/>
  <c r="P91" i="3"/>
  <c r="Y91" i="3" s="1"/>
  <c r="R91" i="3"/>
  <c r="AA91" i="3" s="1"/>
  <c r="O89" i="3"/>
  <c r="Q89" i="3"/>
  <c r="Z89" i="3" s="1"/>
  <c r="P89" i="3"/>
  <c r="Y89" i="3" s="1"/>
  <c r="R89" i="3"/>
  <c r="AA89" i="3" s="1"/>
  <c r="O87" i="3"/>
  <c r="Q87" i="3"/>
  <c r="Z87" i="3" s="1"/>
  <c r="P87" i="3"/>
  <c r="Y87" i="3" s="1"/>
  <c r="R87" i="3"/>
  <c r="AA87" i="3" s="1"/>
  <c r="P85" i="3"/>
  <c r="Y85" i="3" s="1"/>
  <c r="R85" i="3"/>
  <c r="AA85" i="3" s="1"/>
  <c r="O85" i="3"/>
  <c r="Q85" i="3"/>
  <c r="Z85" i="3" s="1"/>
  <c r="P83" i="3"/>
  <c r="Y83" i="3" s="1"/>
  <c r="R83" i="3"/>
  <c r="AA83" i="3" s="1"/>
  <c r="O83" i="3"/>
  <c r="Q83" i="3"/>
  <c r="Z83" i="3" s="1"/>
  <c r="P81" i="3"/>
  <c r="Y81" i="3" s="1"/>
  <c r="R81" i="3"/>
  <c r="AA81" i="3" s="1"/>
  <c r="O81" i="3"/>
  <c r="Q81" i="3"/>
  <c r="Z81" i="3" s="1"/>
  <c r="P79" i="3"/>
  <c r="Y79" i="3" s="1"/>
  <c r="R79" i="3"/>
  <c r="AA79" i="3" s="1"/>
  <c r="O79" i="3"/>
  <c r="Q79" i="3"/>
  <c r="Z79" i="3" s="1"/>
  <c r="P77" i="3"/>
  <c r="Y77" i="3" s="1"/>
  <c r="R77" i="3"/>
  <c r="AA77" i="3" s="1"/>
  <c r="O77" i="3"/>
  <c r="Q77" i="3"/>
  <c r="Z77" i="3" s="1"/>
  <c r="P75" i="3"/>
  <c r="Y75" i="3" s="1"/>
  <c r="R75" i="3"/>
  <c r="AA75" i="3" s="1"/>
  <c r="O75" i="3"/>
  <c r="Q75" i="3"/>
  <c r="Z75" i="3" s="1"/>
  <c r="P73" i="3"/>
  <c r="Y73" i="3" s="1"/>
  <c r="R73" i="3"/>
  <c r="AA73" i="3" s="1"/>
  <c r="O73" i="3"/>
  <c r="Q73" i="3"/>
  <c r="Z73" i="3" s="1"/>
  <c r="P71" i="3"/>
  <c r="Y71" i="3" s="1"/>
  <c r="R71" i="3"/>
  <c r="AA71" i="3" s="1"/>
  <c r="O71" i="3"/>
  <c r="Q71" i="3"/>
  <c r="Z71" i="3" s="1"/>
  <c r="P69" i="3"/>
  <c r="Y69" i="3" s="1"/>
  <c r="R69" i="3"/>
  <c r="AA69" i="3" s="1"/>
  <c r="O69" i="3"/>
  <c r="Q69" i="3"/>
  <c r="Z69" i="3" s="1"/>
  <c r="P67" i="3"/>
  <c r="Y67" i="3" s="1"/>
  <c r="R67" i="3"/>
  <c r="AA67" i="3" s="1"/>
  <c r="O67" i="3"/>
  <c r="Q67" i="3"/>
  <c r="Z67" i="3" s="1"/>
  <c r="P65" i="3"/>
  <c r="Y65" i="3" s="1"/>
  <c r="R65" i="3"/>
  <c r="AA65" i="3" s="1"/>
  <c r="O65" i="3"/>
  <c r="Q65" i="3"/>
  <c r="Z65" i="3" s="1"/>
  <c r="P63" i="3"/>
  <c r="Y63" i="3" s="1"/>
  <c r="R63" i="3"/>
  <c r="AA63" i="3" s="1"/>
  <c r="O63" i="3"/>
  <c r="Q63" i="3"/>
  <c r="Z63" i="3" s="1"/>
  <c r="P61" i="3"/>
  <c r="Y61" i="3" s="1"/>
  <c r="R61" i="3"/>
  <c r="AA61" i="3" s="1"/>
  <c r="O61" i="3"/>
  <c r="Q61" i="3"/>
  <c r="Z61" i="3" s="1"/>
  <c r="P59" i="3"/>
  <c r="Y59" i="3" s="1"/>
  <c r="R59" i="3"/>
  <c r="AA59" i="3" s="1"/>
  <c r="O59" i="3"/>
  <c r="Q59" i="3"/>
  <c r="Z59" i="3" s="1"/>
  <c r="P57" i="3"/>
  <c r="Y57" i="3" s="1"/>
  <c r="R57" i="3"/>
  <c r="AA57" i="3" s="1"/>
  <c r="O57" i="3"/>
  <c r="Q57" i="3"/>
  <c r="Z57" i="3" s="1"/>
  <c r="P55" i="3"/>
  <c r="Y55" i="3" s="1"/>
  <c r="R55" i="3"/>
  <c r="AA55" i="3" s="1"/>
  <c r="O55" i="3"/>
  <c r="Q55" i="3"/>
  <c r="Z55" i="3" s="1"/>
  <c r="P53" i="3"/>
  <c r="Y53" i="3" s="1"/>
  <c r="R53" i="3"/>
  <c r="AA53" i="3" s="1"/>
  <c r="O53" i="3"/>
  <c r="Q53" i="3"/>
  <c r="Z53" i="3" s="1"/>
  <c r="P51" i="3"/>
  <c r="Y51" i="3" s="1"/>
  <c r="R51" i="3"/>
  <c r="AA51" i="3" s="1"/>
  <c r="O51" i="3"/>
  <c r="Q51" i="3"/>
  <c r="Z51" i="3" s="1"/>
  <c r="P49" i="3"/>
  <c r="Y49" i="3" s="1"/>
  <c r="R49" i="3"/>
  <c r="AA49" i="3" s="1"/>
  <c r="O49" i="3"/>
  <c r="Q49" i="3"/>
  <c r="Z49" i="3" s="1"/>
  <c r="P47" i="3"/>
  <c r="Y47" i="3" s="1"/>
  <c r="R47" i="3"/>
  <c r="AA47" i="3" s="1"/>
  <c r="O47" i="3"/>
  <c r="Q47" i="3"/>
  <c r="Z47" i="3" s="1"/>
  <c r="P45" i="3"/>
  <c r="Y45" i="3" s="1"/>
  <c r="R45" i="3"/>
  <c r="AA45" i="3" s="1"/>
  <c r="O45" i="3"/>
  <c r="Q45" i="3"/>
  <c r="Z45" i="3" s="1"/>
  <c r="P43" i="3"/>
  <c r="Y43" i="3" s="1"/>
  <c r="R43" i="3"/>
  <c r="AA43" i="3" s="1"/>
  <c r="O43" i="3"/>
  <c r="Q43" i="3"/>
  <c r="Z43" i="3" s="1"/>
  <c r="P41" i="3"/>
  <c r="Y41" i="3" s="1"/>
  <c r="R41" i="3"/>
  <c r="AA41" i="3" s="1"/>
  <c r="O41" i="3"/>
  <c r="Q41" i="3"/>
  <c r="Z41" i="3" s="1"/>
  <c r="P39" i="3"/>
  <c r="Y39" i="3" s="1"/>
  <c r="R39" i="3"/>
  <c r="AA39" i="3" s="1"/>
  <c r="O39" i="3"/>
  <c r="Q39" i="3"/>
  <c r="Z39" i="3" s="1"/>
  <c r="O37" i="3"/>
  <c r="Q37" i="3"/>
  <c r="Z37" i="3" s="1"/>
  <c r="P37" i="3"/>
  <c r="Y37" i="3" s="1"/>
  <c r="R37" i="3"/>
  <c r="AA37" i="3" s="1"/>
  <c r="O35" i="3"/>
  <c r="Q35" i="3"/>
  <c r="Z35" i="3" s="1"/>
  <c r="P35" i="3"/>
  <c r="Y35" i="3" s="1"/>
  <c r="R35" i="3"/>
  <c r="AA35" i="3" s="1"/>
  <c r="O33" i="3"/>
  <c r="Q33" i="3"/>
  <c r="Z33" i="3" s="1"/>
  <c r="P33" i="3"/>
  <c r="Y33" i="3" s="1"/>
  <c r="R33" i="3"/>
  <c r="AA33" i="3" s="1"/>
  <c r="O31" i="3"/>
  <c r="Q31" i="3"/>
  <c r="Z31" i="3" s="1"/>
  <c r="P31" i="3"/>
  <c r="Y31" i="3" s="1"/>
  <c r="R31" i="3"/>
  <c r="AA31" i="3" s="1"/>
  <c r="O29" i="3"/>
  <c r="Q29" i="3"/>
  <c r="Z29" i="3" s="1"/>
  <c r="P29" i="3"/>
  <c r="Y29" i="3" s="1"/>
  <c r="R29" i="3"/>
  <c r="AA29" i="3" s="1"/>
  <c r="O27" i="3"/>
  <c r="Q27" i="3"/>
  <c r="Z27" i="3" s="1"/>
  <c r="P27" i="3"/>
  <c r="Y27" i="3" s="1"/>
  <c r="R27" i="3"/>
  <c r="AA27" i="3" s="1"/>
  <c r="O25" i="3"/>
  <c r="Q25" i="3"/>
  <c r="Z25" i="3" s="1"/>
  <c r="P25" i="3"/>
  <c r="Y25" i="3" s="1"/>
  <c r="R25" i="3"/>
  <c r="AA25" i="3" s="1"/>
  <c r="O23" i="3"/>
  <c r="Q23" i="3"/>
  <c r="Z23" i="3" s="1"/>
  <c r="P23" i="3"/>
  <c r="Y23" i="3" s="1"/>
  <c r="R23" i="3"/>
  <c r="AA23" i="3" s="1"/>
  <c r="O21" i="3"/>
  <c r="Q21" i="3"/>
  <c r="Z21" i="3" s="1"/>
  <c r="P21" i="3"/>
  <c r="Y21" i="3" s="1"/>
  <c r="R21" i="3"/>
  <c r="AA21" i="3" s="1"/>
  <c r="O19" i="3"/>
  <c r="Q19" i="3"/>
  <c r="Z19" i="3" s="1"/>
  <c r="P19" i="3"/>
  <c r="Y19" i="3" s="1"/>
  <c r="R19" i="3"/>
  <c r="AA19" i="3" s="1"/>
  <c r="O17" i="3"/>
  <c r="Q17" i="3"/>
  <c r="Z17" i="3" s="1"/>
  <c r="P17" i="3"/>
  <c r="Y17" i="3" s="1"/>
  <c r="R17" i="3"/>
  <c r="AA17" i="3" s="1"/>
  <c r="O15" i="3"/>
  <c r="Q15" i="3"/>
  <c r="Z15" i="3" s="1"/>
  <c r="P15" i="3"/>
  <c r="Y15" i="3" s="1"/>
  <c r="R15" i="3"/>
  <c r="AA15" i="3" s="1"/>
  <c r="O104" i="3"/>
  <c r="Q104" i="3"/>
  <c r="Z104" i="3" s="1"/>
  <c r="P104" i="3"/>
  <c r="Y104" i="3" s="1"/>
  <c r="R104" i="3"/>
  <c r="AA104" i="3" s="1"/>
  <c r="O102" i="3"/>
  <c r="Q102" i="3"/>
  <c r="Z102" i="3" s="1"/>
  <c r="P102" i="3"/>
  <c r="Y102" i="3" s="1"/>
  <c r="R102" i="3"/>
  <c r="AA102" i="3" s="1"/>
  <c r="O100" i="3"/>
  <c r="Q100" i="3"/>
  <c r="Z100" i="3" s="1"/>
  <c r="P100" i="3"/>
  <c r="Y100" i="3" s="1"/>
  <c r="R100" i="3"/>
  <c r="AA100" i="3" s="1"/>
  <c r="O98" i="3"/>
  <c r="Q98" i="3"/>
  <c r="Z98" i="3" s="1"/>
  <c r="P98" i="3"/>
  <c r="Y98" i="3" s="1"/>
  <c r="R98" i="3"/>
  <c r="AA98" i="3" s="1"/>
  <c r="O96" i="3"/>
  <c r="Q96" i="3"/>
  <c r="Z96" i="3" s="1"/>
  <c r="P96" i="3"/>
  <c r="Y96" i="3" s="1"/>
  <c r="R96" i="3"/>
  <c r="AA96" i="3" s="1"/>
  <c r="O94" i="3"/>
  <c r="Q94" i="3"/>
  <c r="Z94" i="3" s="1"/>
  <c r="P94" i="3"/>
  <c r="Y94" i="3" s="1"/>
  <c r="R94" i="3"/>
  <c r="AA94" i="3" s="1"/>
  <c r="O92" i="3"/>
  <c r="Q92" i="3"/>
  <c r="Z92" i="3" s="1"/>
  <c r="P92" i="3"/>
  <c r="Y92" i="3" s="1"/>
  <c r="R92" i="3"/>
  <c r="AA92" i="3" s="1"/>
  <c r="O90" i="3"/>
  <c r="Q90" i="3"/>
  <c r="Z90" i="3" s="1"/>
  <c r="P90" i="3"/>
  <c r="Y90" i="3" s="1"/>
  <c r="R90" i="3"/>
  <c r="AA90" i="3" s="1"/>
  <c r="O88" i="3"/>
  <c r="Q88" i="3"/>
  <c r="Z88" i="3" s="1"/>
  <c r="P88" i="3"/>
  <c r="Y88" i="3" s="1"/>
  <c r="R88" i="3"/>
  <c r="AA88" i="3" s="1"/>
  <c r="O86" i="3"/>
  <c r="Q86" i="3"/>
  <c r="Z86" i="3" s="1"/>
  <c r="P86" i="3"/>
  <c r="Y86" i="3" s="1"/>
  <c r="R86" i="3"/>
  <c r="AA86" i="3" s="1"/>
  <c r="P84" i="3"/>
  <c r="Y84" i="3" s="1"/>
  <c r="R84" i="3"/>
  <c r="AA84" i="3" s="1"/>
  <c r="O84" i="3"/>
  <c r="Q84" i="3"/>
  <c r="Z84" i="3" s="1"/>
  <c r="P82" i="3"/>
  <c r="Y82" i="3" s="1"/>
  <c r="R82" i="3"/>
  <c r="AA82" i="3" s="1"/>
  <c r="O82" i="3"/>
  <c r="Q82" i="3"/>
  <c r="Z82" i="3" s="1"/>
  <c r="P80" i="3"/>
  <c r="Y80" i="3" s="1"/>
  <c r="R80" i="3"/>
  <c r="AA80" i="3" s="1"/>
  <c r="O80" i="3"/>
  <c r="Q80" i="3"/>
  <c r="Z80" i="3" s="1"/>
  <c r="P78" i="3"/>
  <c r="Y78" i="3" s="1"/>
  <c r="R78" i="3"/>
  <c r="AA78" i="3" s="1"/>
  <c r="O78" i="3"/>
  <c r="Q78" i="3"/>
  <c r="Z78" i="3" s="1"/>
  <c r="P76" i="3"/>
  <c r="Y76" i="3" s="1"/>
  <c r="R76" i="3"/>
  <c r="AA76" i="3" s="1"/>
  <c r="O76" i="3"/>
  <c r="Q76" i="3"/>
  <c r="Z76" i="3" s="1"/>
  <c r="P74" i="3"/>
  <c r="Y74" i="3" s="1"/>
  <c r="R74" i="3"/>
  <c r="AA74" i="3" s="1"/>
  <c r="O74" i="3"/>
  <c r="Q74" i="3"/>
  <c r="Z74" i="3" s="1"/>
  <c r="P72" i="3"/>
  <c r="Y72" i="3" s="1"/>
  <c r="R72" i="3"/>
  <c r="AA72" i="3" s="1"/>
  <c r="O72" i="3"/>
  <c r="Q72" i="3"/>
  <c r="Z72" i="3" s="1"/>
  <c r="P70" i="3"/>
  <c r="Y70" i="3" s="1"/>
  <c r="R70" i="3"/>
  <c r="AA70" i="3" s="1"/>
  <c r="O70" i="3"/>
  <c r="Q70" i="3"/>
  <c r="Z70" i="3" s="1"/>
  <c r="P68" i="3"/>
  <c r="Y68" i="3" s="1"/>
  <c r="R68" i="3"/>
  <c r="AA68" i="3" s="1"/>
  <c r="O68" i="3"/>
  <c r="Q68" i="3"/>
  <c r="Z68" i="3" s="1"/>
  <c r="P66" i="3"/>
  <c r="Y66" i="3" s="1"/>
  <c r="R66" i="3"/>
  <c r="AA66" i="3" s="1"/>
  <c r="O66" i="3"/>
  <c r="Q66" i="3"/>
  <c r="Z66" i="3" s="1"/>
  <c r="P64" i="3"/>
  <c r="Y64" i="3" s="1"/>
  <c r="R64" i="3"/>
  <c r="AA64" i="3" s="1"/>
  <c r="O64" i="3"/>
  <c r="Q64" i="3"/>
  <c r="Z64" i="3" s="1"/>
  <c r="P62" i="3"/>
  <c r="Y62" i="3" s="1"/>
  <c r="R62" i="3"/>
  <c r="AA62" i="3" s="1"/>
  <c r="O62" i="3"/>
  <c r="Q62" i="3"/>
  <c r="Z62" i="3" s="1"/>
  <c r="P60" i="3"/>
  <c r="Y60" i="3" s="1"/>
  <c r="R60" i="3"/>
  <c r="AA60" i="3" s="1"/>
  <c r="O60" i="3"/>
  <c r="Q60" i="3"/>
  <c r="Z60" i="3" s="1"/>
  <c r="P58" i="3"/>
  <c r="Y58" i="3" s="1"/>
  <c r="R58" i="3"/>
  <c r="AA58" i="3" s="1"/>
  <c r="O58" i="3"/>
  <c r="Q58" i="3"/>
  <c r="Z58" i="3" s="1"/>
  <c r="P56" i="3"/>
  <c r="Y56" i="3" s="1"/>
  <c r="R56" i="3"/>
  <c r="AA56" i="3" s="1"/>
  <c r="O56" i="3"/>
  <c r="Q56" i="3"/>
  <c r="Z56" i="3" s="1"/>
  <c r="P54" i="3"/>
  <c r="Y54" i="3" s="1"/>
  <c r="R54" i="3"/>
  <c r="AA54" i="3" s="1"/>
  <c r="O54" i="3"/>
  <c r="Q54" i="3"/>
  <c r="Z54" i="3" s="1"/>
  <c r="P52" i="3"/>
  <c r="Y52" i="3" s="1"/>
  <c r="R52" i="3"/>
  <c r="AA52" i="3" s="1"/>
  <c r="O52" i="3"/>
  <c r="Q52" i="3"/>
  <c r="Z52" i="3" s="1"/>
  <c r="P50" i="3"/>
  <c r="Y50" i="3" s="1"/>
  <c r="R50" i="3"/>
  <c r="AA50" i="3" s="1"/>
  <c r="O50" i="3"/>
  <c r="Q50" i="3"/>
  <c r="Z50" i="3" s="1"/>
  <c r="P48" i="3"/>
  <c r="Y48" i="3" s="1"/>
  <c r="O48" i="3"/>
  <c r="R48" i="3"/>
  <c r="AA48" i="3" s="1"/>
  <c r="Q48" i="3"/>
  <c r="Z48" i="3" s="1"/>
  <c r="P46" i="3"/>
  <c r="Y46" i="3" s="1"/>
  <c r="R46" i="3"/>
  <c r="AA46" i="3" s="1"/>
  <c r="O46" i="3"/>
  <c r="Q46" i="3"/>
  <c r="Z46" i="3" s="1"/>
  <c r="P44" i="3"/>
  <c r="Y44" i="3" s="1"/>
  <c r="R44" i="3"/>
  <c r="AA44" i="3" s="1"/>
  <c r="O44" i="3"/>
  <c r="Q44" i="3"/>
  <c r="Z44" i="3" s="1"/>
  <c r="P42" i="3"/>
  <c r="Y42" i="3" s="1"/>
  <c r="R42" i="3"/>
  <c r="AA42" i="3" s="1"/>
  <c r="O42" i="3"/>
  <c r="Q42" i="3"/>
  <c r="Z42" i="3" s="1"/>
  <c r="P40" i="3"/>
  <c r="Y40" i="3" s="1"/>
  <c r="R40" i="3"/>
  <c r="AA40" i="3" s="1"/>
  <c r="O40" i="3"/>
  <c r="Q40" i="3"/>
  <c r="Z40" i="3" s="1"/>
  <c r="O38" i="3"/>
  <c r="Q38" i="3"/>
  <c r="Z38" i="3" s="1"/>
  <c r="P38" i="3"/>
  <c r="Y38" i="3" s="1"/>
  <c r="R38" i="3"/>
  <c r="AA38" i="3" s="1"/>
  <c r="O36" i="3"/>
  <c r="Q36" i="3"/>
  <c r="Z36" i="3" s="1"/>
  <c r="P36" i="3"/>
  <c r="Y36" i="3" s="1"/>
  <c r="R36" i="3"/>
  <c r="AA36" i="3" s="1"/>
  <c r="O34" i="3"/>
  <c r="Q34" i="3"/>
  <c r="Z34" i="3" s="1"/>
  <c r="P34" i="3"/>
  <c r="Y34" i="3" s="1"/>
  <c r="R34" i="3"/>
  <c r="AA34" i="3" s="1"/>
  <c r="O32" i="3"/>
  <c r="Q32" i="3"/>
  <c r="Z32" i="3" s="1"/>
  <c r="P32" i="3"/>
  <c r="Y32" i="3" s="1"/>
  <c r="R32" i="3"/>
  <c r="AA32" i="3" s="1"/>
  <c r="O30" i="3"/>
  <c r="Q30" i="3"/>
  <c r="Z30" i="3" s="1"/>
  <c r="P30" i="3"/>
  <c r="Y30" i="3" s="1"/>
  <c r="R30" i="3"/>
  <c r="AA30" i="3" s="1"/>
  <c r="O28" i="3"/>
  <c r="Q28" i="3"/>
  <c r="Z28" i="3" s="1"/>
  <c r="P28" i="3"/>
  <c r="Y28" i="3" s="1"/>
  <c r="R28" i="3"/>
  <c r="AA28" i="3" s="1"/>
  <c r="O26" i="3"/>
  <c r="Q26" i="3"/>
  <c r="Z26" i="3" s="1"/>
  <c r="P26" i="3"/>
  <c r="Y26" i="3" s="1"/>
  <c r="R26" i="3"/>
  <c r="AA26" i="3" s="1"/>
  <c r="O24" i="3"/>
  <c r="Q24" i="3"/>
  <c r="Z24" i="3" s="1"/>
  <c r="P24" i="3"/>
  <c r="Y24" i="3" s="1"/>
  <c r="R24" i="3"/>
  <c r="AA24" i="3" s="1"/>
  <c r="O22" i="3"/>
  <c r="Q22" i="3"/>
  <c r="Z22" i="3" s="1"/>
  <c r="P22" i="3"/>
  <c r="Y22" i="3" s="1"/>
  <c r="R22" i="3"/>
  <c r="AA22" i="3" s="1"/>
  <c r="O20" i="3"/>
  <c r="Q20" i="3"/>
  <c r="Z20" i="3" s="1"/>
  <c r="P20" i="3"/>
  <c r="Y20" i="3" s="1"/>
  <c r="R20" i="3"/>
  <c r="AA20" i="3" s="1"/>
  <c r="O18" i="3"/>
  <c r="Q18" i="3"/>
  <c r="Z18" i="3" s="1"/>
  <c r="P18" i="3"/>
  <c r="Y18" i="3" s="1"/>
  <c r="R18" i="3"/>
  <c r="AA18" i="3" s="1"/>
  <c r="O16" i="3"/>
  <c r="Q16" i="3"/>
  <c r="Z16" i="3" s="1"/>
  <c r="P16" i="3"/>
  <c r="Y16" i="3" s="1"/>
  <c r="R16" i="3"/>
  <c r="AA16" i="3" s="1"/>
  <c r="X16" i="3" l="1"/>
  <c r="S16" i="3"/>
  <c r="X18" i="3"/>
  <c r="S18" i="3"/>
  <c r="X20" i="3"/>
  <c r="S20" i="3"/>
  <c r="X22" i="3"/>
  <c r="S22" i="3"/>
  <c r="X24" i="3"/>
  <c r="S24" i="3"/>
  <c r="X26" i="3"/>
  <c r="S26" i="3"/>
  <c r="X28" i="3"/>
  <c r="S28" i="3"/>
  <c r="X30" i="3"/>
  <c r="S30" i="3"/>
  <c r="X32" i="3"/>
  <c r="S32" i="3"/>
  <c r="X34" i="3"/>
  <c r="S34" i="3"/>
  <c r="X36" i="3"/>
  <c r="S36" i="3"/>
  <c r="X38" i="3"/>
  <c r="S38" i="3"/>
  <c r="X40" i="3"/>
  <c r="S40" i="3"/>
  <c r="X42" i="3"/>
  <c r="S42" i="3"/>
  <c r="X44" i="3"/>
  <c r="S44" i="3"/>
  <c r="X46" i="3"/>
  <c r="S46" i="3"/>
  <c r="X50" i="3"/>
  <c r="S50" i="3"/>
  <c r="X52" i="3"/>
  <c r="S52" i="3"/>
  <c r="X54" i="3"/>
  <c r="S54" i="3"/>
  <c r="X56" i="3"/>
  <c r="S56" i="3"/>
  <c r="X58" i="3"/>
  <c r="S58" i="3"/>
  <c r="X60" i="3"/>
  <c r="S60" i="3"/>
  <c r="X62" i="3"/>
  <c r="S62" i="3"/>
  <c r="X64" i="3"/>
  <c r="S64" i="3"/>
  <c r="X66" i="3"/>
  <c r="S66" i="3"/>
  <c r="X68" i="3"/>
  <c r="S68" i="3"/>
  <c r="X70" i="3"/>
  <c r="S70" i="3"/>
  <c r="X72" i="3"/>
  <c r="S72" i="3"/>
  <c r="X74" i="3"/>
  <c r="S74" i="3"/>
  <c r="X76" i="3"/>
  <c r="S76" i="3"/>
  <c r="X78" i="3"/>
  <c r="S78" i="3"/>
  <c r="X80" i="3"/>
  <c r="S80" i="3"/>
  <c r="X82" i="3"/>
  <c r="S82" i="3"/>
  <c r="X84" i="3"/>
  <c r="S84" i="3"/>
  <c r="X86" i="3"/>
  <c r="S86" i="3"/>
  <c r="X88" i="3"/>
  <c r="S88" i="3"/>
  <c r="X90" i="3"/>
  <c r="S90" i="3"/>
  <c r="X92" i="3"/>
  <c r="S92" i="3"/>
  <c r="X94" i="3"/>
  <c r="S94" i="3"/>
  <c r="X96" i="3"/>
  <c r="S96" i="3"/>
  <c r="X98" i="3"/>
  <c r="S98" i="3"/>
  <c r="X100" i="3"/>
  <c r="S100" i="3"/>
  <c r="X102" i="3"/>
  <c r="S102" i="3"/>
  <c r="X104" i="3"/>
  <c r="S104" i="3"/>
  <c r="X48" i="3"/>
  <c r="S48" i="3"/>
  <c r="X15" i="3"/>
  <c r="S15" i="3"/>
  <c r="X17" i="3"/>
  <c r="S17" i="3"/>
  <c r="X19" i="3"/>
  <c r="S19" i="3"/>
  <c r="X21" i="3"/>
  <c r="S21" i="3"/>
  <c r="X23" i="3"/>
  <c r="S23" i="3"/>
  <c r="X25" i="3"/>
  <c r="S25" i="3"/>
  <c r="X27" i="3"/>
  <c r="S27" i="3"/>
  <c r="X29" i="3"/>
  <c r="S29" i="3"/>
  <c r="X31" i="3"/>
  <c r="S31" i="3"/>
  <c r="X33" i="3"/>
  <c r="S33" i="3"/>
  <c r="X35" i="3"/>
  <c r="S35" i="3"/>
  <c r="X37" i="3"/>
  <c r="S37" i="3"/>
  <c r="X39" i="3"/>
  <c r="S39" i="3"/>
  <c r="X41" i="3"/>
  <c r="S41" i="3"/>
  <c r="X43" i="3"/>
  <c r="S43" i="3"/>
  <c r="X45" i="3"/>
  <c r="S45" i="3"/>
  <c r="X47" i="3"/>
  <c r="S47" i="3"/>
  <c r="X49" i="3"/>
  <c r="S49" i="3"/>
  <c r="X51" i="3"/>
  <c r="S51" i="3"/>
  <c r="X53" i="3"/>
  <c r="S53" i="3"/>
  <c r="X55" i="3"/>
  <c r="S55" i="3"/>
  <c r="X57" i="3"/>
  <c r="S57" i="3"/>
  <c r="X59" i="3"/>
  <c r="S59" i="3"/>
  <c r="X61" i="3"/>
  <c r="S61" i="3"/>
  <c r="X63" i="3"/>
  <c r="S63" i="3"/>
  <c r="X65" i="3"/>
  <c r="S65" i="3"/>
  <c r="X67" i="3"/>
  <c r="S67" i="3"/>
  <c r="X69" i="3"/>
  <c r="S69" i="3"/>
  <c r="X71" i="3"/>
  <c r="S71" i="3"/>
  <c r="X73" i="3"/>
  <c r="S73" i="3"/>
  <c r="X75" i="3"/>
  <c r="S75" i="3"/>
  <c r="X77" i="3"/>
  <c r="S77" i="3"/>
  <c r="X79" i="3"/>
  <c r="S79" i="3"/>
  <c r="X81" i="3"/>
  <c r="S81" i="3"/>
  <c r="X83" i="3"/>
  <c r="S83" i="3"/>
  <c r="X85" i="3"/>
  <c r="S85" i="3"/>
  <c r="X87" i="3"/>
  <c r="S87" i="3"/>
  <c r="X89" i="3"/>
  <c r="S89" i="3"/>
  <c r="X91" i="3"/>
  <c r="S91" i="3"/>
  <c r="X93" i="3"/>
  <c r="S93" i="3"/>
  <c r="X95" i="3"/>
  <c r="S95" i="3"/>
  <c r="X97" i="3"/>
  <c r="S97" i="3"/>
  <c r="X99" i="3"/>
  <c r="S99" i="3"/>
  <c r="X101" i="3"/>
  <c r="S101" i="3"/>
  <c r="X103" i="3"/>
  <c r="S103" i="3"/>
  <c r="AB103" i="3" l="1"/>
  <c r="AC103" i="3"/>
  <c r="AB101" i="3"/>
  <c r="AC101" i="3"/>
  <c r="AB99" i="3"/>
  <c r="AC99" i="3"/>
  <c r="AB97" i="3"/>
  <c r="AC97" i="3"/>
  <c r="AB95" i="3"/>
  <c r="AC95" i="3"/>
  <c r="AB93" i="3"/>
  <c r="AC93" i="3"/>
  <c r="AB91" i="3"/>
  <c r="AC91" i="3"/>
  <c r="AB89" i="3"/>
  <c r="AC89" i="3"/>
  <c r="AB87" i="3"/>
  <c r="AC87" i="3"/>
  <c r="AB85" i="3"/>
  <c r="AC85" i="3"/>
  <c r="AB83" i="3"/>
  <c r="AC83" i="3"/>
  <c r="AB81" i="3"/>
  <c r="AC81" i="3"/>
  <c r="AB79" i="3"/>
  <c r="AC79" i="3"/>
  <c r="AB77" i="3"/>
  <c r="AC77" i="3"/>
  <c r="AB75" i="3"/>
  <c r="AC75" i="3"/>
  <c r="AB73" i="3"/>
  <c r="AC73" i="3"/>
  <c r="AB71" i="3"/>
  <c r="AC71" i="3"/>
  <c r="AB69" i="3"/>
  <c r="AC69" i="3"/>
  <c r="AB67" i="3"/>
  <c r="AC67" i="3"/>
  <c r="AB65" i="3"/>
  <c r="AC65" i="3"/>
  <c r="AB63" i="3"/>
  <c r="AC63" i="3"/>
  <c r="AB61" i="3"/>
  <c r="AC61" i="3"/>
  <c r="AB59" i="3"/>
  <c r="AC59" i="3"/>
  <c r="AB57" i="3"/>
  <c r="AC57" i="3"/>
  <c r="AB55" i="3"/>
  <c r="AC55" i="3"/>
  <c r="AB53" i="3"/>
  <c r="AC53" i="3"/>
  <c r="AB51" i="3"/>
  <c r="AC51" i="3"/>
  <c r="AB49" i="3"/>
  <c r="AC49" i="3"/>
  <c r="AB47" i="3"/>
  <c r="AC47" i="3"/>
  <c r="AB45" i="3"/>
  <c r="AC45" i="3"/>
  <c r="AB43" i="3"/>
  <c r="AC43" i="3"/>
  <c r="AB41" i="3"/>
  <c r="AC41" i="3"/>
  <c r="AB39" i="3"/>
  <c r="AC39" i="3"/>
  <c r="AB37" i="3"/>
  <c r="AC37" i="3"/>
  <c r="AB35" i="3"/>
  <c r="AC35" i="3"/>
  <c r="AB33" i="3"/>
  <c r="AC33" i="3"/>
  <c r="AB31" i="3"/>
  <c r="AC31" i="3"/>
  <c r="AB29" i="3"/>
  <c r="AC29" i="3"/>
  <c r="AB27" i="3"/>
  <c r="AC27" i="3"/>
  <c r="AB25" i="3"/>
  <c r="AC25" i="3"/>
  <c r="AB23" i="3"/>
  <c r="AC23" i="3"/>
  <c r="AB21" i="3"/>
  <c r="AC21" i="3"/>
  <c r="AB19" i="3"/>
  <c r="AC19" i="3"/>
  <c r="AB17" i="3"/>
  <c r="AC17" i="3"/>
  <c r="AB15" i="3"/>
  <c r="AC15" i="3"/>
  <c r="AB48" i="3"/>
  <c r="AC48" i="3"/>
  <c r="AB104" i="3"/>
  <c r="AC104" i="3"/>
  <c r="AB102" i="3"/>
  <c r="AC102" i="3"/>
  <c r="AB100" i="3"/>
  <c r="AC100" i="3"/>
  <c r="AB98" i="3"/>
  <c r="AC98" i="3"/>
  <c r="AB96" i="3"/>
  <c r="AC96" i="3"/>
  <c r="AB94" i="3"/>
  <c r="AC94" i="3"/>
  <c r="AB92" i="3"/>
  <c r="AC92" i="3"/>
  <c r="AB90" i="3"/>
  <c r="AC90" i="3"/>
  <c r="AB88" i="3"/>
  <c r="AC88" i="3"/>
  <c r="AB86" i="3"/>
  <c r="AC86" i="3"/>
  <c r="AB84" i="3"/>
  <c r="AC84" i="3"/>
  <c r="AB82" i="3"/>
  <c r="AC82" i="3"/>
  <c r="AB80" i="3"/>
  <c r="AC80" i="3"/>
  <c r="AB78" i="3"/>
  <c r="AC78" i="3"/>
  <c r="AB76" i="3"/>
  <c r="AC76" i="3"/>
  <c r="AB74" i="3"/>
  <c r="AC74" i="3"/>
  <c r="AB72" i="3"/>
  <c r="AC72" i="3"/>
  <c r="AB70" i="3"/>
  <c r="AC70" i="3"/>
  <c r="AB68" i="3"/>
  <c r="AC68" i="3"/>
  <c r="AB66" i="3"/>
  <c r="AC66" i="3"/>
  <c r="AB64" i="3"/>
  <c r="AC64" i="3"/>
  <c r="AB62" i="3"/>
  <c r="AC62" i="3"/>
  <c r="AB60" i="3"/>
  <c r="AC60" i="3"/>
  <c r="AB58" i="3"/>
  <c r="AC58" i="3"/>
  <c r="AB56" i="3"/>
  <c r="AC56" i="3"/>
  <c r="AB54" i="3"/>
  <c r="AC54" i="3"/>
  <c r="AB52" i="3"/>
  <c r="AC52" i="3"/>
  <c r="AB50" i="3"/>
  <c r="AC50" i="3"/>
  <c r="AB46" i="3"/>
  <c r="AC46" i="3"/>
  <c r="AB44" i="3"/>
  <c r="AC44" i="3"/>
  <c r="AB42" i="3"/>
  <c r="AC42" i="3"/>
  <c r="AB40" i="3"/>
  <c r="AC40" i="3"/>
  <c r="AB38" i="3"/>
  <c r="AC38" i="3"/>
  <c r="AB36" i="3"/>
  <c r="AC36" i="3"/>
  <c r="AB34" i="3"/>
  <c r="AC34" i="3"/>
  <c r="AB32" i="3"/>
  <c r="AC32" i="3"/>
  <c r="AB30" i="3"/>
  <c r="AC30" i="3"/>
  <c r="AB28" i="3"/>
  <c r="AC28" i="3"/>
  <c r="AB26" i="3"/>
  <c r="AC26" i="3"/>
  <c r="AB24" i="3"/>
  <c r="AC24" i="3"/>
  <c r="AB22" i="3"/>
  <c r="AC22" i="3"/>
  <c r="AB20" i="3"/>
  <c r="AC20" i="3"/>
  <c r="AB18" i="3"/>
  <c r="AC18" i="3"/>
  <c r="AB16" i="3"/>
  <c r="AC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Loretta</author>
  </authors>
  <commentList>
    <comment ref="A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 Loretta:</t>
        </r>
        <r>
          <rPr>
            <sz val="8"/>
            <color indexed="81"/>
            <rFont val="Tahoma"/>
            <family val="2"/>
          </rPr>
          <t xml:space="preserve">
MEDIA </t>
        </r>
      </text>
    </comment>
  </commentList>
</comments>
</file>

<file path=xl/sharedStrings.xml><?xml version="1.0" encoding="utf-8"?>
<sst xmlns="http://schemas.openxmlformats.org/spreadsheetml/2006/main" count="288" uniqueCount="49">
  <si>
    <t>GT</t>
  </si>
  <si>
    <t>TSL</t>
  </si>
  <si>
    <t>ANNOCOST</t>
  </si>
  <si>
    <t>VL</t>
  </si>
  <si>
    <t>GSA</t>
  </si>
  <si>
    <t>Fishing technique</t>
  </si>
  <si>
    <t>CODSTT_A</t>
  </si>
  <si>
    <t>NUMUE</t>
  </si>
  <si>
    <t>PGP</t>
  </si>
  <si>
    <t>DTS</t>
  </si>
  <si>
    <t>TBB</t>
  </si>
  <si>
    <t>DRB</t>
  </si>
  <si>
    <t>TM</t>
  </si>
  <si>
    <t>PS</t>
  </si>
  <si>
    <t>HOK</t>
  </si>
  <si>
    <t>PMP</t>
  </si>
  <si>
    <t>Età</t>
  </si>
  <si>
    <t>Price/GT</t>
  </si>
  <si>
    <t>Hull</t>
  </si>
  <si>
    <t>Engine</t>
  </si>
  <si>
    <t>Electronics</t>
  </si>
  <si>
    <t>Other</t>
  </si>
  <si>
    <t>Share in total investment</t>
  </si>
  <si>
    <t xml:space="preserve">hull </t>
  </si>
  <si>
    <t xml:space="preserve">engine </t>
  </si>
  <si>
    <t>electronics</t>
  </si>
  <si>
    <t>other equipment</t>
  </si>
  <si>
    <t>Share on total value</t>
  </si>
  <si>
    <t>Gross value</t>
  </si>
  <si>
    <t>Degressive depreciated value</t>
  </si>
  <si>
    <t>Age schedule</t>
  </si>
  <si>
    <t>Anno</t>
  </si>
  <si>
    <t>total vessel</t>
  </si>
  <si>
    <t>Degressive depreciated total vessel</t>
  </si>
  <si>
    <t>Depreciation costs</t>
  </si>
  <si>
    <t>INACTIVE</t>
  </si>
  <si>
    <t>Totale complessivo</t>
  </si>
  <si>
    <t>Somma di Degressive depreciated total vessel</t>
  </si>
  <si>
    <t>Somma di Depreciation costs</t>
  </si>
  <si>
    <t>Valori</t>
  </si>
  <si>
    <t>Conteggio di NUMUE</t>
  </si>
  <si>
    <t>depreciation rates</t>
  </si>
  <si>
    <t>VL0006</t>
  </si>
  <si>
    <t>VL0612</t>
  </si>
  <si>
    <t>VL1824</t>
  </si>
  <si>
    <t>VL1218</t>
  </si>
  <si>
    <t>VL2440</t>
  </si>
  <si>
    <t>input data</t>
  </si>
  <si>
    <t>output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</si>
</sst>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#,##0.00000"/>
    <numFmt numFmtId="165" formatCode="#,###,##0"/>
    <numFmt numFmtId="166" formatCode="_-* #,##0_-;\-* #,##0_-;_-* &quot;-&quot;??_-;_-@_-"/>
    <numFmt numFmtId="167" formatCode="_-[$€-2]\ * #,##0.00_-;\-[$€-2]\ * #,##0.00_-;_-[$€-2]\ * &quot;-&quot;??_-"/>
  </numFmts>
  <fonts count="12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Fill="1" applyAlignment="1"/>
    <xf numFmtId="166" fontId="0" fillId="0" borderId="0" xfId="1" applyNumberFormat="1" applyFont="1"/>
    <xf numFmtId="166" fontId="3" fillId="0" borderId="0" xfId="1" applyNumberFormat="1" applyFont="1"/>
    <xf numFmtId="166" fontId="4" fillId="0" borderId="0" xfId="1" applyNumberFormat="1" applyFont="1" applyFill="1" applyAlignment="1"/>
    <xf numFmtId="166" fontId="6" fillId="0" borderId="0" xfId="1" applyNumberFormat="1" applyFont="1" applyFill="1" applyAlignment="1"/>
    <xf numFmtId="0" fontId="5" fillId="0" borderId="0" xfId="0" applyFont="1"/>
    <xf numFmtId="166" fontId="3" fillId="0" borderId="0" xfId="0" applyNumberFormat="1" applyFont="1"/>
    <xf numFmtId="0" fontId="0" fillId="0" borderId="0" xfId="0" applyNumberFormat="1"/>
    <xf numFmtId="0" fontId="0" fillId="0" borderId="0" xfId="0" pivotButton="1"/>
    <xf numFmtId="166" fontId="0" fillId="2" borderId="4" xfId="1" applyNumberFormat="1" applyFont="1" applyFill="1" applyBorder="1" applyAlignment="1" applyProtection="1">
      <alignment horizontal="right"/>
      <protection locked="0"/>
    </xf>
    <xf numFmtId="10" fontId="0" fillId="2" borderId="4" xfId="5" applyNumberFormat="1" applyFont="1" applyFill="1" applyBorder="1" applyAlignment="1" applyProtection="1">
      <alignment horizontal="right"/>
      <protection locked="0"/>
    </xf>
    <xf numFmtId="165" fontId="0" fillId="0" borderId="0" xfId="0" applyNumberFormat="1"/>
    <xf numFmtId="166" fontId="0" fillId="0" borderId="0" xfId="0" applyNumberFormat="1"/>
    <xf numFmtId="0" fontId="3" fillId="0" borderId="0" xfId="0" applyFont="1" applyFill="1"/>
    <xf numFmtId="165" fontId="3" fillId="0" borderId="0" xfId="0" applyNumberFormat="1" applyFont="1" applyFill="1" applyAlignment="1"/>
    <xf numFmtId="0" fontId="3" fillId="0" borderId="0" xfId="0" applyNumberFormat="1" applyFont="1" applyFill="1" applyAlignment="1"/>
    <xf numFmtId="164" fontId="3" fillId="0" borderId="0" xfId="0" applyNumberFormat="1" applyFont="1" applyFill="1" applyAlignment="1"/>
    <xf numFmtId="165" fontId="3" fillId="3" borderId="0" xfId="0" applyNumberFormat="1" applyFont="1" applyFill="1" applyAlignment="1"/>
    <xf numFmtId="0" fontId="3" fillId="3" borderId="0" xfId="0" applyFont="1" applyFill="1"/>
    <xf numFmtId="0" fontId="3" fillId="3" borderId="0" xfId="0" applyNumberFormat="1" applyFont="1" applyFill="1" applyAlignment="1"/>
    <xf numFmtId="164" fontId="3" fillId="3" borderId="0" xfId="0" applyNumberFormat="1" applyFont="1" applyFill="1" applyAlignment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166" fontId="3" fillId="0" borderId="0" xfId="1" applyNumberFormat="1" applyFont="1" applyFill="1"/>
    <xf numFmtId="43" fontId="3" fillId="0" borderId="0" xfId="1" applyFont="1" applyFill="1"/>
    <xf numFmtId="43" fontId="4" fillId="0" borderId="0" xfId="1" applyFont="1" applyFill="1" applyAlignment="1"/>
    <xf numFmtId="166" fontId="3" fillId="4" borderId="0" xfId="1" applyNumberFormat="1" applyFont="1" applyFill="1"/>
    <xf numFmtId="43" fontId="3" fillId="4" borderId="0" xfId="1" applyFont="1" applyFill="1"/>
    <xf numFmtId="0" fontId="3" fillId="4" borderId="0" xfId="0" applyFont="1" applyFill="1"/>
    <xf numFmtId="166" fontId="3" fillId="0" borderId="1" xfId="1" applyNumberFormat="1" applyFont="1" applyFill="1" applyBorder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0" fillId="0" borderId="3" xfId="1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Euro" xfId="3" xr:uid="{00000000-0005-0000-0000-000000000000}"/>
    <cellStyle name="Migliaia" xfId="1" builtinId="3"/>
    <cellStyle name="Migliaia 2" xfId="4" xr:uid="{00000000-0005-0000-0000-000002000000}"/>
    <cellStyle name="Normale" xfId="0" builtinId="0"/>
    <cellStyle name="Normale 2" xfId="2" xr:uid="{00000000-0005-0000-0000-000004000000}"/>
    <cellStyle name="Percentuale" xfId="5" builtinId="5"/>
  </cellStyles>
  <dxfs count="1">
    <dxf>
      <numFmt numFmtId="166" formatCode="_-* #,##0_-;\-* #,##0_-;_-* &quot;-&quot;??_-;_-@_-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retta Malvarosa" refreshedDate="43739.70886979167" createdVersion="6" refreshedVersion="6" minRefreshableVersion="3" recordCount="100" xr:uid="{00000000-000A-0000-FFFF-FFFF00000000}">
  <cacheSource type="worksheet">
    <worksheetSource ref="A4:AC104" sheet="Fleet_2014"/>
  </cacheSource>
  <cacheFields count="29">
    <cacheField name="NUMUE" numFmtId="165">
      <sharedItems containsSemiMixedTypes="0" containsString="0" containsNumber="1" containsInteger="1" minValue="2" maxValue="361"/>
    </cacheField>
    <cacheField name="CODSTT_A" numFmtId="165">
      <sharedItems containsSemiMixedTypes="0" containsString="0" containsNumber="1" containsInteger="1" minValue="1002" maxValue="1134"/>
    </cacheField>
    <cacheField name="Fishing technique" numFmtId="0">
      <sharedItems count="5">
        <s v="PGP"/>
        <s v="DTS"/>
        <s v="DRB"/>
        <s v="TM"/>
        <s v="TBB"/>
      </sharedItems>
    </cacheField>
    <cacheField name="GSA" numFmtId="165">
      <sharedItems containsSemiMixedTypes="0" containsString="0" containsNumber="1" containsInteger="1" minValue="9" maxValue="19" count="6">
        <n v="17"/>
        <n v="9"/>
        <n v="10"/>
        <n v="18"/>
        <n v="16"/>
        <n v="19"/>
      </sharedItems>
    </cacheField>
    <cacheField name="VL" numFmtId="165">
      <sharedItems count="5">
        <s v="VL0006"/>
        <s v="VL0612"/>
        <s v="VL1824"/>
        <s v="VL1218"/>
        <s v="VL2440"/>
      </sharedItems>
    </cacheField>
    <cacheField name="ANNOCOST" numFmtId="0">
      <sharedItems containsSemiMixedTypes="0" containsString="0" containsNumber="1" containsInteger="1" minValue="1934" maxValue="1990"/>
    </cacheField>
    <cacheField name="TSL" numFmtId="164">
      <sharedItems containsSemiMixedTypes="0" containsString="0" containsNumber="1" minValue="0.45" maxValue="117.71"/>
    </cacheField>
    <cacheField name="GT" numFmtId="164">
      <sharedItems containsSemiMixedTypes="0" containsString="0" containsNumber="1" containsInteger="1" minValue="1" maxValue="138"/>
    </cacheField>
    <cacheField name="Età" numFmtId="0">
      <sharedItems containsSemiMixedTypes="0" containsString="0" containsNumber="1" containsInteger="1" minValue="24" maxValue="80"/>
    </cacheField>
    <cacheField name="Price/GT" numFmtId="0">
      <sharedItems containsSemiMixedTypes="0" containsString="0" containsNumber="1" minValue="14295" maxValue="19159.427856698418"/>
    </cacheField>
    <cacheField name="Hull" numFmtId="0">
      <sharedItems containsSemiMixedTypes="0" containsString="0" containsNumber="1" minValue="0.35071554032652824" maxValue="0.45883404508888664"/>
    </cacheField>
    <cacheField name="Engine" numFmtId="0">
      <sharedItems containsSemiMixedTypes="0" containsString="0" containsNumber="1" minValue="0.25449399145893337" maxValue="0.37889103252844947"/>
    </cacheField>
    <cacheField name="Electronics" numFmtId="0">
      <sharedItems containsSemiMixedTypes="0" containsString="0" containsNumber="1" minValue="2.1104379779521301E-2" maxValue="0.10365976561375218"/>
    </cacheField>
    <cacheField name="Other" numFmtId="0">
      <sharedItems containsSemiMixedTypes="0" containsString="0" containsNumber="1" minValue="0.16769846525958132" maxValue="0.26556758367265865"/>
    </cacheField>
    <cacheField name="Hull2" numFmtId="166">
      <sharedItems containsSemiMixedTypes="0" containsString="0" containsNumber="1" minValue="2963.8970312994902" maxValue="846484.0166451484"/>
    </cacheField>
    <cacheField name="Engine2" numFmtId="166">
      <sharedItems containsSemiMixedTypes="0" containsString="0" containsNumber="1" minValue="3193.8545595899677" maxValue="469505.47460025823"/>
    </cacheField>
    <cacheField name="Electronics2" numFmtId="166">
      <sharedItems containsSemiMixedTypes="0" containsString="0" containsNumber="1" minValue="876.02867920181961" maxValue="38934.600332704336"/>
    </cacheField>
    <cacheField name="Other2" numFmtId="166">
      <sharedItems containsSemiMixedTypes="0" containsString="0" containsNumber="1" minValue="1417.2197299087218" maxValue="489934.68842188898"/>
    </cacheField>
    <cacheField name="total vessel" numFmtId="166">
      <sharedItems containsSemiMixedTypes="0" containsString="0" containsNumber="1" minValue="8451" maxValue="1844858.78"/>
    </cacheField>
    <cacheField name="Hull3" numFmtId="166">
      <sharedItems containsSemiMixedTypes="0" containsString="0" containsNumber="1" containsInteger="1" minValue="27" maxValue="83"/>
    </cacheField>
    <cacheField name="Engine3" numFmtId="166">
      <sharedItems containsSemiMixedTypes="0" containsString="0" containsNumber="1" containsInteger="1" minValue="0" maxValue="9"/>
    </cacheField>
    <cacheField name="Electronics3" numFmtId="166">
      <sharedItems containsSemiMixedTypes="0" containsString="0" containsNumber="1" containsInteger="1" minValue="0" maxValue="4"/>
    </cacheField>
    <cacheField name="Other3" numFmtId="166">
      <sharedItems containsSemiMixedTypes="0" containsString="0" containsNumber="1" containsInteger="1" minValue="0" maxValue="6"/>
    </cacheField>
    <cacheField name="Hull4" numFmtId="166">
      <sharedItems containsSemiMixedTypes="0" containsString="0" containsNumber="1" minValue="11.164348069346293" maxValue="68068.825230939008"/>
    </cacheField>
    <cacheField name="Engine4" numFmtId="166">
      <sharedItems containsSemiMixedTypes="0" containsString="0" containsNumber="1" minValue="351.72069918848808" maxValue="427033.34831217449"/>
    </cacheField>
    <cacheField name="Electronics4" numFmtId="166">
      <sharedItems containsSemiMixedTypes="0" containsString="0" containsNumber="1" minValue="80.302628926833478" maxValue="35412.521567351054"/>
    </cacheField>
    <cacheField name="Other4" numFmtId="166">
      <sharedItems containsSemiMixedTypes="0" containsString="0" containsNumber="1" minValue="128.26216776189358" maxValue="489934.68842188898"/>
    </cacheField>
    <cacheField name="Degressive depreciated total vessel" numFmtId="166">
      <sharedItems containsSemiMixedTypes="0" containsString="0" containsNumber="1" minValue="752.56259504315994" maxValue="556393.40312242392"/>
    </cacheField>
    <cacheField name="Depreciation costs" numFmtId="0">
      <sharedItems containsSemiMixedTypes="0" containsString="0" containsNumber="1" minValue="214.16179391188098" maxValue="183198.940701351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n v="2"/>
    <n v="1100"/>
    <x v="0"/>
    <x v="0"/>
    <x v="0"/>
    <n v="1934"/>
    <n v="0.7"/>
    <n v="1"/>
    <n v="80"/>
    <n v="18780"/>
    <n v="0.35071554032652824"/>
    <n v="0.37792622880013815"/>
    <n v="0.10365976561375218"/>
    <n v="0.16769846525958132"/>
    <n v="4610.5064931325405"/>
    <n v="4968.2182038066157"/>
    <n v="1362.711278758386"/>
    <n v="2204.5640243024559"/>
    <n v="13145.999999999998"/>
    <n v="83"/>
    <n v="3"/>
    <n v="3"/>
    <n v="6"/>
    <n v="11.164348069346293"/>
    <n v="2095.9670547309161"/>
    <n v="170.33890984479825"/>
    <n v="166.26577302467683"/>
    <n v="2443.7360856697378"/>
    <n v="668.13574352861929"/>
  </r>
  <r>
    <n v="5"/>
    <n v="1100"/>
    <x v="0"/>
    <x v="0"/>
    <x v="0"/>
    <n v="1950"/>
    <n v="0.61"/>
    <n v="1"/>
    <n v="64"/>
    <n v="18780"/>
    <n v="0.35071554032652824"/>
    <n v="0.37792622880013815"/>
    <n v="0.10365976561375218"/>
    <n v="0.16769846525958132"/>
    <n v="4017.7270868726418"/>
    <n v="4329.4472918886222"/>
    <n v="1187.505542918022"/>
    <n v="1921.1200783207116"/>
    <n v="11455.799999999997"/>
    <n v="67"/>
    <n v="7"/>
    <n v="2"/>
    <n v="4"/>
    <n v="31.069766264348047"/>
    <n v="577.91145186525978"/>
    <n v="296.8763857295055"/>
    <n v="342.93194098073661"/>
    <n v="1248.7895448398499"/>
    <n v="415.11711881282986"/>
  </r>
  <r>
    <n v="7"/>
    <n v="1100"/>
    <x v="0"/>
    <x v="0"/>
    <x v="0"/>
    <n v="1952"/>
    <n v="1.4"/>
    <n v="1"/>
    <n v="62"/>
    <n v="18780"/>
    <n v="0.35071554032652824"/>
    <n v="0.37792622880013815"/>
    <n v="0.10365976561375218"/>
    <n v="0.16769846525958132"/>
    <n v="9221.0129862650811"/>
    <n v="9936.4364076132315"/>
    <n v="2725.422557516772"/>
    <n v="4409.1280486049118"/>
    <n v="26291.999999999996"/>
    <n v="65"/>
    <n v="5"/>
    <n v="0"/>
    <n v="2"/>
    <n v="82.446132823253095"/>
    <n v="2357.9629365722803"/>
    <n v="2725.422557516772"/>
    <n v="1862.8566005355754"/>
    <n v="7028.6882274478812"/>
    <n v="2609.9730523865351"/>
  </r>
  <r>
    <n v="17"/>
    <n v="1096"/>
    <x v="1"/>
    <x v="0"/>
    <x v="1"/>
    <n v="1952"/>
    <n v="6.13"/>
    <n v="4"/>
    <n v="62"/>
    <n v="16066.356350357437"/>
    <n v="0.45883404508888664"/>
    <n v="0.25449399145893337"/>
    <n v="2.1104379779521301E-2"/>
    <n v="0.26556758367265865"/>
    <n v="45189.080510073771"/>
    <n v="25064.289785078799"/>
    <n v="2078.5020797382417"/>
    <n v="26154.892052800275"/>
    <n v="98486.764427691087"/>
    <n v="65"/>
    <n v="5"/>
    <n v="0"/>
    <n v="2"/>
    <n v="404.04074253486971"/>
    <n v="5947.8734548575667"/>
    <n v="2078.5020797382417"/>
    <n v="11050.441892308118"/>
    <n v="19480.858169438798"/>
    <n v="6422.1569178687942"/>
  </r>
  <r>
    <n v="19"/>
    <n v="1098"/>
    <x v="1"/>
    <x v="0"/>
    <x v="2"/>
    <n v="1960"/>
    <n v="30.27"/>
    <n v="40"/>
    <n v="54"/>
    <n v="16066.356350357437"/>
    <n v="0.45883404508888664"/>
    <n v="0.25449399145893337"/>
    <n v="2.1104379779521301E-2"/>
    <n v="0.26556758367265865"/>
    <n v="223144.1218662207"/>
    <n v="123767.70828618844"/>
    <n v="10263.663613976601"/>
    <n v="129153.11295893381"/>
    <n v="486328.60672531958"/>
    <n v="57"/>
    <n v="7"/>
    <n v="2"/>
    <n v="1"/>
    <n v="3565.443170058109"/>
    <n v="16520.994752312872"/>
    <n v="2565.9159034941504"/>
    <n v="83949.523423306979"/>
    <n v="106601.8772491721"/>
    <n v="35045.120859886803"/>
  </r>
  <r>
    <n v="23"/>
    <n v="1100"/>
    <x v="0"/>
    <x v="0"/>
    <x v="0"/>
    <n v="1963"/>
    <n v="0.95"/>
    <n v="1"/>
    <n v="51"/>
    <n v="18780"/>
    <n v="0.35071554032652824"/>
    <n v="0.37792622880013815"/>
    <n v="0.10365976561375218"/>
    <n v="0.16769846525958132"/>
    <n v="6257.1159549655904"/>
    <n v="6742.5818480232647"/>
    <n v="1849.3938783149526"/>
    <n v="2991.9083186961902"/>
    <n v="17841"/>
    <n v="54"/>
    <n v="4"/>
    <n v="4"/>
    <n v="5"/>
    <n v="124.29493317131941"/>
    <n v="2133.3950378511113"/>
    <n v="115.58711739468454"/>
    <n v="347.14831730427028"/>
    <n v="2720.4254057213852"/>
    <n v="721.34487453860709"/>
  </r>
  <r>
    <n v="32"/>
    <n v="1100"/>
    <x v="0"/>
    <x v="0"/>
    <x v="0"/>
    <n v="1968"/>
    <n v="0.73"/>
    <n v="1"/>
    <n v="46"/>
    <n v="18780"/>
    <n v="0.35071554032652824"/>
    <n v="0.37792622880013815"/>
    <n v="0.10365976561375218"/>
    <n v="0.16769846525958132"/>
    <n v="4808.0996285525061"/>
    <n v="5181.1418411126142"/>
    <n v="1421.113190705174"/>
    <n v="2299.0453396297039"/>
    <n v="13709.4"/>
    <n v="49"/>
    <n v="9"/>
    <n v="4"/>
    <n v="0"/>
    <n v="137.28969406284574"/>
    <n v="389.02440970847925"/>
    <n v="88.819574419073376"/>
    <n v="2299.0453396297039"/>
    <n v="2914.1790178201022"/>
    <n v="955.94203709145199"/>
  </r>
  <r>
    <n v="35"/>
    <n v="1100"/>
    <x v="0"/>
    <x v="0"/>
    <x v="0"/>
    <n v="1969"/>
    <n v="0.54"/>
    <n v="1"/>
    <n v="45"/>
    <n v="18780"/>
    <n v="0.35071554032652824"/>
    <n v="0.37792622880013815"/>
    <n v="0.10365976561375218"/>
    <n v="0.16769846525958132"/>
    <n v="3556.6764375593884"/>
    <n v="3832.6254715079613"/>
    <n v="1051.2344150421836"/>
    <n v="1700.6636758904663"/>
    <n v="10141.199999999999"/>
    <n v="48"/>
    <n v="8"/>
    <n v="3"/>
    <n v="6"/>
    <n v="109.20081719537004"/>
    <n v="383.69530820562341"/>
    <n v="131.40430188027295"/>
    <n v="128.26216776189358"/>
    <n v="752.56259504315994"/>
    <n v="214.16179391188098"/>
  </r>
  <r>
    <n v="49"/>
    <n v="1100"/>
    <x v="0"/>
    <x v="0"/>
    <x v="0"/>
    <n v="1971"/>
    <n v="1.1000000000000001"/>
    <n v="1"/>
    <n v="43"/>
    <n v="18780"/>
    <n v="0.35071554032652824"/>
    <n v="0.37792622880013815"/>
    <n v="0.10365976561375218"/>
    <n v="0.16769846525958132"/>
    <n v="7245.0816320654203"/>
    <n v="7807.2000345532542"/>
    <n v="2141.4034380488924"/>
    <n v="3464.3148953324308"/>
    <n v="20657.999999999996"/>
    <n v="46"/>
    <n v="6"/>
    <n v="1"/>
    <n v="4"/>
    <n v="257.19286518866892"/>
    <n v="1389.5138733372369"/>
    <n v="1070.7017190244462"/>
    <n v="618.4018607849348"/>
    <n v="3335.8103183352869"/>
    <n v="1117.1734796844662"/>
  </r>
  <r>
    <n v="51"/>
    <n v="1101"/>
    <x v="0"/>
    <x v="0"/>
    <x v="1"/>
    <n v="1975"/>
    <n v="2"/>
    <n v="1"/>
    <n v="39"/>
    <n v="18780"/>
    <n v="0.35071554032652824"/>
    <n v="0.37792622880013815"/>
    <n v="0.10365976561375218"/>
    <n v="0.16769846525958132"/>
    <n v="13172.875694664401"/>
    <n v="14194.90915373319"/>
    <n v="3893.4607964525317"/>
    <n v="6298.7543551498748"/>
    <n v="37560"/>
    <n v="42"/>
    <n v="2"/>
    <n v="2"/>
    <n v="0"/>
    <n v="625.12149556569659"/>
    <n v="7984.6363989749188"/>
    <n v="973.36519911313292"/>
    <n v="6298.7543551498748"/>
    <n v="15881.877448803623"/>
    <n v="4731.1642282923513"/>
  </r>
  <r>
    <n v="52"/>
    <n v="1100"/>
    <x v="0"/>
    <x v="0"/>
    <x v="0"/>
    <n v="1975"/>
    <n v="1.25"/>
    <n v="1"/>
    <n v="39"/>
    <n v="18780"/>
    <n v="0.35071554032652824"/>
    <n v="0.37792622880013815"/>
    <n v="0.10365976561375218"/>
    <n v="0.16769846525958132"/>
    <n v="8233.0473091652511"/>
    <n v="8871.8182210832438"/>
    <n v="2433.4129977828325"/>
    <n v="3936.7214719686713"/>
    <n v="23474.999999999996"/>
    <n v="42"/>
    <n v="2"/>
    <n v="2"/>
    <n v="0"/>
    <n v="390.70093472856036"/>
    <n v="4990.3977493593247"/>
    <n v="608.35324944570812"/>
    <n v="3936.7214719686713"/>
    <n v="9926.1734055022644"/>
    <n v="2956.9776426827193"/>
  </r>
  <r>
    <n v="68"/>
    <n v="1100"/>
    <x v="0"/>
    <x v="0"/>
    <x v="0"/>
    <n v="1977"/>
    <n v="1.07"/>
    <n v="1"/>
    <n v="37"/>
    <n v="18780"/>
    <n v="0.35071554032652824"/>
    <n v="0.37792622880013815"/>
    <n v="0.10365976561375218"/>
    <n v="0.16769846525958132"/>
    <n v="7047.4884966454556"/>
    <n v="7594.2763972472567"/>
    <n v="2083.0015261021049"/>
    <n v="3369.8335800051832"/>
    <n v="20094.599999999999"/>
    <n v="40"/>
    <n v="0"/>
    <n v="0"/>
    <n v="5"/>
    <n v="386.68054125060439"/>
    <n v="7594.2763972472567"/>
    <n v="2083.0015261021049"/>
    <n v="390.99863106902023"/>
    <n v="10454.957095668986"/>
    <n v="3103.9870211245661"/>
  </r>
  <r>
    <n v="73"/>
    <n v="1100"/>
    <x v="0"/>
    <x v="0"/>
    <x v="0"/>
    <n v="1976"/>
    <n v="1.65"/>
    <n v="1"/>
    <n v="38"/>
    <n v="18780"/>
    <n v="0.35071554032652824"/>
    <n v="0.37792622880013815"/>
    <n v="0.10365976561375218"/>
    <n v="0.16769846525958132"/>
    <n v="10867.622448098131"/>
    <n v="11710.800051829881"/>
    <n v="3212.1051570733384"/>
    <n v="5196.4723429986461"/>
    <n v="30987"/>
    <n v="41"/>
    <n v="1"/>
    <n v="1"/>
    <n v="6"/>
    <n v="554.54326219537597"/>
    <n v="8783.1000388724115"/>
    <n v="1606.0525785366692"/>
    <n v="391.91217927245253"/>
    <n v="11335.608058876909"/>
    <n v="3174.7885900854722"/>
  </r>
  <r>
    <n v="74"/>
    <n v="1092"/>
    <x v="2"/>
    <x v="0"/>
    <x v="3"/>
    <n v="1978"/>
    <n v="14.81"/>
    <n v="20"/>
    <n v="36"/>
    <n v="19159.427856698418"/>
    <n v="0.36168191139639044"/>
    <n v="0.37889103252844947"/>
    <n v="2.2751157296270735E-2"/>
    <n v="0.23667589877888939"/>
    <n v="102627.64981426932"/>
    <n v="107510.75732255906"/>
    <n v="6455.6665133083388"/>
    <n v="67157.052907566889"/>
    <n v="283751.1265577036"/>
    <n v="39"/>
    <n v="9"/>
    <n v="4"/>
    <n v="4"/>
    <n v="6054.7940743680292"/>
    <n v="8072.4114852139664"/>
    <n v="403.47915708177118"/>
    <n v="11987.953675581364"/>
    <n v="26518.638392245128"/>
    <n v="6839.4618215036171"/>
  </r>
  <r>
    <n v="77"/>
    <n v="1101"/>
    <x v="0"/>
    <x v="0"/>
    <x v="1"/>
    <n v="1978"/>
    <n v="9.66"/>
    <n v="9"/>
    <n v="36"/>
    <n v="18780"/>
    <n v="0.35071554032652824"/>
    <n v="0.37792622880013815"/>
    <n v="0.10365976561375218"/>
    <n v="0.16769846525958132"/>
    <n v="63624.98960522905"/>
    <n v="68561.411212531297"/>
    <n v="18805.415646865727"/>
    <n v="30422.983535373893"/>
    <n v="181414.8"/>
    <n v="39"/>
    <n v="9"/>
    <n v="4"/>
    <n v="4"/>
    <n v="3753.7272922126799"/>
    <n v="5147.9120517587799"/>
    <n v="1175.338477929108"/>
    <n v="5430.6927047113368"/>
    <n v="15507.670526611904"/>
    <n v="4038.1506090081039"/>
  </r>
  <r>
    <n v="78"/>
    <n v="1068"/>
    <x v="1"/>
    <x v="0"/>
    <x v="2"/>
    <n v="1977"/>
    <n v="41.27"/>
    <n v="51"/>
    <n v="37"/>
    <n v="16066.356350357437"/>
    <n v="0.45883404508888664"/>
    <n v="0.25449399145893337"/>
    <n v="2.1104379779521301E-2"/>
    <n v="0.26556758367265865"/>
    <n v="304233.82588103501"/>
    <n v="168744.41100003297"/>
    <n v="13993.438960978343"/>
    <n v="176086.85073720512"/>
    <n v="663058.52657925151"/>
    <n v="40"/>
    <n v="0"/>
    <n v="0"/>
    <n v="5"/>
    <n v="16692.655903506195"/>
    <n v="168744.41100003297"/>
    <n v="13993.438960978343"/>
    <n v="20431.19220961535"/>
    <n v="219861.69807413287"/>
    <n v="57502.225417108217"/>
  </r>
  <r>
    <n v="83"/>
    <n v="1100"/>
    <x v="0"/>
    <x v="0"/>
    <x v="0"/>
    <n v="1979"/>
    <n v="1.1200000000000001"/>
    <n v="1"/>
    <n v="35"/>
    <n v="18780"/>
    <n v="0.35071554032652824"/>
    <n v="0.37792622880013815"/>
    <n v="0.10365976561375218"/>
    <n v="0.16769846525958132"/>
    <n v="7376.8103890120656"/>
    <n v="7949.1491260905868"/>
    <n v="2180.3380460134181"/>
    <n v="3527.3024388839299"/>
    <n v="21033.599999999999"/>
    <n v="38"/>
    <n v="8"/>
    <n v="3"/>
    <n v="3"/>
    <n v="467.97285862087341"/>
    <n v="795.81249109314479"/>
    <n v="272.54225575167726"/>
    <n v="968.68543227849943"/>
    <n v="2505.0130377441947"/>
    <n v="707.02225205006073"/>
  </r>
  <r>
    <n v="89"/>
    <n v="1098"/>
    <x v="1"/>
    <x v="0"/>
    <x v="2"/>
    <n v="1978"/>
    <n v="70.77"/>
    <n v="76"/>
    <n v="36"/>
    <n v="16066.356350357437"/>
    <n v="0.45883404508888664"/>
    <n v="0.25449399145893337"/>
    <n v="2.1104379779521301E-2"/>
    <n v="0.26556758367265865"/>
    <n v="521701.66846621869"/>
    <n v="289363.75009625225"/>
    <n v="23996.018300664819"/>
    <n v="301954.60205165989"/>
    <n v="1137016.0389147957"/>
    <n v="39"/>
    <n v="9"/>
    <n v="4"/>
    <n v="4"/>
    <n v="30779.192318384135"/>
    <n v="21726.786396577962"/>
    <n v="1499.7511437915512"/>
    <n v="53900.783682484122"/>
    <n v="107906.51354123777"/>
    <n v="27201.389922196598"/>
  </r>
  <r>
    <n v="91"/>
    <n v="1002"/>
    <x v="1"/>
    <x v="1"/>
    <x v="3"/>
    <n v="1976"/>
    <n v="27.21"/>
    <n v="39"/>
    <n v="38"/>
    <n v="16066.356350357437"/>
    <n v="0.45883404508888664"/>
    <n v="0.25449399145893337"/>
    <n v="2.1104379779521301E-2"/>
    <n v="0.26556758367265865"/>
    <n v="200586.44056755421"/>
    <n v="111256.00734942807"/>
    <n v="9226.1079265379358"/>
    <n v="116097.00044970562"/>
    <n v="437165.55629322585"/>
    <n v="41"/>
    <n v="1"/>
    <n v="1"/>
    <n v="6"/>
    <n v="10235.344449600077"/>
    <n v="83442.005512071046"/>
    <n v="4613.0539632689679"/>
    <n v="8755.9069788069264"/>
    <n v="107046.31090374701"/>
    <n v="26948.069913706677"/>
  </r>
  <r>
    <n v="94"/>
    <n v="1098"/>
    <x v="1"/>
    <x v="0"/>
    <x v="2"/>
    <n v="1978"/>
    <n v="51.04"/>
    <n v="63"/>
    <n v="36"/>
    <n v="16066.356350357437"/>
    <n v="0.45883404508888664"/>
    <n v="0.25449399145893337"/>
    <n v="2.1104379779521301E-2"/>
    <n v="0.26556758367265865"/>
    <n v="376256.22662873816"/>
    <n v="208691.90059223847"/>
    <n v="17306.157610088067"/>
    <n v="217772.54329117876"/>
    <n v="820026.82812224352"/>
    <n v="39"/>
    <n v="9"/>
    <n v="4"/>
    <n v="4"/>
    <n v="22198.247505020856"/>
    <n v="15669.565884998436"/>
    <n v="1081.6348506305042"/>
    <n v="38873.760055870989"/>
    <n v="77823.208296520781"/>
    <n v="19617.902241471165"/>
  </r>
  <r>
    <n v="95"/>
    <n v="1098"/>
    <x v="1"/>
    <x v="0"/>
    <x v="2"/>
    <n v="1978"/>
    <n v="34.31"/>
    <n v="40"/>
    <n v="36"/>
    <n v="16066.356350357437"/>
    <n v="0.45883404508888664"/>
    <n v="0.25449399145893337"/>
    <n v="2.1104379779521301E-2"/>
    <n v="0.26556758367265865"/>
    <n v="252926.15861347978"/>
    <n v="140286.4245556368"/>
    <n v="11633.508377784514"/>
    <n v="146390.59483386253"/>
    <n v="551236.68638076365"/>
    <n v="39"/>
    <n v="9"/>
    <n v="4"/>
    <n v="4"/>
    <n v="14922.058618676836"/>
    <n v="10533.362177004239"/>
    <n v="727.09427361153212"/>
    <n v="26131.636119062179"/>
    <n v="52314.151188354786"/>
    <n v="13187.504426035968"/>
  </r>
  <r>
    <n v="100"/>
    <n v="1034"/>
    <x v="0"/>
    <x v="2"/>
    <x v="1"/>
    <n v="1980"/>
    <n v="5.79"/>
    <n v="4"/>
    <n v="34"/>
    <n v="18780"/>
    <n v="0.35071554032652824"/>
    <n v="0.37792622880013815"/>
    <n v="0.10365976561375218"/>
    <n v="0.16769846525958132"/>
    <n v="38135.475136053436"/>
    <n v="41094.262000057584"/>
    <n v="11271.569005730078"/>
    <n v="18234.893858158885"/>
    <n v="108736.19999999998"/>
    <n v="37"/>
    <n v="7"/>
    <n v="2"/>
    <n v="2"/>
    <n v="2601.3468235549703"/>
    <n v="5485.4218136063191"/>
    <n v="2817.8922514325195"/>
    <n v="7704.2426550721293"/>
    <n v="18608.903543665936"/>
    <n v="5658.8807860419329"/>
  </r>
  <r>
    <n v="101"/>
    <n v="1096"/>
    <x v="1"/>
    <x v="0"/>
    <x v="1"/>
    <n v="1980"/>
    <n v="5.14"/>
    <n v="3"/>
    <n v="34"/>
    <n v="16066.356350357437"/>
    <n v="0.45883404508888664"/>
    <n v="0.25449399145893337"/>
    <n v="2.1104379779521301E-2"/>
    <n v="0.26556758367265865"/>
    <n v="37891.007148740486"/>
    <n v="21016.386540832795"/>
    <n v="1742.8222985080852"/>
    <n v="21930.855652755858"/>
    <n v="82581.071640837225"/>
    <n v="37"/>
    <n v="7"/>
    <n v="2"/>
    <n v="2"/>
    <n v="2584.6708540019858"/>
    <n v="2805.3489602539871"/>
    <n v="435.70557462702129"/>
    <n v="9265.7865132893512"/>
    <n v="15091.511902172346"/>
    <n v="4343.1422668084197"/>
  </r>
  <r>
    <n v="107"/>
    <n v="1130"/>
    <x v="0"/>
    <x v="3"/>
    <x v="0"/>
    <n v="1975"/>
    <n v="0.59"/>
    <n v="1"/>
    <n v="39"/>
    <n v="18780"/>
    <n v="0.35071554032652824"/>
    <n v="0.37792622880013815"/>
    <n v="0.10365976561375218"/>
    <n v="0.16769846525958132"/>
    <n v="3885.998329925998"/>
    <n v="4187.4982003512905"/>
    <n v="1148.5709349534968"/>
    <n v="1858.1325347692127"/>
    <n v="11080.199999999999"/>
    <n v="42"/>
    <n v="2"/>
    <n v="2"/>
    <n v="0"/>
    <n v="184.41084119188048"/>
    <n v="2355.467737697601"/>
    <n v="287.1427337383742"/>
    <n v="1858.1325347692127"/>
    <n v="4685.1538473970686"/>
    <n v="1395.6934473462434"/>
  </r>
  <r>
    <n v="110"/>
    <n v="1031"/>
    <x v="1"/>
    <x v="2"/>
    <x v="3"/>
    <n v="1980"/>
    <n v="3.99"/>
    <n v="4"/>
    <n v="34"/>
    <n v="16066.356350357437"/>
    <n v="0.45883404508888664"/>
    <n v="0.25449399145893337"/>
    <n v="2.1104379779521301E-2"/>
    <n v="0.26556758367265865"/>
    <n v="29413.44718355536"/>
    <n v="16314.276711658142"/>
    <n v="1352.8912395033581"/>
    <n v="17024.146703209313"/>
    <n v="64104.761837926169"/>
    <n v="37"/>
    <n v="7"/>
    <n v="2"/>
    <n v="2"/>
    <n v="2006.3884644879229"/>
    <n v="2177.6930644773165"/>
    <n v="338.22280987583952"/>
    <n v="7192.7019821059357"/>
    <n v="11715.006320947014"/>
    <n v="3371.4275573084806"/>
  </r>
  <r>
    <n v="122"/>
    <n v="1068"/>
    <x v="1"/>
    <x v="0"/>
    <x v="2"/>
    <n v="1962"/>
    <n v="70.849999999999994"/>
    <n v="79"/>
    <n v="52"/>
    <n v="16066.356350357437"/>
    <n v="0.45883404508888664"/>
    <n v="0.25449399145893337"/>
    <n v="2.1104379779521301E-2"/>
    <n v="0.26556758367265865"/>
    <n v="522291.41176814458"/>
    <n v="289690.85338871658"/>
    <n v="24023.143939552105"/>
    <n v="302295.93832641095"/>
    <n v="1138301.3474228242"/>
    <n v="55"/>
    <n v="5"/>
    <n v="0"/>
    <n v="6"/>
    <n v="9648.8388944184626"/>
    <n v="68744.997435017707"/>
    <n v="24023.143939552105"/>
    <n v="22798.82430902134"/>
    <n v="125215.8045780096"/>
    <n v="37852.828559297239"/>
  </r>
  <r>
    <n v="126"/>
    <n v="1098"/>
    <x v="1"/>
    <x v="0"/>
    <x v="2"/>
    <n v="1964"/>
    <n v="71.59"/>
    <n v="89"/>
    <n v="50"/>
    <n v="16066.356350357437"/>
    <n v="0.45883404508888664"/>
    <n v="0.25449399145893337"/>
    <n v="2.1104379779521301E-2"/>
    <n v="0.26556758367265865"/>
    <n v="527746.53731095942"/>
    <n v="292716.55884401163"/>
    <n v="24274.056099259498"/>
    <n v="305453.29886785836"/>
    <n v="1150190.4511220888"/>
    <n v="53"/>
    <n v="3"/>
    <n v="3"/>
    <n v="4"/>
    <n v="11272.536905297635"/>
    <n v="123489.7982623174"/>
    <n v="3034.2570124074373"/>
    <n v="54525.322931030649"/>
    <n v="192321.91511105312"/>
    <n v="52262.518681014626"/>
  </r>
  <r>
    <n v="128"/>
    <n v="1100"/>
    <x v="0"/>
    <x v="0"/>
    <x v="0"/>
    <n v="1981"/>
    <n v="0.88"/>
    <n v="1"/>
    <n v="33"/>
    <n v="18780"/>
    <n v="0.35071554032652824"/>
    <n v="0.37792622880013815"/>
    <n v="0.10365976561375218"/>
    <n v="0.16769846525958132"/>
    <n v="5796.065305652337"/>
    <n v="6245.7600276426037"/>
    <n v="1713.122750439114"/>
    <n v="2771.4519162659449"/>
    <n v="16526.399999999998"/>
    <n v="36"/>
    <n v="6"/>
    <n v="1"/>
    <n v="1"/>
    <n v="425.12771458546888"/>
    <n v="1111.6110986697895"/>
    <n v="856.56137521955702"/>
    <n v="1801.4437455728641"/>
    <n v="4194.7439340476794"/>
    <n v="1366.4477132487111"/>
  </r>
  <r>
    <n v="130"/>
    <n v="1100"/>
    <x v="0"/>
    <x v="0"/>
    <x v="0"/>
    <n v="1974"/>
    <n v="0.75"/>
    <n v="1"/>
    <n v="40"/>
    <n v="18780"/>
    <n v="0.35071554032652824"/>
    <n v="0.37792622880013815"/>
    <n v="0.10365976561375218"/>
    <n v="0.16769846525958132"/>
    <n v="4939.8283854991505"/>
    <n v="5323.0909326499459"/>
    <n v="1460.0477986696994"/>
    <n v="2362.032883181203"/>
    <n v="14084.999999999996"/>
    <n v="43"/>
    <n v="3"/>
    <n v="3"/>
    <n v="1"/>
    <n v="218.01112157853669"/>
    <n v="2245.678987211696"/>
    <n v="182.50597483371243"/>
    <n v="1535.321374067782"/>
    <n v="4181.517457691727"/>
    <n v="1205.2959936540014"/>
  </r>
  <r>
    <n v="136"/>
    <n v="1103"/>
    <x v="3"/>
    <x v="0"/>
    <x v="4"/>
    <n v="1970"/>
    <n v="117.71"/>
    <n v="138"/>
    <n v="44"/>
    <n v="14295"/>
    <n v="0.45883404508888664"/>
    <n v="0.25449399145893337"/>
    <n v="2.1104379779521301E-2"/>
    <n v="0.26556758367265865"/>
    <n v="772063.73612076661"/>
    <n v="428227.99216655077"/>
    <n v="35511.58959429933"/>
    <n v="446861.13211838313"/>
    <n v="1682664.45"/>
    <n v="47"/>
    <n v="7"/>
    <n v="2"/>
    <n v="5"/>
    <n v="25488.937719593534"/>
    <n v="57161.536796157627"/>
    <n v="8877.8973985748326"/>
    <n v="51848.878227384645"/>
    <n v="143377.25014171063"/>
    <n v="38660.66591828299"/>
  </r>
  <r>
    <n v="137"/>
    <n v="1056"/>
    <x v="1"/>
    <x v="4"/>
    <x v="4"/>
    <n v="1964"/>
    <n v="76.72"/>
    <n v="115"/>
    <n v="50"/>
    <n v="16066.356350357437"/>
    <n v="0.45883404508888664"/>
    <n v="0.25449399145893337"/>
    <n v="2.1104379779521301E-2"/>
    <n v="0.26556758367265865"/>
    <n v="565563.82654695923"/>
    <n v="313692.0574732864"/>
    <n v="26013.487692906674"/>
    <n v="327341.48748627031"/>
    <n v="1232610.8591994226"/>
    <n v="53"/>
    <n v="3"/>
    <n v="3"/>
    <n v="4"/>
    <n v="12080.304950054962"/>
    <n v="132338.83674654271"/>
    <n v="3251.6859616133343"/>
    <n v="58432.501400596055"/>
    <n v="206103.32905880708"/>
    <n v="56007.549004154804"/>
  </r>
  <r>
    <n v="139"/>
    <n v="1099"/>
    <x v="1"/>
    <x v="0"/>
    <x v="4"/>
    <n v="1965"/>
    <n v="101.45"/>
    <n v="95"/>
    <n v="49"/>
    <n v="16066.356350357437"/>
    <n v="0.45883404508888664"/>
    <n v="0.25449399145893337"/>
    <n v="2.1104379779521301E-2"/>
    <n v="0.26556758367265865"/>
    <n v="747868.22475480975"/>
    <n v="414807.86275632039"/>
    <n v="34398.700813938762"/>
    <n v="432857.06341869297"/>
    <n v="1629931.8517437619"/>
    <n v="52"/>
    <n v="2"/>
    <n v="2"/>
    <n v="3"/>
    <n v="17176.647622174132"/>
    <n v="233329.42280043021"/>
    <n v="8599.6752034846904"/>
    <n v="118873.37104135858"/>
    <n v="377979.11666744761"/>
    <n v="105440.2384998776"/>
  </r>
  <r>
    <n v="166"/>
    <n v="1098"/>
    <x v="1"/>
    <x v="0"/>
    <x v="2"/>
    <n v="1963"/>
    <n v="71.78"/>
    <n v="93"/>
    <n v="51"/>
    <n v="16066.356350357437"/>
    <n v="0.45883404508888664"/>
    <n v="0.25449399145893337"/>
    <n v="2.1104379779521301E-2"/>
    <n v="0.26556758367265865"/>
    <n v="529147.17765303352"/>
    <n v="293493.42916361435"/>
    <n v="24338.479491616799"/>
    <n v="306263.9725203921"/>
    <n v="1153243.0588286568"/>
    <n v="54"/>
    <n v="4"/>
    <n v="4"/>
    <n v="5"/>
    <n v="10511.282443468443"/>
    <n v="92863.155321299855"/>
    <n v="1521.15496822605"/>
    <n v="35535.521609066869"/>
    <n v="140431.11434206122"/>
    <n v="37149.588648654186"/>
  </r>
  <r>
    <n v="178"/>
    <n v="1098"/>
    <x v="1"/>
    <x v="0"/>
    <x v="2"/>
    <n v="1962"/>
    <n v="54.97"/>
    <n v="78"/>
    <n v="52"/>
    <n v="16066.356350357437"/>
    <n v="0.45883404508888664"/>
    <n v="0.25449399145893337"/>
    <n v="2.1104379779521301E-2"/>
    <n v="0.26556758367265865"/>
    <n v="405227.3663358491"/>
    <n v="224760.84983454837"/>
    <n v="18638.70462042596"/>
    <n v="234540.68778832481"/>
    <n v="883167.60857914819"/>
    <n v="55"/>
    <n v="5"/>
    <n v="0"/>
    <n v="6"/>
    <n v="7486.1915882312333"/>
    <n v="53336.80323222193"/>
    <n v="18638.70462042596"/>
    <n v="17688.798479419947"/>
    <n v="97150.497920299065"/>
    <n v="29368.665997241631"/>
  </r>
  <r>
    <n v="191"/>
    <n v="1100"/>
    <x v="0"/>
    <x v="0"/>
    <x v="0"/>
    <n v="1970"/>
    <n v="0.87"/>
    <n v="1"/>
    <n v="44"/>
    <n v="18780"/>
    <n v="0.35071554032652824"/>
    <n v="0.37792622880013815"/>
    <n v="0.10365976561375218"/>
    <n v="0.16769846525958132"/>
    <n v="5730.2009271790148"/>
    <n v="6174.785481873937"/>
    <n v="1693.6554464568512"/>
    <n v="2739.9581444901955"/>
    <n v="16338.599999999999"/>
    <n v="47"/>
    <n v="7"/>
    <n v="2"/>
    <n v="5"/>
    <n v="189.17704293104728"/>
    <n v="824.23436577504276"/>
    <n v="423.41386161421281"/>
    <n v="317.91477479443699"/>
    <n v="1754.74004511474"/>
    <n v="542.27808643409332"/>
  </r>
  <r>
    <n v="194"/>
    <n v="1100"/>
    <x v="0"/>
    <x v="0"/>
    <x v="0"/>
    <n v="1979"/>
    <n v="0.8"/>
    <n v="1"/>
    <n v="35"/>
    <n v="18780"/>
    <n v="0.35071554032652824"/>
    <n v="0.37792622880013815"/>
    <n v="0.10365976561375218"/>
    <n v="0.16769846525958132"/>
    <n v="5269.1502778657605"/>
    <n v="5677.963661493276"/>
    <n v="1557.3843185810126"/>
    <n v="2519.5017420599497"/>
    <n v="15024"/>
    <n v="38"/>
    <n v="8"/>
    <n v="3"/>
    <n v="3"/>
    <n v="334.26632758633809"/>
    <n v="568.43749363796053"/>
    <n v="194.67303982262658"/>
    <n v="691.9181659132139"/>
    <n v="1789.295026960139"/>
    <n v="505.01589432147193"/>
  </r>
  <r>
    <n v="196"/>
    <n v="1100"/>
    <x v="0"/>
    <x v="0"/>
    <x v="0"/>
    <n v="1960"/>
    <n v="0.45"/>
    <n v="1"/>
    <n v="54"/>
    <n v="18780"/>
    <n v="0.35071554032652824"/>
    <n v="0.37792622880013815"/>
    <n v="0.10365976561375218"/>
    <n v="0.16769846525958132"/>
    <n v="2963.8970312994902"/>
    <n v="3193.8545595899677"/>
    <n v="876.02867920181961"/>
    <n v="1417.2197299087218"/>
    <n v="8451"/>
    <n v="57"/>
    <n v="7"/>
    <n v="2"/>
    <n v="1"/>
    <n v="47.357762949891914"/>
    <n v="426.32812022847042"/>
    <n v="219.0071698004549"/>
    <n v="921.19282444066914"/>
    <n v="1613.8858774194864"/>
    <n v="541.81814691807165"/>
  </r>
  <r>
    <n v="198"/>
    <n v="1100"/>
    <x v="0"/>
    <x v="0"/>
    <x v="0"/>
    <n v="1963"/>
    <n v="1.56"/>
    <n v="1"/>
    <n v="51"/>
    <n v="18780"/>
    <n v="0.35071554032652824"/>
    <n v="0.37792622880013815"/>
    <n v="0.10365976561375218"/>
    <n v="0.16769846525958132"/>
    <n v="10274.843041838232"/>
    <n v="11072.029139911887"/>
    <n v="3036.8994212329744"/>
    <n v="4913.0283970169021"/>
    <n v="29296.799999999996"/>
    <n v="54"/>
    <n v="4"/>
    <n v="4"/>
    <n v="5"/>
    <n v="204.10536394448241"/>
    <n v="3503.2592200502454"/>
    <n v="189.8062138270609"/>
    <n v="570.05407894174914"/>
    <n v="4467.2248767635374"/>
    <n v="1184.5242150318177"/>
  </r>
  <r>
    <n v="201"/>
    <n v="1100"/>
    <x v="0"/>
    <x v="0"/>
    <x v="0"/>
    <n v="1967"/>
    <n v="0.75"/>
    <n v="1"/>
    <n v="47"/>
    <n v="18780"/>
    <n v="0.35071554032652824"/>
    <n v="0.37792622880013815"/>
    <n v="0.10365976561375218"/>
    <n v="0.16769846525958132"/>
    <n v="4939.8283854991505"/>
    <n v="5323.0909326499459"/>
    <n v="1460.0477986696994"/>
    <n v="2362.032883181203"/>
    <n v="14084.999999999996"/>
    <n v="50"/>
    <n v="0"/>
    <n v="0"/>
    <n v="1"/>
    <n v="131.17748165593824"/>
    <n v="5323.0909326499459"/>
    <n v="1460.0477986696994"/>
    <n v="1535.321374067782"/>
    <n v="8449.6375870433658"/>
    <n v="2607.3415371369756"/>
  </r>
  <r>
    <n v="206"/>
    <n v="1100"/>
    <x v="0"/>
    <x v="0"/>
    <x v="0"/>
    <n v="1969"/>
    <n v="1.1200000000000001"/>
    <n v="1"/>
    <n v="45"/>
    <n v="18780"/>
    <n v="0.35071554032652824"/>
    <n v="0.37792622880013815"/>
    <n v="0.10365976561375218"/>
    <n v="0.16769846525958132"/>
    <n v="7376.8103890120656"/>
    <n v="7949.1491260905868"/>
    <n v="2180.3380460134181"/>
    <n v="3527.3024388839299"/>
    <n v="21033.599999999999"/>
    <n v="48"/>
    <n v="8"/>
    <n v="3"/>
    <n v="6"/>
    <n v="226.49058381261935"/>
    <n v="795.81249109314479"/>
    <n v="272.54225575167726"/>
    <n v="266.02523683948294"/>
    <n v="1560.8705674969242"/>
    <n v="444.18742440982714"/>
  </r>
  <r>
    <n v="213"/>
    <n v="1100"/>
    <x v="0"/>
    <x v="0"/>
    <x v="0"/>
    <n v="1968"/>
    <n v="0.66"/>
    <n v="1"/>
    <n v="46"/>
    <n v="18780"/>
    <n v="0.35071554032652824"/>
    <n v="0.37792622880013815"/>
    <n v="0.10365976561375218"/>
    <n v="0.16769846525958132"/>
    <n v="4347.0489792392527"/>
    <n v="4684.3200207319524"/>
    <n v="1284.8420628293356"/>
    <n v="2078.5889371994585"/>
    <n v="12394.799999999997"/>
    <n v="49"/>
    <n v="9"/>
    <n v="4"/>
    <n v="0"/>
    <n v="124.12492887873726"/>
    <n v="351.72069918848808"/>
    <n v="80.302628926833478"/>
    <n v="2078.5889371994585"/>
    <n v="2634.7371941935171"/>
    <n v="864.2763623018609"/>
  </r>
  <r>
    <n v="216"/>
    <n v="1100"/>
    <x v="0"/>
    <x v="0"/>
    <x v="0"/>
    <n v="1961"/>
    <n v="0.56999999999999995"/>
    <n v="1"/>
    <n v="53"/>
    <n v="18780"/>
    <n v="0.35071554032652824"/>
    <n v="0.37792622880013815"/>
    <n v="0.10365976561375218"/>
    <n v="0.16769846525958132"/>
    <n v="3754.2695729793536"/>
    <n v="4045.5491088139584"/>
    <n v="1109.6363269889714"/>
    <n v="1795.1449912177141"/>
    <n v="10704.599999999997"/>
    <n v="56"/>
    <n v="6"/>
    <n v="1"/>
    <n v="0"/>
    <n v="64.501612619924472"/>
    <n v="720.02082527474988"/>
    <n v="554.8181634944857"/>
    <n v="1795.1449912177141"/>
    <n v="3134.485592606874"/>
    <n v="1090.2301478755248"/>
  </r>
  <r>
    <n v="217"/>
    <n v="1100"/>
    <x v="0"/>
    <x v="0"/>
    <x v="0"/>
    <n v="1952"/>
    <n v="0.64"/>
    <n v="1"/>
    <n v="62"/>
    <n v="18780"/>
    <n v="0.35071554032652824"/>
    <n v="0.37792622880013815"/>
    <n v="0.10365976561375218"/>
    <n v="0.16769846525958132"/>
    <n v="4215.3202222926084"/>
    <n v="4542.3709291946207"/>
    <n v="1245.9074548648102"/>
    <n v="2015.6013936479599"/>
    <n v="12019.199999999999"/>
    <n v="65"/>
    <n v="5"/>
    <n v="0"/>
    <n v="2"/>
    <n v="37.689660719201413"/>
    <n v="1077.9259138616142"/>
    <n v="1245.9074548648102"/>
    <n v="851.59158881626308"/>
    <n v="3213.1146182618891"/>
    <n v="1193.1305382338448"/>
  </r>
  <r>
    <n v="221"/>
    <n v="1100"/>
    <x v="0"/>
    <x v="0"/>
    <x v="0"/>
    <n v="1972"/>
    <n v="0.57999999999999996"/>
    <n v="1"/>
    <n v="42"/>
    <n v="18780"/>
    <n v="0.35071554032652824"/>
    <n v="0.37792622880013815"/>
    <n v="0.10365976561375218"/>
    <n v="0.16769846525958132"/>
    <n v="3820.1339514526762"/>
    <n v="4116.5236545826247"/>
    <n v="1129.1036309712342"/>
    <n v="1826.6387629934636"/>
    <n v="10892.399999999998"/>
    <n v="45"/>
    <n v="5"/>
    <n v="0"/>
    <n v="3"/>
    <n v="145.81804673453368"/>
    <n v="976.8703594370877"/>
    <n v="1129.1036309712342"/>
    <n v="501.64067028708007"/>
    <n v="2753.4327074299354"/>
    <n v="994.55090321678438"/>
  </r>
  <r>
    <n v="226"/>
    <n v="1100"/>
    <x v="0"/>
    <x v="0"/>
    <x v="0"/>
    <n v="1976"/>
    <n v="1.02"/>
    <n v="1"/>
    <n v="38"/>
    <n v="18780"/>
    <n v="0.35071554032652824"/>
    <n v="0.37792622880013815"/>
    <n v="0.10365976561375218"/>
    <n v="0.16769846525958132"/>
    <n v="6718.1666042788438"/>
    <n v="7239.4036684039256"/>
    <n v="1985.665006190791"/>
    <n v="3212.3647211264356"/>
    <n v="19155.599999999995"/>
    <n v="41"/>
    <n v="1"/>
    <n v="1"/>
    <n v="6"/>
    <n v="342.80856208441418"/>
    <n v="5429.5527513029447"/>
    <n v="992.83250309539551"/>
    <n v="242.27298355024337"/>
    <n v="7007.4668000329975"/>
    <n v="1962.5965829619283"/>
  </r>
  <r>
    <n v="237"/>
    <n v="1096"/>
    <x v="1"/>
    <x v="0"/>
    <x v="1"/>
    <n v="1979"/>
    <n v="6.26"/>
    <n v="4"/>
    <n v="35"/>
    <n v="16066.356350357437"/>
    <n v="0.45883404508888664"/>
    <n v="0.25449399145893337"/>
    <n v="2.1104379779521301E-2"/>
    <n v="0.26556758367265865"/>
    <n v="46147.413375703385"/>
    <n v="25595.832635333321"/>
    <n v="2122.58124293008"/>
    <n v="26709.563499270749"/>
    <n v="100575.39075323755"/>
    <n v="38"/>
    <n v="8"/>
    <n v="3"/>
    <n v="3"/>
    <n v="2927.5168828460614"/>
    <n v="2562.4734179751881"/>
    <n v="265.32265536625999"/>
    <n v="7335.113875987231"/>
    <n v="13090.42683217474"/>
    <n v="3545.4957205716819"/>
  </r>
  <r>
    <n v="238"/>
    <n v="1100"/>
    <x v="0"/>
    <x v="0"/>
    <x v="0"/>
    <n v="1958"/>
    <n v="1.33"/>
    <n v="1"/>
    <n v="56"/>
    <n v="18780"/>
    <n v="0.35071554032652824"/>
    <n v="0.37792622880013815"/>
    <n v="0.10365976561375218"/>
    <n v="0.16769846525958132"/>
    <n v="8759.9623369518267"/>
    <n v="9439.6145872325706"/>
    <n v="2589.1514296409337"/>
    <n v="4188.6716461746664"/>
    <n v="24977.399999999994"/>
    <n v="59"/>
    <n v="9"/>
    <n v="4"/>
    <n v="3"/>
    <n v="121.0587551182907"/>
    <n v="708.77049987983207"/>
    <n v="161.82196435255835"/>
    <n v="1150.3139508307181"/>
    <n v="2141.9651701813991"/>
    <n v="669.18760279526884"/>
  </r>
  <r>
    <n v="241"/>
    <n v="1099"/>
    <x v="1"/>
    <x v="0"/>
    <x v="4"/>
    <n v="1977"/>
    <n v="104.44"/>
    <n v="106"/>
    <n v="37"/>
    <n v="16066.356350357437"/>
    <n v="0.45883404508888664"/>
    <n v="0.25449399145893337"/>
    <n v="2.1104379779521301E-2"/>
    <n v="0.26556758367265865"/>
    <n v="769909.88066429109"/>
    <n v="427033.34831217449"/>
    <n v="35412.521567351054"/>
    <n v="445614.50668751396"/>
    <n v="1677970.2572313305"/>
    <n v="40"/>
    <n v="0"/>
    <n v="0"/>
    <n v="5"/>
    <n v="42243.299795546081"/>
    <n v="427033.34831217449"/>
    <n v="35412.521567351054"/>
    <n v="51704.233447352235"/>
    <n v="556393.40312242392"/>
    <n v="145518.11055398066"/>
  </r>
  <r>
    <n v="246"/>
    <n v="1130"/>
    <x v="0"/>
    <x v="3"/>
    <x v="0"/>
    <n v="1983"/>
    <n v="1.26"/>
    <n v="1"/>
    <n v="31"/>
    <n v="18780"/>
    <n v="0.35071554032652824"/>
    <n v="0.37792622880013815"/>
    <n v="0.10365976561375218"/>
    <n v="0.16769846525958132"/>
    <n v="8298.9116876385724"/>
    <n v="8942.7927668519096"/>
    <n v="2452.8803017650948"/>
    <n v="3968.2152437444206"/>
    <n v="23662.799999999996"/>
    <n v="34"/>
    <n v="4"/>
    <n v="4"/>
    <n v="6"/>
    <n v="703.78724862791648"/>
    <n v="2829.5555238867369"/>
    <n v="153.30501886031843"/>
    <n v="299.27839144441828"/>
    <n v="3985.9261828193903"/>
    <n v="938.05393481134399"/>
  </r>
  <r>
    <n v="253"/>
    <n v="1100"/>
    <x v="0"/>
    <x v="0"/>
    <x v="0"/>
    <n v="1980"/>
    <n v="0.91"/>
    <n v="1"/>
    <n v="34"/>
    <n v="18780"/>
    <n v="0.35071554032652824"/>
    <n v="0.37792622880013815"/>
    <n v="0.10365976561375218"/>
    <n v="0.16769846525958132"/>
    <n v="5993.6584410723017"/>
    <n v="6458.6836649486004"/>
    <n v="1771.5246623859018"/>
    <n v="2865.9332315931929"/>
    <n v="17089.799999999996"/>
    <n v="37"/>
    <n v="7"/>
    <n v="2"/>
    <n v="2"/>
    <n v="408.847255515548"/>
    <n v="862.1301986842401"/>
    <n v="442.88116559647546"/>
    <n v="1210.8567903481242"/>
    <n v="2924.7154101443875"/>
    <n v="889.39231697722948"/>
  </r>
  <r>
    <n v="256"/>
    <n v="1069"/>
    <x v="1"/>
    <x v="0"/>
    <x v="4"/>
    <n v="1984"/>
    <n v="101.26"/>
    <n v="106"/>
    <n v="30"/>
    <n v="16066.356350357437"/>
    <n v="0.45883404508888664"/>
    <n v="0.25449399145893337"/>
    <n v="2.1104379779521301E-2"/>
    <n v="0.26556758367265865"/>
    <n v="746467.58441273577"/>
    <n v="414030.99243671767"/>
    <n v="34334.277421581464"/>
    <n v="432046.38976615923"/>
    <n v="1626879.2440371942"/>
    <n v="33"/>
    <n v="3"/>
    <n v="3"/>
    <n v="5"/>
    <n v="68068.825230939008"/>
    <n v="174669.32493424026"/>
    <n v="4291.784677697683"/>
    <n v="50129.937561077066"/>
    <n v="297159.87240395404"/>
    <n v="68123.519484951612"/>
  </r>
  <r>
    <n v="257"/>
    <n v="1098"/>
    <x v="1"/>
    <x v="0"/>
    <x v="2"/>
    <n v="1984"/>
    <n v="58.45"/>
    <n v="78"/>
    <n v="30"/>
    <n v="16066.356350357437"/>
    <n v="0.45883404508888664"/>
    <n v="0.25449399145893337"/>
    <n v="2.1104379779521301E-2"/>
    <n v="0.26556758367265865"/>
    <n v="430881.19996962673"/>
    <n v="238989.84305674644"/>
    <n v="19818.669912022873"/>
    <n v="249388.81573999609"/>
    <n v="939078.52867839206"/>
    <n v="33"/>
    <n v="3"/>
    <n v="3"/>
    <n v="5"/>
    <n v="39291.159734825051"/>
    <n v="100823.84003956491"/>
    <n v="2477.3337390028591"/>
    <n v="28936.350488296997"/>
    <n v="171528.68400168981"/>
    <n v="39322.730731734358"/>
  </r>
  <r>
    <n v="260"/>
    <n v="1092"/>
    <x v="2"/>
    <x v="0"/>
    <x v="3"/>
    <n v="1985"/>
    <n v="9.93"/>
    <n v="15"/>
    <n v="29"/>
    <n v="19159.427856698418"/>
    <n v="0.36168191139639044"/>
    <n v="0.37889103252844947"/>
    <n v="2.2751157296270735E-2"/>
    <n v="0.23667589877888939"/>
    <n v="68811.111590526285"/>
    <n v="72085.200554558498"/>
    <n v="4328.4786277617686"/>
    <n v="45028.327844168743"/>
    <n v="190253.11861701531"/>
    <n v="32"/>
    <n v="2"/>
    <n v="2"/>
    <n v="4"/>
    <n v="6747.0344449727882"/>
    <n v="40547.925311939158"/>
    <n v="1082.1196569404422"/>
    <n v="8037.837947233148"/>
    <n v="56414.917361085536"/>
    <n v="13963.576849134708"/>
  </r>
  <r>
    <n v="266"/>
    <n v="1098"/>
    <x v="1"/>
    <x v="0"/>
    <x v="2"/>
    <n v="1981"/>
    <n v="58.64"/>
    <n v="68"/>
    <n v="33"/>
    <n v="16066.356350357437"/>
    <n v="0.45883404508888664"/>
    <n v="0.25449399145893337"/>
    <n v="2.1104379779521301E-2"/>
    <n v="0.26556758367265865"/>
    <n v="432281.84031170083"/>
    <n v="239766.71337634925"/>
    <n v="19883.093304380178"/>
    <n v="250199.48939252988"/>
    <n v="942131.13638496003"/>
    <n v="36"/>
    <n v="6"/>
    <n v="1"/>
    <n v="1"/>
    <n v="31706.85303516097"/>
    <n v="42673.323743007473"/>
    <n v="9941.5466521900889"/>
    <n v="162629.66810514443"/>
    <n v="246951.39153550297"/>
    <n v="74778.967811108727"/>
  </r>
  <r>
    <n v="267"/>
    <n v="1092"/>
    <x v="2"/>
    <x v="0"/>
    <x v="3"/>
    <n v="1984"/>
    <n v="9.98"/>
    <n v="13"/>
    <n v="30"/>
    <n v="19159.427856698418"/>
    <n v="0.36168191139639044"/>
    <n v="0.37889103252844947"/>
    <n v="2.2751157296270735E-2"/>
    <n v="0.23667589877888939"/>
    <n v="69157.59251494988"/>
    <n v="72448.167324722439"/>
    <n v="4350.2735856054842"/>
    <n v="45255.05658457242"/>
    <n v="191211.09000985022"/>
    <n v="33"/>
    <n v="3"/>
    <n v="3"/>
    <n v="5"/>
    <n v="6306.3369081138399"/>
    <n v="30564.070590117281"/>
    <n v="543.78419820068552"/>
    <n v="5250.9017888923909"/>
    <n v="42665.0934853242"/>
    <n v="10192.168956309968"/>
  </r>
  <r>
    <n v="268"/>
    <n v="1127"/>
    <x v="1"/>
    <x v="3"/>
    <x v="2"/>
    <n v="1981"/>
    <n v="59.91"/>
    <n v="64"/>
    <n v="33"/>
    <n v="16066.356350357437"/>
    <n v="0.45883404508888664"/>
    <n v="0.25449399145893337"/>
    <n v="2.1104379779521301E-2"/>
    <n v="0.26556758367265865"/>
    <n v="441644.01522977481"/>
    <n v="244959.47814422037"/>
    <n v="20313.712821715832"/>
    <n v="255618.202754203"/>
    <n v="962535.40894991404"/>
    <n v="36"/>
    <n v="6"/>
    <n v="1"/>
    <n v="1"/>
    <n v="32393.546475724652"/>
    <n v="43597.52430838297"/>
    <n v="10156.856410857916"/>
    <n v="166151.83179023195"/>
    <n v="252299.75898519749"/>
    <n v="76398.498662406608"/>
  </r>
  <r>
    <n v="270"/>
    <n v="1092"/>
    <x v="2"/>
    <x v="0"/>
    <x v="3"/>
    <n v="1985"/>
    <n v="9.82"/>
    <n v="14"/>
    <n v="29"/>
    <n v="19159.427856698418"/>
    <n v="0.36168191139639044"/>
    <n v="0.37889103252844947"/>
    <n v="2.2751157296270735E-2"/>
    <n v="0.23667589877888939"/>
    <n v="68048.853556794376"/>
    <n v="71286.673660197819"/>
    <n v="4280.5297205055958"/>
    <n v="44529.524615280672"/>
    <n v="188145.58155277846"/>
    <n v="32"/>
    <n v="2"/>
    <n v="2"/>
    <n v="4"/>
    <n v="6672.2938821382459"/>
    <n v="40098.75393386127"/>
    <n v="1070.132430126399"/>
    <n v="7948.7984533564468"/>
    <n v="55789.978699482359"/>
    <n v="13808.89472895295"/>
  </r>
  <r>
    <n v="276"/>
    <n v="1096"/>
    <x v="1"/>
    <x v="0"/>
    <x v="1"/>
    <n v="1974"/>
    <n v="4.6900000000000004"/>
    <n v="4"/>
    <n v="40"/>
    <n v="16066.356350357437"/>
    <n v="0.45883404508888664"/>
    <n v="0.25449399145893337"/>
    <n v="2.1104379779521301E-2"/>
    <n v="0.26556758367265865"/>
    <n v="34573.701075407174"/>
    <n v="19176.430520720973"/>
    <n v="1590.2405797671049"/>
    <n v="20010.839107281125"/>
    <n v="75351.211283176381"/>
    <n v="43"/>
    <n v="3"/>
    <n v="3"/>
    <n v="1"/>
    <n v="1525.8528759211031"/>
    <n v="8090.05662592916"/>
    <n v="198.78007247088811"/>
    <n v="13007.045419732731"/>
    <n v="22821.734994053884"/>
    <n v="6781.1797909386669"/>
  </r>
  <r>
    <n v="285"/>
    <n v="1102"/>
    <x v="4"/>
    <x v="0"/>
    <x v="4"/>
    <n v="1968"/>
    <n v="114.83"/>
    <n v="120"/>
    <n v="46"/>
    <n v="16066"/>
    <n v="0.45883404508888664"/>
    <n v="0.25449399145893337"/>
    <n v="2.1104379779521301E-2"/>
    <n v="0.26556758367265865"/>
    <n v="846484.0166451484"/>
    <n v="469505.47460025823"/>
    <n v="38934.600332704336"/>
    <n v="489934.68842188898"/>
    <n v="1844858.78"/>
    <n v="49"/>
    <n v="9"/>
    <n v="4"/>
    <n v="0"/>
    <n v="24170.366808577906"/>
    <n v="35252.671266772777"/>
    <n v="2433.412520794021"/>
    <n v="489934.68842188898"/>
    <n v="551791.13901803363"/>
    <n v="183198.94070135179"/>
  </r>
  <r>
    <n v="287"/>
    <n v="1092"/>
    <x v="2"/>
    <x v="0"/>
    <x v="3"/>
    <n v="1986"/>
    <n v="9.9"/>
    <n v="11"/>
    <n v="28"/>
    <n v="19159.427856698418"/>
    <n v="0.36168191139639044"/>
    <n v="0.37889103252844947"/>
    <n v="2.2751157296270735E-2"/>
    <n v="0.23667589877888939"/>
    <n v="68603.223035872128"/>
    <n v="71867.420492460136"/>
    <n v="4315.40165305554"/>
    <n v="44892.290599926549"/>
    <n v="189678.33578131435"/>
    <n v="31"/>
    <n v="1"/>
    <n v="1"/>
    <n v="3"/>
    <n v="7232.9576936654003"/>
    <n v="53900.565369345102"/>
    <n v="2157.70082652777"/>
    <n v="12328.545306004831"/>
    <n v="75619.769195543107"/>
    <n v="19375.28965125843"/>
  </r>
  <r>
    <n v="288"/>
    <n v="1101"/>
    <x v="0"/>
    <x v="0"/>
    <x v="1"/>
    <n v="1986"/>
    <n v="2.88"/>
    <n v="2"/>
    <n v="28"/>
    <n v="18780"/>
    <n v="0.35071554032652824"/>
    <n v="0.37792622880013815"/>
    <n v="0.10365976561375218"/>
    <n v="0.16769846525958132"/>
    <n v="18968.941000316736"/>
    <n v="20440.669181375793"/>
    <n v="5606.5835468916457"/>
    <n v="9070.2062714158201"/>
    <n v="54086.399999999994"/>
    <n v="31"/>
    <n v="1"/>
    <n v="1"/>
    <n v="3"/>
    <n v="1999.9285992319092"/>
    <n v="15330.501886031845"/>
    <n v="2803.2917734458229"/>
    <n v="2490.9053972875699"/>
    <n v="22624.627655997148"/>
    <n v="6246.0832492277559"/>
  </r>
  <r>
    <n v="289"/>
    <n v="1053"/>
    <x v="1"/>
    <x v="4"/>
    <x v="1"/>
    <n v="1978"/>
    <n v="9.16"/>
    <n v="10"/>
    <n v="36"/>
    <n v="16066.356350357437"/>
    <n v="0.45883404508888664"/>
    <n v="0.25449399145893337"/>
    <n v="2.1104379779521301E-2"/>
    <n v="0.26556758367265865"/>
    <n v="67525.608070518065"/>
    <n v="37453.326987165055"/>
    <n v="3105.8856525941751"/>
    <n v="39083.00345899682"/>
    <n v="147167.82416927413"/>
    <n v="39"/>
    <n v="9"/>
    <n v="4"/>
    <n v="4"/>
    <n v="3983.8547638321138"/>
    <n v="2812.1713069472116"/>
    <n v="194.11785328713594"/>
    <n v="6976.5603862025528"/>
    <n v="13966.704310269015"/>
    <n v="3520.7677220195119"/>
  </r>
  <r>
    <n v="295"/>
    <n v="1092"/>
    <x v="2"/>
    <x v="0"/>
    <x v="3"/>
    <n v="1986"/>
    <n v="9.65"/>
    <n v="14"/>
    <n v="28"/>
    <n v="19159.427856698418"/>
    <n v="0.36168191139639044"/>
    <n v="0.37889103252844947"/>
    <n v="2.2751157296270735E-2"/>
    <n v="0.23667589877888939"/>
    <n v="66870.818413754139"/>
    <n v="70052.586641640431"/>
    <n v="4206.4268638369658"/>
    <n v="43758.646897908198"/>
    <n v="184888.47881713975"/>
    <n v="31"/>
    <n v="1"/>
    <n v="1"/>
    <n v="3"/>
    <n v="7050.3072468556675"/>
    <n v="52539.439981230324"/>
    <n v="2103.2134319184829"/>
    <n v="12017.218404338042"/>
    <n v="73710.179064342519"/>
    <n v="18886.014660065033"/>
  </r>
  <r>
    <n v="297"/>
    <n v="1092"/>
    <x v="2"/>
    <x v="0"/>
    <x v="3"/>
    <n v="1986"/>
    <n v="9.83"/>
    <n v="12"/>
    <n v="28"/>
    <n v="19159.427856698418"/>
    <n v="0.36168191139639044"/>
    <n v="0.37889103252844947"/>
    <n v="2.2751157296270735E-2"/>
    <n v="0.23667589877888939"/>
    <n v="68118.149741679081"/>
    <n v="71359.267014230616"/>
    <n v="4284.8887120743393"/>
    <n v="44574.870363361406"/>
    <n v="188337.17583134543"/>
    <n v="31"/>
    <n v="1"/>
    <n v="1"/>
    <n v="3"/>
    <n v="7181.8155685586744"/>
    <n v="53519.450260672966"/>
    <n v="2142.4443560371697"/>
    <n v="12241.373773538129"/>
    <n v="75085.083958806936"/>
    <n v="19238.292653724278"/>
  </r>
  <r>
    <n v="298"/>
    <n v="1092"/>
    <x v="2"/>
    <x v="0"/>
    <x v="3"/>
    <n v="1986"/>
    <n v="13.9"/>
    <n v="15"/>
    <n v="28"/>
    <n v="19159.427856698418"/>
    <n v="0.36168191139639044"/>
    <n v="0.37889103252844947"/>
    <n v="2.2751157296270735E-2"/>
    <n v="0.23667589877888939"/>
    <n v="96321.696989759861"/>
    <n v="100904.76210557534"/>
    <n v="6058.9982805527279"/>
    <n v="63030.589832220103"/>
    <n v="266316.04720810807"/>
    <n v="31"/>
    <n v="1"/>
    <n v="1"/>
    <n v="3"/>
    <n v="10155.364842621118"/>
    <n v="75678.571579181502"/>
    <n v="3029.499140276364"/>
    <n v="17309.77573267345"/>
    <n v="106173.21129475243"/>
    <n v="27203.689510352742"/>
  </r>
  <r>
    <n v="299"/>
    <n v="1092"/>
    <x v="2"/>
    <x v="0"/>
    <x v="3"/>
    <n v="1987"/>
    <n v="14.71"/>
    <n v="19"/>
    <n v="27"/>
    <n v="19159.427856698418"/>
    <n v="0.36168191139639044"/>
    <n v="0.37889103252844947"/>
    <n v="2.2751157296270735E-2"/>
    <n v="0.23667589877888939"/>
    <n v="101934.68796542211"/>
    <n v="106784.82378223116"/>
    <n v="6412.0765976209086"/>
    <n v="66703.595426759537"/>
    <n v="281835.18377203372"/>
    <n v="30"/>
    <n v="0"/>
    <n v="0"/>
    <n v="2"/>
    <n v="11556.077731488871"/>
    <n v="106784.82378223116"/>
    <n v="6412.0765976209086"/>
    <n v="28182.269067805908"/>
    <n v="152935.24717914686"/>
    <n v="40574.963859304531"/>
  </r>
  <r>
    <n v="301"/>
    <n v="1100"/>
    <x v="0"/>
    <x v="0"/>
    <x v="0"/>
    <n v="1956"/>
    <n v="0.68"/>
    <n v="1"/>
    <n v="58"/>
    <n v="18780"/>
    <n v="0.35071554032652824"/>
    <n v="0.37792622880013815"/>
    <n v="0.10365976561375218"/>
    <n v="0.16769846525958132"/>
    <n v="4478.7777361858971"/>
    <n v="4826.269112269285"/>
    <n v="1323.7766707938608"/>
    <n v="2141.5764807509577"/>
    <n v="12770.400000000001"/>
    <n v="61"/>
    <n v="1"/>
    <n v="1"/>
    <n v="5"/>
    <n v="53.532727643030491"/>
    <n v="3619.7018342019637"/>
    <n v="661.88833539693042"/>
    <n v="248.48511133358298"/>
    <n v="4583.6080085755075"/>
    <n v="1326.5867061507224"/>
  </r>
  <r>
    <n v="304"/>
    <n v="1092"/>
    <x v="2"/>
    <x v="0"/>
    <x v="3"/>
    <n v="1986"/>
    <n v="14.8"/>
    <n v="16"/>
    <n v="28"/>
    <n v="19159.427856698418"/>
    <n v="0.36168191139639044"/>
    <n v="0.37889103252844947"/>
    <n v="2.2751157296270735E-2"/>
    <n v="0.23667589877888939"/>
    <n v="102558.3536293846"/>
    <n v="107438.16396852626"/>
    <n v="6451.3075217395954"/>
    <n v="67111.707159486148"/>
    <n v="283559.53227913659"/>
    <n v="31"/>
    <n v="1"/>
    <n v="1"/>
    <n v="3"/>
    <n v="10812.906451136154"/>
    <n v="80578.62297639469"/>
    <n v="3225.6537608697977"/>
    <n v="18430.552578673887"/>
    <n v="113047.73576707453"/>
    <n v="28965.079478648964"/>
  </r>
  <r>
    <n v="306"/>
    <n v="1092"/>
    <x v="2"/>
    <x v="0"/>
    <x v="3"/>
    <n v="1987"/>
    <n v="9.83"/>
    <n v="13"/>
    <n v="27"/>
    <n v="19159.427856698418"/>
    <n v="0.36168191139639044"/>
    <n v="0.37889103252844947"/>
    <n v="2.2751157296270735E-2"/>
    <n v="0.23667589877888939"/>
    <n v="68118.149741679081"/>
    <n v="71359.267014230616"/>
    <n v="4284.8887120743393"/>
    <n v="44574.870363361406"/>
    <n v="188337.17583134543"/>
    <n v="30"/>
    <n v="0"/>
    <n v="0"/>
    <n v="2"/>
    <n v="7722.3823317835204"/>
    <n v="71359.267014230616"/>
    <n v="4284.8887120743393"/>
    <n v="18832.882728520195"/>
    <n v="102199.42078660868"/>
    <n v="27114.336827801737"/>
  </r>
  <r>
    <n v="307"/>
    <n v="1101"/>
    <x v="0"/>
    <x v="0"/>
    <x v="1"/>
    <n v="1983"/>
    <n v="1.67"/>
    <n v="1"/>
    <n v="31"/>
    <n v="18780"/>
    <n v="0.35071554032652824"/>
    <n v="0.37792622880013815"/>
    <n v="0.10365976561375218"/>
    <n v="0.16769846525958132"/>
    <n v="10999.351205044773"/>
    <n v="11852.749143367213"/>
    <n v="3251.0397650378636"/>
    <n v="5259.4598865501448"/>
    <n v="31362.6"/>
    <n v="34"/>
    <n v="4"/>
    <n v="4"/>
    <n v="6"/>
    <n v="932.79738508620665"/>
    <n v="3750.2839086435324"/>
    <n v="203.18998531486648"/>
    <n v="396.6626299303004"/>
    <n v="5282.9339089749055"/>
    <n v="1243.293707249956"/>
  </r>
  <r>
    <n v="308"/>
    <n v="1053"/>
    <x v="1"/>
    <x v="4"/>
    <x v="1"/>
    <n v="1966"/>
    <n v="3.31"/>
    <n v="2"/>
    <n v="48"/>
    <n v="16066.356350357437"/>
    <n v="0.45883404508888664"/>
    <n v="0.25449399145893337"/>
    <n v="2.1104379779521301E-2"/>
    <n v="0.26556758367265865"/>
    <n v="24400.629117185021"/>
    <n v="13533.898725711389"/>
    <n v="1122.3233089614323"/>
    <n v="14122.788367825269"/>
    <n v="53179.639519683107"/>
    <n v="51"/>
    <n v="1"/>
    <n v="1"/>
    <n v="2"/>
    <n v="602.6031535148561"/>
    <n v="10150.424044283542"/>
    <n v="561.16165448071615"/>
    <n v="5966.878085406177"/>
    <n v="17281.066937685289"/>
    <n v="4948.7763889494454"/>
  </r>
  <r>
    <n v="309"/>
    <n v="1126"/>
    <x v="1"/>
    <x v="3"/>
    <x v="3"/>
    <n v="1987"/>
    <n v="34.340000000000003"/>
    <n v="59"/>
    <n v="27"/>
    <n v="16066.356350357437"/>
    <n v="0.45883404508888664"/>
    <n v="0.25449399145893337"/>
    <n v="2.1104379779521301E-2"/>
    <n v="0.26556758367265865"/>
    <n v="253147.31235170204"/>
    <n v="140409.08829031096"/>
    <n v="11643.680492367248"/>
    <n v="146518.59593689421"/>
    <n v="551718.67707127449"/>
    <n v="30"/>
    <n v="0"/>
    <n v="0"/>
    <n v="2"/>
    <n v="28698.670466780659"/>
    <n v="140409.08829031096"/>
    <n v="11643.680492367248"/>
    <n v="61904.106783337811"/>
    <n v="242655.54603279667"/>
    <n v="64599.456625604245"/>
  </r>
  <r>
    <n v="310"/>
    <n v="1096"/>
    <x v="1"/>
    <x v="0"/>
    <x v="1"/>
    <n v="1979"/>
    <n v="6.29"/>
    <n v="4"/>
    <n v="35"/>
    <n v="16066.356350357437"/>
    <n v="0.45883404508888664"/>
    <n v="0.25449399145893337"/>
    <n v="2.1104379779521301E-2"/>
    <n v="0.26556758367265865"/>
    <n v="46368.567113925616"/>
    <n v="25718.496370007448"/>
    <n v="2132.7533575128123"/>
    <n v="26837.564602302402"/>
    <n v="101057.38144374828"/>
    <n v="38"/>
    <n v="8"/>
    <n v="3"/>
    <n v="3"/>
    <n v="2941.5465164699249"/>
    <n v="2574.7536420229931"/>
    <n v="266.59416968910153"/>
    <n v="7370.266178907299"/>
    <n v="13153.160507089318"/>
    <n v="3562.4869141207482"/>
  </r>
  <r>
    <n v="312"/>
    <n v="1092"/>
    <x v="2"/>
    <x v="0"/>
    <x v="3"/>
    <n v="1988"/>
    <n v="14.98"/>
    <n v="23"/>
    <n v="26"/>
    <n v="19159.427856698418"/>
    <n v="0.36168191139639044"/>
    <n v="0.37889103252844947"/>
    <n v="2.2751157296270735E-2"/>
    <n v="0.23667589877888939"/>
    <n v="103805.68495730955"/>
    <n v="108744.84434111645"/>
    <n v="6529.7693699769698"/>
    <n v="67927.93062493937"/>
    <n v="287008.22929334233"/>
    <n v="29"/>
    <n v="9"/>
    <n v="4"/>
    <n v="1"/>
    <n v="12653.965513746287"/>
    <n v="8165.072521843701"/>
    <n v="408.11058562356061"/>
    <n v="44153.154906210591"/>
    <n v="65380.303527424141"/>
    <n v="18584.705226408652"/>
  </r>
  <r>
    <n v="314"/>
    <n v="1094"/>
    <x v="2"/>
    <x v="0"/>
    <x v="3"/>
    <n v="1988"/>
    <n v="14.37"/>
    <n v="25"/>
    <n v="26"/>
    <n v="19159.427856698418"/>
    <n v="0.36168191139639044"/>
    <n v="0.37889103252844947"/>
    <n v="2.2751157296270735E-2"/>
    <n v="0.23667589877888939"/>
    <n v="99578.617679341653"/>
    <n v="104316.64974511636"/>
    <n v="6263.8708842836468"/>
    <n v="65161.839992014589"/>
    <n v="275320.97830075625"/>
    <n v="29"/>
    <n v="9"/>
    <n v="4"/>
    <n v="1"/>
    <n v="12138.683874000943"/>
    <n v="7832.582919819356"/>
    <n v="391.49193026772792"/>
    <n v="42355.195994809481"/>
    <n v="62717.954718897505"/>
    <n v="17827.918164452087"/>
  </r>
  <r>
    <n v="315"/>
    <n v="1101"/>
    <x v="0"/>
    <x v="0"/>
    <x v="1"/>
    <n v="1980"/>
    <n v="2.1"/>
    <n v="1"/>
    <n v="34"/>
    <n v="18780"/>
    <n v="0.35071554032652824"/>
    <n v="0.37792622880013815"/>
    <n v="0.10365976561375218"/>
    <n v="0.16769846525958132"/>
    <n v="13831.519479397621"/>
    <n v="14904.654611419848"/>
    <n v="4088.1338362751585"/>
    <n v="6613.6920729073681"/>
    <n v="39437.999999999993"/>
    <n v="37"/>
    <n v="7"/>
    <n v="2"/>
    <n v="2"/>
    <n v="943.49366657434166"/>
    <n v="1989.5312277328619"/>
    <n v="1022.0334590687896"/>
    <n v="2794.2849008033631"/>
    <n v="6749.3432541793572"/>
    <n v="2052.4438084089911"/>
  </r>
  <r>
    <n v="316"/>
    <n v="1100"/>
    <x v="0"/>
    <x v="0"/>
    <x v="0"/>
    <n v="1950"/>
    <n v="0.89"/>
    <n v="1"/>
    <n v="64"/>
    <n v="18780"/>
    <n v="0.35071554032652824"/>
    <n v="0.37792622880013815"/>
    <n v="0.10365976561375218"/>
    <n v="0.16769846525958132"/>
    <n v="5861.9296841256582"/>
    <n v="6316.7345734112696"/>
    <n v="1732.5900544213766"/>
    <n v="2802.9456880416942"/>
    <n v="16714.199999999997"/>
    <n v="67"/>
    <n v="7"/>
    <n v="2"/>
    <n v="4"/>
    <n v="45.331298320114371"/>
    <n v="843.18228222964149"/>
    <n v="433.14751360534416"/>
    <n v="500.34332372599278"/>
    <n v="1822.0044178810929"/>
    <n v="605.66268154658792"/>
  </r>
  <r>
    <n v="317"/>
    <n v="1092"/>
    <x v="2"/>
    <x v="0"/>
    <x v="3"/>
    <n v="1988"/>
    <n v="9.8699999999999992"/>
    <n v="16"/>
    <n v="26"/>
    <n v="19159.427856698418"/>
    <n v="0.36168191139639044"/>
    <n v="0.37889103252844947"/>
    <n v="2.2751157296270735E-2"/>
    <n v="0.23667589877888939"/>
    <n v="68395.334481217957"/>
    <n v="71649.64043036176"/>
    <n v="4302.3246783493105"/>
    <n v="44756.253355684341"/>
    <n v="189103.55294561337"/>
    <n v="29"/>
    <n v="9"/>
    <n v="4"/>
    <n v="1"/>
    <n v="8337.4258758795604"/>
    <n v="5379.7907737381383"/>
    <n v="268.89529239683191"/>
    <n v="29091.564681194821"/>
    <n v="43077.676623209351"/>
    <n v="12245.062789362708"/>
  </r>
  <r>
    <n v="320"/>
    <n v="1092"/>
    <x v="2"/>
    <x v="0"/>
    <x v="3"/>
    <n v="1988"/>
    <n v="14.65"/>
    <n v="16"/>
    <n v="26"/>
    <n v="19159.427856698418"/>
    <n v="0.36168191139639044"/>
    <n v="0.37889103252844947"/>
    <n v="2.2751157296270735E-2"/>
    <n v="0.23667589877888939"/>
    <n v="101518.9108561138"/>
    <n v="106349.26365803443"/>
    <n v="6385.9226482084505"/>
    <n v="66431.520938275135"/>
    <n v="280685.61810063181"/>
    <n v="29"/>
    <n v="9"/>
    <n v="4"/>
    <n v="1"/>
    <n v="12375.20659388405"/>
    <n v="7985.2010977977434"/>
    <n v="399.12016551302816"/>
    <n v="43180.488609878841"/>
    <n v="63940.016467073663"/>
    <n v="18175.295832235428"/>
  </r>
  <r>
    <n v="321"/>
    <n v="1092"/>
    <x v="2"/>
    <x v="0"/>
    <x v="3"/>
    <n v="1988"/>
    <n v="13.66"/>
    <n v="19"/>
    <n v="26"/>
    <n v="19159.427856698418"/>
    <n v="0.36168191139639044"/>
    <n v="0.37889103252844947"/>
    <n v="2.2751157296270735E-2"/>
    <n v="0.23667589877888939"/>
    <n v="94658.588552526591"/>
    <n v="99162.521608788418"/>
    <n v="5954.3824829028963"/>
    <n v="61942.291878282485"/>
    <n v="261717.78452250041"/>
    <n v="29"/>
    <n v="9"/>
    <n v="4"/>
    <n v="1"/>
    <n v="11538.929834297347"/>
    <n v="7445.586825659876"/>
    <n v="372.14890518143102"/>
    <n v="40262.489720883619"/>
    <n v="59619.155286022273"/>
    <n v="16947.067649715762"/>
  </r>
  <r>
    <n v="323"/>
    <n v="1100"/>
    <x v="0"/>
    <x v="0"/>
    <x v="0"/>
    <n v="1982"/>
    <n v="1.2"/>
    <n v="1"/>
    <n v="32"/>
    <n v="18780"/>
    <n v="0.35071554032652824"/>
    <n v="0.37792622880013815"/>
    <n v="0.10365976561375218"/>
    <n v="0.16769846525958132"/>
    <n v="7903.7254167986403"/>
    <n v="8516.9454922399127"/>
    <n v="2336.0764778715188"/>
    <n v="3779.2526130899246"/>
    <n v="22535.999999999996"/>
    <n v="35"/>
    <n v="5"/>
    <n v="0"/>
    <n v="0"/>
    <n v="623.35442021329743"/>
    <n v="2021.1110884905261"/>
    <n v="2336.0764778715188"/>
    <n v="3779.2526130899246"/>
    <n v="8759.794599665267"/>
    <n v="3039.6892350547951"/>
  </r>
  <r>
    <n v="324"/>
    <n v="1092"/>
    <x v="2"/>
    <x v="0"/>
    <x v="3"/>
    <n v="1988"/>
    <n v="14.52"/>
    <n v="24"/>
    <n v="26"/>
    <n v="19159.427856698418"/>
    <n v="0.36168191139639044"/>
    <n v="0.37889103252844947"/>
    <n v="2.2751157296270735E-2"/>
    <n v="0.23667589877888939"/>
    <n v="100618.06045261245"/>
    <n v="105405.5500556082"/>
    <n v="6329.2557578147926"/>
    <n v="65842.026213225603"/>
    <n v="278194.89247926103"/>
    <n v="29"/>
    <n v="9"/>
    <n v="4"/>
    <n v="1"/>
    <n v="12265.392473938322"/>
    <n v="7914.3426580220648"/>
    <n v="395.57848486342453"/>
    <n v="42797.317038596644"/>
    <n v="63372.630655420457"/>
    <n v="18014.013343621737"/>
  </r>
  <r>
    <n v="325"/>
    <n v="1092"/>
    <x v="2"/>
    <x v="0"/>
    <x v="3"/>
    <n v="1988"/>
    <n v="14.91"/>
    <n v="17"/>
    <n v="26"/>
    <n v="19159.427856698418"/>
    <n v="0.36168191139639044"/>
    <n v="0.37889103252844947"/>
    <n v="2.2751157296270735E-2"/>
    <n v="0.23667589877888939"/>
    <n v="103320.61166311651"/>
    <n v="108236.69086288693"/>
    <n v="6499.2564289957681"/>
    <n v="67610.510388374227"/>
    <n v="285667.06934337347"/>
    <n v="29"/>
    <n v="9"/>
    <n v="4"/>
    <n v="1"/>
    <n v="12594.834833775509"/>
    <n v="8126.9179773491032"/>
    <n v="406.20352681223551"/>
    <n v="43946.83175244325"/>
    <n v="65074.788090380098"/>
    <n v="18497.860809462814"/>
  </r>
  <r>
    <n v="326"/>
    <n v="1098"/>
    <x v="1"/>
    <x v="0"/>
    <x v="2"/>
    <n v="1980"/>
    <n v="58.34"/>
    <n v="76"/>
    <n v="34"/>
    <n v="16066.356350357437"/>
    <n v="0.45883404508888664"/>
    <n v="0.25449399145893337"/>
    <n v="2.1104379779521301E-2"/>
    <n v="0.26556758367265865"/>
    <n v="430070.30292947864"/>
    <n v="238540.07602960803"/>
    <n v="19781.372158552858"/>
    <n v="248919.47836221338"/>
    <n v="937311.22947985295"/>
    <n v="37"/>
    <n v="7"/>
    <n v="2"/>
    <n v="2"/>
    <n v="29336.517047174293"/>
    <n v="31841.256486618211"/>
    <n v="4945.3430396382146"/>
    <n v="105168.47960803517"/>
    <n v="171291.59618146589"/>
    <n v="49295.509697588168"/>
  </r>
  <r>
    <n v="328"/>
    <n v="1100"/>
    <x v="0"/>
    <x v="0"/>
    <x v="0"/>
    <n v="1965"/>
    <n v="0.96"/>
    <n v="1"/>
    <n v="49"/>
    <n v="18780"/>
    <n v="0.35071554032652824"/>
    <n v="0.37792622880013815"/>
    <n v="0.10365976561375218"/>
    <n v="0.16769846525958132"/>
    <n v="6322.9803334389117"/>
    <n v="6813.5563937919305"/>
    <n v="1868.8611822972152"/>
    <n v="3023.4020904719396"/>
    <n v="18028.8"/>
    <n v="52"/>
    <n v="2"/>
    <n v="2"/>
    <n v="3"/>
    <n v="145.22291697180279"/>
    <n v="3832.6254715079608"/>
    <n v="467.21529557430381"/>
    <n v="830.30179909585661"/>
    <n v="5275.3654831499243"/>
    <n v="1492.5352495357181"/>
  </r>
  <r>
    <n v="336"/>
    <n v="1100"/>
    <x v="0"/>
    <x v="0"/>
    <x v="0"/>
    <n v="1982"/>
    <n v="0.62"/>
    <n v="1"/>
    <n v="32"/>
    <n v="18780"/>
    <n v="0.35071554032652824"/>
    <n v="0.37792622880013815"/>
    <n v="0.10365976561375218"/>
    <n v="0.16769846525958132"/>
    <n v="4083.5914653459645"/>
    <n v="4400.421837657289"/>
    <n v="1206.9728469002848"/>
    <n v="1952.6138500964612"/>
    <n v="11643.6"/>
    <n v="35"/>
    <n v="5"/>
    <n v="0"/>
    <n v="0"/>
    <n v="322.06645044353701"/>
    <n v="1044.2407290534386"/>
    <n v="1206.9728469002848"/>
    <n v="1952.6138500964612"/>
    <n v="4525.8938764937211"/>
    <n v="1570.5061047783111"/>
  </r>
  <r>
    <n v="338"/>
    <n v="1101"/>
    <x v="0"/>
    <x v="0"/>
    <x v="1"/>
    <n v="1989"/>
    <n v="4.6500000000000004"/>
    <n v="4"/>
    <n v="25"/>
    <n v="18780"/>
    <n v="0.35071554032652824"/>
    <n v="0.37792622880013815"/>
    <n v="0.10365976561375218"/>
    <n v="0.16769846525958132"/>
    <n v="30626.935990094731"/>
    <n v="33003.163782429663"/>
    <n v="9052.2963517521366"/>
    <n v="14644.603875723458"/>
    <n v="87327"/>
    <n v="28"/>
    <n v="8"/>
    <n v="3"/>
    <n v="0"/>
    <n v="4014.4505290269381"/>
    <n v="3304.0429317706453"/>
    <n v="1131.5370439690171"/>
    <n v="14644.603875723458"/>
    <n v="23094.634380490061"/>
    <n v="6798.4021484622663"/>
  </r>
  <r>
    <n v="339"/>
    <n v="1092"/>
    <x v="2"/>
    <x v="0"/>
    <x v="3"/>
    <n v="1988"/>
    <n v="14.94"/>
    <n v="27"/>
    <n v="26"/>
    <n v="19159.427856698418"/>
    <n v="0.36168191139639044"/>
    <n v="0.37889103252844947"/>
    <n v="2.2751157296270735E-2"/>
    <n v="0.23667589877888939"/>
    <n v="103528.50021777066"/>
    <n v="108454.47092498529"/>
    <n v="6512.3334037019968"/>
    <n v="67746.547632616421"/>
    <n v="286241.85217907437"/>
    <n v="29"/>
    <n v="9"/>
    <n v="4"/>
    <n v="1"/>
    <n v="12620.176553762984"/>
    <n v="8143.269924989645"/>
    <n v="407.0208377313748"/>
    <n v="44035.255961200673"/>
    <n v="65205.723277684679"/>
    <n v="18535.079845296743"/>
  </r>
  <r>
    <n v="340"/>
    <n v="1092"/>
    <x v="2"/>
    <x v="0"/>
    <x v="3"/>
    <n v="1988"/>
    <n v="14.94"/>
    <n v="27"/>
    <n v="26"/>
    <n v="19159.427856698418"/>
    <n v="0.36168191139639044"/>
    <n v="0.37889103252844947"/>
    <n v="2.2751157296270735E-2"/>
    <n v="0.23667589877888939"/>
    <n v="103528.50021777066"/>
    <n v="108454.47092498529"/>
    <n v="6512.3334037019968"/>
    <n v="67746.547632616421"/>
    <n v="286241.85217907437"/>
    <n v="29"/>
    <n v="9"/>
    <n v="4"/>
    <n v="1"/>
    <n v="12620.176553762984"/>
    <n v="8143.269924989645"/>
    <n v="407.0208377313748"/>
    <n v="44035.255961200673"/>
    <n v="65205.723277684679"/>
    <n v="18535.079845296743"/>
  </r>
  <r>
    <n v="341"/>
    <n v="1092"/>
    <x v="2"/>
    <x v="0"/>
    <x v="3"/>
    <n v="1988"/>
    <n v="14.94"/>
    <n v="27"/>
    <n v="26"/>
    <n v="19159.427856698418"/>
    <n v="0.36168191139639044"/>
    <n v="0.37889103252844947"/>
    <n v="2.2751157296270735E-2"/>
    <n v="0.23667589877888939"/>
    <n v="103528.50021777066"/>
    <n v="108454.47092498529"/>
    <n v="6512.3334037019968"/>
    <n v="67746.547632616421"/>
    <n v="286241.85217907437"/>
    <n v="29"/>
    <n v="9"/>
    <n v="4"/>
    <n v="1"/>
    <n v="12620.176553762984"/>
    <n v="8143.269924989645"/>
    <n v="407.0208377313748"/>
    <n v="44035.255961200673"/>
    <n v="65205.723277684679"/>
    <n v="18535.079845296743"/>
  </r>
  <r>
    <n v="342"/>
    <n v="1094"/>
    <x v="2"/>
    <x v="0"/>
    <x v="3"/>
    <n v="1989"/>
    <n v="12.31"/>
    <n v="22"/>
    <n v="25"/>
    <n v="19159.427856698418"/>
    <n v="0.36168191139639044"/>
    <n v="0.37889103252844947"/>
    <n v="2.2751157296270735E-2"/>
    <n v="0.23667589877888939"/>
    <n v="85303.603593089487"/>
    <n v="89362.418814362041"/>
    <n v="5365.9186211225961"/>
    <n v="55820.615887383414"/>
    <n v="235852.55691595754"/>
    <n v="28"/>
    <n v="8"/>
    <n v="3"/>
    <n v="0"/>
    <n v="11181.239177269821"/>
    <n v="8946.3322424473481"/>
    <n v="670.73982764032451"/>
    <n v="55820.615887383414"/>
    <n v="76618.927134740909"/>
    <n v="22891.855277425082"/>
  </r>
  <r>
    <n v="345"/>
    <n v="1100"/>
    <x v="0"/>
    <x v="0"/>
    <x v="0"/>
    <n v="1981"/>
    <n v="0.96"/>
    <n v="1"/>
    <n v="33"/>
    <n v="18780"/>
    <n v="0.35071554032652824"/>
    <n v="0.37792622880013815"/>
    <n v="0.10365976561375218"/>
    <n v="0.16769846525958132"/>
    <n v="6322.9803334389117"/>
    <n v="6813.5563937919305"/>
    <n v="1868.8611822972152"/>
    <n v="3023.4020904719396"/>
    <n v="18028.8"/>
    <n v="36"/>
    <n v="6"/>
    <n v="1"/>
    <n v="1"/>
    <n v="463.77568863869323"/>
    <n v="1212.6666530943157"/>
    <n v="934.43059114860762"/>
    <n v="1965.2113588067607"/>
    <n v="4576.0842916883776"/>
    <n v="1490.6702326349573"/>
  </r>
  <r>
    <n v="346"/>
    <n v="1092"/>
    <x v="2"/>
    <x v="0"/>
    <x v="3"/>
    <n v="1989"/>
    <n v="9.8800000000000008"/>
    <n v="12"/>
    <n v="25"/>
    <n v="19159.427856698418"/>
    <n v="0.36168191139639044"/>
    <n v="0.37889103252844947"/>
    <n v="2.2751157296270735E-2"/>
    <n v="0.23667589877888939"/>
    <n v="68464.63066610269"/>
    <n v="71722.233784394557"/>
    <n v="4306.683669918054"/>
    <n v="44801.599103765082"/>
    <n v="189295.1472241804"/>
    <n v="28"/>
    <n v="8"/>
    <n v="3"/>
    <n v="0"/>
    <n v="8974.057113844503"/>
    <n v="7180.3218972688701"/>
    <n v="538.33545873975675"/>
    <n v="44801.599103765082"/>
    <n v="61494.313573618216"/>
    <n v="18372.991887973989"/>
  </r>
  <r>
    <n v="347"/>
    <n v="1130"/>
    <x v="0"/>
    <x v="3"/>
    <x v="0"/>
    <n v="1986"/>
    <n v="0.72"/>
    <n v="1"/>
    <n v="28"/>
    <n v="18780"/>
    <n v="0.35071554032652824"/>
    <n v="0.37792622880013815"/>
    <n v="0.10365976561375218"/>
    <n v="0.16769846525958132"/>
    <n v="4742.235250079184"/>
    <n v="5110.1672953439484"/>
    <n v="1401.6458867229114"/>
    <n v="2267.551567853955"/>
    <n v="13521.599999999999"/>
    <n v="31"/>
    <n v="1"/>
    <n v="1"/>
    <n v="3"/>
    <n v="499.98214980797729"/>
    <n v="3832.6254715079613"/>
    <n v="700.82294336145571"/>
    <n v="622.72634932189249"/>
    <n v="5656.1569139992871"/>
    <n v="1561.520812306939"/>
  </r>
  <r>
    <n v="351"/>
    <n v="1092"/>
    <x v="2"/>
    <x v="0"/>
    <x v="3"/>
    <n v="1990"/>
    <n v="9.82"/>
    <n v="22"/>
    <n v="24"/>
    <n v="19159.427856698418"/>
    <n v="0.36168191139639044"/>
    <n v="0.37889103252844947"/>
    <n v="2.2751157296270735E-2"/>
    <n v="0.23667589877888939"/>
    <n v="68048.853556794376"/>
    <n v="71286.673660197819"/>
    <n v="4280.5297205055958"/>
    <n v="44529.524615280672"/>
    <n v="188145.58155277846"/>
    <n v="27"/>
    <n v="7"/>
    <n v="2"/>
    <n v="6"/>
    <n v="9590.9234314954756"/>
    <n v="9515.622271414346"/>
    <n v="1070.132430126399"/>
    <n v="3358.3673465430993"/>
    <n v="23535.045479579319"/>
    <n v="4760.7649944115537"/>
  </r>
  <r>
    <n v="353"/>
    <n v="1020"/>
    <x v="0"/>
    <x v="1"/>
    <x v="1"/>
    <n v="1946"/>
    <n v="3.83"/>
    <n v="5"/>
    <n v="68"/>
    <n v="18780"/>
    <n v="0.35071554032652824"/>
    <n v="0.37792622880013815"/>
    <n v="0.10365976561375218"/>
    <n v="0.16769846525958132"/>
    <n v="25226.056955282325"/>
    <n v="27183.251029399056"/>
    <n v="7455.9774252065972"/>
    <n v="12062.114590112009"/>
    <n v="71927.39999999998"/>
    <n v="71"/>
    <n v="1"/>
    <n v="1"/>
    <n v="1"/>
    <n v="145.92802988422309"/>
    <n v="20387.438272049294"/>
    <n v="3727.9887126032986"/>
    <n v="7840.3744835728057"/>
    <n v="32101.729498109624"/>
    <n v="9715.1999556563496"/>
  </r>
  <r>
    <n v="355"/>
    <n v="1100"/>
    <x v="0"/>
    <x v="0"/>
    <x v="0"/>
    <n v="1989"/>
    <n v="1.32"/>
    <n v="1"/>
    <n v="25"/>
    <n v="18780"/>
    <n v="0.35071554032652824"/>
    <n v="0.37792622880013815"/>
    <n v="0.10365976561375218"/>
    <n v="0.16769846525958132"/>
    <n v="8694.0979584785055"/>
    <n v="9368.6400414639047"/>
    <n v="2569.6841256586713"/>
    <n v="4157.1778743989171"/>
    <n v="24789.599999999995"/>
    <n v="28"/>
    <n v="8"/>
    <n v="3"/>
    <n v="0"/>
    <n v="1139.5859566270019"/>
    <n v="937.92186450263489"/>
    <n v="321.21051570733391"/>
    <n v="4157.1778743989171"/>
    <n v="6555.8962112358877"/>
    <n v="1929.8689969828367"/>
  </r>
  <r>
    <n v="358"/>
    <n v="1134"/>
    <x v="1"/>
    <x v="5"/>
    <x v="3"/>
    <n v="1981"/>
    <n v="24.7"/>
    <n v="30"/>
    <n v="33"/>
    <n v="16066.356350357437"/>
    <n v="0.45883404508888664"/>
    <n v="0.25449399145893337"/>
    <n v="2.1104379779521301E-2"/>
    <n v="0.26556758367265865"/>
    <n v="182083.24446962841"/>
    <n v="100993.14154835991"/>
    <n v="8375.0410064493572"/>
    <n v="105387.57482939099"/>
    <n v="396839.00185382867"/>
    <n v="36"/>
    <n v="6"/>
    <n v="1"/>
    <n v="1"/>
    <n v="13355.376363718893"/>
    <n v="17974.609421082612"/>
    <n v="4187.5205032246786"/>
    <n v="68501.923639104149"/>
    <n v="104019.42992713033"/>
    <n v="31497.962226029766"/>
  </r>
  <r>
    <n v="359"/>
    <n v="1126"/>
    <x v="1"/>
    <x v="3"/>
    <x v="3"/>
    <n v="1990"/>
    <n v="9.9700000000000006"/>
    <n v="27"/>
    <n v="24"/>
    <n v="16066.356350357437"/>
    <n v="0.45883404508888664"/>
    <n v="0.25449399145893337"/>
    <n v="2.1104379779521301E-2"/>
    <n v="0.26556758367265865"/>
    <n v="73496.759002518025"/>
    <n v="40765.247823366335"/>
    <n v="3380.5327463279395"/>
    <n v="42539.03324085135"/>
    <n v="160181.57281306366"/>
    <n v="27"/>
    <n v="7"/>
    <n v="2"/>
    <n v="6"/>
    <n v="10358.760672843766"/>
    <n v="5441.5037225160022"/>
    <n v="845.13318658198489"/>
    <n v="3208.2466952850082"/>
    <n v="19853.644277226762"/>
    <n v="3630.9421143688091"/>
  </r>
  <r>
    <n v="361"/>
    <n v="1092"/>
    <x v="2"/>
    <x v="0"/>
    <x v="3"/>
    <n v="1989"/>
    <n v="9.24"/>
    <n v="16"/>
    <n v="25"/>
    <n v="19159.427856698418"/>
    <n v="0.36168191139639044"/>
    <n v="0.37889103252844947"/>
    <n v="2.2751157296270735E-2"/>
    <n v="0.23667589877888939"/>
    <n v="64029.674833480654"/>
    <n v="67076.259126296121"/>
    <n v="4027.7082095185042"/>
    <n v="41899.471226598114"/>
    <n v="177033.11339589339"/>
    <n v="28"/>
    <n v="8"/>
    <n v="3"/>
    <n v="0"/>
    <n v="8392.741673271581"/>
    <n v="6715.1998310490244"/>
    <n v="503.46352618981302"/>
    <n v="41899.471226598114"/>
    <n v="57510.876257108532"/>
    <n v="17182.8385672955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 pivot1" cacheId="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compact="0" compactData="0" gridDropZones="1" multipleFieldFilters="0">
  <location ref="A2:F22" firstHeaderRow="1" firstDataRow="2" firstDataCol="3"/>
  <pivotFields count="29">
    <pivotField dataField="1" compact="0" numFmtId="165" outline="0" showAll="0"/>
    <pivotField compact="0" numFmtId="165" outline="0" showAll="0"/>
    <pivotField axis="axisRow" compact="0" outline="0" showAll="0" defaultSubtotal="0">
      <items count="5">
        <item x="2"/>
        <item x="1"/>
        <item x="0"/>
        <item x="4"/>
        <item x="3"/>
      </items>
    </pivotField>
    <pivotField axis="axisRow" compact="0" numFmtId="165" outline="0" showAll="0">
      <items count="7">
        <item x="1"/>
        <item x="2"/>
        <item x="4"/>
        <item x="0"/>
        <item x="3"/>
        <item x="5"/>
        <item t="default"/>
      </items>
    </pivotField>
    <pivotField axis="axisRow" compact="0" outline="0" showAll="0" defaultSubtotal="0">
      <items count="5">
        <item x="0"/>
        <item x="1"/>
        <item x="3"/>
        <item x="2"/>
        <item x="4"/>
      </items>
    </pivotField>
    <pivotField compact="0" outline="0" showAll="0"/>
    <pivotField compact="0" numFmtId="164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dataField="1" compact="0" numFmtId="166" outline="0" showAll="0"/>
    <pivotField dataField="1" compact="0" outline="0" showAll="0"/>
  </pivotFields>
  <rowFields count="3">
    <field x="2"/>
    <field x="4"/>
    <field x="3"/>
  </rowFields>
  <rowItems count="19">
    <i>
      <x/>
      <x v="2"/>
      <x v="3"/>
    </i>
    <i>
      <x v="1"/>
      <x v="1"/>
      <x v="2"/>
    </i>
    <i r="2">
      <x v="3"/>
    </i>
    <i r="1">
      <x v="2"/>
      <x/>
    </i>
    <i r="2">
      <x v="1"/>
    </i>
    <i r="2">
      <x v="4"/>
    </i>
    <i r="2">
      <x v="5"/>
    </i>
    <i r="1">
      <x v="3"/>
      <x v="3"/>
    </i>
    <i r="2">
      <x v="4"/>
    </i>
    <i r="1">
      <x v="4"/>
      <x v="2"/>
    </i>
    <i r="2">
      <x v="3"/>
    </i>
    <i>
      <x v="2"/>
      <x/>
      <x v="3"/>
    </i>
    <i r="2">
      <x v="4"/>
    </i>
    <i r="1">
      <x v="1"/>
      <x/>
    </i>
    <i r="2">
      <x v="1"/>
    </i>
    <i r="2">
      <x v="3"/>
    </i>
    <i>
      <x v="3"/>
      <x v="4"/>
      <x v="3"/>
    </i>
    <i>
      <x v="4"/>
      <x v="4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nteggio di NUMUE" fld="0" subtotal="count" baseField="2" baseItem="0"/>
    <dataField name="Somma di Degressive depreciated total vessel" fld="27" baseField="0" baseItem="0" numFmtId="166"/>
    <dataField name="Somma di Depreciation costs" fld="28" baseField="0" baseItem="0" numFmtId="166"/>
  </dataFields>
  <formats count="1">
    <format dxfId="0">
      <pivotArea outline="0" fieldPosition="0">
        <references count="1">
          <reference field="4294967294" count="2" selected="0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81"/>
  <sheetViews>
    <sheetView tabSelected="1" topLeftCell="A4" zoomScale="60" zoomScaleNormal="60" workbookViewId="0">
      <selection activeCell="L7" sqref="L7"/>
    </sheetView>
  </sheetViews>
  <sheetFormatPr defaultColWidth="9.140625" defaultRowHeight="12.75" x14ac:dyDescent="0.2"/>
  <cols>
    <col min="1" max="1" width="10" style="15" customWidth="1"/>
    <col min="2" max="2" width="14.140625" style="15" customWidth="1"/>
    <col min="3" max="3" width="16.140625" style="15" customWidth="1"/>
    <col min="4" max="5" width="10" style="15" customWidth="1"/>
    <col min="6" max="6" width="13.7109375" style="15" bestFit="1" customWidth="1"/>
    <col min="7" max="8" width="10" style="15" customWidth="1"/>
    <col min="9" max="9" width="9.140625" style="1"/>
    <col min="10" max="10" width="12" style="4" customWidth="1"/>
    <col min="11" max="11" width="10.28515625" style="1" customWidth="1"/>
    <col min="12" max="12" width="9.140625" style="1"/>
    <col min="13" max="13" width="11.42578125" style="1" customWidth="1"/>
    <col min="14" max="14" width="9.140625" style="1"/>
    <col min="15" max="16" width="12.85546875" style="4" bestFit="1" customWidth="1"/>
    <col min="17" max="17" width="11.28515625" style="4" bestFit="1" customWidth="1"/>
    <col min="18" max="18" width="12.140625" style="4" bestFit="1" customWidth="1"/>
    <col min="19" max="23" width="12.140625" style="4" customWidth="1"/>
    <col min="24" max="24" width="15.42578125" style="1" customWidth="1"/>
    <col min="25" max="25" width="11.140625" style="1" customWidth="1"/>
    <col min="26" max="26" width="12" style="1" customWidth="1"/>
    <col min="27" max="27" width="9.140625" style="1"/>
    <col min="28" max="28" width="35" style="26" bestFit="1" customWidth="1"/>
    <col min="29" max="29" width="23.140625" style="27" customWidth="1"/>
    <col min="30" max="16384" width="9.140625" style="1"/>
  </cols>
  <sheetData>
    <row r="1" spans="1:29" x14ac:dyDescent="0.2">
      <c r="A1" s="20" t="s">
        <v>47</v>
      </c>
      <c r="X1" s="39" t="s">
        <v>41</v>
      </c>
      <c r="Y1" s="40"/>
      <c r="Z1" s="40"/>
      <c r="AA1" s="41"/>
    </row>
    <row r="2" spans="1:29" ht="13.5" thickBot="1" x14ac:dyDescent="0.25">
      <c r="A2" s="31" t="s">
        <v>48</v>
      </c>
      <c r="X2" s="23">
        <v>7.0000000000000007E-2</v>
      </c>
      <c r="Y2" s="24">
        <v>0.25</v>
      </c>
      <c r="Z2" s="24">
        <v>0.5</v>
      </c>
      <c r="AA2" s="25">
        <v>0.35</v>
      </c>
    </row>
    <row r="3" spans="1:29" ht="13.5" thickBot="1" x14ac:dyDescent="0.25">
      <c r="K3" s="35" t="s">
        <v>27</v>
      </c>
      <c r="L3" s="36"/>
      <c r="M3" s="36"/>
      <c r="N3" s="34"/>
      <c r="O3" s="32" t="s">
        <v>28</v>
      </c>
      <c r="P3" s="33"/>
      <c r="Q3" s="33"/>
      <c r="R3" s="33"/>
      <c r="S3" s="34"/>
      <c r="T3" s="32" t="s">
        <v>30</v>
      </c>
      <c r="U3" s="33"/>
      <c r="V3" s="33"/>
      <c r="W3" s="38"/>
      <c r="X3" s="37" t="s">
        <v>29</v>
      </c>
      <c r="Y3" s="36"/>
      <c r="Z3" s="36"/>
      <c r="AA3" s="34"/>
    </row>
    <row r="4" spans="1:29" x14ac:dyDescent="0.2">
      <c r="A4" s="2" t="s">
        <v>7</v>
      </c>
      <c r="B4" s="2" t="s">
        <v>6</v>
      </c>
      <c r="C4" s="2" t="s">
        <v>5</v>
      </c>
      <c r="D4" s="2" t="s">
        <v>4</v>
      </c>
      <c r="E4" s="2" t="s">
        <v>3</v>
      </c>
      <c r="F4" s="2" t="s">
        <v>2</v>
      </c>
      <c r="G4" s="2" t="s">
        <v>1</v>
      </c>
      <c r="H4" s="2" t="s">
        <v>0</v>
      </c>
      <c r="I4" s="2" t="s">
        <v>16</v>
      </c>
      <c r="J4" s="5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5" t="s">
        <v>18</v>
      </c>
      <c r="P4" s="5" t="s">
        <v>19</v>
      </c>
      <c r="Q4" s="5" t="s">
        <v>20</v>
      </c>
      <c r="R4" s="5" t="s">
        <v>21</v>
      </c>
      <c r="S4" s="6" t="s">
        <v>32</v>
      </c>
      <c r="T4" s="5" t="s">
        <v>18</v>
      </c>
      <c r="U4" s="5" t="s">
        <v>19</v>
      </c>
      <c r="V4" s="5" t="s">
        <v>20</v>
      </c>
      <c r="W4" s="5" t="s">
        <v>21</v>
      </c>
      <c r="X4" s="2" t="s">
        <v>18</v>
      </c>
      <c r="Y4" s="2" t="s">
        <v>19</v>
      </c>
      <c r="Z4" s="2" t="s">
        <v>20</v>
      </c>
      <c r="AA4" s="2" t="s">
        <v>21</v>
      </c>
      <c r="AB4" s="6" t="s">
        <v>33</v>
      </c>
      <c r="AC4" s="28" t="s">
        <v>34</v>
      </c>
    </row>
    <row r="5" spans="1:29" x14ac:dyDescent="0.2">
      <c r="A5" s="19">
        <v>2</v>
      </c>
      <c r="B5" s="19">
        <v>1100</v>
      </c>
      <c r="C5" s="20" t="s">
        <v>8</v>
      </c>
      <c r="D5" s="19">
        <v>17</v>
      </c>
      <c r="E5" s="19" t="s">
        <v>42</v>
      </c>
      <c r="F5" s="21">
        <v>1934</v>
      </c>
      <c r="G5" s="22">
        <v>0.7</v>
      </c>
      <c r="H5" s="22">
        <v>1</v>
      </c>
      <c r="I5" s="1">
        <f t="shared" ref="I5:I36" si="0">IF(F5&lt;1934,"X",2014-F5)</f>
        <v>80</v>
      </c>
      <c r="J5" s="4">
        <f>LOOKUP(C5,'priceGT 2014'!$A:$A,'priceGT 2014'!$B:$B)</f>
        <v>18780</v>
      </c>
      <c r="K5" s="1">
        <f>LOOKUP($C5,'share on total value'!$A:$A,'share on total value'!B:B)</f>
        <v>0.35071554032652824</v>
      </c>
      <c r="L5" s="1">
        <f>LOOKUP($C5,'share on total value'!$A:$A,'share on total value'!C:C)</f>
        <v>0.37792622880013815</v>
      </c>
      <c r="M5" s="1">
        <f>LOOKUP($C5,'share on total value'!$A:$A,'share on total value'!D:D)</f>
        <v>0.10365976561375218</v>
      </c>
      <c r="N5" s="1">
        <f>LOOKUP($C5,'share on total value'!$A:$A,'share on total value'!E:E)</f>
        <v>0.16769846525958132</v>
      </c>
      <c r="O5" s="4">
        <f t="shared" ref="O5:O36" si="1">$J5*$G5*K5</f>
        <v>4610.5064931325405</v>
      </c>
      <c r="P5" s="4">
        <f t="shared" ref="P5:P36" si="2">$J5*$G5*L5</f>
        <v>4968.2182038066157</v>
      </c>
      <c r="Q5" s="4">
        <f t="shared" ref="Q5:Q36" si="3">$J5*$G5*M5</f>
        <v>1362.711278758386</v>
      </c>
      <c r="R5" s="4">
        <f t="shared" ref="R5:R36" si="4">$J5*$G5*N5</f>
        <v>2204.5640243024559</v>
      </c>
      <c r="S5" s="4">
        <f>SUM(O5:R5)</f>
        <v>13145.999999999998</v>
      </c>
      <c r="T5" s="4">
        <f>LOOKUP($F5,'age schedule'!$A:$A,'age schedule'!B:B)</f>
        <v>80</v>
      </c>
      <c r="U5" s="4">
        <f>LOOKUP($F5,'age schedule'!$A:$A,'age schedule'!C:C)</f>
        <v>0</v>
      </c>
      <c r="V5" s="4">
        <f>LOOKUP($F5,'age schedule'!$A:$A,'age schedule'!D:D)</f>
        <v>0</v>
      </c>
      <c r="W5" s="4">
        <f>LOOKUP($F5,'age schedule'!$A:$A,'age schedule'!E:E)</f>
        <v>3</v>
      </c>
      <c r="X5" s="8">
        <f>O5*(1-$X$2)^Y6</f>
        <v>3.0879391487707089E-40</v>
      </c>
      <c r="Y5" s="8">
        <f>P5*(1-$Y$2)^U5</f>
        <v>4968.2182038066157</v>
      </c>
      <c r="Z5" s="8">
        <f>Q5*(1-$Z$2)^V5</f>
        <v>1362.711278758386</v>
      </c>
      <c r="AA5" s="8">
        <f>R5*(1-$AA$2)^W5</f>
        <v>605.42839517406208</v>
      </c>
      <c r="AB5" s="29">
        <f>SUM(X5:AA5)</f>
        <v>6936.357877739063</v>
      </c>
      <c r="AC5" s="29">
        <f>X5*$X$2+Y5*$Y$2+Z5*$Z$2+AA5*$AA$2</f>
        <v>2135.3101286417686</v>
      </c>
    </row>
    <row r="6" spans="1:29" x14ac:dyDescent="0.2">
      <c r="A6" s="19">
        <v>5</v>
      </c>
      <c r="B6" s="19">
        <v>1100</v>
      </c>
      <c r="C6" s="20" t="s">
        <v>8</v>
      </c>
      <c r="D6" s="19">
        <v>17</v>
      </c>
      <c r="E6" s="19" t="s">
        <v>42</v>
      </c>
      <c r="F6" s="21">
        <v>1950</v>
      </c>
      <c r="G6" s="22">
        <v>0.61</v>
      </c>
      <c r="H6" s="22">
        <v>1</v>
      </c>
      <c r="I6" s="1">
        <f t="shared" si="0"/>
        <v>64</v>
      </c>
      <c r="J6" s="4">
        <f>LOOKUP(C6,'priceGT 2014'!$A:$A,'priceGT 2014'!$B:$B)</f>
        <v>18780</v>
      </c>
      <c r="K6" s="1">
        <f>LOOKUP($C6,'share on total value'!$A:$A,'share on total value'!B:B)</f>
        <v>0.35071554032652824</v>
      </c>
      <c r="L6" s="1">
        <f>LOOKUP($C6,'share on total value'!$A:$A,'share on total value'!C:C)</f>
        <v>0.37792622880013815</v>
      </c>
      <c r="M6" s="1">
        <f>LOOKUP($C6,'share on total value'!$A:$A,'share on total value'!D:D)</f>
        <v>0.10365976561375218</v>
      </c>
      <c r="N6" s="1">
        <f>LOOKUP($C6,'share on total value'!$A:$A,'share on total value'!E:E)</f>
        <v>0.16769846525958132</v>
      </c>
      <c r="O6" s="4">
        <f t="shared" si="1"/>
        <v>4017.7270868726418</v>
      </c>
      <c r="P6" s="4">
        <f t="shared" si="2"/>
        <v>4329.4472918886222</v>
      </c>
      <c r="Q6" s="4">
        <f t="shared" si="3"/>
        <v>1187.505542918022</v>
      </c>
      <c r="R6" s="4">
        <f t="shared" si="4"/>
        <v>1921.1200783207116</v>
      </c>
      <c r="S6" s="4">
        <f t="shared" ref="S6:S69" si="5">SUM(O6:R6)</f>
        <v>11455.799999999997</v>
      </c>
      <c r="T6" s="4">
        <f>LOOKUP($F6,'age schedule'!$A:$A,'age schedule'!B:B)</f>
        <v>64</v>
      </c>
      <c r="U6" s="4">
        <f>LOOKUP($F6,'age schedule'!$A:$A,'age schedule'!C:C)</f>
        <v>4</v>
      </c>
      <c r="V6" s="4">
        <f>LOOKUP($F6,'age schedule'!$A:$A,'age schedule'!D:D)</f>
        <v>4</v>
      </c>
      <c r="W6" s="4">
        <f>LOOKUP($F6,'age schedule'!$A:$A,'age schedule'!E:E)</f>
        <v>1</v>
      </c>
      <c r="X6" s="8">
        <f t="shared" ref="X6:X69" si="6">O6*(1-$X$2)^T6</f>
        <v>38.626836422568651</v>
      </c>
      <c r="Y6" s="8">
        <f t="shared" ref="Y6:Y69" si="7">P6*(1-$Y$2)^U6</f>
        <v>1369.8641821991343</v>
      </c>
      <c r="Z6" s="8">
        <f t="shared" ref="Z6:Z69" si="8">Q6*(1-$Z$2)^V6</f>
        <v>74.219096432376375</v>
      </c>
      <c r="AA6" s="8">
        <f t="shared" ref="AA6:AA69" si="9">R6*(1-$AA$2)^W6</f>
        <v>1248.7280509084626</v>
      </c>
      <c r="AB6" s="29">
        <f t="shared" ref="AB6:AB69" si="10">SUM(X6:AA6)</f>
        <v>2731.4381659625419</v>
      </c>
      <c r="AC6" s="29">
        <f t="shared" ref="AC6:AC69" si="11">X6*$X$2+Y6*$Y$2+Z6*$Z$2+AA6*$AA$2</f>
        <v>819.33429013351349</v>
      </c>
    </row>
    <row r="7" spans="1:29" x14ac:dyDescent="0.2">
      <c r="A7" s="19">
        <v>7</v>
      </c>
      <c r="B7" s="19">
        <v>1100</v>
      </c>
      <c r="C7" s="20" t="s">
        <v>8</v>
      </c>
      <c r="D7" s="19">
        <v>17</v>
      </c>
      <c r="E7" s="19" t="s">
        <v>42</v>
      </c>
      <c r="F7" s="21">
        <v>1952</v>
      </c>
      <c r="G7" s="22">
        <v>1.4</v>
      </c>
      <c r="H7" s="22">
        <v>1</v>
      </c>
      <c r="I7" s="1">
        <f t="shared" si="0"/>
        <v>62</v>
      </c>
      <c r="J7" s="4">
        <f>LOOKUP(C7,'priceGT 2014'!$A:$A,'priceGT 2014'!$B:$B)</f>
        <v>18780</v>
      </c>
      <c r="K7" s="1">
        <f>LOOKUP($C7,'share on total value'!$A:$A,'share on total value'!B:B)</f>
        <v>0.35071554032652824</v>
      </c>
      <c r="L7" s="1">
        <f>LOOKUP($C7,'share on total value'!$A:$A,'share on total value'!C:C)</f>
        <v>0.37792622880013815</v>
      </c>
      <c r="M7" s="1">
        <f>LOOKUP($C7,'share on total value'!$A:$A,'share on total value'!D:D)</f>
        <v>0.10365976561375218</v>
      </c>
      <c r="N7" s="1">
        <f>LOOKUP($C7,'share on total value'!$A:$A,'share on total value'!E:E)</f>
        <v>0.16769846525958132</v>
      </c>
      <c r="O7" s="4">
        <f t="shared" si="1"/>
        <v>9221.0129862650811</v>
      </c>
      <c r="P7" s="4">
        <f t="shared" si="2"/>
        <v>9936.4364076132315</v>
      </c>
      <c r="Q7" s="4">
        <f t="shared" si="3"/>
        <v>2725.422557516772</v>
      </c>
      <c r="R7" s="4">
        <f t="shared" si="4"/>
        <v>4409.1280486049118</v>
      </c>
      <c r="S7" s="4">
        <f t="shared" si="5"/>
        <v>26291.999999999996</v>
      </c>
      <c r="T7" s="4">
        <f>LOOKUP($F7,'age schedule'!$A:$A,'age schedule'!B:B)</f>
        <v>62</v>
      </c>
      <c r="U7" s="4">
        <f>LOOKUP($F7,'age schedule'!$A:$A,'age schedule'!C:C)</f>
        <v>2</v>
      </c>
      <c r="V7" s="4">
        <f>LOOKUP($F7,'age schedule'!$A:$A,'age schedule'!D:D)</f>
        <v>2</v>
      </c>
      <c r="W7" s="4">
        <f>LOOKUP($F7,'age schedule'!$A:$A,'age schedule'!E:E)</f>
        <v>6</v>
      </c>
      <c r="X7" s="8">
        <f t="shared" si="6"/>
        <v>102.49942851650836</v>
      </c>
      <c r="Y7" s="8">
        <f t="shared" si="7"/>
        <v>5589.2454792824428</v>
      </c>
      <c r="Z7" s="8">
        <f t="shared" si="8"/>
        <v>681.35563937919301</v>
      </c>
      <c r="AA7" s="8">
        <f t="shared" si="9"/>
        <v>332.53154604935366</v>
      </c>
      <c r="AB7" s="29">
        <f t="shared" si="10"/>
        <v>6705.6320932274984</v>
      </c>
      <c r="AC7" s="29">
        <f t="shared" si="11"/>
        <v>1861.5501906236366</v>
      </c>
    </row>
    <row r="8" spans="1:29" x14ac:dyDescent="0.2">
      <c r="A8" s="19">
        <v>17</v>
      </c>
      <c r="B8" s="19">
        <v>1096</v>
      </c>
      <c r="C8" s="20" t="s">
        <v>9</v>
      </c>
      <c r="D8" s="19">
        <v>17</v>
      </c>
      <c r="E8" s="19" t="s">
        <v>43</v>
      </c>
      <c r="F8" s="21">
        <v>1952</v>
      </c>
      <c r="G8" s="22">
        <v>6.13</v>
      </c>
      <c r="H8" s="22">
        <v>4</v>
      </c>
      <c r="I8" s="1">
        <f t="shared" si="0"/>
        <v>62</v>
      </c>
      <c r="J8" s="4">
        <f>LOOKUP(C8,'priceGT 2014'!$A:$A,'priceGT 2014'!$B:$B)</f>
        <v>16066.356350357437</v>
      </c>
      <c r="K8" s="1">
        <f>LOOKUP($C8,'share on total value'!$A:$A,'share on total value'!B:B)</f>
        <v>0.45883404508888664</v>
      </c>
      <c r="L8" s="1">
        <f>LOOKUP($C8,'share on total value'!$A:$A,'share on total value'!C:C)</f>
        <v>0.25449399145893337</v>
      </c>
      <c r="M8" s="1">
        <f>LOOKUP($C8,'share on total value'!$A:$A,'share on total value'!D:D)</f>
        <v>2.1104379779521301E-2</v>
      </c>
      <c r="N8" s="1">
        <f>LOOKUP($C8,'share on total value'!$A:$A,'share on total value'!E:E)</f>
        <v>0.26556758367265865</v>
      </c>
      <c r="O8" s="4">
        <f t="shared" si="1"/>
        <v>45189.080510073771</v>
      </c>
      <c r="P8" s="4">
        <f t="shared" si="2"/>
        <v>25064.289785078799</v>
      </c>
      <c r="Q8" s="4">
        <f t="shared" si="3"/>
        <v>2078.5020797382417</v>
      </c>
      <c r="R8" s="4">
        <f t="shared" si="4"/>
        <v>26154.892052800275</v>
      </c>
      <c r="S8" s="4">
        <f t="shared" si="5"/>
        <v>98486.764427691087</v>
      </c>
      <c r="T8" s="4">
        <f>LOOKUP($F8,'age schedule'!$A:$A,'age schedule'!B:B)</f>
        <v>62</v>
      </c>
      <c r="U8" s="4">
        <f>LOOKUP($F8,'age schedule'!$A:$A,'age schedule'!C:C)</f>
        <v>2</v>
      </c>
      <c r="V8" s="4">
        <f>LOOKUP($F8,'age schedule'!$A:$A,'age schedule'!D:D)</f>
        <v>2</v>
      </c>
      <c r="W8" s="4">
        <f>LOOKUP($F8,'age schedule'!$A:$A,'age schedule'!E:E)</f>
        <v>6</v>
      </c>
      <c r="X8" s="8">
        <f t="shared" si="6"/>
        <v>502.31519404303037</v>
      </c>
      <c r="Y8" s="8">
        <f t="shared" si="7"/>
        <v>14098.663004106824</v>
      </c>
      <c r="Z8" s="8">
        <f t="shared" si="8"/>
        <v>519.62551993456043</v>
      </c>
      <c r="AA8" s="8">
        <f t="shared" si="9"/>
        <v>1972.5729430388262</v>
      </c>
      <c r="AB8" s="29">
        <f t="shared" si="10"/>
        <v>17093.176661123242</v>
      </c>
      <c r="AC8" s="29">
        <f t="shared" si="11"/>
        <v>4510.0411046405879</v>
      </c>
    </row>
    <row r="9" spans="1:29" x14ac:dyDescent="0.2">
      <c r="A9" s="19">
        <v>19</v>
      </c>
      <c r="B9" s="19">
        <v>1098</v>
      </c>
      <c r="C9" s="20" t="s">
        <v>9</v>
      </c>
      <c r="D9" s="19">
        <v>17</v>
      </c>
      <c r="E9" s="19" t="s">
        <v>44</v>
      </c>
      <c r="F9" s="21">
        <v>1960</v>
      </c>
      <c r="G9" s="22">
        <v>30.27</v>
      </c>
      <c r="H9" s="22">
        <v>40</v>
      </c>
      <c r="I9" s="1">
        <f t="shared" si="0"/>
        <v>54</v>
      </c>
      <c r="J9" s="4">
        <f>LOOKUP(C9,'priceGT 2014'!$A:$A,'priceGT 2014'!$B:$B)</f>
        <v>16066.356350357437</v>
      </c>
      <c r="K9" s="1">
        <f>LOOKUP($C9,'share on total value'!$A:$A,'share on total value'!B:B)</f>
        <v>0.45883404508888664</v>
      </c>
      <c r="L9" s="1">
        <f>LOOKUP($C9,'share on total value'!$A:$A,'share on total value'!C:C)</f>
        <v>0.25449399145893337</v>
      </c>
      <c r="M9" s="1">
        <f>LOOKUP($C9,'share on total value'!$A:$A,'share on total value'!D:D)</f>
        <v>2.1104379779521301E-2</v>
      </c>
      <c r="N9" s="1">
        <f>LOOKUP($C9,'share on total value'!$A:$A,'share on total value'!E:E)</f>
        <v>0.26556758367265865</v>
      </c>
      <c r="O9" s="4">
        <f t="shared" si="1"/>
        <v>223144.1218662207</v>
      </c>
      <c r="P9" s="4">
        <f t="shared" si="2"/>
        <v>123767.70828618844</v>
      </c>
      <c r="Q9" s="4">
        <f t="shared" si="3"/>
        <v>10263.663613976601</v>
      </c>
      <c r="R9" s="4">
        <f t="shared" si="4"/>
        <v>129153.11295893381</v>
      </c>
      <c r="S9" s="4">
        <f t="shared" si="5"/>
        <v>486328.60672531958</v>
      </c>
      <c r="T9" s="4">
        <f>LOOKUP($F9,'age schedule'!$A:$A,'age schedule'!B:B)</f>
        <v>54</v>
      </c>
      <c r="U9" s="4">
        <f>LOOKUP($F9,'age schedule'!$A:$A,'age schedule'!C:C)</f>
        <v>4</v>
      </c>
      <c r="V9" s="4">
        <f>LOOKUP($F9,'age schedule'!$A:$A,'age schedule'!D:D)</f>
        <v>4</v>
      </c>
      <c r="W9" s="4">
        <f>LOOKUP($F9,'age schedule'!$A:$A,'age schedule'!E:E)</f>
        <v>5</v>
      </c>
      <c r="X9" s="8">
        <f t="shared" si="6"/>
        <v>4432.6625740288337</v>
      </c>
      <c r="Y9" s="8">
        <f t="shared" si="7"/>
        <v>39160.876449926815</v>
      </c>
      <c r="Z9" s="8">
        <f t="shared" si="8"/>
        <v>641.47897587353759</v>
      </c>
      <c r="AA9" s="8">
        <f t="shared" si="9"/>
        <v>14985.514615581695</v>
      </c>
      <c r="AB9" s="29">
        <f t="shared" si="10"/>
        <v>59220.532615410877</v>
      </c>
      <c r="AC9" s="29">
        <f t="shared" si="11"/>
        <v>15666.175096054085</v>
      </c>
    </row>
    <row r="10" spans="1:29" x14ac:dyDescent="0.2">
      <c r="A10" s="19">
        <v>23</v>
      </c>
      <c r="B10" s="19">
        <v>1100</v>
      </c>
      <c r="C10" s="20" t="s">
        <v>8</v>
      </c>
      <c r="D10" s="19">
        <v>17</v>
      </c>
      <c r="E10" s="19" t="s">
        <v>42</v>
      </c>
      <c r="F10" s="21">
        <v>1963</v>
      </c>
      <c r="G10" s="22">
        <v>0.95</v>
      </c>
      <c r="H10" s="22">
        <v>1</v>
      </c>
      <c r="I10" s="1">
        <f t="shared" si="0"/>
        <v>51</v>
      </c>
      <c r="J10" s="4">
        <f>LOOKUP(C10,'priceGT 2014'!$A:$A,'priceGT 2014'!$B:$B)</f>
        <v>18780</v>
      </c>
      <c r="K10" s="1">
        <f>LOOKUP($C10,'share on total value'!$A:$A,'share on total value'!B:B)</f>
        <v>0.35071554032652824</v>
      </c>
      <c r="L10" s="1">
        <f>LOOKUP($C10,'share on total value'!$A:$A,'share on total value'!C:C)</f>
        <v>0.37792622880013815</v>
      </c>
      <c r="M10" s="1">
        <f>LOOKUP($C10,'share on total value'!$A:$A,'share on total value'!D:D)</f>
        <v>0.10365976561375218</v>
      </c>
      <c r="N10" s="1">
        <f>LOOKUP($C10,'share on total value'!$A:$A,'share on total value'!E:E)</f>
        <v>0.16769846525958132</v>
      </c>
      <c r="O10" s="4">
        <f t="shared" si="1"/>
        <v>6257.1159549655904</v>
      </c>
      <c r="P10" s="4">
        <f t="shared" si="2"/>
        <v>6742.5818480232647</v>
      </c>
      <c r="Q10" s="4">
        <f t="shared" si="3"/>
        <v>1849.3938783149526</v>
      </c>
      <c r="R10" s="4">
        <f t="shared" si="4"/>
        <v>2991.9083186961902</v>
      </c>
      <c r="S10" s="4">
        <f t="shared" si="5"/>
        <v>17841</v>
      </c>
      <c r="T10" s="4">
        <f>LOOKUP($F10,'age schedule'!$A:$A,'age schedule'!B:B)</f>
        <v>51</v>
      </c>
      <c r="U10" s="4">
        <f>LOOKUP($F10,'age schedule'!$A:$A,'age schedule'!C:C)</f>
        <v>1</v>
      </c>
      <c r="V10" s="4">
        <f>LOOKUP($F10,'age schedule'!$A:$A,'age schedule'!D:D)</f>
        <v>1</v>
      </c>
      <c r="W10" s="4">
        <f>LOOKUP($F10,'age schedule'!$A:$A,'age schedule'!E:E)</f>
        <v>2</v>
      </c>
      <c r="X10" s="8">
        <f t="shared" si="6"/>
        <v>154.52707339069525</v>
      </c>
      <c r="Y10" s="8">
        <f t="shared" si="7"/>
        <v>5056.936386017449</v>
      </c>
      <c r="Z10" s="8">
        <f t="shared" si="8"/>
        <v>924.69693915747632</v>
      </c>
      <c r="AA10" s="8">
        <f t="shared" si="9"/>
        <v>1264.0812646491404</v>
      </c>
      <c r="AB10" s="29">
        <f t="shared" si="10"/>
        <v>7400.2416632147615</v>
      </c>
      <c r="AC10" s="29">
        <f t="shared" si="11"/>
        <v>2179.827903847648</v>
      </c>
    </row>
    <row r="11" spans="1:29" x14ac:dyDescent="0.2">
      <c r="A11" s="19">
        <v>32</v>
      </c>
      <c r="B11" s="19">
        <v>1100</v>
      </c>
      <c r="C11" s="20" t="s">
        <v>8</v>
      </c>
      <c r="D11" s="19">
        <v>17</v>
      </c>
      <c r="E11" s="19" t="s">
        <v>42</v>
      </c>
      <c r="F11" s="21">
        <v>1968</v>
      </c>
      <c r="G11" s="22">
        <v>0.73</v>
      </c>
      <c r="H11" s="22">
        <v>1</v>
      </c>
      <c r="I11" s="1">
        <f t="shared" si="0"/>
        <v>46</v>
      </c>
      <c r="J11" s="4">
        <f>LOOKUP(C11,'priceGT 2014'!$A:$A,'priceGT 2014'!$B:$B)</f>
        <v>18780</v>
      </c>
      <c r="K11" s="1">
        <f>LOOKUP($C11,'share on total value'!$A:$A,'share on total value'!B:B)</f>
        <v>0.35071554032652824</v>
      </c>
      <c r="L11" s="1">
        <f>LOOKUP($C11,'share on total value'!$A:$A,'share on total value'!C:C)</f>
        <v>0.37792622880013815</v>
      </c>
      <c r="M11" s="1">
        <f>LOOKUP($C11,'share on total value'!$A:$A,'share on total value'!D:D)</f>
        <v>0.10365976561375218</v>
      </c>
      <c r="N11" s="1">
        <f>LOOKUP($C11,'share on total value'!$A:$A,'share on total value'!E:E)</f>
        <v>0.16769846525958132</v>
      </c>
      <c r="O11" s="4">
        <f t="shared" si="1"/>
        <v>4808.0996285525061</v>
      </c>
      <c r="P11" s="4">
        <f t="shared" si="2"/>
        <v>5181.1418411126142</v>
      </c>
      <c r="Q11" s="4">
        <f t="shared" si="3"/>
        <v>1421.113190705174</v>
      </c>
      <c r="R11" s="4">
        <f t="shared" si="4"/>
        <v>2299.0453396297039</v>
      </c>
      <c r="S11" s="4">
        <f t="shared" si="5"/>
        <v>13709.4</v>
      </c>
      <c r="T11" s="4">
        <f>LOOKUP($F11,'age schedule'!$A:$A,'age schedule'!B:B)</f>
        <v>46</v>
      </c>
      <c r="U11" s="4">
        <f>LOOKUP($F11,'age schedule'!$A:$A,'age schedule'!C:C)</f>
        <v>6</v>
      </c>
      <c r="V11" s="4">
        <f>LOOKUP($F11,'age schedule'!$A:$A,'age schedule'!D:D)</f>
        <v>1</v>
      </c>
      <c r="W11" s="4">
        <f>LOOKUP($F11,'age schedule'!$A:$A,'age schedule'!E:E)</f>
        <v>4</v>
      </c>
      <c r="X11" s="8">
        <f t="shared" si="6"/>
        <v>170.68253780702571</v>
      </c>
      <c r="Y11" s="8">
        <f t="shared" si="7"/>
        <v>922.13193412380269</v>
      </c>
      <c r="Z11" s="8">
        <f t="shared" si="8"/>
        <v>710.55659535258701</v>
      </c>
      <c r="AA11" s="8">
        <f t="shared" si="9"/>
        <v>410.39396215727493</v>
      </c>
      <c r="AB11" s="29">
        <f t="shared" si="10"/>
        <v>2213.7650294406903</v>
      </c>
      <c r="AC11" s="29">
        <f t="shared" si="11"/>
        <v>741.39694560878218</v>
      </c>
    </row>
    <row r="12" spans="1:29" x14ac:dyDescent="0.2">
      <c r="A12" s="19">
        <v>35</v>
      </c>
      <c r="B12" s="19">
        <v>1100</v>
      </c>
      <c r="C12" s="20" t="s">
        <v>8</v>
      </c>
      <c r="D12" s="19">
        <v>17</v>
      </c>
      <c r="E12" s="19" t="s">
        <v>42</v>
      </c>
      <c r="F12" s="21">
        <v>1969</v>
      </c>
      <c r="G12" s="22">
        <v>0.54</v>
      </c>
      <c r="H12" s="22">
        <v>1</v>
      </c>
      <c r="I12" s="1">
        <f t="shared" si="0"/>
        <v>45</v>
      </c>
      <c r="J12" s="4">
        <f>LOOKUP(C12,'priceGT 2014'!$A:$A,'priceGT 2014'!$B:$B)</f>
        <v>18780</v>
      </c>
      <c r="K12" s="1">
        <f>LOOKUP($C12,'share on total value'!$A:$A,'share on total value'!B:B)</f>
        <v>0.35071554032652824</v>
      </c>
      <c r="L12" s="1">
        <f>LOOKUP($C12,'share on total value'!$A:$A,'share on total value'!C:C)</f>
        <v>0.37792622880013815</v>
      </c>
      <c r="M12" s="1">
        <f>LOOKUP($C12,'share on total value'!$A:$A,'share on total value'!D:D)</f>
        <v>0.10365976561375218</v>
      </c>
      <c r="N12" s="1">
        <f>LOOKUP($C12,'share on total value'!$A:$A,'share on total value'!E:E)</f>
        <v>0.16769846525958132</v>
      </c>
      <c r="O12" s="4">
        <f t="shared" si="1"/>
        <v>3556.6764375593884</v>
      </c>
      <c r="P12" s="4">
        <f t="shared" si="2"/>
        <v>3832.6254715079613</v>
      </c>
      <c r="Q12" s="4">
        <f t="shared" si="3"/>
        <v>1051.2344150421836</v>
      </c>
      <c r="R12" s="4">
        <f t="shared" si="4"/>
        <v>1700.6636758904663</v>
      </c>
      <c r="S12" s="4">
        <f t="shared" si="5"/>
        <v>10141.199999999999</v>
      </c>
      <c r="T12" s="4">
        <f>LOOKUP($F12,'age schedule'!$A:$A,'age schedule'!B:B)</f>
        <v>45</v>
      </c>
      <c r="U12" s="4">
        <f>LOOKUP($F12,'age schedule'!$A:$A,'age schedule'!C:C)</f>
        <v>5</v>
      </c>
      <c r="V12" s="4">
        <f>LOOKUP($F12,'age schedule'!$A:$A,'age schedule'!D:D)</f>
        <v>0</v>
      </c>
      <c r="W12" s="4">
        <f>LOOKUP($F12,'age schedule'!$A:$A,'age schedule'!E:E)</f>
        <v>3</v>
      </c>
      <c r="X12" s="8">
        <f t="shared" si="6"/>
        <v>135.76162971835896</v>
      </c>
      <c r="Y12" s="8">
        <f t="shared" si="7"/>
        <v>909.49998982073691</v>
      </c>
      <c r="Z12" s="8">
        <f t="shared" si="8"/>
        <v>1051.2344150421836</v>
      </c>
      <c r="AA12" s="8">
        <f t="shared" si="9"/>
        <v>467.04476199141942</v>
      </c>
      <c r="AB12" s="29">
        <f t="shared" si="10"/>
        <v>2563.540796572699</v>
      </c>
      <c r="AC12" s="29">
        <f t="shared" si="11"/>
        <v>925.96118575355797</v>
      </c>
    </row>
    <row r="13" spans="1:29" x14ac:dyDescent="0.2">
      <c r="A13" s="19">
        <v>49</v>
      </c>
      <c r="B13" s="19">
        <v>1100</v>
      </c>
      <c r="C13" s="20" t="s">
        <v>8</v>
      </c>
      <c r="D13" s="19">
        <v>17</v>
      </c>
      <c r="E13" s="19" t="s">
        <v>42</v>
      </c>
      <c r="F13" s="21">
        <v>1971</v>
      </c>
      <c r="G13" s="22">
        <v>1.1000000000000001</v>
      </c>
      <c r="H13" s="22">
        <v>1</v>
      </c>
      <c r="I13" s="1">
        <f t="shared" si="0"/>
        <v>43</v>
      </c>
      <c r="J13" s="4">
        <f>LOOKUP(C13,'priceGT 2014'!$A:$A,'priceGT 2014'!$B:$B)</f>
        <v>18780</v>
      </c>
      <c r="K13" s="1">
        <f>LOOKUP($C13,'share on total value'!$A:$A,'share on total value'!B:B)</f>
        <v>0.35071554032652824</v>
      </c>
      <c r="L13" s="1">
        <f>LOOKUP($C13,'share on total value'!$A:$A,'share on total value'!C:C)</f>
        <v>0.37792622880013815</v>
      </c>
      <c r="M13" s="1">
        <f>LOOKUP($C13,'share on total value'!$A:$A,'share on total value'!D:D)</f>
        <v>0.10365976561375218</v>
      </c>
      <c r="N13" s="1">
        <f>LOOKUP($C13,'share on total value'!$A:$A,'share on total value'!E:E)</f>
        <v>0.16769846525958132</v>
      </c>
      <c r="O13" s="4">
        <f t="shared" si="1"/>
        <v>7245.0816320654203</v>
      </c>
      <c r="P13" s="4">
        <f t="shared" si="2"/>
        <v>7807.2000345532542</v>
      </c>
      <c r="Q13" s="4">
        <f t="shared" si="3"/>
        <v>2141.4034380488924</v>
      </c>
      <c r="R13" s="4">
        <f t="shared" si="4"/>
        <v>3464.3148953324308</v>
      </c>
      <c r="S13" s="4">
        <f t="shared" si="5"/>
        <v>20657.999999999996</v>
      </c>
      <c r="T13" s="4">
        <f>LOOKUP($F13,'age schedule'!$A:$A,'age schedule'!B:B)</f>
        <v>43</v>
      </c>
      <c r="U13" s="4">
        <f>LOOKUP($F13,'age schedule'!$A:$A,'age schedule'!C:C)</f>
        <v>3</v>
      </c>
      <c r="V13" s="4">
        <f>LOOKUP($F13,'age schedule'!$A:$A,'age schedule'!D:D)</f>
        <v>3</v>
      </c>
      <c r="W13" s="4">
        <f>LOOKUP($F13,'age schedule'!$A:$A,'age schedule'!E:E)</f>
        <v>1</v>
      </c>
      <c r="X13" s="8">
        <f t="shared" si="6"/>
        <v>319.74964498185381</v>
      </c>
      <c r="Y13" s="8">
        <f t="shared" si="7"/>
        <v>3293.6625145771541</v>
      </c>
      <c r="Z13" s="8">
        <f t="shared" si="8"/>
        <v>267.67542975611155</v>
      </c>
      <c r="AA13" s="8">
        <f t="shared" si="9"/>
        <v>2251.8046819660799</v>
      </c>
      <c r="AB13" s="29">
        <f t="shared" si="10"/>
        <v>6132.8922712811991</v>
      </c>
      <c r="AC13" s="29">
        <f t="shared" si="11"/>
        <v>1767.7674573592021</v>
      </c>
    </row>
    <row r="14" spans="1:29" x14ac:dyDescent="0.2">
      <c r="A14" s="19">
        <v>51</v>
      </c>
      <c r="B14" s="19">
        <v>1101</v>
      </c>
      <c r="C14" s="20" t="s">
        <v>8</v>
      </c>
      <c r="D14" s="19">
        <v>17</v>
      </c>
      <c r="E14" s="19" t="s">
        <v>43</v>
      </c>
      <c r="F14" s="21">
        <v>1975</v>
      </c>
      <c r="G14" s="22">
        <v>2</v>
      </c>
      <c r="H14" s="22">
        <v>1</v>
      </c>
      <c r="I14" s="1">
        <f t="shared" si="0"/>
        <v>39</v>
      </c>
      <c r="J14" s="4">
        <f>LOOKUP(C14,'priceGT 2014'!$A:$A,'priceGT 2014'!$B:$B)</f>
        <v>18780</v>
      </c>
      <c r="K14" s="1">
        <f>LOOKUP($C14,'share on total value'!$A:$A,'share on total value'!B:B)</f>
        <v>0.35071554032652824</v>
      </c>
      <c r="L14" s="1">
        <f>LOOKUP($C14,'share on total value'!$A:$A,'share on total value'!C:C)</f>
        <v>0.37792622880013815</v>
      </c>
      <c r="M14" s="1">
        <f>LOOKUP($C14,'share on total value'!$A:$A,'share on total value'!D:D)</f>
        <v>0.10365976561375218</v>
      </c>
      <c r="N14" s="1">
        <f>LOOKUP($C14,'share on total value'!$A:$A,'share on total value'!E:E)</f>
        <v>0.16769846525958132</v>
      </c>
      <c r="O14" s="4">
        <f t="shared" si="1"/>
        <v>13172.875694664401</v>
      </c>
      <c r="P14" s="4">
        <f t="shared" si="2"/>
        <v>14194.90915373319</v>
      </c>
      <c r="Q14" s="4">
        <f t="shared" si="3"/>
        <v>3893.4607964525317</v>
      </c>
      <c r="R14" s="4">
        <f t="shared" si="4"/>
        <v>6298.7543551498748</v>
      </c>
      <c r="S14" s="4">
        <f t="shared" si="5"/>
        <v>37560</v>
      </c>
      <c r="T14" s="4">
        <f>LOOKUP($F14,'age schedule'!$A:$A,'age schedule'!B:B)</f>
        <v>39</v>
      </c>
      <c r="U14" s="4">
        <f>LOOKUP($F14,'age schedule'!$A:$A,'age schedule'!C:C)</f>
        <v>9</v>
      </c>
      <c r="V14" s="4">
        <f>LOOKUP($F14,'age schedule'!$A:$A,'age schedule'!D:D)</f>
        <v>4</v>
      </c>
      <c r="W14" s="4">
        <f>LOOKUP($F14,'age schedule'!$A:$A,'age schedule'!E:E)</f>
        <v>4</v>
      </c>
      <c r="X14" s="8">
        <f t="shared" si="6"/>
        <v>777.16921163823611</v>
      </c>
      <c r="Y14" s="8">
        <f t="shared" si="7"/>
        <v>1065.8203005711759</v>
      </c>
      <c r="Z14" s="8">
        <f t="shared" si="8"/>
        <v>243.34129977828323</v>
      </c>
      <c r="AA14" s="8">
        <f t="shared" si="9"/>
        <v>1124.3670196089724</v>
      </c>
      <c r="AB14" s="29">
        <f t="shared" si="10"/>
        <v>3210.697831596668</v>
      </c>
      <c r="AC14" s="29">
        <f t="shared" si="11"/>
        <v>836.05602670975236</v>
      </c>
    </row>
    <row r="15" spans="1:29" x14ac:dyDescent="0.2">
      <c r="A15" s="19">
        <v>52</v>
      </c>
      <c r="B15" s="19">
        <v>1100</v>
      </c>
      <c r="C15" s="20" t="s">
        <v>8</v>
      </c>
      <c r="D15" s="19">
        <v>17</v>
      </c>
      <c r="E15" s="19" t="s">
        <v>42</v>
      </c>
      <c r="F15" s="21">
        <v>1975</v>
      </c>
      <c r="G15" s="22">
        <v>1.25</v>
      </c>
      <c r="H15" s="22">
        <v>1</v>
      </c>
      <c r="I15" s="1">
        <f t="shared" si="0"/>
        <v>39</v>
      </c>
      <c r="J15" s="4">
        <f>LOOKUP(C15,'priceGT 2014'!$A:$A,'priceGT 2014'!$B:$B)</f>
        <v>18780</v>
      </c>
      <c r="K15" s="1">
        <f>LOOKUP($C15,'share on total value'!$A:$A,'share on total value'!B:B)</f>
        <v>0.35071554032652824</v>
      </c>
      <c r="L15" s="1">
        <f>LOOKUP($C15,'share on total value'!$A:$A,'share on total value'!C:C)</f>
        <v>0.37792622880013815</v>
      </c>
      <c r="M15" s="1">
        <f>LOOKUP($C15,'share on total value'!$A:$A,'share on total value'!D:D)</f>
        <v>0.10365976561375218</v>
      </c>
      <c r="N15" s="1">
        <f>LOOKUP($C15,'share on total value'!$A:$A,'share on total value'!E:E)</f>
        <v>0.16769846525958132</v>
      </c>
      <c r="O15" s="4">
        <f t="shared" si="1"/>
        <v>8233.0473091652511</v>
      </c>
      <c r="P15" s="4">
        <f t="shared" si="2"/>
        <v>8871.8182210832438</v>
      </c>
      <c r="Q15" s="4">
        <f t="shared" si="3"/>
        <v>2433.4129977828325</v>
      </c>
      <c r="R15" s="4">
        <f t="shared" si="4"/>
        <v>3936.7214719686713</v>
      </c>
      <c r="S15" s="4">
        <f t="shared" si="5"/>
        <v>23474.999999999996</v>
      </c>
      <c r="T15" s="4">
        <f>LOOKUP($F15,'age schedule'!$A:$A,'age schedule'!B:B)</f>
        <v>39</v>
      </c>
      <c r="U15" s="4">
        <f>LOOKUP($F15,'age schedule'!$A:$A,'age schedule'!C:C)</f>
        <v>9</v>
      </c>
      <c r="V15" s="4">
        <f>LOOKUP($F15,'age schedule'!$A:$A,'age schedule'!D:D)</f>
        <v>4</v>
      </c>
      <c r="W15" s="4">
        <f>LOOKUP($F15,'age schedule'!$A:$A,'age schedule'!E:E)</f>
        <v>4</v>
      </c>
      <c r="X15" s="8">
        <f t="shared" si="6"/>
        <v>485.73075727389761</v>
      </c>
      <c r="Y15" s="8">
        <f t="shared" si="7"/>
        <v>666.13768785698505</v>
      </c>
      <c r="Z15" s="8">
        <f t="shared" si="8"/>
        <v>152.08831236142703</v>
      </c>
      <c r="AA15" s="8">
        <f t="shared" si="9"/>
        <v>702.72938725560778</v>
      </c>
      <c r="AB15" s="29">
        <f t="shared" si="10"/>
        <v>2006.6861447479178</v>
      </c>
      <c r="AC15" s="29">
        <f t="shared" si="11"/>
        <v>522.53501669359525</v>
      </c>
    </row>
    <row r="16" spans="1:29" x14ac:dyDescent="0.2">
      <c r="A16" s="19">
        <v>68</v>
      </c>
      <c r="B16" s="19">
        <v>1100</v>
      </c>
      <c r="C16" s="20" t="s">
        <v>8</v>
      </c>
      <c r="D16" s="19">
        <v>17</v>
      </c>
      <c r="E16" s="19" t="s">
        <v>42</v>
      </c>
      <c r="F16" s="21">
        <v>1977</v>
      </c>
      <c r="G16" s="22">
        <v>1.07</v>
      </c>
      <c r="H16" s="22">
        <v>1</v>
      </c>
      <c r="I16" s="1">
        <f t="shared" si="0"/>
        <v>37</v>
      </c>
      <c r="J16" s="4">
        <f>LOOKUP(C16,'priceGT 2014'!$A:$A,'priceGT 2014'!$B:$B)</f>
        <v>18780</v>
      </c>
      <c r="K16" s="1">
        <f>LOOKUP($C16,'share on total value'!$A:$A,'share on total value'!B:B)</f>
        <v>0.35071554032652824</v>
      </c>
      <c r="L16" s="1">
        <f>LOOKUP($C16,'share on total value'!$A:$A,'share on total value'!C:C)</f>
        <v>0.37792622880013815</v>
      </c>
      <c r="M16" s="1">
        <f>LOOKUP($C16,'share on total value'!$A:$A,'share on total value'!D:D)</f>
        <v>0.10365976561375218</v>
      </c>
      <c r="N16" s="1">
        <f>LOOKUP($C16,'share on total value'!$A:$A,'share on total value'!E:E)</f>
        <v>0.16769846525958132</v>
      </c>
      <c r="O16" s="4">
        <f t="shared" si="1"/>
        <v>7047.4884966454556</v>
      </c>
      <c r="P16" s="4">
        <f t="shared" si="2"/>
        <v>7594.2763972472567</v>
      </c>
      <c r="Q16" s="4">
        <f t="shared" si="3"/>
        <v>2083.0015261021049</v>
      </c>
      <c r="R16" s="4">
        <f t="shared" si="4"/>
        <v>3369.8335800051832</v>
      </c>
      <c r="S16" s="4">
        <f t="shared" si="5"/>
        <v>20094.599999999999</v>
      </c>
      <c r="T16" s="4">
        <f>LOOKUP($F16,'age schedule'!$A:$A,'age schedule'!B:B)</f>
        <v>37</v>
      </c>
      <c r="U16" s="4">
        <f>LOOKUP($F16,'age schedule'!$A:$A,'age schedule'!C:C)</f>
        <v>7</v>
      </c>
      <c r="V16" s="4">
        <f>LOOKUP($F16,'age schedule'!$A:$A,'age schedule'!D:D)</f>
        <v>2</v>
      </c>
      <c r="W16" s="4">
        <f>LOOKUP($F16,'age schedule'!$A:$A,'age schedule'!E:E)</f>
        <v>2</v>
      </c>
      <c r="X16" s="8">
        <f t="shared" si="6"/>
        <v>480.73248725454556</v>
      </c>
      <c r="Y16" s="8">
        <f t="shared" si="7"/>
        <v>1013.7135303210297</v>
      </c>
      <c r="Z16" s="8">
        <f t="shared" si="8"/>
        <v>520.75038152552622</v>
      </c>
      <c r="AA16" s="8">
        <f t="shared" si="9"/>
        <v>1423.75468755219</v>
      </c>
      <c r="AB16" s="29">
        <f t="shared" si="10"/>
        <v>3438.9510866532919</v>
      </c>
      <c r="AC16" s="29">
        <f t="shared" si="11"/>
        <v>1045.7689880941052</v>
      </c>
    </row>
    <row r="17" spans="1:29" x14ac:dyDescent="0.2">
      <c r="A17" s="19">
        <v>73</v>
      </c>
      <c r="B17" s="19">
        <v>1100</v>
      </c>
      <c r="C17" s="20" t="s">
        <v>8</v>
      </c>
      <c r="D17" s="19">
        <v>17</v>
      </c>
      <c r="E17" s="19" t="s">
        <v>42</v>
      </c>
      <c r="F17" s="21">
        <v>1976</v>
      </c>
      <c r="G17" s="22">
        <v>1.65</v>
      </c>
      <c r="H17" s="22">
        <v>1</v>
      </c>
      <c r="I17" s="1">
        <f t="shared" si="0"/>
        <v>38</v>
      </c>
      <c r="J17" s="4">
        <f>LOOKUP(C17,'priceGT 2014'!$A:$A,'priceGT 2014'!$B:$B)</f>
        <v>18780</v>
      </c>
      <c r="K17" s="1">
        <f>LOOKUP($C17,'share on total value'!$A:$A,'share on total value'!B:B)</f>
        <v>0.35071554032652824</v>
      </c>
      <c r="L17" s="1">
        <f>LOOKUP($C17,'share on total value'!$A:$A,'share on total value'!C:C)</f>
        <v>0.37792622880013815</v>
      </c>
      <c r="M17" s="1">
        <f>LOOKUP($C17,'share on total value'!$A:$A,'share on total value'!D:D)</f>
        <v>0.10365976561375218</v>
      </c>
      <c r="N17" s="1">
        <f>LOOKUP($C17,'share on total value'!$A:$A,'share on total value'!E:E)</f>
        <v>0.16769846525958132</v>
      </c>
      <c r="O17" s="4">
        <f t="shared" si="1"/>
        <v>10867.622448098131</v>
      </c>
      <c r="P17" s="4">
        <f t="shared" si="2"/>
        <v>11710.800051829881</v>
      </c>
      <c r="Q17" s="4">
        <f t="shared" si="3"/>
        <v>3212.1051570733384</v>
      </c>
      <c r="R17" s="4">
        <f t="shared" si="4"/>
        <v>5196.4723429986461</v>
      </c>
      <c r="S17" s="4">
        <f t="shared" si="5"/>
        <v>30987</v>
      </c>
      <c r="T17" s="4">
        <f>LOOKUP($F17,'age schedule'!$A:$A,'age schedule'!B:B)</f>
        <v>38</v>
      </c>
      <c r="U17" s="4">
        <f>LOOKUP($F17,'age schedule'!$A:$A,'age schedule'!C:C)</f>
        <v>8</v>
      </c>
      <c r="V17" s="4">
        <f>LOOKUP($F17,'age schedule'!$A:$A,'age schedule'!D:D)</f>
        <v>3</v>
      </c>
      <c r="W17" s="4">
        <f>LOOKUP($F17,'age schedule'!$A:$A,'age schedule'!E:E)</f>
        <v>3</v>
      </c>
      <c r="X17" s="8">
        <f t="shared" si="6"/>
        <v>689.42430064682242</v>
      </c>
      <c r="Y17" s="8">
        <f t="shared" si="7"/>
        <v>1172.4023306282936</v>
      </c>
      <c r="Z17" s="8">
        <f t="shared" si="8"/>
        <v>401.5131446341673</v>
      </c>
      <c r="AA17" s="8">
        <f t="shared" si="9"/>
        <v>1427.0812171960035</v>
      </c>
      <c r="AB17" s="29">
        <f t="shared" si="10"/>
        <v>3690.4209931052874</v>
      </c>
      <c r="AC17" s="29">
        <f t="shared" si="11"/>
        <v>1041.5952820380357</v>
      </c>
    </row>
    <row r="18" spans="1:29" x14ac:dyDescent="0.2">
      <c r="A18" s="19">
        <v>74</v>
      </c>
      <c r="B18" s="19">
        <v>1092</v>
      </c>
      <c r="C18" s="20" t="s">
        <v>11</v>
      </c>
      <c r="D18" s="19">
        <v>17</v>
      </c>
      <c r="E18" s="19" t="s">
        <v>45</v>
      </c>
      <c r="F18" s="21">
        <v>1978</v>
      </c>
      <c r="G18" s="22">
        <v>14.81</v>
      </c>
      <c r="H18" s="22">
        <v>20</v>
      </c>
      <c r="I18" s="1">
        <f t="shared" si="0"/>
        <v>36</v>
      </c>
      <c r="J18" s="4">
        <f>LOOKUP(C18,'priceGT 2014'!$A:$A,'priceGT 2014'!$B:$B)</f>
        <v>19159.427856698418</v>
      </c>
      <c r="K18" s="1">
        <f>LOOKUP($C18,'share on total value'!$A:$A,'share on total value'!B:B)</f>
        <v>0.36168191139639044</v>
      </c>
      <c r="L18" s="1">
        <f>LOOKUP($C18,'share on total value'!$A:$A,'share on total value'!C:C)</f>
        <v>0.37889103252844947</v>
      </c>
      <c r="M18" s="1">
        <f>LOOKUP($C18,'share on total value'!$A:$A,'share on total value'!D:D)</f>
        <v>2.2751157296270735E-2</v>
      </c>
      <c r="N18" s="1">
        <f>LOOKUP($C18,'share on total value'!$A:$A,'share on total value'!E:E)</f>
        <v>0.23667589877888939</v>
      </c>
      <c r="O18" s="4">
        <f t="shared" si="1"/>
        <v>102627.64981426932</v>
      </c>
      <c r="P18" s="4">
        <f t="shared" si="2"/>
        <v>107510.75732255906</v>
      </c>
      <c r="Q18" s="4">
        <f t="shared" si="3"/>
        <v>6455.6665133083388</v>
      </c>
      <c r="R18" s="4">
        <f t="shared" si="4"/>
        <v>67157.052907566889</v>
      </c>
      <c r="S18" s="4">
        <f t="shared" si="5"/>
        <v>283751.1265577036</v>
      </c>
      <c r="T18" s="4">
        <f>LOOKUP($F18,'age schedule'!$A:$A,'age schedule'!B:B)</f>
        <v>36</v>
      </c>
      <c r="U18" s="4">
        <f>LOOKUP($F18,'age schedule'!$A:$A,'age schedule'!C:C)</f>
        <v>6</v>
      </c>
      <c r="V18" s="4">
        <f>LOOKUP($F18,'age schedule'!$A:$A,'age schedule'!D:D)</f>
        <v>1</v>
      </c>
      <c r="W18" s="4">
        <f>LOOKUP($F18,'age schedule'!$A:$A,'age schedule'!E:E)</f>
        <v>1</v>
      </c>
      <c r="X18" s="8">
        <f t="shared" si="6"/>
        <v>7527.4959680440779</v>
      </c>
      <c r="Y18" s="8">
        <f t="shared" si="7"/>
        <v>19134.605001988661</v>
      </c>
      <c r="Z18" s="8">
        <f t="shared" si="8"/>
        <v>3227.8332566541694</v>
      </c>
      <c r="AA18" s="8">
        <f t="shared" si="9"/>
        <v>43652.084389918477</v>
      </c>
      <c r="AB18" s="29">
        <f t="shared" si="10"/>
        <v>73542.018616605375</v>
      </c>
      <c r="AC18" s="29">
        <f t="shared" si="11"/>
        <v>22202.7221330588</v>
      </c>
    </row>
    <row r="19" spans="1:29" x14ac:dyDescent="0.2">
      <c r="A19" s="19">
        <v>77</v>
      </c>
      <c r="B19" s="19">
        <v>1101</v>
      </c>
      <c r="C19" s="20" t="s">
        <v>8</v>
      </c>
      <c r="D19" s="19">
        <v>17</v>
      </c>
      <c r="E19" s="19" t="s">
        <v>43</v>
      </c>
      <c r="F19" s="21">
        <v>1978</v>
      </c>
      <c r="G19" s="22">
        <v>9.66</v>
      </c>
      <c r="H19" s="22">
        <v>9</v>
      </c>
      <c r="I19" s="1">
        <f t="shared" si="0"/>
        <v>36</v>
      </c>
      <c r="J19" s="4">
        <f>LOOKUP(C19,'priceGT 2014'!$A:$A,'priceGT 2014'!$B:$B)</f>
        <v>18780</v>
      </c>
      <c r="K19" s="1">
        <f>LOOKUP($C19,'share on total value'!$A:$A,'share on total value'!B:B)</f>
        <v>0.35071554032652824</v>
      </c>
      <c r="L19" s="1">
        <f>LOOKUP($C19,'share on total value'!$A:$A,'share on total value'!C:C)</f>
        <v>0.37792622880013815</v>
      </c>
      <c r="M19" s="1">
        <f>LOOKUP($C19,'share on total value'!$A:$A,'share on total value'!D:D)</f>
        <v>0.10365976561375218</v>
      </c>
      <c r="N19" s="1">
        <f>LOOKUP($C19,'share on total value'!$A:$A,'share on total value'!E:E)</f>
        <v>0.16769846525958132</v>
      </c>
      <c r="O19" s="4">
        <f t="shared" si="1"/>
        <v>63624.98960522905</v>
      </c>
      <c r="P19" s="4">
        <f t="shared" si="2"/>
        <v>68561.411212531297</v>
      </c>
      <c r="Q19" s="4">
        <f t="shared" si="3"/>
        <v>18805.415646865727</v>
      </c>
      <c r="R19" s="4">
        <f t="shared" si="4"/>
        <v>30422.983535373893</v>
      </c>
      <c r="S19" s="4">
        <f t="shared" si="5"/>
        <v>181414.8</v>
      </c>
      <c r="T19" s="4">
        <f>LOOKUP($F19,'age schedule'!$A:$A,'age schedule'!B:B)</f>
        <v>36</v>
      </c>
      <c r="U19" s="4">
        <f>LOOKUP($F19,'age schedule'!$A:$A,'age schedule'!C:C)</f>
        <v>6</v>
      </c>
      <c r="V19" s="4">
        <f>LOOKUP($F19,'age schedule'!$A:$A,'age schedule'!D:D)</f>
        <v>1</v>
      </c>
      <c r="W19" s="4">
        <f>LOOKUP($F19,'age schedule'!$A:$A,'age schedule'!E:E)</f>
        <v>1</v>
      </c>
      <c r="X19" s="8">
        <f t="shared" si="6"/>
        <v>4666.7428669268502</v>
      </c>
      <c r="Y19" s="8">
        <f t="shared" si="7"/>
        <v>12202.458196761552</v>
      </c>
      <c r="Z19" s="8">
        <f t="shared" si="8"/>
        <v>9402.7078234328637</v>
      </c>
      <c r="AA19" s="8">
        <f t="shared" si="9"/>
        <v>19774.939297993031</v>
      </c>
      <c r="AB19" s="29">
        <f t="shared" si="10"/>
        <v>46046.848185114301</v>
      </c>
      <c r="AC19" s="29">
        <f t="shared" si="11"/>
        <v>14999.869215889259</v>
      </c>
    </row>
    <row r="20" spans="1:29" x14ac:dyDescent="0.2">
      <c r="A20" s="19">
        <v>78</v>
      </c>
      <c r="B20" s="19">
        <v>1068</v>
      </c>
      <c r="C20" s="20" t="s">
        <v>9</v>
      </c>
      <c r="D20" s="19">
        <v>17</v>
      </c>
      <c r="E20" s="19" t="s">
        <v>44</v>
      </c>
      <c r="F20" s="21">
        <v>1977</v>
      </c>
      <c r="G20" s="22">
        <v>41.27</v>
      </c>
      <c r="H20" s="22">
        <v>51</v>
      </c>
      <c r="I20" s="1">
        <f t="shared" si="0"/>
        <v>37</v>
      </c>
      <c r="J20" s="4">
        <f>LOOKUP(C20,'priceGT 2014'!$A:$A,'priceGT 2014'!$B:$B)</f>
        <v>16066.356350357437</v>
      </c>
      <c r="K20" s="1">
        <f>LOOKUP($C20,'share on total value'!$A:$A,'share on total value'!B:B)</f>
        <v>0.45883404508888664</v>
      </c>
      <c r="L20" s="1">
        <f>LOOKUP($C20,'share on total value'!$A:$A,'share on total value'!C:C)</f>
        <v>0.25449399145893337</v>
      </c>
      <c r="M20" s="1">
        <f>LOOKUP($C20,'share on total value'!$A:$A,'share on total value'!D:D)</f>
        <v>2.1104379779521301E-2</v>
      </c>
      <c r="N20" s="1">
        <f>LOOKUP($C20,'share on total value'!$A:$A,'share on total value'!E:E)</f>
        <v>0.26556758367265865</v>
      </c>
      <c r="O20" s="4">
        <f t="shared" si="1"/>
        <v>304233.82588103501</v>
      </c>
      <c r="P20" s="4">
        <f t="shared" si="2"/>
        <v>168744.41100003297</v>
      </c>
      <c r="Q20" s="4">
        <f t="shared" si="3"/>
        <v>13993.438960978343</v>
      </c>
      <c r="R20" s="4">
        <f t="shared" si="4"/>
        <v>176086.85073720512</v>
      </c>
      <c r="S20" s="4">
        <f t="shared" si="5"/>
        <v>663058.52657925151</v>
      </c>
      <c r="T20" s="4">
        <f>LOOKUP($F20,'age schedule'!$A:$A,'age schedule'!B:B)</f>
        <v>37</v>
      </c>
      <c r="U20" s="4">
        <f>LOOKUP($F20,'age schedule'!$A:$A,'age schedule'!C:C)</f>
        <v>7</v>
      </c>
      <c r="V20" s="4">
        <f>LOOKUP($F20,'age schedule'!$A:$A,'age schedule'!D:D)</f>
        <v>2</v>
      </c>
      <c r="W20" s="4">
        <f>LOOKUP($F20,'age schedule'!$A:$A,'age schedule'!E:E)</f>
        <v>2</v>
      </c>
      <c r="X20" s="8">
        <f t="shared" si="6"/>
        <v>20752.794969778592</v>
      </c>
      <c r="Y20" s="8">
        <f t="shared" si="7"/>
        <v>22524.659842350593</v>
      </c>
      <c r="Z20" s="8">
        <f t="shared" si="8"/>
        <v>3498.3597402445857</v>
      </c>
      <c r="AA20" s="8">
        <f t="shared" si="9"/>
        <v>74396.694436469174</v>
      </c>
      <c r="AB20" s="29">
        <f t="shared" si="10"/>
        <v>121172.50898884295</v>
      </c>
      <c r="AC20" s="29">
        <f t="shared" si="11"/>
        <v>34871.883531358653</v>
      </c>
    </row>
    <row r="21" spans="1:29" x14ac:dyDescent="0.2">
      <c r="A21" s="19">
        <v>83</v>
      </c>
      <c r="B21" s="19">
        <v>1100</v>
      </c>
      <c r="C21" s="20" t="s">
        <v>8</v>
      </c>
      <c r="D21" s="19">
        <v>17</v>
      </c>
      <c r="E21" s="19" t="s">
        <v>42</v>
      </c>
      <c r="F21" s="21">
        <v>1979</v>
      </c>
      <c r="G21" s="22">
        <v>1.1200000000000001</v>
      </c>
      <c r="H21" s="22">
        <v>1</v>
      </c>
      <c r="I21" s="1">
        <f t="shared" si="0"/>
        <v>35</v>
      </c>
      <c r="J21" s="4">
        <f>LOOKUP(C21,'priceGT 2014'!$A:$A,'priceGT 2014'!$B:$B)</f>
        <v>18780</v>
      </c>
      <c r="K21" s="1">
        <f>LOOKUP($C21,'share on total value'!$A:$A,'share on total value'!B:B)</f>
        <v>0.35071554032652824</v>
      </c>
      <c r="L21" s="1">
        <f>LOOKUP($C21,'share on total value'!$A:$A,'share on total value'!C:C)</f>
        <v>0.37792622880013815</v>
      </c>
      <c r="M21" s="1">
        <f>LOOKUP($C21,'share on total value'!$A:$A,'share on total value'!D:D)</f>
        <v>0.10365976561375218</v>
      </c>
      <c r="N21" s="1">
        <f>LOOKUP($C21,'share on total value'!$A:$A,'share on total value'!E:E)</f>
        <v>0.16769846525958132</v>
      </c>
      <c r="O21" s="4">
        <f t="shared" si="1"/>
        <v>7376.8103890120656</v>
      </c>
      <c r="P21" s="4">
        <f t="shared" si="2"/>
        <v>7949.1491260905868</v>
      </c>
      <c r="Q21" s="4">
        <f t="shared" si="3"/>
        <v>2180.3380460134181</v>
      </c>
      <c r="R21" s="4">
        <f t="shared" si="4"/>
        <v>3527.3024388839299</v>
      </c>
      <c r="S21" s="4">
        <f t="shared" si="5"/>
        <v>21033.599999999999</v>
      </c>
      <c r="T21" s="4">
        <f>LOOKUP($F21,'age schedule'!$A:$A,'age schedule'!B:B)</f>
        <v>35</v>
      </c>
      <c r="U21" s="4">
        <f>LOOKUP($F21,'age schedule'!$A:$A,'age schedule'!C:C)</f>
        <v>5</v>
      </c>
      <c r="V21" s="4">
        <f>LOOKUP($F21,'age schedule'!$A:$A,'age schedule'!D:D)</f>
        <v>0</v>
      </c>
      <c r="W21" s="4">
        <f>LOOKUP($F21,'age schedule'!$A:$A,'age schedule'!E:E)</f>
        <v>0</v>
      </c>
      <c r="X21" s="8">
        <f t="shared" si="6"/>
        <v>581.79745886574437</v>
      </c>
      <c r="Y21" s="8">
        <f t="shared" si="7"/>
        <v>1886.3703492578247</v>
      </c>
      <c r="Z21" s="8">
        <f t="shared" si="8"/>
        <v>2180.3380460134181</v>
      </c>
      <c r="AA21" s="8">
        <f t="shared" si="9"/>
        <v>3527.3024388839299</v>
      </c>
      <c r="AB21" s="29">
        <f t="shared" si="10"/>
        <v>8175.8082930209166</v>
      </c>
      <c r="AC21" s="29">
        <f t="shared" si="11"/>
        <v>2837.0432860511428</v>
      </c>
    </row>
    <row r="22" spans="1:29" x14ac:dyDescent="0.2">
      <c r="A22" s="19">
        <v>89</v>
      </c>
      <c r="B22" s="19">
        <v>1098</v>
      </c>
      <c r="C22" s="20" t="s">
        <v>9</v>
      </c>
      <c r="D22" s="19">
        <v>17</v>
      </c>
      <c r="E22" s="19" t="s">
        <v>44</v>
      </c>
      <c r="F22" s="21">
        <v>1978</v>
      </c>
      <c r="G22" s="22">
        <v>70.77</v>
      </c>
      <c r="H22" s="22">
        <v>76</v>
      </c>
      <c r="I22" s="1">
        <f t="shared" si="0"/>
        <v>36</v>
      </c>
      <c r="J22" s="4">
        <f>LOOKUP(C22,'priceGT 2014'!$A:$A,'priceGT 2014'!$B:$B)</f>
        <v>16066.356350357437</v>
      </c>
      <c r="K22" s="1">
        <f>LOOKUP($C22,'share on total value'!$A:$A,'share on total value'!B:B)</f>
        <v>0.45883404508888664</v>
      </c>
      <c r="L22" s="1">
        <f>LOOKUP($C22,'share on total value'!$A:$A,'share on total value'!C:C)</f>
        <v>0.25449399145893337</v>
      </c>
      <c r="M22" s="1">
        <f>LOOKUP($C22,'share on total value'!$A:$A,'share on total value'!D:D)</f>
        <v>2.1104379779521301E-2</v>
      </c>
      <c r="N22" s="1">
        <f>LOOKUP($C22,'share on total value'!$A:$A,'share on total value'!E:E)</f>
        <v>0.26556758367265865</v>
      </c>
      <c r="O22" s="4">
        <f t="shared" si="1"/>
        <v>521701.66846621869</v>
      </c>
      <c r="P22" s="4">
        <f t="shared" si="2"/>
        <v>289363.75009625225</v>
      </c>
      <c r="Q22" s="4">
        <f t="shared" si="3"/>
        <v>23996.018300664819</v>
      </c>
      <c r="R22" s="4">
        <f t="shared" si="4"/>
        <v>301954.60205165989</v>
      </c>
      <c r="S22" s="4">
        <f t="shared" si="5"/>
        <v>1137016.0389147957</v>
      </c>
      <c r="T22" s="4">
        <f>LOOKUP($F22,'age schedule'!$A:$A,'age schedule'!B:B)</f>
        <v>36</v>
      </c>
      <c r="U22" s="4">
        <f>LOOKUP($F22,'age schedule'!$A:$A,'age schedule'!C:C)</f>
        <v>6</v>
      </c>
      <c r="V22" s="4">
        <f>LOOKUP($F22,'age schedule'!$A:$A,'age schedule'!D:D)</f>
        <v>1</v>
      </c>
      <c r="W22" s="4">
        <f>LOOKUP($F22,'age schedule'!$A:$A,'age schedule'!E:E)</f>
        <v>1</v>
      </c>
      <c r="X22" s="8">
        <f t="shared" si="6"/>
        <v>38265.586447788904</v>
      </c>
      <c r="Y22" s="8">
        <f t="shared" si="7"/>
        <v>51500.530717814428</v>
      </c>
      <c r="Z22" s="8">
        <f t="shared" si="8"/>
        <v>11998.009150332409</v>
      </c>
      <c r="AA22" s="8">
        <f t="shared" si="9"/>
        <v>196270.49133357895</v>
      </c>
      <c r="AB22" s="29">
        <f t="shared" si="10"/>
        <v>298034.61764951469</v>
      </c>
      <c r="AC22" s="29">
        <f t="shared" si="11"/>
        <v>90247.40027271767</v>
      </c>
    </row>
    <row r="23" spans="1:29" x14ac:dyDescent="0.2">
      <c r="A23" s="19">
        <v>91</v>
      </c>
      <c r="B23" s="19">
        <v>1002</v>
      </c>
      <c r="C23" s="20" t="s">
        <v>9</v>
      </c>
      <c r="D23" s="19">
        <v>9</v>
      </c>
      <c r="E23" s="19" t="s">
        <v>45</v>
      </c>
      <c r="F23" s="21">
        <v>1976</v>
      </c>
      <c r="G23" s="22">
        <v>27.21</v>
      </c>
      <c r="H23" s="22">
        <v>39</v>
      </c>
      <c r="I23" s="1">
        <f t="shared" si="0"/>
        <v>38</v>
      </c>
      <c r="J23" s="4">
        <f>LOOKUP(C23,'priceGT 2014'!$A:$A,'priceGT 2014'!$B:$B)</f>
        <v>16066.356350357437</v>
      </c>
      <c r="K23" s="1">
        <f>LOOKUP($C23,'share on total value'!$A:$A,'share on total value'!B:B)</f>
        <v>0.45883404508888664</v>
      </c>
      <c r="L23" s="1">
        <f>LOOKUP($C23,'share on total value'!$A:$A,'share on total value'!C:C)</f>
        <v>0.25449399145893337</v>
      </c>
      <c r="M23" s="1">
        <f>LOOKUP($C23,'share on total value'!$A:$A,'share on total value'!D:D)</f>
        <v>2.1104379779521301E-2</v>
      </c>
      <c r="N23" s="1">
        <f>LOOKUP($C23,'share on total value'!$A:$A,'share on total value'!E:E)</f>
        <v>0.26556758367265865</v>
      </c>
      <c r="O23" s="4">
        <f t="shared" si="1"/>
        <v>200586.44056755421</v>
      </c>
      <c r="P23" s="4">
        <f t="shared" si="2"/>
        <v>111256.00734942807</v>
      </c>
      <c r="Q23" s="4">
        <f t="shared" si="3"/>
        <v>9226.1079265379358</v>
      </c>
      <c r="R23" s="4">
        <f t="shared" si="4"/>
        <v>116097.00044970562</v>
      </c>
      <c r="S23" s="4">
        <f t="shared" si="5"/>
        <v>437165.55629322585</v>
      </c>
      <c r="T23" s="4">
        <f>LOOKUP($F23,'age schedule'!$A:$A,'age schedule'!B:B)</f>
        <v>38</v>
      </c>
      <c r="U23" s="4">
        <f>LOOKUP($F23,'age schedule'!$A:$A,'age schedule'!C:C)</f>
        <v>8</v>
      </c>
      <c r="V23" s="4">
        <f>LOOKUP($F23,'age schedule'!$A:$A,'age schedule'!D:D)</f>
        <v>3</v>
      </c>
      <c r="W23" s="4">
        <f>LOOKUP($F23,'age schedule'!$A:$A,'age schedule'!E:E)</f>
        <v>3</v>
      </c>
      <c r="X23" s="8">
        <f t="shared" si="6"/>
        <v>12724.877696843665</v>
      </c>
      <c r="Y23" s="8">
        <f t="shared" si="7"/>
        <v>11138.163211358606</v>
      </c>
      <c r="Z23" s="8">
        <f t="shared" si="8"/>
        <v>1153.263490817242</v>
      </c>
      <c r="AA23" s="8">
        <f t="shared" si="9"/>
        <v>31883.138748500412</v>
      </c>
      <c r="AB23" s="29">
        <f t="shared" si="10"/>
        <v>56899.443147519924</v>
      </c>
      <c r="AC23" s="30">
        <f t="shared" si="11"/>
        <v>15411.012549002473</v>
      </c>
    </row>
    <row r="24" spans="1:29" x14ac:dyDescent="0.2">
      <c r="A24" s="19">
        <v>94</v>
      </c>
      <c r="B24" s="19">
        <v>1098</v>
      </c>
      <c r="C24" s="20" t="s">
        <v>9</v>
      </c>
      <c r="D24" s="19">
        <v>17</v>
      </c>
      <c r="E24" s="19" t="s">
        <v>44</v>
      </c>
      <c r="F24" s="21">
        <v>1978</v>
      </c>
      <c r="G24" s="22">
        <v>51.04</v>
      </c>
      <c r="H24" s="22">
        <v>63</v>
      </c>
      <c r="I24" s="1">
        <f t="shared" si="0"/>
        <v>36</v>
      </c>
      <c r="J24" s="4">
        <f>LOOKUP(C24,'priceGT 2014'!$A:$A,'priceGT 2014'!$B:$B)</f>
        <v>16066.356350357437</v>
      </c>
      <c r="K24" s="1">
        <f>LOOKUP($C24,'share on total value'!$A:$A,'share on total value'!B:B)</f>
        <v>0.45883404508888664</v>
      </c>
      <c r="L24" s="1">
        <f>LOOKUP($C24,'share on total value'!$A:$A,'share on total value'!C:C)</f>
        <v>0.25449399145893337</v>
      </c>
      <c r="M24" s="1">
        <f>LOOKUP($C24,'share on total value'!$A:$A,'share on total value'!D:D)</f>
        <v>2.1104379779521301E-2</v>
      </c>
      <c r="N24" s="1">
        <f>LOOKUP($C24,'share on total value'!$A:$A,'share on total value'!E:E)</f>
        <v>0.26556758367265865</v>
      </c>
      <c r="O24" s="4">
        <f t="shared" si="1"/>
        <v>376256.22662873816</v>
      </c>
      <c r="P24" s="4">
        <f t="shared" si="2"/>
        <v>208691.90059223847</v>
      </c>
      <c r="Q24" s="4">
        <f t="shared" si="3"/>
        <v>17306.157610088067</v>
      </c>
      <c r="R24" s="4">
        <f t="shared" si="4"/>
        <v>217772.54329117876</v>
      </c>
      <c r="S24" s="4">
        <f t="shared" si="5"/>
        <v>820026.82812224352</v>
      </c>
      <c r="T24" s="4">
        <f>LOOKUP($F24,'age schedule'!$A:$A,'age schedule'!B:B)</f>
        <v>36</v>
      </c>
      <c r="U24" s="4">
        <f>LOOKUP($F24,'age schedule'!$A:$A,'age schedule'!C:C)</f>
        <v>6</v>
      </c>
      <c r="V24" s="4">
        <f>LOOKUP($F24,'age schedule'!$A:$A,'age schedule'!D:D)</f>
        <v>1</v>
      </c>
      <c r="W24" s="4">
        <f>LOOKUP($F24,'age schedule'!$A:$A,'age schedule'!E:E)</f>
        <v>1</v>
      </c>
      <c r="X24" s="8">
        <f t="shared" si="6"/>
        <v>27597.506461708996</v>
      </c>
      <c r="Y24" s="8">
        <f t="shared" si="7"/>
        <v>37142.674690366664</v>
      </c>
      <c r="Z24" s="8">
        <f t="shared" si="8"/>
        <v>8653.0788050440333</v>
      </c>
      <c r="AA24" s="8">
        <f t="shared" si="9"/>
        <v>141552.15313926621</v>
      </c>
      <c r="AB24" s="29">
        <f t="shared" si="10"/>
        <v>214945.41309638589</v>
      </c>
      <c r="AC24" s="29">
        <f t="shared" si="11"/>
        <v>65087.287126176481</v>
      </c>
    </row>
    <row r="25" spans="1:29" x14ac:dyDescent="0.2">
      <c r="A25" s="19">
        <v>95</v>
      </c>
      <c r="B25" s="19">
        <v>1098</v>
      </c>
      <c r="C25" s="20" t="s">
        <v>9</v>
      </c>
      <c r="D25" s="19">
        <v>17</v>
      </c>
      <c r="E25" s="19" t="s">
        <v>44</v>
      </c>
      <c r="F25" s="21">
        <v>1978</v>
      </c>
      <c r="G25" s="22">
        <v>34.31</v>
      </c>
      <c r="H25" s="22">
        <v>40</v>
      </c>
      <c r="I25" s="1">
        <f t="shared" si="0"/>
        <v>36</v>
      </c>
      <c r="J25" s="4">
        <f>LOOKUP(C25,'priceGT 2014'!$A:$A,'priceGT 2014'!$B:$B)</f>
        <v>16066.356350357437</v>
      </c>
      <c r="K25" s="1">
        <f>LOOKUP($C25,'share on total value'!$A:$A,'share on total value'!B:B)</f>
        <v>0.45883404508888664</v>
      </c>
      <c r="L25" s="1">
        <f>LOOKUP($C25,'share on total value'!$A:$A,'share on total value'!C:C)</f>
        <v>0.25449399145893337</v>
      </c>
      <c r="M25" s="1">
        <f>LOOKUP($C25,'share on total value'!$A:$A,'share on total value'!D:D)</f>
        <v>2.1104379779521301E-2</v>
      </c>
      <c r="N25" s="1">
        <f>LOOKUP($C25,'share on total value'!$A:$A,'share on total value'!E:E)</f>
        <v>0.26556758367265865</v>
      </c>
      <c r="O25" s="4">
        <f t="shared" si="1"/>
        <v>252926.15861347978</v>
      </c>
      <c r="P25" s="4">
        <f t="shared" si="2"/>
        <v>140286.4245556368</v>
      </c>
      <c r="Q25" s="4">
        <f t="shared" si="3"/>
        <v>11633.508377784514</v>
      </c>
      <c r="R25" s="4">
        <f t="shared" si="4"/>
        <v>146390.59483386253</v>
      </c>
      <c r="S25" s="4">
        <f t="shared" si="5"/>
        <v>551236.68638076365</v>
      </c>
      <c r="T25" s="4">
        <f>LOOKUP($F25,'age schedule'!$A:$A,'age schedule'!B:B)</f>
        <v>36</v>
      </c>
      <c r="U25" s="4">
        <f>LOOKUP($F25,'age schedule'!$A:$A,'age schedule'!C:C)</f>
        <v>6</v>
      </c>
      <c r="V25" s="4">
        <f>LOOKUP($F25,'age schedule'!$A:$A,'age schedule'!D:D)</f>
        <v>1</v>
      </c>
      <c r="W25" s="4">
        <f>LOOKUP($F25,'age schedule'!$A:$A,'age schedule'!E:E)</f>
        <v>1</v>
      </c>
      <c r="X25" s="8">
        <f t="shared" si="6"/>
        <v>18551.536965149604</v>
      </c>
      <c r="Y25" s="8">
        <f t="shared" si="7"/>
        <v>24967.969604750786</v>
      </c>
      <c r="Z25" s="8">
        <f t="shared" si="8"/>
        <v>5816.7541888922569</v>
      </c>
      <c r="AA25" s="8">
        <f t="shared" si="9"/>
        <v>95153.88664201065</v>
      </c>
      <c r="AB25" s="29">
        <f t="shared" si="10"/>
        <v>144490.14740080328</v>
      </c>
      <c r="AC25" s="29">
        <f t="shared" si="11"/>
        <v>43752.83740789802</v>
      </c>
    </row>
    <row r="26" spans="1:29" x14ac:dyDescent="0.2">
      <c r="A26" s="19">
        <v>100</v>
      </c>
      <c r="B26" s="19">
        <v>1034</v>
      </c>
      <c r="C26" s="20" t="s">
        <v>8</v>
      </c>
      <c r="D26" s="19">
        <v>10</v>
      </c>
      <c r="E26" s="19" t="s">
        <v>43</v>
      </c>
      <c r="F26" s="21">
        <v>1980</v>
      </c>
      <c r="G26" s="22">
        <v>5.79</v>
      </c>
      <c r="H26" s="22">
        <v>4</v>
      </c>
      <c r="I26" s="1">
        <f t="shared" si="0"/>
        <v>34</v>
      </c>
      <c r="J26" s="4">
        <f>LOOKUP(C26,'priceGT 2014'!$A:$A,'priceGT 2014'!$B:$B)</f>
        <v>18780</v>
      </c>
      <c r="K26" s="1">
        <f>LOOKUP($C26,'share on total value'!$A:$A,'share on total value'!B:B)</f>
        <v>0.35071554032652824</v>
      </c>
      <c r="L26" s="1">
        <f>LOOKUP($C26,'share on total value'!$A:$A,'share on total value'!C:C)</f>
        <v>0.37792622880013815</v>
      </c>
      <c r="M26" s="1">
        <f>LOOKUP($C26,'share on total value'!$A:$A,'share on total value'!D:D)</f>
        <v>0.10365976561375218</v>
      </c>
      <c r="N26" s="1">
        <f>LOOKUP($C26,'share on total value'!$A:$A,'share on total value'!E:E)</f>
        <v>0.16769846525958132</v>
      </c>
      <c r="O26" s="4">
        <f t="shared" si="1"/>
        <v>38135.475136053436</v>
      </c>
      <c r="P26" s="4">
        <f t="shared" si="2"/>
        <v>41094.262000057584</v>
      </c>
      <c r="Q26" s="4">
        <f t="shared" si="3"/>
        <v>11271.569005730078</v>
      </c>
      <c r="R26" s="4">
        <f t="shared" si="4"/>
        <v>18234.893858158885</v>
      </c>
      <c r="S26" s="4">
        <f t="shared" si="5"/>
        <v>108736.19999999998</v>
      </c>
      <c r="T26" s="4">
        <f>LOOKUP($F26,'age schedule'!$A:$A,'age schedule'!B:B)</f>
        <v>34</v>
      </c>
      <c r="U26" s="4">
        <f>LOOKUP($F26,'age schedule'!$A:$A,'age schedule'!C:C)</f>
        <v>4</v>
      </c>
      <c r="V26" s="4">
        <f>LOOKUP($F26,'age schedule'!$A:$A,'age schedule'!D:D)</f>
        <v>4</v>
      </c>
      <c r="W26" s="4">
        <f>LOOKUP($F26,'age schedule'!$A:$A,'age schedule'!E:E)</f>
        <v>6</v>
      </c>
      <c r="X26" s="8">
        <f t="shared" si="6"/>
        <v>3234.0699758378064</v>
      </c>
      <c r="Y26" s="8">
        <f t="shared" si="7"/>
        <v>13002.481335955719</v>
      </c>
      <c r="Z26" s="8">
        <f t="shared" si="8"/>
        <v>704.47306285812988</v>
      </c>
      <c r="AA26" s="8">
        <f t="shared" si="9"/>
        <v>1375.2554654469698</v>
      </c>
      <c r="AB26" s="29">
        <f t="shared" si="10"/>
        <v>18316.279840098628</v>
      </c>
      <c r="AC26" s="29">
        <f t="shared" si="11"/>
        <v>4310.5811766330808</v>
      </c>
    </row>
    <row r="27" spans="1:29" x14ac:dyDescent="0.2">
      <c r="A27" s="19">
        <v>101</v>
      </c>
      <c r="B27" s="19">
        <v>1096</v>
      </c>
      <c r="C27" s="20" t="s">
        <v>9</v>
      </c>
      <c r="D27" s="19">
        <v>17</v>
      </c>
      <c r="E27" s="19" t="s">
        <v>43</v>
      </c>
      <c r="F27" s="21">
        <v>1980</v>
      </c>
      <c r="G27" s="22">
        <v>5.14</v>
      </c>
      <c r="H27" s="22">
        <v>3</v>
      </c>
      <c r="I27" s="1">
        <f t="shared" si="0"/>
        <v>34</v>
      </c>
      <c r="J27" s="4">
        <f>LOOKUP(C27,'priceGT 2014'!$A:$A,'priceGT 2014'!$B:$B)</f>
        <v>16066.356350357437</v>
      </c>
      <c r="K27" s="1">
        <f>LOOKUP($C27,'share on total value'!$A:$A,'share on total value'!B:B)</f>
        <v>0.45883404508888664</v>
      </c>
      <c r="L27" s="1">
        <f>LOOKUP($C27,'share on total value'!$A:$A,'share on total value'!C:C)</f>
        <v>0.25449399145893337</v>
      </c>
      <c r="M27" s="1">
        <f>LOOKUP($C27,'share on total value'!$A:$A,'share on total value'!D:D)</f>
        <v>2.1104379779521301E-2</v>
      </c>
      <c r="N27" s="1">
        <f>LOOKUP($C27,'share on total value'!$A:$A,'share on total value'!E:E)</f>
        <v>0.26556758367265865</v>
      </c>
      <c r="O27" s="4">
        <f t="shared" si="1"/>
        <v>37891.007148740486</v>
      </c>
      <c r="P27" s="4">
        <f t="shared" si="2"/>
        <v>21016.386540832795</v>
      </c>
      <c r="Q27" s="4">
        <f t="shared" si="3"/>
        <v>1742.8222985080852</v>
      </c>
      <c r="R27" s="4">
        <f t="shared" si="4"/>
        <v>21930.855652755858</v>
      </c>
      <c r="S27" s="4">
        <f t="shared" si="5"/>
        <v>82581.071640837225</v>
      </c>
      <c r="T27" s="4">
        <f>LOOKUP($F27,'age schedule'!$A:$A,'age schedule'!B:B)</f>
        <v>34</v>
      </c>
      <c r="U27" s="4">
        <f>LOOKUP($F27,'age schedule'!$A:$A,'age schedule'!C:C)</f>
        <v>4</v>
      </c>
      <c r="V27" s="4">
        <f>LOOKUP($F27,'age schedule'!$A:$A,'age schedule'!D:D)</f>
        <v>4</v>
      </c>
      <c r="W27" s="4">
        <f>LOOKUP($F27,'age schedule'!$A:$A,'age schedule'!E:E)</f>
        <v>6</v>
      </c>
      <c r="X27" s="8">
        <f t="shared" si="6"/>
        <v>3213.3379258239638</v>
      </c>
      <c r="Y27" s="8">
        <f t="shared" si="7"/>
        <v>6649.7160539353763</v>
      </c>
      <c r="Z27" s="8">
        <f t="shared" si="8"/>
        <v>108.92639365675532</v>
      </c>
      <c r="AA27" s="8">
        <f t="shared" si="9"/>
        <v>1654.0008037878576</v>
      </c>
      <c r="AB27" s="29">
        <f t="shared" si="10"/>
        <v>11625.981177203954</v>
      </c>
      <c r="AC27" s="29">
        <f t="shared" si="11"/>
        <v>2520.7261464456492</v>
      </c>
    </row>
    <row r="28" spans="1:29" x14ac:dyDescent="0.2">
      <c r="A28" s="19">
        <v>107</v>
      </c>
      <c r="B28" s="19">
        <v>1130</v>
      </c>
      <c r="C28" s="20" t="s">
        <v>8</v>
      </c>
      <c r="D28" s="19">
        <v>18</v>
      </c>
      <c r="E28" s="19" t="s">
        <v>42</v>
      </c>
      <c r="F28" s="21">
        <v>1975</v>
      </c>
      <c r="G28" s="22">
        <v>0.59</v>
      </c>
      <c r="H28" s="22">
        <v>1</v>
      </c>
      <c r="I28" s="1">
        <f t="shared" si="0"/>
        <v>39</v>
      </c>
      <c r="J28" s="4">
        <f>LOOKUP(C28,'priceGT 2014'!$A:$A,'priceGT 2014'!$B:$B)</f>
        <v>18780</v>
      </c>
      <c r="K28" s="1">
        <f>LOOKUP($C28,'share on total value'!$A:$A,'share on total value'!B:B)</f>
        <v>0.35071554032652824</v>
      </c>
      <c r="L28" s="1">
        <f>LOOKUP($C28,'share on total value'!$A:$A,'share on total value'!C:C)</f>
        <v>0.37792622880013815</v>
      </c>
      <c r="M28" s="1">
        <f>LOOKUP($C28,'share on total value'!$A:$A,'share on total value'!D:D)</f>
        <v>0.10365976561375218</v>
      </c>
      <c r="N28" s="1">
        <f>LOOKUP($C28,'share on total value'!$A:$A,'share on total value'!E:E)</f>
        <v>0.16769846525958132</v>
      </c>
      <c r="O28" s="4">
        <f t="shared" si="1"/>
        <v>3885.998329925998</v>
      </c>
      <c r="P28" s="4">
        <f t="shared" si="2"/>
        <v>4187.4982003512905</v>
      </c>
      <c r="Q28" s="4">
        <f t="shared" si="3"/>
        <v>1148.5709349534968</v>
      </c>
      <c r="R28" s="4">
        <f t="shared" si="4"/>
        <v>1858.1325347692127</v>
      </c>
      <c r="S28" s="4">
        <f t="shared" si="5"/>
        <v>11080.199999999999</v>
      </c>
      <c r="T28" s="4">
        <f>LOOKUP($F28,'age schedule'!$A:$A,'age schedule'!B:B)</f>
        <v>39</v>
      </c>
      <c r="U28" s="4">
        <f>LOOKUP($F28,'age schedule'!$A:$A,'age schedule'!C:C)</f>
        <v>9</v>
      </c>
      <c r="V28" s="4">
        <f>LOOKUP($F28,'age schedule'!$A:$A,'age schedule'!D:D)</f>
        <v>4</v>
      </c>
      <c r="W28" s="4">
        <f>LOOKUP($F28,'age schedule'!$A:$A,'age schedule'!E:E)</f>
        <v>4</v>
      </c>
      <c r="X28" s="8">
        <f t="shared" si="6"/>
        <v>229.26491743327963</v>
      </c>
      <c r="Y28" s="8">
        <f t="shared" si="7"/>
        <v>314.41698866849691</v>
      </c>
      <c r="Z28" s="8">
        <f t="shared" si="8"/>
        <v>71.785683434593551</v>
      </c>
      <c r="AA28" s="8">
        <f t="shared" si="9"/>
        <v>331.68827078464682</v>
      </c>
      <c r="AB28" s="29">
        <f t="shared" si="10"/>
        <v>947.15586032101692</v>
      </c>
      <c r="AC28" s="29">
        <f t="shared" si="11"/>
        <v>246.63652787937696</v>
      </c>
    </row>
    <row r="29" spans="1:29" x14ac:dyDescent="0.2">
      <c r="A29" s="19">
        <v>110</v>
      </c>
      <c r="B29" s="19">
        <v>1031</v>
      </c>
      <c r="C29" s="20" t="s">
        <v>9</v>
      </c>
      <c r="D29" s="19">
        <v>10</v>
      </c>
      <c r="E29" s="19" t="s">
        <v>45</v>
      </c>
      <c r="F29" s="21">
        <v>1980</v>
      </c>
      <c r="G29" s="22">
        <v>3.99</v>
      </c>
      <c r="H29" s="22">
        <v>4</v>
      </c>
      <c r="I29" s="1">
        <f t="shared" si="0"/>
        <v>34</v>
      </c>
      <c r="J29" s="4">
        <f>LOOKUP(C29,'priceGT 2014'!$A:$A,'priceGT 2014'!$B:$B)</f>
        <v>16066.356350357437</v>
      </c>
      <c r="K29" s="1">
        <f>LOOKUP($C29,'share on total value'!$A:$A,'share on total value'!B:B)</f>
        <v>0.45883404508888664</v>
      </c>
      <c r="L29" s="1">
        <f>LOOKUP($C29,'share on total value'!$A:$A,'share on total value'!C:C)</f>
        <v>0.25449399145893337</v>
      </c>
      <c r="M29" s="1">
        <f>LOOKUP($C29,'share on total value'!$A:$A,'share on total value'!D:D)</f>
        <v>2.1104379779521301E-2</v>
      </c>
      <c r="N29" s="1">
        <f>LOOKUP($C29,'share on total value'!$A:$A,'share on total value'!E:E)</f>
        <v>0.26556758367265865</v>
      </c>
      <c r="O29" s="4">
        <f t="shared" si="1"/>
        <v>29413.44718355536</v>
      </c>
      <c r="P29" s="4">
        <f t="shared" si="2"/>
        <v>16314.276711658142</v>
      </c>
      <c r="Q29" s="4">
        <f t="shared" si="3"/>
        <v>1352.8912395033581</v>
      </c>
      <c r="R29" s="4">
        <f t="shared" si="4"/>
        <v>17024.146703209313</v>
      </c>
      <c r="S29" s="4">
        <f t="shared" si="5"/>
        <v>64104.761837926169</v>
      </c>
      <c r="T29" s="4">
        <f>LOOKUP($F29,'age schedule'!$A:$A,'age schedule'!B:B)</f>
        <v>34</v>
      </c>
      <c r="U29" s="4">
        <f>LOOKUP($F29,'age schedule'!$A:$A,'age schedule'!C:C)</f>
        <v>4</v>
      </c>
      <c r="V29" s="4">
        <f>LOOKUP($F29,'age schedule'!$A:$A,'age schedule'!D:D)</f>
        <v>4</v>
      </c>
      <c r="W29" s="4">
        <f>LOOKUP($F29,'age schedule'!$A:$A,'age schedule'!E:E)</f>
        <v>6</v>
      </c>
      <c r="X29" s="8">
        <f t="shared" si="6"/>
        <v>2494.4004521473962</v>
      </c>
      <c r="Y29" s="8">
        <f t="shared" si="7"/>
        <v>5161.9391157980835</v>
      </c>
      <c r="Z29" s="8">
        <f t="shared" si="8"/>
        <v>84.555702468959879</v>
      </c>
      <c r="AA29" s="8">
        <f t="shared" si="9"/>
        <v>1283.9422581932979</v>
      </c>
      <c r="AB29" s="29">
        <f t="shared" si="10"/>
        <v>9024.8375286077371</v>
      </c>
      <c r="AC29" s="29">
        <f t="shared" si="11"/>
        <v>1956.7504522019726</v>
      </c>
    </row>
    <row r="30" spans="1:29" x14ac:dyDescent="0.2">
      <c r="A30" s="19">
        <v>122</v>
      </c>
      <c r="B30" s="19">
        <v>1068</v>
      </c>
      <c r="C30" s="20" t="s">
        <v>9</v>
      </c>
      <c r="D30" s="19">
        <v>17</v>
      </c>
      <c r="E30" s="19" t="s">
        <v>44</v>
      </c>
      <c r="F30" s="21">
        <v>1962</v>
      </c>
      <c r="G30" s="22">
        <v>70.849999999999994</v>
      </c>
      <c r="H30" s="22">
        <v>79</v>
      </c>
      <c r="I30" s="1">
        <f t="shared" si="0"/>
        <v>52</v>
      </c>
      <c r="J30" s="4">
        <f>LOOKUP(C30,'priceGT 2014'!$A:$A,'priceGT 2014'!$B:$B)</f>
        <v>16066.356350357437</v>
      </c>
      <c r="K30" s="1">
        <f>LOOKUP($C30,'share on total value'!$A:$A,'share on total value'!B:B)</f>
        <v>0.45883404508888664</v>
      </c>
      <c r="L30" s="1">
        <f>LOOKUP($C30,'share on total value'!$A:$A,'share on total value'!C:C)</f>
        <v>0.25449399145893337</v>
      </c>
      <c r="M30" s="1">
        <f>LOOKUP($C30,'share on total value'!$A:$A,'share on total value'!D:D)</f>
        <v>2.1104379779521301E-2</v>
      </c>
      <c r="N30" s="1">
        <f>LOOKUP($C30,'share on total value'!$A:$A,'share on total value'!E:E)</f>
        <v>0.26556758367265865</v>
      </c>
      <c r="O30" s="4">
        <f t="shared" si="1"/>
        <v>522291.41176814458</v>
      </c>
      <c r="P30" s="4">
        <f t="shared" si="2"/>
        <v>289690.85338871658</v>
      </c>
      <c r="Q30" s="4">
        <f t="shared" si="3"/>
        <v>24023.143939552105</v>
      </c>
      <c r="R30" s="4">
        <f t="shared" si="4"/>
        <v>302295.93832641095</v>
      </c>
      <c r="S30" s="4">
        <f t="shared" si="5"/>
        <v>1138301.3474228242</v>
      </c>
      <c r="T30" s="4">
        <f>LOOKUP($F30,'age schedule'!$A:$A,'age schedule'!B:B)</f>
        <v>52</v>
      </c>
      <c r="U30" s="4">
        <f>LOOKUP($F30,'age schedule'!$A:$A,'age schedule'!C:C)</f>
        <v>2</v>
      </c>
      <c r="V30" s="4">
        <f>LOOKUP($F30,'age schedule'!$A:$A,'age schedule'!D:D)</f>
        <v>2</v>
      </c>
      <c r="W30" s="4">
        <f>LOOKUP($F30,'age schedule'!$A:$A,'age schedule'!E:E)</f>
        <v>3</v>
      </c>
      <c r="X30" s="8">
        <f t="shared" si="6"/>
        <v>11995.716944613478</v>
      </c>
      <c r="Y30" s="8">
        <f t="shared" si="7"/>
        <v>162951.10503115307</v>
      </c>
      <c r="Z30" s="8">
        <f t="shared" si="8"/>
        <v>6005.7859848880262</v>
      </c>
      <c r="AA30" s="8">
        <f t="shared" si="9"/>
        <v>83018.022062890625</v>
      </c>
      <c r="AB30" s="29">
        <f t="shared" si="10"/>
        <v>263970.63002354518</v>
      </c>
      <c r="AC30" s="29">
        <f t="shared" si="11"/>
        <v>73636.677158366947</v>
      </c>
    </row>
    <row r="31" spans="1:29" x14ac:dyDescent="0.2">
      <c r="A31" s="19">
        <v>126</v>
      </c>
      <c r="B31" s="19">
        <v>1098</v>
      </c>
      <c r="C31" s="20" t="s">
        <v>9</v>
      </c>
      <c r="D31" s="19">
        <v>17</v>
      </c>
      <c r="E31" s="19" t="s">
        <v>44</v>
      </c>
      <c r="F31" s="21">
        <v>1964</v>
      </c>
      <c r="G31" s="22">
        <v>71.59</v>
      </c>
      <c r="H31" s="22">
        <v>89</v>
      </c>
      <c r="I31" s="1">
        <f t="shared" si="0"/>
        <v>50</v>
      </c>
      <c r="J31" s="4">
        <f>LOOKUP(C31,'priceGT 2014'!$A:$A,'priceGT 2014'!$B:$B)</f>
        <v>16066.356350357437</v>
      </c>
      <c r="K31" s="1">
        <f>LOOKUP($C31,'share on total value'!$A:$A,'share on total value'!B:B)</f>
        <v>0.45883404508888664</v>
      </c>
      <c r="L31" s="1">
        <f>LOOKUP($C31,'share on total value'!$A:$A,'share on total value'!C:C)</f>
        <v>0.25449399145893337</v>
      </c>
      <c r="M31" s="1">
        <f>LOOKUP($C31,'share on total value'!$A:$A,'share on total value'!D:D)</f>
        <v>2.1104379779521301E-2</v>
      </c>
      <c r="N31" s="1">
        <f>LOOKUP($C31,'share on total value'!$A:$A,'share on total value'!E:E)</f>
        <v>0.26556758367265865</v>
      </c>
      <c r="O31" s="4">
        <f t="shared" si="1"/>
        <v>527746.53731095942</v>
      </c>
      <c r="P31" s="4">
        <f t="shared" si="2"/>
        <v>292716.55884401163</v>
      </c>
      <c r="Q31" s="4">
        <f t="shared" si="3"/>
        <v>24274.056099259498</v>
      </c>
      <c r="R31" s="4">
        <f t="shared" si="4"/>
        <v>305453.29886785836</v>
      </c>
      <c r="S31" s="4">
        <f t="shared" si="5"/>
        <v>1150190.4511220888</v>
      </c>
      <c r="T31" s="4">
        <f>LOOKUP($F31,'age schedule'!$A:$A,'age schedule'!B:B)</f>
        <v>50</v>
      </c>
      <c r="U31" s="4">
        <f>LOOKUP($F31,'age schedule'!$A:$A,'age schedule'!C:C)</f>
        <v>0</v>
      </c>
      <c r="V31" s="4">
        <f>LOOKUP($F31,'age schedule'!$A:$A,'age schedule'!D:D)</f>
        <v>0</v>
      </c>
      <c r="W31" s="4">
        <f>LOOKUP($F31,'age schedule'!$A:$A,'age schedule'!E:E)</f>
        <v>1</v>
      </c>
      <c r="X31" s="8">
        <f t="shared" si="6"/>
        <v>14014.34550242944</v>
      </c>
      <c r="Y31" s="8">
        <f t="shared" si="7"/>
        <v>292716.55884401163</v>
      </c>
      <c r="Z31" s="8">
        <f t="shared" si="8"/>
        <v>24274.056099259498</v>
      </c>
      <c r="AA31" s="8">
        <f t="shared" si="9"/>
        <v>198544.64426410795</v>
      </c>
      <c r="AB31" s="29">
        <f t="shared" si="10"/>
        <v>529549.60470980848</v>
      </c>
      <c r="AC31" s="29">
        <f t="shared" si="11"/>
        <v>155787.79743824049</v>
      </c>
    </row>
    <row r="32" spans="1:29" x14ac:dyDescent="0.2">
      <c r="A32" s="19">
        <v>128</v>
      </c>
      <c r="B32" s="19">
        <v>1100</v>
      </c>
      <c r="C32" s="20" t="s">
        <v>8</v>
      </c>
      <c r="D32" s="19">
        <v>17</v>
      </c>
      <c r="E32" s="19" t="s">
        <v>42</v>
      </c>
      <c r="F32" s="21">
        <v>1981</v>
      </c>
      <c r="G32" s="22">
        <v>0.88</v>
      </c>
      <c r="H32" s="22">
        <v>1</v>
      </c>
      <c r="I32" s="1">
        <f t="shared" si="0"/>
        <v>33</v>
      </c>
      <c r="J32" s="4">
        <f>LOOKUP(C32,'priceGT 2014'!$A:$A,'priceGT 2014'!$B:$B)</f>
        <v>18780</v>
      </c>
      <c r="K32" s="1">
        <f>LOOKUP($C32,'share on total value'!$A:$A,'share on total value'!B:B)</f>
        <v>0.35071554032652824</v>
      </c>
      <c r="L32" s="1">
        <f>LOOKUP($C32,'share on total value'!$A:$A,'share on total value'!C:C)</f>
        <v>0.37792622880013815</v>
      </c>
      <c r="M32" s="1">
        <f>LOOKUP($C32,'share on total value'!$A:$A,'share on total value'!D:D)</f>
        <v>0.10365976561375218</v>
      </c>
      <c r="N32" s="1">
        <f>LOOKUP($C32,'share on total value'!$A:$A,'share on total value'!E:E)</f>
        <v>0.16769846525958132</v>
      </c>
      <c r="O32" s="4">
        <f t="shared" si="1"/>
        <v>5796.065305652337</v>
      </c>
      <c r="P32" s="4">
        <f t="shared" si="2"/>
        <v>6245.7600276426037</v>
      </c>
      <c r="Q32" s="4">
        <f t="shared" si="3"/>
        <v>1713.122750439114</v>
      </c>
      <c r="R32" s="4">
        <f t="shared" si="4"/>
        <v>2771.4519162659449</v>
      </c>
      <c r="S32" s="4">
        <f t="shared" si="5"/>
        <v>16526.399999999998</v>
      </c>
      <c r="T32" s="4">
        <f>LOOKUP($F32,'age schedule'!$A:$A,'age schedule'!B:B)</f>
        <v>33</v>
      </c>
      <c r="U32" s="4">
        <f>LOOKUP($F32,'age schedule'!$A:$A,'age schedule'!C:C)</f>
        <v>3</v>
      </c>
      <c r="V32" s="4">
        <f>LOOKUP($F32,'age schedule'!$A:$A,'age schedule'!D:D)</f>
        <v>3</v>
      </c>
      <c r="W32" s="4">
        <f>LOOKUP($F32,'age schedule'!$A:$A,'age schedule'!E:E)</f>
        <v>5</v>
      </c>
      <c r="X32" s="8">
        <f t="shared" si="6"/>
        <v>528.53113056201289</v>
      </c>
      <c r="Y32" s="8">
        <f t="shared" si="7"/>
        <v>2634.9300116617233</v>
      </c>
      <c r="Z32" s="8">
        <f t="shared" si="8"/>
        <v>214.14034380488926</v>
      </c>
      <c r="AA32" s="8">
        <f t="shared" si="9"/>
        <v>321.56896760816619</v>
      </c>
      <c r="AB32" s="29">
        <f t="shared" si="10"/>
        <v>3699.1704536367915</v>
      </c>
      <c r="AC32" s="29">
        <f t="shared" si="11"/>
        <v>915.34899262007445</v>
      </c>
    </row>
    <row r="33" spans="1:29" x14ac:dyDescent="0.2">
      <c r="A33" s="19">
        <v>130</v>
      </c>
      <c r="B33" s="19">
        <v>1100</v>
      </c>
      <c r="C33" s="20" t="s">
        <v>8</v>
      </c>
      <c r="D33" s="19">
        <v>17</v>
      </c>
      <c r="E33" s="19" t="s">
        <v>42</v>
      </c>
      <c r="F33" s="21">
        <v>1974</v>
      </c>
      <c r="G33" s="22">
        <v>0.75</v>
      </c>
      <c r="H33" s="22">
        <v>1</v>
      </c>
      <c r="I33" s="1">
        <f t="shared" si="0"/>
        <v>40</v>
      </c>
      <c r="J33" s="4">
        <f>LOOKUP(C33,'priceGT 2014'!$A:$A,'priceGT 2014'!$B:$B)</f>
        <v>18780</v>
      </c>
      <c r="K33" s="1">
        <f>LOOKUP($C33,'share on total value'!$A:$A,'share on total value'!B:B)</f>
        <v>0.35071554032652824</v>
      </c>
      <c r="L33" s="1">
        <f>LOOKUP($C33,'share on total value'!$A:$A,'share on total value'!C:C)</f>
        <v>0.37792622880013815</v>
      </c>
      <c r="M33" s="1">
        <f>LOOKUP($C33,'share on total value'!$A:$A,'share on total value'!D:D)</f>
        <v>0.10365976561375218</v>
      </c>
      <c r="N33" s="1">
        <f>LOOKUP($C33,'share on total value'!$A:$A,'share on total value'!E:E)</f>
        <v>0.16769846525958132</v>
      </c>
      <c r="O33" s="4">
        <f t="shared" si="1"/>
        <v>4939.8283854991505</v>
      </c>
      <c r="P33" s="4">
        <f t="shared" si="2"/>
        <v>5323.0909326499459</v>
      </c>
      <c r="Q33" s="4">
        <f t="shared" si="3"/>
        <v>1460.0477986696994</v>
      </c>
      <c r="R33" s="4">
        <f t="shared" si="4"/>
        <v>2362.032883181203</v>
      </c>
      <c r="S33" s="4">
        <f t="shared" si="5"/>
        <v>14084.999999999996</v>
      </c>
      <c r="T33" s="4">
        <f>LOOKUP($F33,'age schedule'!$A:$A,'age schedule'!B:B)</f>
        <v>40</v>
      </c>
      <c r="U33" s="4">
        <f>LOOKUP($F33,'age schedule'!$A:$A,'age schedule'!C:C)</f>
        <v>0</v>
      </c>
      <c r="V33" s="4">
        <f>LOOKUP($F33,'age schedule'!$A:$A,'age schedule'!D:D)</f>
        <v>0</v>
      </c>
      <c r="W33" s="4">
        <f>LOOKUP($F33,'age schedule'!$A:$A,'age schedule'!E:E)</f>
        <v>5</v>
      </c>
      <c r="X33" s="8">
        <f t="shared" si="6"/>
        <v>271.0377625588348</v>
      </c>
      <c r="Y33" s="8">
        <f t="shared" si="7"/>
        <v>5323.0909326499459</v>
      </c>
      <c r="Z33" s="8">
        <f t="shared" si="8"/>
        <v>1460.0477986696994</v>
      </c>
      <c r="AA33" s="8">
        <f t="shared" si="9"/>
        <v>274.0644610296871</v>
      </c>
      <c r="AB33" s="29">
        <f t="shared" si="10"/>
        <v>7328.2409549081667</v>
      </c>
      <c r="AC33" s="29">
        <f t="shared" si="11"/>
        <v>2175.691837236845</v>
      </c>
    </row>
    <row r="34" spans="1:29" x14ac:dyDescent="0.2">
      <c r="A34" s="19">
        <v>136</v>
      </c>
      <c r="B34" s="19">
        <v>1103</v>
      </c>
      <c r="C34" s="20" t="s">
        <v>12</v>
      </c>
      <c r="D34" s="19">
        <v>17</v>
      </c>
      <c r="E34" s="19" t="s">
        <v>46</v>
      </c>
      <c r="F34" s="21">
        <v>1970</v>
      </c>
      <c r="G34" s="22">
        <v>117.71</v>
      </c>
      <c r="H34" s="22">
        <v>138</v>
      </c>
      <c r="I34" s="1">
        <f t="shared" si="0"/>
        <v>44</v>
      </c>
      <c r="J34" s="4">
        <f>LOOKUP(C34,'priceGT 2014'!$A:$A,'priceGT 2014'!$B:$B)</f>
        <v>14295</v>
      </c>
      <c r="K34" s="1">
        <f>LOOKUP($C34,'share on total value'!$A:$A,'share on total value'!B:B)</f>
        <v>0.45883404508888664</v>
      </c>
      <c r="L34" s="1">
        <f>LOOKUP($C34,'share on total value'!$A:$A,'share on total value'!C:C)</f>
        <v>0.25449399145893337</v>
      </c>
      <c r="M34" s="1">
        <f>LOOKUP($C34,'share on total value'!$A:$A,'share on total value'!D:D)</f>
        <v>2.1104379779521301E-2</v>
      </c>
      <c r="N34" s="1">
        <f>LOOKUP($C34,'share on total value'!$A:$A,'share on total value'!E:E)</f>
        <v>0.26556758367265865</v>
      </c>
      <c r="O34" s="4">
        <f t="shared" si="1"/>
        <v>772063.73612076661</v>
      </c>
      <c r="P34" s="4">
        <f t="shared" si="2"/>
        <v>428227.99216655077</v>
      </c>
      <c r="Q34" s="4">
        <f t="shared" si="3"/>
        <v>35511.58959429933</v>
      </c>
      <c r="R34" s="4">
        <f t="shared" si="4"/>
        <v>446861.13211838313</v>
      </c>
      <c r="S34" s="4">
        <f t="shared" si="5"/>
        <v>1682664.45</v>
      </c>
      <c r="T34" s="4">
        <f>LOOKUP($F34,'age schedule'!$A:$A,'age schedule'!B:B)</f>
        <v>44</v>
      </c>
      <c r="U34" s="4">
        <f>LOOKUP($F34,'age schedule'!$A:$A,'age schedule'!C:C)</f>
        <v>4</v>
      </c>
      <c r="V34" s="4">
        <f>LOOKUP($F34,'age schedule'!$A:$A,'age schedule'!D:D)</f>
        <v>4</v>
      </c>
      <c r="W34" s="4">
        <f>LOOKUP($F34,'age schedule'!$A:$A,'age schedule'!E:E)</f>
        <v>2</v>
      </c>
      <c r="X34" s="8">
        <f t="shared" si="6"/>
        <v>31688.588176137633</v>
      </c>
      <c r="Y34" s="8">
        <f t="shared" si="7"/>
        <v>135494.01314644772</v>
      </c>
      <c r="Z34" s="8">
        <f t="shared" si="8"/>
        <v>2219.4743496437081</v>
      </c>
      <c r="AA34" s="8">
        <f t="shared" si="9"/>
        <v>188798.82832001688</v>
      </c>
      <c r="AB34" s="29">
        <f t="shared" si="10"/>
        <v>358200.90399224591</v>
      </c>
      <c r="AC34" s="29">
        <f t="shared" si="11"/>
        <v>103281.03154576932</v>
      </c>
    </row>
    <row r="35" spans="1:29" x14ac:dyDescent="0.2">
      <c r="A35" s="19">
        <v>137</v>
      </c>
      <c r="B35" s="19">
        <v>1056</v>
      </c>
      <c r="C35" s="20" t="s">
        <v>9</v>
      </c>
      <c r="D35" s="19">
        <v>16</v>
      </c>
      <c r="E35" s="19" t="s">
        <v>46</v>
      </c>
      <c r="F35" s="21">
        <v>1964</v>
      </c>
      <c r="G35" s="22">
        <v>76.72</v>
      </c>
      <c r="H35" s="22">
        <v>115</v>
      </c>
      <c r="I35" s="1">
        <f t="shared" si="0"/>
        <v>50</v>
      </c>
      <c r="J35" s="4">
        <f>LOOKUP(C35,'priceGT 2014'!$A:$A,'priceGT 2014'!$B:$B)</f>
        <v>16066.356350357437</v>
      </c>
      <c r="K35" s="1">
        <f>LOOKUP($C35,'share on total value'!$A:$A,'share on total value'!B:B)</f>
        <v>0.45883404508888664</v>
      </c>
      <c r="L35" s="1">
        <f>LOOKUP($C35,'share on total value'!$A:$A,'share on total value'!C:C)</f>
        <v>0.25449399145893337</v>
      </c>
      <c r="M35" s="1">
        <f>LOOKUP($C35,'share on total value'!$A:$A,'share on total value'!D:D)</f>
        <v>2.1104379779521301E-2</v>
      </c>
      <c r="N35" s="1">
        <f>LOOKUP($C35,'share on total value'!$A:$A,'share on total value'!E:E)</f>
        <v>0.26556758367265865</v>
      </c>
      <c r="O35" s="4">
        <f t="shared" si="1"/>
        <v>565563.82654695923</v>
      </c>
      <c r="P35" s="4">
        <f t="shared" si="2"/>
        <v>313692.0574732864</v>
      </c>
      <c r="Q35" s="4">
        <f t="shared" si="3"/>
        <v>26013.487692906674</v>
      </c>
      <c r="R35" s="4">
        <f t="shared" si="4"/>
        <v>327341.48748627031</v>
      </c>
      <c r="S35" s="4">
        <f t="shared" si="5"/>
        <v>1232610.8591994226</v>
      </c>
      <c r="T35" s="4">
        <f>LOOKUP($F35,'age schedule'!$A:$A,'age schedule'!B:B)</f>
        <v>50</v>
      </c>
      <c r="U35" s="4">
        <f>LOOKUP($F35,'age schedule'!$A:$A,'age schedule'!C:C)</f>
        <v>0</v>
      </c>
      <c r="V35" s="4">
        <f>LOOKUP($F35,'age schedule'!$A:$A,'age schedule'!D:D)</f>
        <v>0</v>
      </c>
      <c r="W35" s="4">
        <f>LOOKUP($F35,'age schedule'!$A:$A,'age schedule'!E:E)</f>
        <v>1</v>
      </c>
      <c r="X35" s="8">
        <f t="shared" si="6"/>
        <v>15018.586212409371</v>
      </c>
      <c r="Y35" s="8">
        <f t="shared" si="7"/>
        <v>313692.0574732864</v>
      </c>
      <c r="Z35" s="8">
        <f t="shared" si="8"/>
        <v>26013.487692906674</v>
      </c>
      <c r="AA35" s="8">
        <f t="shared" si="9"/>
        <v>212771.9668660757</v>
      </c>
      <c r="AB35" s="29">
        <f t="shared" si="10"/>
        <v>567496.09824467823</v>
      </c>
      <c r="AC35" s="29">
        <f t="shared" si="11"/>
        <v>166951.24765277008</v>
      </c>
    </row>
    <row r="36" spans="1:29" x14ac:dyDescent="0.2">
      <c r="A36" s="19">
        <v>139</v>
      </c>
      <c r="B36" s="19">
        <v>1099</v>
      </c>
      <c r="C36" s="20" t="s">
        <v>9</v>
      </c>
      <c r="D36" s="19">
        <v>17</v>
      </c>
      <c r="E36" s="19" t="s">
        <v>46</v>
      </c>
      <c r="F36" s="21">
        <v>1965</v>
      </c>
      <c r="G36" s="22">
        <v>101.45</v>
      </c>
      <c r="H36" s="22">
        <v>95</v>
      </c>
      <c r="I36" s="1">
        <f t="shared" si="0"/>
        <v>49</v>
      </c>
      <c r="J36" s="4">
        <f>LOOKUP(C36,'priceGT 2014'!$A:$A,'priceGT 2014'!$B:$B)</f>
        <v>16066.356350357437</v>
      </c>
      <c r="K36" s="1">
        <f>LOOKUP($C36,'share on total value'!$A:$A,'share on total value'!B:B)</f>
        <v>0.45883404508888664</v>
      </c>
      <c r="L36" s="1">
        <f>LOOKUP($C36,'share on total value'!$A:$A,'share on total value'!C:C)</f>
        <v>0.25449399145893337</v>
      </c>
      <c r="M36" s="1">
        <f>LOOKUP($C36,'share on total value'!$A:$A,'share on total value'!D:D)</f>
        <v>2.1104379779521301E-2</v>
      </c>
      <c r="N36" s="1">
        <f>LOOKUP($C36,'share on total value'!$A:$A,'share on total value'!E:E)</f>
        <v>0.26556758367265865</v>
      </c>
      <c r="O36" s="4">
        <f t="shared" si="1"/>
        <v>747868.22475480975</v>
      </c>
      <c r="P36" s="4">
        <f t="shared" si="2"/>
        <v>414807.86275632039</v>
      </c>
      <c r="Q36" s="4">
        <f t="shared" si="3"/>
        <v>34398.700813938762</v>
      </c>
      <c r="R36" s="4">
        <f t="shared" si="4"/>
        <v>432857.06341869297</v>
      </c>
      <c r="S36" s="4">
        <f t="shared" si="5"/>
        <v>1629931.8517437619</v>
      </c>
      <c r="T36" s="4">
        <f>LOOKUP($F36,'age schedule'!$A:$A,'age schedule'!B:B)</f>
        <v>49</v>
      </c>
      <c r="U36" s="4">
        <f>LOOKUP($F36,'age schedule'!$A:$A,'age schedule'!C:C)</f>
        <v>9</v>
      </c>
      <c r="V36" s="4">
        <f>LOOKUP($F36,'age schedule'!$A:$A,'age schedule'!D:D)</f>
        <v>4</v>
      </c>
      <c r="W36" s="4">
        <f>LOOKUP($F36,'age schedule'!$A:$A,'age schedule'!E:E)</f>
        <v>0</v>
      </c>
      <c r="X36" s="8">
        <f t="shared" si="6"/>
        <v>21354.50754102238</v>
      </c>
      <c r="Y36" s="8">
        <f t="shared" si="7"/>
        <v>31145.718241243951</v>
      </c>
      <c r="Z36" s="8">
        <f t="shared" si="8"/>
        <v>2149.9188008711726</v>
      </c>
      <c r="AA36" s="8">
        <f t="shared" si="9"/>
        <v>432857.06341869297</v>
      </c>
      <c r="AB36" s="29">
        <f t="shared" si="10"/>
        <v>487507.2080018305</v>
      </c>
      <c r="AC36" s="29">
        <f t="shared" si="11"/>
        <v>161856.17668516067</v>
      </c>
    </row>
    <row r="37" spans="1:29" x14ac:dyDescent="0.2">
      <c r="A37" s="19">
        <v>166</v>
      </c>
      <c r="B37" s="19">
        <v>1098</v>
      </c>
      <c r="C37" s="20" t="s">
        <v>9</v>
      </c>
      <c r="D37" s="19">
        <v>17</v>
      </c>
      <c r="E37" s="19" t="s">
        <v>44</v>
      </c>
      <c r="F37" s="21">
        <v>1963</v>
      </c>
      <c r="G37" s="22">
        <v>71.78</v>
      </c>
      <c r="H37" s="22">
        <v>93</v>
      </c>
      <c r="I37" s="1">
        <f t="shared" ref="I37:I68" si="12">IF(F37&lt;1934,"X",2014-F37)</f>
        <v>51</v>
      </c>
      <c r="J37" s="4">
        <f>LOOKUP(C37,'priceGT 2014'!$A:$A,'priceGT 2014'!$B:$B)</f>
        <v>16066.356350357437</v>
      </c>
      <c r="K37" s="1">
        <f>LOOKUP($C37,'share on total value'!$A:$A,'share on total value'!B:B)</f>
        <v>0.45883404508888664</v>
      </c>
      <c r="L37" s="1">
        <f>LOOKUP($C37,'share on total value'!$A:$A,'share on total value'!C:C)</f>
        <v>0.25449399145893337</v>
      </c>
      <c r="M37" s="1">
        <f>LOOKUP($C37,'share on total value'!$A:$A,'share on total value'!D:D)</f>
        <v>2.1104379779521301E-2</v>
      </c>
      <c r="N37" s="1">
        <f>LOOKUP($C37,'share on total value'!$A:$A,'share on total value'!E:E)</f>
        <v>0.26556758367265865</v>
      </c>
      <c r="O37" s="4">
        <f t="shared" ref="O37:O68" si="13">$J37*$G37*K37</f>
        <v>529147.17765303352</v>
      </c>
      <c r="P37" s="4">
        <f t="shared" ref="P37:P68" si="14">$J37*$G37*L37</f>
        <v>293493.42916361435</v>
      </c>
      <c r="Q37" s="4">
        <f t="shared" ref="Q37:Q68" si="15">$J37*$G37*M37</f>
        <v>24338.479491616799</v>
      </c>
      <c r="R37" s="4">
        <f t="shared" ref="R37:R68" si="16">$J37*$G37*N37</f>
        <v>306263.9725203921</v>
      </c>
      <c r="S37" s="4">
        <f t="shared" si="5"/>
        <v>1153243.0588286568</v>
      </c>
      <c r="T37" s="4">
        <f>LOOKUP($F37,'age schedule'!$A:$A,'age schedule'!B:B)</f>
        <v>51</v>
      </c>
      <c r="U37" s="4">
        <f>LOOKUP($F37,'age schedule'!$A:$A,'age schedule'!C:C)</f>
        <v>1</v>
      </c>
      <c r="V37" s="4">
        <f>LOOKUP($F37,'age schedule'!$A:$A,'age schedule'!D:D)</f>
        <v>1</v>
      </c>
      <c r="W37" s="4">
        <f>LOOKUP($F37,'age schedule'!$A:$A,'age schedule'!E:E)</f>
        <v>2</v>
      </c>
      <c r="X37" s="8">
        <f t="shared" si="6"/>
        <v>13067.931830603135</v>
      </c>
      <c r="Y37" s="8">
        <f t="shared" si="7"/>
        <v>220120.07187271077</v>
      </c>
      <c r="Z37" s="8">
        <f t="shared" si="8"/>
        <v>12169.2397458084</v>
      </c>
      <c r="AA37" s="8">
        <f t="shared" si="9"/>
        <v>129396.52838986568</v>
      </c>
      <c r="AB37" s="29">
        <f t="shared" si="10"/>
        <v>374753.77183898794</v>
      </c>
      <c r="AC37" s="29">
        <f t="shared" si="11"/>
        <v>107318.17800567709</v>
      </c>
    </row>
    <row r="38" spans="1:29" x14ac:dyDescent="0.2">
      <c r="A38" s="19">
        <v>178</v>
      </c>
      <c r="B38" s="19">
        <v>1098</v>
      </c>
      <c r="C38" s="20" t="s">
        <v>9</v>
      </c>
      <c r="D38" s="19">
        <v>17</v>
      </c>
      <c r="E38" s="19" t="s">
        <v>44</v>
      </c>
      <c r="F38" s="21">
        <v>1962</v>
      </c>
      <c r="G38" s="22">
        <v>54.97</v>
      </c>
      <c r="H38" s="22">
        <v>78</v>
      </c>
      <c r="I38" s="1">
        <f t="shared" si="12"/>
        <v>52</v>
      </c>
      <c r="J38" s="4">
        <f>LOOKUP(C38,'priceGT 2014'!$A:$A,'priceGT 2014'!$B:$B)</f>
        <v>16066.356350357437</v>
      </c>
      <c r="K38" s="1">
        <f>LOOKUP($C38,'share on total value'!$A:$A,'share on total value'!B:B)</f>
        <v>0.45883404508888664</v>
      </c>
      <c r="L38" s="1">
        <f>LOOKUP($C38,'share on total value'!$A:$A,'share on total value'!C:C)</f>
        <v>0.25449399145893337</v>
      </c>
      <c r="M38" s="1">
        <f>LOOKUP($C38,'share on total value'!$A:$A,'share on total value'!D:D)</f>
        <v>2.1104379779521301E-2</v>
      </c>
      <c r="N38" s="1">
        <f>LOOKUP($C38,'share on total value'!$A:$A,'share on total value'!E:E)</f>
        <v>0.26556758367265865</v>
      </c>
      <c r="O38" s="4">
        <f t="shared" si="13"/>
        <v>405227.3663358491</v>
      </c>
      <c r="P38" s="4">
        <f t="shared" si="14"/>
        <v>224760.84983454837</v>
      </c>
      <c r="Q38" s="4">
        <f t="shared" si="15"/>
        <v>18638.70462042596</v>
      </c>
      <c r="R38" s="4">
        <f t="shared" si="16"/>
        <v>234540.68778832481</v>
      </c>
      <c r="S38" s="4">
        <f t="shared" si="5"/>
        <v>883167.60857914819</v>
      </c>
      <c r="T38" s="4">
        <f>LOOKUP($F38,'age schedule'!$A:$A,'age schedule'!B:B)</f>
        <v>52</v>
      </c>
      <c r="U38" s="4">
        <f>LOOKUP($F38,'age schedule'!$A:$A,'age schedule'!C:C)</f>
        <v>2</v>
      </c>
      <c r="V38" s="4">
        <f>LOOKUP($F38,'age schedule'!$A:$A,'age schedule'!D:D)</f>
        <v>2</v>
      </c>
      <c r="W38" s="4">
        <f>LOOKUP($F38,'age schedule'!$A:$A,'age schedule'!E:E)</f>
        <v>3</v>
      </c>
      <c r="X38" s="8">
        <f t="shared" si="6"/>
        <v>9307.050959003569</v>
      </c>
      <c r="Y38" s="8">
        <f t="shared" si="7"/>
        <v>126427.97803193345</v>
      </c>
      <c r="Z38" s="8">
        <f t="shared" si="8"/>
        <v>4659.6761551064901</v>
      </c>
      <c r="AA38" s="8">
        <f t="shared" si="9"/>
        <v>64410.736383868716</v>
      </c>
      <c r="AB38" s="29">
        <f t="shared" si="10"/>
        <v>204805.44152991223</v>
      </c>
      <c r="AC38" s="29">
        <f t="shared" si="11"/>
        <v>57132.083887020912</v>
      </c>
    </row>
    <row r="39" spans="1:29" x14ac:dyDescent="0.2">
      <c r="A39" s="19">
        <v>191</v>
      </c>
      <c r="B39" s="19">
        <v>1100</v>
      </c>
      <c r="C39" s="20" t="s">
        <v>8</v>
      </c>
      <c r="D39" s="19">
        <v>17</v>
      </c>
      <c r="E39" s="19" t="s">
        <v>42</v>
      </c>
      <c r="F39" s="21">
        <v>1970</v>
      </c>
      <c r="G39" s="22">
        <v>0.87</v>
      </c>
      <c r="H39" s="22">
        <v>1</v>
      </c>
      <c r="I39" s="1">
        <f t="shared" si="12"/>
        <v>44</v>
      </c>
      <c r="J39" s="4">
        <f>LOOKUP(C39,'priceGT 2014'!$A:$A,'priceGT 2014'!$B:$B)</f>
        <v>18780</v>
      </c>
      <c r="K39" s="1">
        <f>LOOKUP($C39,'share on total value'!$A:$A,'share on total value'!B:B)</f>
        <v>0.35071554032652824</v>
      </c>
      <c r="L39" s="1">
        <f>LOOKUP($C39,'share on total value'!$A:$A,'share on total value'!C:C)</f>
        <v>0.37792622880013815</v>
      </c>
      <c r="M39" s="1">
        <f>LOOKUP($C39,'share on total value'!$A:$A,'share on total value'!D:D)</f>
        <v>0.10365976561375218</v>
      </c>
      <c r="N39" s="1">
        <f>LOOKUP($C39,'share on total value'!$A:$A,'share on total value'!E:E)</f>
        <v>0.16769846525958132</v>
      </c>
      <c r="O39" s="4">
        <f t="shared" si="13"/>
        <v>5730.2009271790148</v>
      </c>
      <c r="P39" s="4">
        <f t="shared" si="14"/>
        <v>6174.785481873937</v>
      </c>
      <c r="Q39" s="4">
        <f t="shared" si="15"/>
        <v>1693.6554464568512</v>
      </c>
      <c r="R39" s="4">
        <f t="shared" si="16"/>
        <v>2739.9581444901955</v>
      </c>
      <c r="S39" s="4">
        <f t="shared" si="5"/>
        <v>16338.599999999999</v>
      </c>
      <c r="T39" s="4">
        <f>LOOKUP($F39,'age schedule'!$A:$A,'age schedule'!B:B)</f>
        <v>44</v>
      </c>
      <c r="U39" s="4">
        <f>LOOKUP($F39,'age schedule'!$A:$A,'age schedule'!C:C)</f>
        <v>4</v>
      </c>
      <c r="V39" s="4">
        <f>LOOKUP($F39,'age schedule'!$A:$A,'age schedule'!D:D)</f>
        <v>4</v>
      </c>
      <c r="W39" s="4">
        <f>LOOKUP($F39,'age schedule'!$A:$A,'age schedule'!E:E)</f>
        <v>2</v>
      </c>
      <c r="X39" s="8">
        <f t="shared" si="6"/>
        <v>235.19039795892536</v>
      </c>
      <c r="Y39" s="8">
        <f t="shared" si="7"/>
        <v>1953.7407188741754</v>
      </c>
      <c r="Z39" s="8">
        <f t="shared" si="8"/>
        <v>105.8534654035532</v>
      </c>
      <c r="AA39" s="8">
        <f t="shared" si="9"/>
        <v>1157.6323160471077</v>
      </c>
      <c r="AB39" s="29">
        <f t="shared" si="10"/>
        <v>3452.4168982837618</v>
      </c>
      <c r="AC39" s="29">
        <f t="shared" si="11"/>
        <v>962.99655089393286</v>
      </c>
    </row>
    <row r="40" spans="1:29" x14ac:dyDescent="0.2">
      <c r="A40" s="19">
        <v>194</v>
      </c>
      <c r="B40" s="19">
        <v>1100</v>
      </c>
      <c r="C40" s="20" t="s">
        <v>8</v>
      </c>
      <c r="D40" s="19">
        <v>17</v>
      </c>
      <c r="E40" s="19" t="s">
        <v>42</v>
      </c>
      <c r="F40" s="21">
        <v>1979</v>
      </c>
      <c r="G40" s="22">
        <v>0.8</v>
      </c>
      <c r="H40" s="22">
        <v>1</v>
      </c>
      <c r="I40" s="1">
        <f t="shared" si="12"/>
        <v>35</v>
      </c>
      <c r="J40" s="4">
        <f>LOOKUP(C40,'priceGT 2014'!$A:$A,'priceGT 2014'!$B:$B)</f>
        <v>18780</v>
      </c>
      <c r="K40" s="1">
        <f>LOOKUP($C40,'share on total value'!$A:$A,'share on total value'!B:B)</f>
        <v>0.35071554032652824</v>
      </c>
      <c r="L40" s="1">
        <f>LOOKUP($C40,'share on total value'!$A:$A,'share on total value'!C:C)</f>
        <v>0.37792622880013815</v>
      </c>
      <c r="M40" s="1">
        <f>LOOKUP($C40,'share on total value'!$A:$A,'share on total value'!D:D)</f>
        <v>0.10365976561375218</v>
      </c>
      <c r="N40" s="1">
        <f>LOOKUP($C40,'share on total value'!$A:$A,'share on total value'!E:E)</f>
        <v>0.16769846525958132</v>
      </c>
      <c r="O40" s="4">
        <f t="shared" si="13"/>
        <v>5269.1502778657605</v>
      </c>
      <c r="P40" s="4">
        <f t="shared" si="14"/>
        <v>5677.963661493276</v>
      </c>
      <c r="Q40" s="4">
        <f t="shared" si="15"/>
        <v>1557.3843185810126</v>
      </c>
      <c r="R40" s="4">
        <f t="shared" si="16"/>
        <v>2519.5017420599497</v>
      </c>
      <c r="S40" s="4">
        <f t="shared" si="5"/>
        <v>15024</v>
      </c>
      <c r="T40" s="4">
        <f>LOOKUP($F40,'age schedule'!$A:$A,'age schedule'!B:B)</f>
        <v>35</v>
      </c>
      <c r="U40" s="4">
        <f>LOOKUP($F40,'age schedule'!$A:$A,'age schedule'!C:C)</f>
        <v>5</v>
      </c>
      <c r="V40" s="4">
        <f>LOOKUP($F40,'age schedule'!$A:$A,'age schedule'!D:D)</f>
        <v>0</v>
      </c>
      <c r="W40" s="4">
        <f>LOOKUP($F40,'age schedule'!$A:$A,'age schedule'!E:E)</f>
        <v>0</v>
      </c>
      <c r="X40" s="8">
        <f t="shared" si="6"/>
        <v>415.56961347553164</v>
      </c>
      <c r="Y40" s="8">
        <f t="shared" si="7"/>
        <v>1347.4073923270178</v>
      </c>
      <c r="Z40" s="8">
        <f t="shared" si="8"/>
        <v>1557.3843185810126</v>
      </c>
      <c r="AA40" s="8">
        <f t="shared" si="9"/>
        <v>2519.5017420599497</v>
      </c>
      <c r="AB40" s="29">
        <f t="shared" si="10"/>
        <v>5839.8630664435113</v>
      </c>
      <c r="AC40" s="29">
        <f t="shared" si="11"/>
        <v>2026.4594900365303</v>
      </c>
    </row>
    <row r="41" spans="1:29" x14ac:dyDescent="0.2">
      <c r="A41" s="19">
        <v>196</v>
      </c>
      <c r="B41" s="19">
        <v>1100</v>
      </c>
      <c r="C41" s="20" t="s">
        <v>8</v>
      </c>
      <c r="D41" s="19">
        <v>17</v>
      </c>
      <c r="E41" s="19" t="s">
        <v>42</v>
      </c>
      <c r="F41" s="21">
        <v>1960</v>
      </c>
      <c r="G41" s="22">
        <v>0.45</v>
      </c>
      <c r="H41" s="22">
        <v>1</v>
      </c>
      <c r="I41" s="1">
        <f t="shared" si="12"/>
        <v>54</v>
      </c>
      <c r="J41" s="4">
        <f>LOOKUP(C41,'priceGT 2014'!$A:$A,'priceGT 2014'!$B:$B)</f>
        <v>18780</v>
      </c>
      <c r="K41" s="1">
        <f>LOOKUP($C41,'share on total value'!$A:$A,'share on total value'!B:B)</f>
        <v>0.35071554032652824</v>
      </c>
      <c r="L41" s="1">
        <f>LOOKUP($C41,'share on total value'!$A:$A,'share on total value'!C:C)</f>
        <v>0.37792622880013815</v>
      </c>
      <c r="M41" s="1">
        <f>LOOKUP($C41,'share on total value'!$A:$A,'share on total value'!D:D)</f>
        <v>0.10365976561375218</v>
      </c>
      <c r="N41" s="1">
        <f>LOOKUP($C41,'share on total value'!$A:$A,'share on total value'!E:E)</f>
        <v>0.16769846525958132</v>
      </c>
      <c r="O41" s="4">
        <f t="shared" si="13"/>
        <v>2963.8970312994902</v>
      </c>
      <c r="P41" s="4">
        <f t="shared" si="14"/>
        <v>3193.8545595899677</v>
      </c>
      <c r="Q41" s="4">
        <f t="shared" si="15"/>
        <v>876.02867920181961</v>
      </c>
      <c r="R41" s="4">
        <f t="shared" si="16"/>
        <v>1417.2197299087218</v>
      </c>
      <c r="S41" s="4">
        <f t="shared" si="5"/>
        <v>8451</v>
      </c>
      <c r="T41" s="4">
        <f>LOOKUP($F41,'age schedule'!$A:$A,'age schedule'!B:B)</f>
        <v>54</v>
      </c>
      <c r="U41" s="4">
        <f>LOOKUP($F41,'age schedule'!$A:$A,'age schedule'!C:C)</f>
        <v>4</v>
      </c>
      <c r="V41" s="4">
        <f>LOOKUP($F41,'age schedule'!$A:$A,'age schedule'!D:D)</f>
        <v>4</v>
      </c>
      <c r="W41" s="4">
        <f>LOOKUP($F41,'age schedule'!$A:$A,'age schedule'!E:E)</f>
        <v>5</v>
      </c>
      <c r="X41" s="8">
        <f t="shared" si="6"/>
        <v>58.876547291677618</v>
      </c>
      <c r="Y41" s="8">
        <f t="shared" si="7"/>
        <v>1010.5555442452633</v>
      </c>
      <c r="Z41" s="8">
        <f t="shared" si="8"/>
        <v>54.751792450113726</v>
      </c>
      <c r="AA41" s="8">
        <f t="shared" si="9"/>
        <v>164.43867661781223</v>
      </c>
      <c r="AB41" s="29">
        <f t="shared" si="10"/>
        <v>1288.6225606048667</v>
      </c>
      <c r="AC41" s="29">
        <f t="shared" si="11"/>
        <v>341.68967741302436</v>
      </c>
    </row>
    <row r="42" spans="1:29" x14ac:dyDescent="0.2">
      <c r="A42" s="19">
        <v>198</v>
      </c>
      <c r="B42" s="19">
        <v>1100</v>
      </c>
      <c r="C42" s="20" t="s">
        <v>8</v>
      </c>
      <c r="D42" s="19">
        <v>17</v>
      </c>
      <c r="E42" s="19" t="s">
        <v>42</v>
      </c>
      <c r="F42" s="21">
        <v>1963</v>
      </c>
      <c r="G42" s="22">
        <v>1.56</v>
      </c>
      <c r="H42" s="22">
        <v>1</v>
      </c>
      <c r="I42" s="1">
        <f t="shared" si="12"/>
        <v>51</v>
      </c>
      <c r="J42" s="4">
        <f>LOOKUP(C42,'priceGT 2014'!$A:$A,'priceGT 2014'!$B:$B)</f>
        <v>18780</v>
      </c>
      <c r="K42" s="1">
        <f>LOOKUP($C42,'share on total value'!$A:$A,'share on total value'!B:B)</f>
        <v>0.35071554032652824</v>
      </c>
      <c r="L42" s="1">
        <f>LOOKUP($C42,'share on total value'!$A:$A,'share on total value'!C:C)</f>
        <v>0.37792622880013815</v>
      </c>
      <c r="M42" s="1">
        <f>LOOKUP($C42,'share on total value'!$A:$A,'share on total value'!D:D)</f>
        <v>0.10365976561375218</v>
      </c>
      <c r="N42" s="1">
        <f>LOOKUP($C42,'share on total value'!$A:$A,'share on total value'!E:E)</f>
        <v>0.16769846525958132</v>
      </c>
      <c r="O42" s="4">
        <f t="shared" si="13"/>
        <v>10274.843041838232</v>
      </c>
      <c r="P42" s="4">
        <f t="shared" si="14"/>
        <v>11072.029139911887</v>
      </c>
      <c r="Q42" s="4">
        <f t="shared" si="15"/>
        <v>3036.8994212329744</v>
      </c>
      <c r="R42" s="4">
        <f t="shared" si="16"/>
        <v>4913.0283970169021</v>
      </c>
      <c r="S42" s="4">
        <f t="shared" si="5"/>
        <v>29296.799999999996</v>
      </c>
      <c r="T42" s="4">
        <f>LOOKUP($F42,'age schedule'!$A:$A,'age schedule'!B:B)</f>
        <v>51</v>
      </c>
      <c r="U42" s="4">
        <f>LOOKUP($F42,'age schedule'!$A:$A,'age schedule'!C:C)</f>
        <v>1</v>
      </c>
      <c r="V42" s="4">
        <f>LOOKUP($F42,'age schedule'!$A:$A,'age schedule'!D:D)</f>
        <v>1</v>
      </c>
      <c r="W42" s="4">
        <f>LOOKUP($F42,'age schedule'!$A:$A,'age schedule'!E:E)</f>
        <v>2</v>
      </c>
      <c r="X42" s="8">
        <f t="shared" si="6"/>
        <v>253.74972051524691</v>
      </c>
      <c r="Y42" s="8">
        <f t="shared" si="7"/>
        <v>8304.0218549339152</v>
      </c>
      <c r="Z42" s="8">
        <f t="shared" si="8"/>
        <v>1518.4497106164872</v>
      </c>
      <c r="AA42" s="8">
        <f t="shared" si="9"/>
        <v>2075.7544977396415</v>
      </c>
      <c r="AB42" s="29">
        <f t="shared" si="10"/>
        <v>12151.97578380529</v>
      </c>
      <c r="AC42" s="29">
        <f t="shared" si="11"/>
        <v>3579.5068736866642</v>
      </c>
    </row>
    <row r="43" spans="1:29" x14ac:dyDescent="0.2">
      <c r="A43" s="19">
        <v>201</v>
      </c>
      <c r="B43" s="19">
        <v>1100</v>
      </c>
      <c r="C43" s="20" t="s">
        <v>8</v>
      </c>
      <c r="D43" s="19">
        <v>17</v>
      </c>
      <c r="E43" s="19" t="s">
        <v>42</v>
      </c>
      <c r="F43" s="21">
        <v>1967</v>
      </c>
      <c r="G43" s="22">
        <v>0.75</v>
      </c>
      <c r="H43" s="22">
        <v>1</v>
      </c>
      <c r="I43" s="1">
        <f t="shared" si="12"/>
        <v>47</v>
      </c>
      <c r="J43" s="4">
        <f>LOOKUP(C43,'priceGT 2014'!$A:$A,'priceGT 2014'!$B:$B)</f>
        <v>18780</v>
      </c>
      <c r="K43" s="1">
        <f>LOOKUP($C43,'share on total value'!$A:$A,'share on total value'!B:B)</f>
        <v>0.35071554032652824</v>
      </c>
      <c r="L43" s="1">
        <f>LOOKUP($C43,'share on total value'!$A:$A,'share on total value'!C:C)</f>
        <v>0.37792622880013815</v>
      </c>
      <c r="M43" s="1">
        <f>LOOKUP($C43,'share on total value'!$A:$A,'share on total value'!D:D)</f>
        <v>0.10365976561375218</v>
      </c>
      <c r="N43" s="1">
        <f>LOOKUP($C43,'share on total value'!$A:$A,'share on total value'!E:E)</f>
        <v>0.16769846525958132</v>
      </c>
      <c r="O43" s="4">
        <f t="shared" si="13"/>
        <v>4939.8283854991505</v>
      </c>
      <c r="P43" s="4">
        <f t="shared" si="14"/>
        <v>5323.0909326499459</v>
      </c>
      <c r="Q43" s="4">
        <f t="shared" si="15"/>
        <v>1460.0477986696994</v>
      </c>
      <c r="R43" s="4">
        <f t="shared" si="16"/>
        <v>2362.032883181203</v>
      </c>
      <c r="S43" s="4">
        <f t="shared" si="5"/>
        <v>14084.999999999996</v>
      </c>
      <c r="T43" s="4">
        <f>LOOKUP($F43,'age schedule'!$A:$A,'age schedule'!B:B)</f>
        <v>47</v>
      </c>
      <c r="U43" s="4">
        <f>LOOKUP($F43,'age schedule'!$A:$A,'age schedule'!C:C)</f>
        <v>7</v>
      </c>
      <c r="V43" s="4">
        <f>LOOKUP($F43,'age schedule'!$A:$A,'age schedule'!D:D)</f>
        <v>2</v>
      </c>
      <c r="W43" s="4">
        <f>LOOKUP($F43,'age schedule'!$A:$A,'age schedule'!E:E)</f>
        <v>5</v>
      </c>
      <c r="X43" s="8">
        <f t="shared" si="6"/>
        <v>163.0836576991787</v>
      </c>
      <c r="Y43" s="8">
        <f t="shared" si="7"/>
        <v>710.54686704745063</v>
      </c>
      <c r="Z43" s="8">
        <f t="shared" si="8"/>
        <v>365.01194966742486</v>
      </c>
      <c r="AA43" s="8">
        <f t="shared" si="9"/>
        <v>274.0644610296871</v>
      </c>
      <c r="AB43" s="29">
        <f t="shared" si="10"/>
        <v>1512.7069354437413</v>
      </c>
      <c r="AC43" s="29">
        <f t="shared" si="11"/>
        <v>467.48110899490808</v>
      </c>
    </row>
    <row r="44" spans="1:29" x14ac:dyDescent="0.2">
      <c r="A44" s="19">
        <v>206</v>
      </c>
      <c r="B44" s="19">
        <v>1100</v>
      </c>
      <c r="C44" s="20" t="s">
        <v>8</v>
      </c>
      <c r="D44" s="19">
        <v>17</v>
      </c>
      <c r="E44" s="19" t="s">
        <v>42</v>
      </c>
      <c r="F44" s="21">
        <v>1969</v>
      </c>
      <c r="G44" s="22">
        <v>1.1200000000000001</v>
      </c>
      <c r="H44" s="22">
        <v>1</v>
      </c>
      <c r="I44" s="1">
        <f t="shared" si="12"/>
        <v>45</v>
      </c>
      <c r="J44" s="4">
        <f>LOOKUP(C44,'priceGT 2014'!$A:$A,'priceGT 2014'!$B:$B)</f>
        <v>18780</v>
      </c>
      <c r="K44" s="1">
        <f>LOOKUP($C44,'share on total value'!$A:$A,'share on total value'!B:B)</f>
        <v>0.35071554032652824</v>
      </c>
      <c r="L44" s="1">
        <f>LOOKUP($C44,'share on total value'!$A:$A,'share on total value'!C:C)</f>
        <v>0.37792622880013815</v>
      </c>
      <c r="M44" s="1">
        <f>LOOKUP($C44,'share on total value'!$A:$A,'share on total value'!D:D)</f>
        <v>0.10365976561375218</v>
      </c>
      <c r="N44" s="1">
        <f>LOOKUP($C44,'share on total value'!$A:$A,'share on total value'!E:E)</f>
        <v>0.16769846525958132</v>
      </c>
      <c r="O44" s="4">
        <f t="shared" si="13"/>
        <v>7376.8103890120656</v>
      </c>
      <c r="P44" s="4">
        <f t="shared" si="14"/>
        <v>7949.1491260905868</v>
      </c>
      <c r="Q44" s="4">
        <f t="shared" si="15"/>
        <v>2180.3380460134181</v>
      </c>
      <c r="R44" s="4">
        <f t="shared" si="16"/>
        <v>3527.3024388839299</v>
      </c>
      <c r="S44" s="4">
        <f t="shared" si="5"/>
        <v>21033.599999999999</v>
      </c>
      <c r="T44" s="4">
        <f>LOOKUP($F44,'age schedule'!$A:$A,'age schedule'!B:B)</f>
        <v>45</v>
      </c>
      <c r="U44" s="4">
        <f>LOOKUP($F44,'age schedule'!$A:$A,'age schedule'!C:C)</f>
        <v>5</v>
      </c>
      <c r="V44" s="4">
        <f>LOOKUP($F44,'age schedule'!$A:$A,'age schedule'!D:D)</f>
        <v>0</v>
      </c>
      <c r="W44" s="4">
        <f>LOOKUP($F44,'age schedule'!$A:$A,'age schedule'!E:E)</f>
        <v>3</v>
      </c>
      <c r="X44" s="8">
        <f t="shared" si="6"/>
        <v>281.57967645289267</v>
      </c>
      <c r="Y44" s="8">
        <f t="shared" si="7"/>
        <v>1886.3703492578247</v>
      </c>
      <c r="Z44" s="8">
        <f t="shared" si="8"/>
        <v>2180.3380460134181</v>
      </c>
      <c r="AA44" s="8">
        <f t="shared" si="9"/>
        <v>968.68543227849943</v>
      </c>
      <c r="AB44" s="29">
        <f t="shared" si="10"/>
        <v>5316.9735040026344</v>
      </c>
      <c r="AC44" s="29">
        <f t="shared" si="11"/>
        <v>1920.5120889703426</v>
      </c>
    </row>
    <row r="45" spans="1:29" x14ac:dyDescent="0.2">
      <c r="A45" s="19">
        <v>213</v>
      </c>
      <c r="B45" s="19">
        <v>1100</v>
      </c>
      <c r="C45" s="20" t="s">
        <v>8</v>
      </c>
      <c r="D45" s="19">
        <v>17</v>
      </c>
      <c r="E45" s="19" t="s">
        <v>42</v>
      </c>
      <c r="F45" s="21">
        <v>1968</v>
      </c>
      <c r="G45" s="22">
        <v>0.66</v>
      </c>
      <c r="H45" s="22">
        <v>1</v>
      </c>
      <c r="I45" s="1">
        <f t="shared" si="12"/>
        <v>46</v>
      </c>
      <c r="J45" s="4">
        <f>LOOKUP(C45,'priceGT 2014'!$A:$A,'priceGT 2014'!$B:$B)</f>
        <v>18780</v>
      </c>
      <c r="K45" s="1">
        <f>LOOKUP($C45,'share on total value'!$A:$A,'share on total value'!B:B)</f>
        <v>0.35071554032652824</v>
      </c>
      <c r="L45" s="1">
        <f>LOOKUP($C45,'share on total value'!$A:$A,'share on total value'!C:C)</f>
        <v>0.37792622880013815</v>
      </c>
      <c r="M45" s="1">
        <f>LOOKUP($C45,'share on total value'!$A:$A,'share on total value'!D:D)</f>
        <v>0.10365976561375218</v>
      </c>
      <c r="N45" s="1">
        <f>LOOKUP($C45,'share on total value'!$A:$A,'share on total value'!E:E)</f>
        <v>0.16769846525958132</v>
      </c>
      <c r="O45" s="4">
        <f t="shared" si="13"/>
        <v>4347.0489792392527</v>
      </c>
      <c r="P45" s="4">
        <f t="shared" si="14"/>
        <v>4684.3200207319524</v>
      </c>
      <c r="Q45" s="4">
        <f t="shared" si="15"/>
        <v>1284.8420628293356</v>
      </c>
      <c r="R45" s="4">
        <f t="shared" si="16"/>
        <v>2078.5889371994585</v>
      </c>
      <c r="S45" s="4">
        <f t="shared" si="5"/>
        <v>12394.799999999997</v>
      </c>
      <c r="T45" s="4">
        <f>LOOKUP($F45,'age schedule'!$A:$A,'age schedule'!B:B)</f>
        <v>46</v>
      </c>
      <c r="U45" s="4">
        <f>LOOKUP($F45,'age schedule'!$A:$A,'age schedule'!C:C)</f>
        <v>6</v>
      </c>
      <c r="V45" s="4">
        <f>LOOKUP($F45,'age schedule'!$A:$A,'age schedule'!D:D)</f>
        <v>1</v>
      </c>
      <c r="W45" s="4">
        <f>LOOKUP($F45,'age schedule'!$A:$A,'age schedule'!E:E)</f>
        <v>4</v>
      </c>
      <c r="X45" s="8">
        <f t="shared" si="6"/>
        <v>154.31571911320137</v>
      </c>
      <c r="Y45" s="8">
        <f t="shared" si="7"/>
        <v>833.70832400234212</v>
      </c>
      <c r="Z45" s="8">
        <f t="shared" si="8"/>
        <v>642.42103141466782</v>
      </c>
      <c r="AA45" s="8">
        <f t="shared" si="9"/>
        <v>371.0411164709609</v>
      </c>
      <c r="AB45" s="29">
        <f t="shared" si="10"/>
        <v>2001.4861910011723</v>
      </c>
      <c r="AC45" s="29">
        <f t="shared" si="11"/>
        <v>670.3040878106799</v>
      </c>
    </row>
    <row r="46" spans="1:29" x14ac:dyDescent="0.2">
      <c r="A46" s="19">
        <v>216</v>
      </c>
      <c r="B46" s="19">
        <v>1100</v>
      </c>
      <c r="C46" s="20" t="s">
        <v>8</v>
      </c>
      <c r="D46" s="19">
        <v>17</v>
      </c>
      <c r="E46" s="19" t="s">
        <v>42</v>
      </c>
      <c r="F46" s="21">
        <v>1961</v>
      </c>
      <c r="G46" s="22">
        <v>0.56999999999999995</v>
      </c>
      <c r="H46" s="22">
        <v>1</v>
      </c>
      <c r="I46" s="1">
        <f t="shared" si="12"/>
        <v>53</v>
      </c>
      <c r="J46" s="4">
        <f>LOOKUP(C46,'priceGT 2014'!$A:$A,'priceGT 2014'!$B:$B)</f>
        <v>18780</v>
      </c>
      <c r="K46" s="1">
        <f>LOOKUP($C46,'share on total value'!$A:$A,'share on total value'!B:B)</f>
        <v>0.35071554032652824</v>
      </c>
      <c r="L46" s="1">
        <f>LOOKUP($C46,'share on total value'!$A:$A,'share on total value'!C:C)</f>
        <v>0.37792622880013815</v>
      </c>
      <c r="M46" s="1">
        <f>LOOKUP($C46,'share on total value'!$A:$A,'share on total value'!D:D)</f>
        <v>0.10365976561375218</v>
      </c>
      <c r="N46" s="1">
        <f>LOOKUP($C46,'share on total value'!$A:$A,'share on total value'!E:E)</f>
        <v>0.16769846525958132</v>
      </c>
      <c r="O46" s="4">
        <f t="shared" si="13"/>
        <v>3754.2695729793536</v>
      </c>
      <c r="P46" s="4">
        <f t="shared" si="14"/>
        <v>4045.5491088139584</v>
      </c>
      <c r="Q46" s="4">
        <f t="shared" si="15"/>
        <v>1109.6363269889714</v>
      </c>
      <c r="R46" s="4">
        <f t="shared" si="16"/>
        <v>1795.1449912177141</v>
      </c>
      <c r="S46" s="4">
        <f t="shared" si="5"/>
        <v>10704.599999999997</v>
      </c>
      <c r="T46" s="4">
        <f>LOOKUP($F46,'age schedule'!$A:$A,'age schedule'!B:B)</f>
        <v>53</v>
      </c>
      <c r="U46" s="4">
        <f>LOOKUP($F46,'age schedule'!$A:$A,'age schedule'!C:C)</f>
        <v>3</v>
      </c>
      <c r="V46" s="4">
        <f>LOOKUP($F46,'age schedule'!$A:$A,'age schedule'!D:D)</f>
        <v>3</v>
      </c>
      <c r="W46" s="4">
        <f>LOOKUP($F46,'age schedule'!$A:$A,'age schedule'!E:E)</f>
        <v>4</v>
      </c>
      <c r="X46" s="8">
        <f t="shared" si="6"/>
        <v>80.190279465367354</v>
      </c>
      <c r="Y46" s="8">
        <f t="shared" si="7"/>
        <v>1706.7160302808886</v>
      </c>
      <c r="Z46" s="8">
        <f t="shared" si="8"/>
        <v>138.70454087362143</v>
      </c>
      <c r="AA46" s="8">
        <f t="shared" si="9"/>
        <v>320.44460058855714</v>
      </c>
      <c r="AB46" s="29">
        <f t="shared" si="10"/>
        <v>2246.0554512084345</v>
      </c>
      <c r="AC46" s="29">
        <f t="shared" si="11"/>
        <v>613.80020777560355</v>
      </c>
    </row>
    <row r="47" spans="1:29" x14ac:dyDescent="0.2">
      <c r="A47" s="19">
        <v>217</v>
      </c>
      <c r="B47" s="19">
        <v>1100</v>
      </c>
      <c r="C47" s="20" t="s">
        <v>8</v>
      </c>
      <c r="D47" s="19">
        <v>17</v>
      </c>
      <c r="E47" s="19" t="s">
        <v>42</v>
      </c>
      <c r="F47" s="21">
        <v>1952</v>
      </c>
      <c r="G47" s="22">
        <v>0.64</v>
      </c>
      <c r="H47" s="22">
        <v>1</v>
      </c>
      <c r="I47" s="1">
        <f t="shared" si="12"/>
        <v>62</v>
      </c>
      <c r="J47" s="4">
        <f>LOOKUP(C47,'priceGT 2014'!$A:$A,'priceGT 2014'!$B:$B)</f>
        <v>18780</v>
      </c>
      <c r="K47" s="1">
        <f>LOOKUP($C47,'share on total value'!$A:$A,'share on total value'!B:B)</f>
        <v>0.35071554032652824</v>
      </c>
      <c r="L47" s="1">
        <f>LOOKUP($C47,'share on total value'!$A:$A,'share on total value'!C:C)</f>
        <v>0.37792622880013815</v>
      </c>
      <c r="M47" s="1">
        <f>LOOKUP($C47,'share on total value'!$A:$A,'share on total value'!D:D)</f>
        <v>0.10365976561375218</v>
      </c>
      <c r="N47" s="1">
        <f>LOOKUP($C47,'share on total value'!$A:$A,'share on total value'!E:E)</f>
        <v>0.16769846525958132</v>
      </c>
      <c r="O47" s="4">
        <f t="shared" si="13"/>
        <v>4215.3202222926084</v>
      </c>
      <c r="P47" s="4">
        <f t="shared" si="14"/>
        <v>4542.3709291946207</v>
      </c>
      <c r="Q47" s="4">
        <f t="shared" si="15"/>
        <v>1245.9074548648102</v>
      </c>
      <c r="R47" s="4">
        <f t="shared" si="16"/>
        <v>2015.6013936479599</v>
      </c>
      <c r="S47" s="4">
        <f t="shared" si="5"/>
        <v>12019.199999999999</v>
      </c>
      <c r="T47" s="4">
        <f>LOOKUP($F47,'age schedule'!$A:$A,'age schedule'!B:B)</f>
        <v>62</v>
      </c>
      <c r="U47" s="4">
        <f>LOOKUP($F47,'age schedule'!$A:$A,'age schedule'!C:C)</f>
        <v>2</v>
      </c>
      <c r="V47" s="4">
        <f>LOOKUP($F47,'age schedule'!$A:$A,'age schedule'!D:D)</f>
        <v>2</v>
      </c>
      <c r="W47" s="4">
        <f>LOOKUP($F47,'age schedule'!$A:$A,'age schedule'!E:E)</f>
        <v>6</v>
      </c>
      <c r="X47" s="8">
        <f t="shared" si="6"/>
        <v>46.856881607546676</v>
      </c>
      <c r="Y47" s="8">
        <f t="shared" si="7"/>
        <v>2555.0836476719742</v>
      </c>
      <c r="Z47" s="8">
        <f t="shared" si="8"/>
        <v>311.47686371620256</v>
      </c>
      <c r="AA47" s="8">
        <f t="shared" si="9"/>
        <v>152.0144210511331</v>
      </c>
      <c r="AB47" s="29">
        <f t="shared" si="10"/>
        <v>3065.4318140468563</v>
      </c>
      <c r="AC47" s="29">
        <f t="shared" si="11"/>
        <v>850.9943728565197</v>
      </c>
    </row>
    <row r="48" spans="1:29" x14ac:dyDescent="0.2">
      <c r="A48" s="19">
        <v>221</v>
      </c>
      <c r="B48" s="19">
        <v>1100</v>
      </c>
      <c r="C48" s="20" t="s">
        <v>8</v>
      </c>
      <c r="D48" s="19">
        <v>17</v>
      </c>
      <c r="E48" s="19" t="s">
        <v>42</v>
      </c>
      <c r="F48" s="21">
        <v>1972</v>
      </c>
      <c r="G48" s="22">
        <v>0.57999999999999996</v>
      </c>
      <c r="H48" s="22">
        <v>1</v>
      </c>
      <c r="I48" s="1">
        <f t="shared" si="12"/>
        <v>42</v>
      </c>
      <c r="J48" s="4">
        <f>LOOKUP(C48,'priceGT 2014'!$A:$A,'priceGT 2014'!$B:$B)</f>
        <v>18780</v>
      </c>
      <c r="K48" s="1">
        <f>LOOKUP($C48,'share on total value'!$A:$A,'share on total value'!B:B)</f>
        <v>0.35071554032652824</v>
      </c>
      <c r="L48" s="1">
        <f>LOOKUP($C48,'share on total value'!$A:$A,'share on total value'!C:C)</f>
        <v>0.37792622880013815</v>
      </c>
      <c r="M48" s="1">
        <f>LOOKUP($C48,'share on total value'!$A:$A,'share on total value'!D:D)</f>
        <v>0.10365976561375218</v>
      </c>
      <c r="N48" s="1">
        <f>LOOKUP($C48,'share on total value'!$A:$A,'share on total value'!E:E)</f>
        <v>0.16769846525958132</v>
      </c>
      <c r="O48" s="4">
        <f t="shared" si="13"/>
        <v>3820.1339514526762</v>
      </c>
      <c r="P48" s="4">
        <f t="shared" si="14"/>
        <v>4116.5236545826247</v>
      </c>
      <c r="Q48" s="4">
        <f t="shared" si="15"/>
        <v>1129.1036309712342</v>
      </c>
      <c r="R48" s="4">
        <f t="shared" si="16"/>
        <v>1826.6387629934636</v>
      </c>
      <c r="S48" s="4">
        <f t="shared" si="5"/>
        <v>10892.399999999998</v>
      </c>
      <c r="T48" s="4">
        <f>LOOKUP($F48,'age schedule'!$A:$A,'age schedule'!B:B)</f>
        <v>42</v>
      </c>
      <c r="U48" s="4">
        <f>LOOKUP($F48,'age schedule'!$A:$A,'age schedule'!C:C)</f>
        <v>2</v>
      </c>
      <c r="V48" s="4">
        <f>LOOKUP($F48,'age schedule'!$A:$A,'age schedule'!D:D)</f>
        <v>2</v>
      </c>
      <c r="W48" s="4">
        <f>LOOKUP($F48,'age schedule'!$A:$A,'age schedule'!E:E)</f>
        <v>0</v>
      </c>
      <c r="X48" s="8">
        <f t="shared" si="6"/>
        <v>181.285233714052</v>
      </c>
      <c r="Y48" s="8">
        <f t="shared" si="7"/>
        <v>2315.5445557027265</v>
      </c>
      <c r="Z48" s="8">
        <f t="shared" si="8"/>
        <v>282.27590774280856</v>
      </c>
      <c r="AA48" s="8">
        <f t="shared" si="9"/>
        <v>1826.6387629934636</v>
      </c>
      <c r="AB48" s="29">
        <f t="shared" si="10"/>
        <v>4605.7444601530506</v>
      </c>
      <c r="AC48" s="29">
        <f t="shared" si="11"/>
        <v>1372.0376262047816</v>
      </c>
    </row>
    <row r="49" spans="1:29" x14ac:dyDescent="0.2">
      <c r="A49" s="19">
        <v>226</v>
      </c>
      <c r="B49" s="19">
        <v>1100</v>
      </c>
      <c r="C49" s="20" t="s">
        <v>8</v>
      </c>
      <c r="D49" s="19">
        <v>17</v>
      </c>
      <c r="E49" s="19" t="s">
        <v>42</v>
      </c>
      <c r="F49" s="21">
        <v>1976</v>
      </c>
      <c r="G49" s="22">
        <v>1.02</v>
      </c>
      <c r="H49" s="22">
        <v>1</v>
      </c>
      <c r="I49" s="1">
        <f t="shared" si="12"/>
        <v>38</v>
      </c>
      <c r="J49" s="4">
        <f>LOOKUP(C49,'priceGT 2014'!$A:$A,'priceGT 2014'!$B:$B)</f>
        <v>18780</v>
      </c>
      <c r="K49" s="1">
        <f>LOOKUP($C49,'share on total value'!$A:$A,'share on total value'!B:B)</f>
        <v>0.35071554032652824</v>
      </c>
      <c r="L49" s="1">
        <f>LOOKUP($C49,'share on total value'!$A:$A,'share on total value'!C:C)</f>
        <v>0.37792622880013815</v>
      </c>
      <c r="M49" s="1">
        <f>LOOKUP($C49,'share on total value'!$A:$A,'share on total value'!D:D)</f>
        <v>0.10365976561375218</v>
      </c>
      <c r="N49" s="1">
        <f>LOOKUP($C49,'share on total value'!$A:$A,'share on total value'!E:E)</f>
        <v>0.16769846525958132</v>
      </c>
      <c r="O49" s="4">
        <f t="shared" si="13"/>
        <v>6718.1666042788438</v>
      </c>
      <c r="P49" s="4">
        <f t="shared" si="14"/>
        <v>7239.4036684039256</v>
      </c>
      <c r="Q49" s="4">
        <f t="shared" si="15"/>
        <v>1985.665006190791</v>
      </c>
      <c r="R49" s="4">
        <f t="shared" si="16"/>
        <v>3212.3647211264356</v>
      </c>
      <c r="S49" s="4">
        <f t="shared" si="5"/>
        <v>19155.599999999995</v>
      </c>
      <c r="T49" s="4">
        <f>LOOKUP($F49,'age schedule'!$A:$A,'age schedule'!B:B)</f>
        <v>38</v>
      </c>
      <c r="U49" s="4">
        <f>LOOKUP($F49,'age schedule'!$A:$A,'age schedule'!C:C)</f>
        <v>8</v>
      </c>
      <c r="V49" s="4">
        <f>LOOKUP($F49,'age schedule'!$A:$A,'age schedule'!D:D)</f>
        <v>3</v>
      </c>
      <c r="W49" s="4">
        <f>LOOKUP($F49,'age schedule'!$A:$A,'age schedule'!E:E)</f>
        <v>3</v>
      </c>
      <c r="X49" s="8">
        <f t="shared" si="6"/>
        <v>426.18956767258106</v>
      </c>
      <c r="Y49" s="8">
        <f t="shared" si="7"/>
        <v>724.75780438839956</v>
      </c>
      <c r="Z49" s="8">
        <f t="shared" si="8"/>
        <v>248.20812577384888</v>
      </c>
      <c r="AA49" s="8">
        <f t="shared" si="9"/>
        <v>882.19566153934761</v>
      </c>
      <c r="AB49" s="29">
        <f t="shared" si="10"/>
        <v>2281.3511593741769</v>
      </c>
      <c r="AC49" s="29">
        <f t="shared" si="11"/>
        <v>643.89526525987662</v>
      </c>
    </row>
    <row r="50" spans="1:29" x14ac:dyDescent="0.2">
      <c r="A50" s="19">
        <v>237</v>
      </c>
      <c r="B50" s="19">
        <v>1096</v>
      </c>
      <c r="C50" s="20" t="s">
        <v>9</v>
      </c>
      <c r="D50" s="19">
        <v>17</v>
      </c>
      <c r="E50" s="19" t="s">
        <v>43</v>
      </c>
      <c r="F50" s="21">
        <v>1979</v>
      </c>
      <c r="G50" s="22">
        <v>6.26</v>
      </c>
      <c r="H50" s="22">
        <v>4</v>
      </c>
      <c r="I50" s="1">
        <f t="shared" si="12"/>
        <v>35</v>
      </c>
      <c r="J50" s="4">
        <f>LOOKUP(C50,'priceGT 2014'!$A:$A,'priceGT 2014'!$B:$B)</f>
        <v>16066.356350357437</v>
      </c>
      <c r="K50" s="1">
        <f>LOOKUP($C50,'share on total value'!$A:$A,'share on total value'!B:B)</f>
        <v>0.45883404508888664</v>
      </c>
      <c r="L50" s="1">
        <f>LOOKUP($C50,'share on total value'!$A:$A,'share on total value'!C:C)</f>
        <v>0.25449399145893337</v>
      </c>
      <c r="M50" s="1">
        <f>LOOKUP($C50,'share on total value'!$A:$A,'share on total value'!D:D)</f>
        <v>2.1104379779521301E-2</v>
      </c>
      <c r="N50" s="1">
        <f>LOOKUP($C50,'share on total value'!$A:$A,'share on total value'!E:E)</f>
        <v>0.26556758367265865</v>
      </c>
      <c r="O50" s="4">
        <f t="shared" si="13"/>
        <v>46147.413375703385</v>
      </c>
      <c r="P50" s="4">
        <f t="shared" si="14"/>
        <v>25595.832635333321</v>
      </c>
      <c r="Q50" s="4">
        <f t="shared" si="15"/>
        <v>2122.58124293008</v>
      </c>
      <c r="R50" s="4">
        <f t="shared" si="16"/>
        <v>26709.563499270749</v>
      </c>
      <c r="S50" s="4">
        <f t="shared" si="5"/>
        <v>100575.39075323755</v>
      </c>
      <c r="T50" s="4">
        <f>LOOKUP($F50,'age schedule'!$A:$A,'age schedule'!B:B)</f>
        <v>35</v>
      </c>
      <c r="U50" s="4">
        <f>LOOKUP($F50,'age schedule'!$A:$A,'age schedule'!C:C)</f>
        <v>5</v>
      </c>
      <c r="V50" s="4">
        <f>LOOKUP($F50,'age schedule'!$A:$A,'age schedule'!D:D)</f>
        <v>0</v>
      </c>
      <c r="W50" s="4">
        <f>LOOKUP($F50,'age schedule'!$A:$A,'age schedule'!E:E)</f>
        <v>0</v>
      </c>
      <c r="X50" s="8">
        <f t="shared" si="6"/>
        <v>3639.5740732610793</v>
      </c>
      <c r="Y50" s="8">
        <f t="shared" si="7"/>
        <v>6074.0110648300752</v>
      </c>
      <c r="Z50" s="8">
        <f t="shared" si="8"/>
        <v>2122.58124293008</v>
      </c>
      <c r="AA50" s="8">
        <f t="shared" si="9"/>
        <v>26709.563499270749</v>
      </c>
      <c r="AB50" s="29">
        <f t="shared" si="10"/>
        <v>38545.729880291983</v>
      </c>
      <c r="AC50" s="29">
        <f t="shared" si="11"/>
        <v>12182.910797545595</v>
      </c>
    </row>
    <row r="51" spans="1:29" x14ac:dyDescent="0.2">
      <c r="A51" s="19">
        <v>238</v>
      </c>
      <c r="B51" s="19">
        <v>1100</v>
      </c>
      <c r="C51" s="20" t="s">
        <v>8</v>
      </c>
      <c r="D51" s="19">
        <v>17</v>
      </c>
      <c r="E51" s="19" t="s">
        <v>42</v>
      </c>
      <c r="F51" s="21">
        <v>1958</v>
      </c>
      <c r="G51" s="22">
        <v>1.33</v>
      </c>
      <c r="H51" s="22">
        <v>1</v>
      </c>
      <c r="I51" s="1">
        <f t="shared" si="12"/>
        <v>56</v>
      </c>
      <c r="J51" s="4">
        <f>LOOKUP(C51,'priceGT 2014'!$A:$A,'priceGT 2014'!$B:$B)</f>
        <v>18780</v>
      </c>
      <c r="K51" s="1">
        <f>LOOKUP($C51,'share on total value'!$A:$A,'share on total value'!B:B)</f>
        <v>0.35071554032652824</v>
      </c>
      <c r="L51" s="1">
        <f>LOOKUP($C51,'share on total value'!$A:$A,'share on total value'!C:C)</f>
        <v>0.37792622880013815</v>
      </c>
      <c r="M51" s="1">
        <f>LOOKUP($C51,'share on total value'!$A:$A,'share on total value'!D:D)</f>
        <v>0.10365976561375218</v>
      </c>
      <c r="N51" s="1">
        <f>LOOKUP($C51,'share on total value'!$A:$A,'share on total value'!E:E)</f>
        <v>0.16769846525958132</v>
      </c>
      <c r="O51" s="4">
        <f t="shared" si="13"/>
        <v>8759.9623369518267</v>
      </c>
      <c r="P51" s="4">
        <f t="shared" si="14"/>
        <v>9439.6145872325706</v>
      </c>
      <c r="Q51" s="4">
        <f t="shared" si="15"/>
        <v>2589.1514296409337</v>
      </c>
      <c r="R51" s="4">
        <f t="shared" si="16"/>
        <v>4188.6716461746664</v>
      </c>
      <c r="S51" s="4">
        <f t="shared" si="5"/>
        <v>24977.399999999994</v>
      </c>
      <c r="T51" s="4">
        <f>LOOKUP($F51,'age schedule'!$A:$A,'age schedule'!B:B)</f>
        <v>56</v>
      </c>
      <c r="U51" s="4">
        <f>LOOKUP($F51,'age schedule'!$A:$A,'age schedule'!C:C)</f>
        <v>6</v>
      </c>
      <c r="V51" s="4">
        <f>LOOKUP($F51,'age schedule'!$A:$A,'age schedule'!D:D)</f>
        <v>1</v>
      </c>
      <c r="W51" s="4">
        <f>LOOKUP($F51,'age schedule'!$A:$A,'age schedule'!E:E)</f>
        <v>0</v>
      </c>
      <c r="X51" s="8">
        <f t="shared" si="6"/>
        <v>150.5037627798238</v>
      </c>
      <c r="Y51" s="8">
        <f t="shared" si="7"/>
        <v>1680.0485923077499</v>
      </c>
      <c r="Z51" s="8">
        <f t="shared" si="8"/>
        <v>1294.5757148204668</v>
      </c>
      <c r="AA51" s="8">
        <f t="shared" si="9"/>
        <v>4188.6716461746664</v>
      </c>
      <c r="AB51" s="29">
        <f t="shared" si="10"/>
        <v>7313.7997160827072</v>
      </c>
      <c r="AC51" s="29">
        <f t="shared" si="11"/>
        <v>2543.870345042892</v>
      </c>
    </row>
    <row r="52" spans="1:29" x14ac:dyDescent="0.2">
      <c r="A52" s="19">
        <v>241</v>
      </c>
      <c r="B52" s="19">
        <v>1099</v>
      </c>
      <c r="C52" s="20" t="s">
        <v>9</v>
      </c>
      <c r="D52" s="19">
        <v>17</v>
      </c>
      <c r="E52" s="19" t="s">
        <v>46</v>
      </c>
      <c r="F52" s="21">
        <v>1977</v>
      </c>
      <c r="G52" s="22">
        <v>104.44</v>
      </c>
      <c r="H52" s="22">
        <v>106</v>
      </c>
      <c r="I52" s="1">
        <f t="shared" si="12"/>
        <v>37</v>
      </c>
      <c r="J52" s="4">
        <f>LOOKUP(C52,'priceGT 2014'!$A:$A,'priceGT 2014'!$B:$B)</f>
        <v>16066.356350357437</v>
      </c>
      <c r="K52" s="1">
        <f>LOOKUP($C52,'share on total value'!$A:$A,'share on total value'!B:B)</f>
        <v>0.45883404508888664</v>
      </c>
      <c r="L52" s="1">
        <f>LOOKUP($C52,'share on total value'!$A:$A,'share on total value'!C:C)</f>
        <v>0.25449399145893337</v>
      </c>
      <c r="M52" s="1">
        <f>LOOKUP($C52,'share on total value'!$A:$A,'share on total value'!D:D)</f>
        <v>2.1104379779521301E-2</v>
      </c>
      <c r="N52" s="1">
        <f>LOOKUP($C52,'share on total value'!$A:$A,'share on total value'!E:E)</f>
        <v>0.26556758367265865</v>
      </c>
      <c r="O52" s="4">
        <f t="shared" si="13"/>
        <v>769909.88066429109</v>
      </c>
      <c r="P52" s="4">
        <f t="shared" si="14"/>
        <v>427033.34831217449</v>
      </c>
      <c r="Q52" s="4">
        <f t="shared" si="15"/>
        <v>35412.521567351054</v>
      </c>
      <c r="R52" s="4">
        <f t="shared" si="16"/>
        <v>445614.50668751396</v>
      </c>
      <c r="S52" s="4">
        <f t="shared" si="5"/>
        <v>1677970.2572313305</v>
      </c>
      <c r="T52" s="4">
        <f>LOOKUP($F52,'age schedule'!$A:$A,'age schedule'!B:B)</f>
        <v>37</v>
      </c>
      <c r="U52" s="4">
        <f>LOOKUP($F52,'age schedule'!$A:$A,'age schedule'!C:C)</f>
        <v>7</v>
      </c>
      <c r="V52" s="4">
        <f>LOOKUP($F52,'age schedule'!$A:$A,'age schedule'!D:D)</f>
        <v>2</v>
      </c>
      <c r="W52" s="4">
        <f>LOOKUP($F52,'age schedule'!$A:$A,'age schedule'!E:E)</f>
        <v>2</v>
      </c>
      <c r="X52" s="8">
        <f t="shared" si="6"/>
        <v>52518.098052911941</v>
      </c>
      <c r="Y52" s="8">
        <f t="shared" si="7"/>
        <v>57002.071091230813</v>
      </c>
      <c r="Z52" s="8">
        <f t="shared" si="8"/>
        <v>8853.1303918377635</v>
      </c>
      <c r="AA52" s="8">
        <f t="shared" si="9"/>
        <v>188272.12907547466</v>
      </c>
      <c r="AB52" s="29">
        <f t="shared" si="10"/>
        <v>306645.42861145519</v>
      </c>
      <c r="AC52" s="29">
        <f t="shared" si="11"/>
        <v>88248.595008846547</v>
      </c>
    </row>
    <row r="53" spans="1:29" x14ac:dyDescent="0.2">
      <c r="A53" s="19">
        <v>246</v>
      </c>
      <c r="B53" s="19">
        <v>1130</v>
      </c>
      <c r="C53" s="20" t="s">
        <v>8</v>
      </c>
      <c r="D53" s="19">
        <v>18</v>
      </c>
      <c r="E53" s="19" t="s">
        <v>42</v>
      </c>
      <c r="F53" s="21">
        <v>1983</v>
      </c>
      <c r="G53" s="22">
        <v>1.26</v>
      </c>
      <c r="H53" s="22">
        <v>1</v>
      </c>
      <c r="I53" s="1">
        <f t="shared" si="12"/>
        <v>31</v>
      </c>
      <c r="J53" s="4">
        <f>LOOKUP(C53,'priceGT 2014'!$A:$A,'priceGT 2014'!$B:$B)</f>
        <v>18780</v>
      </c>
      <c r="K53" s="1">
        <f>LOOKUP($C53,'share on total value'!$A:$A,'share on total value'!B:B)</f>
        <v>0.35071554032652824</v>
      </c>
      <c r="L53" s="1">
        <f>LOOKUP($C53,'share on total value'!$A:$A,'share on total value'!C:C)</f>
        <v>0.37792622880013815</v>
      </c>
      <c r="M53" s="1">
        <f>LOOKUP($C53,'share on total value'!$A:$A,'share on total value'!D:D)</f>
        <v>0.10365976561375218</v>
      </c>
      <c r="N53" s="1">
        <f>LOOKUP($C53,'share on total value'!$A:$A,'share on total value'!E:E)</f>
        <v>0.16769846525958132</v>
      </c>
      <c r="O53" s="4">
        <f t="shared" si="13"/>
        <v>8298.9116876385724</v>
      </c>
      <c r="P53" s="4">
        <f t="shared" si="14"/>
        <v>8942.7927668519096</v>
      </c>
      <c r="Q53" s="4">
        <f t="shared" si="15"/>
        <v>2452.8803017650948</v>
      </c>
      <c r="R53" s="4">
        <f t="shared" si="16"/>
        <v>3968.2152437444206</v>
      </c>
      <c r="S53" s="4">
        <f t="shared" si="5"/>
        <v>23662.799999999996</v>
      </c>
      <c r="T53" s="4">
        <f>LOOKUP($F53,'age schedule'!$A:$A,'age schedule'!B:B)</f>
        <v>31</v>
      </c>
      <c r="U53" s="4">
        <f>LOOKUP($F53,'age schedule'!$A:$A,'age schedule'!C:C)</f>
        <v>1</v>
      </c>
      <c r="V53" s="4">
        <f>LOOKUP($F53,'age schedule'!$A:$A,'age schedule'!D:D)</f>
        <v>1</v>
      </c>
      <c r="W53" s="4">
        <f>LOOKUP($F53,'age schedule'!$A:$A,'age schedule'!E:E)</f>
        <v>3</v>
      </c>
      <c r="X53" s="8">
        <f t="shared" si="6"/>
        <v>874.96876216396026</v>
      </c>
      <c r="Y53" s="8">
        <f t="shared" si="7"/>
        <v>6707.0945751389318</v>
      </c>
      <c r="Z53" s="8">
        <f t="shared" si="8"/>
        <v>1226.4401508825474</v>
      </c>
      <c r="AA53" s="8">
        <f t="shared" si="9"/>
        <v>1089.7711113133118</v>
      </c>
      <c r="AB53" s="29">
        <f t="shared" si="10"/>
        <v>9898.2745994987508</v>
      </c>
      <c r="AC53" s="29">
        <f t="shared" si="11"/>
        <v>2732.6614215371428</v>
      </c>
    </row>
    <row r="54" spans="1:29" x14ac:dyDescent="0.2">
      <c r="A54" s="19">
        <v>253</v>
      </c>
      <c r="B54" s="19">
        <v>1100</v>
      </c>
      <c r="C54" s="20" t="s">
        <v>8</v>
      </c>
      <c r="D54" s="19">
        <v>17</v>
      </c>
      <c r="E54" s="19" t="s">
        <v>42</v>
      </c>
      <c r="F54" s="21">
        <v>1980</v>
      </c>
      <c r="G54" s="22">
        <v>0.91</v>
      </c>
      <c r="H54" s="22">
        <v>1</v>
      </c>
      <c r="I54" s="1">
        <f t="shared" si="12"/>
        <v>34</v>
      </c>
      <c r="J54" s="4">
        <f>LOOKUP(C54,'priceGT 2014'!$A:$A,'priceGT 2014'!$B:$B)</f>
        <v>18780</v>
      </c>
      <c r="K54" s="1">
        <f>LOOKUP($C54,'share on total value'!$A:$A,'share on total value'!B:B)</f>
        <v>0.35071554032652824</v>
      </c>
      <c r="L54" s="1">
        <f>LOOKUP($C54,'share on total value'!$A:$A,'share on total value'!C:C)</f>
        <v>0.37792622880013815</v>
      </c>
      <c r="M54" s="1">
        <f>LOOKUP($C54,'share on total value'!$A:$A,'share on total value'!D:D)</f>
        <v>0.10365976561375218</v>
      </c>
      <c r="N54" s="1">
        <f>LOOKUP($C54,'share on total value'!$A:$A,'share on total value'!E:E)</f>
        <v>0.16769846525958132</v>
      </c>
      <c r="O54" s="4">
        <f t="shared" si="13"/>
        <v>5993.6584410723017</v>
      </c>
      <c r="P54" s="4">
        <f t="shared" si="14"/>
        <v>6458.6836649486004</v>
      </c>
      <c r="Q54" s="4">
        <f t="shared" si="15"/>
        <v>1771.5246623859018</v>
      </c>
      <c r="R54" s="4">
        <f t="shared" si="16"/>
        <v>2865.9332315931929</v>
      </c>
      <c r="S54" s="4">
        <f t="shared" si="5"/>
        <v>17089.799999999996</v>
      </c>
      <c r="T54" s="4">
        <f>LOOKUP($F54,'age schedule'!$A:$A,'age schedule'!B:B)</f>
        <v>34</v>
      </c>
      <c r="U54" s="4">
        <f>LOOKUP($F54,'age schedule'!$A:$A,'age schedule'!C:C)</f>
        <v>4</v>
      </c>
      <c r="V54" s="4">
        <f>LOOKUP($F54,'age schedule'!$A:$A,'age schedule'!D:D)</f>
        <v>4</v>
      </c>
      <c r="W54" s="4">
        <f>LOOKUP($F54,'age schedule'!$A:$A,'age schedule'!E:E)</f>
        <v>6</v>
      </c>
      <c r="X54" s="8">
        <f t="shared" si="6"/>
        <v>508.2907906757174</v>
      </c>
      <c r="Y54" s="8">
        <f t="shared" si="7"/>
        <v>2043.5678783626431</v>
      </c>
      <c r="Z54" s="8">
        <f t="shared" si="8"/>
        <v>110.72029139911886</v>
      </c>
      <c r="AA54" s="8">
        <f t="shared" si="9"/>
        <v>216.14550493207989</v>
      </c>
      <c r="AB54" s="29">
        <f t="shared" si="10"/>
        <v>2878.7244653695589</v>
      </c>
      <c r="AC54" s="29">
        <f t="shared" si="11"/>
        <v>677.4833973637484</v>
      </c>
    </row>
    <row r="55" spans="1:29" x14ac:dyDescent="0.2">
      <c r="A55" s="19">
        <v>256</v>
      </c>
      <c r="B55" s="19">
        <v>1069</v>
      </c>
      <c r="C55" s="20" t="s">
        <v>9</v>
      </c>
      <c r="D55" s="19">
        <v>17</v>
      </c>
      <c r="E55" s="19" t="s">
        <v>46</v>
      </c>
      <c r="F55" s="21">
        <v>1984</v>
      </c>
      <c r="G55" s="22">
        <v>101.26</v>
      </c>
      <c r="H55" s="22">
        <v>106</v>
      </c>
      <c r="I55" s="1">
        <f t="shared" si="12"/>
        <v>30</v>
      </c>
      <c r="J55" s="4">
        <f>LOOKUP(C55,'priceGT 2014'!$A:$A,'priceGT 2014'!$B:$B)</f>
        <v>16066.356350357437</v>
      </c>
      <c r="K55" s="1">
        <f>LOOKUP($C55,'share on total value'!$A:$A,'share on total value'!B:B)</f>
        <v>0.45883404508888664</v>
      </c>
      <c r="L55" s="1">
        <f>LOOKUP($C55,'share on total value'!$A:$A,'share on total value'!C:C)</f>
        <v>0.25449399145893337</v>
      </c>
      <c r="M55" s="1">
        <f>LOOKUP($C55,'share on total value'!$A:$A,'share on total value'!D:D)</f>
        <v>2.1104379779521301E-2</v>
      </c>
      <c r="N55" s="1">
        <f>LOOKUP($C55,'share on total value'!$A:$A,'share on total value'!E:E)</f>
        <v>0.26556758367265865</v>
      </c>
      <c r="O55" s="4">
        <f t="shared" si="13"/>
        <v>746467.58441273577</v>
      </c>
      <c r="P55" s="4">
        <f t="shared" si="14"/>
        <v>414030.99243671767</v>
      </c>
      <c r="Q55" s="4">
        <f t="shared" si="15"/>
        <v>34334.277421581464</v>
      </c>
      <c r="R55" s="4">
        <f t="shared" si="16"/>
        <v>432046.38976615923</v>
      </c>
      <c r="S55" s="4">
        <f t="shared" si="5"/>
        <v>1626879.2440371942</v>
      </c>
      <c r="T55" s="4">
        <f>LOOKUP($F55,'age schedule'!$A:$A,'age schedule'!B:B)</f>
        <v>30</v>
      </c>
      <c r="U55" s="4">
        <f>LOOKUP($F55,'age schedule'!$A:$A,'age schedule'!C:C)</f>
        <v>0</v>
      </c>
      <c r="V55" s="4">
        <f>LOOKUP($F55,'age schedule'!$A:$A,'age schedule'!D:D)</f>
        <v>0</v>
      </c>
      <c r="W55" s="4">
        <f>LOOKUP($F55,'age schedule'!$A:$A,'age schedule'!E:E)</f>
        <v>2</v>
      </c>
      <c r="X55" s="8">
        <f t="shared" si="6"/>
        <v>84625.14185981972</v>
      </c>
      <c r="Y55" s="8">
        <f t="shared" si="7"/>
        <v>414030.99243671767</v>
      </c>
      <c r="Z55" s="8">
        <f t="shared" si="8"/>
        <v>34334.277421581464</v>
      </c>
      <c r="AA55" s="8">
        <f t="shared" si="9"/>
        <v>182539.59967620228</v>
      </c>
      <c r="AB55" s="29">
        <f t="shared" si="10"/>
        <v>715530.0113943211</v>
      </c>
      <c r="AC55" s="29">
        <f t="shared" si="11"/>
        <v>190487.50663682833</v>
      </c>
    </row>
    <row r="56" spans="1:29" x14ac:dyDescent="0.2">
      <c r="A56" s="19">
        <v>257</v>
      </c>
      <c r="B56" s="19">
        <v>1098</v>
      </c>
      <c r="C56" s="20" t="s">
        <v>9</v>
      </c>
      <c r="D56" s="19">
        <v>17</v>
      </c>
      <c r="E56" s="19" t="s">
        <v>44</v>
      </c>
      <c r="F56" s="21">
        <v>1984</v>
      </c>
      <c r="G56" s="22">
        <v>58.45</v>
      </c>
      <c r="H56" s="22">
        <v>78</v>
      </c>
      <c r="I56" s="1">
        <f t="shared" si="12"/>
        <v>30</v>
      </c>
      <c r="J56" s="4">
        <f>LOOKUP(C56,'priceGT 2014'!$A:$A,'priceGT 2014'!$B:$B)</f>
        <v>16066.356350357437</v>
      </c>
      <c r="K56" s="1">
        <f>LOOKUP($C56,'share on total value'!$A:$A,'share on total value'!B:B)</f>
        <v>0.45883404508888664</v>
      </c>
      <c r="L56" s="1">
        <f>LOOKUP($C56,'share on total value'!$A:$A,'share on total value'!C:C)</f>
        <v>0.25449399145893337</v>
      </c>
      <c r="M56" s="1">
        <f>LOOKUP($C56,'share on total value'!$A:$A,'share on total value'!D:D)</f>
        <v>2.1104379779521301E-2</v>
      </c>
      <c r="N56" s="1">
        <f>LOOKUP($C56,'share on total value'!$A:$A,'share on total value'!E:E)</f>
        <v>0.26556758367265865</v>
      </c>
      <c r="O56" s="4">
        <f t="shared" si="13"/>
        <v>430881.19996962673</v>
      </c>
      <c r="P56" s="4">
        <f t="shared" si="14"/>
        <v>238989.84305674644</v>
      </c>
      <c r="Q56" s="4">
        <f t="shared" si="15"/>
        <v>19818.669912022873</v>
      </c>
      <c r="R56" s="4">
        <f t="shared" si="16"/>
        <v>249388.81573999609</v>
      </c>
      <c r="S56" s="4">
        <f t="shared" si="5"/>
        <v>939078.52867839206</v>
      </c>
      <c r="T56" s="4">
        <f>LOOKUP($F56,'age schedule'!$A:$A,'age schedule'!B:B)</f>
        <v>30</v>
      </c>
      <c r="U56" s="4">
        <f>LOOKUP($F56,'age schedule'!$A:$A,'age schedule'!C:C)</f>
        <v>0</v>
      </c>
      <c r="V56" s="4">
        <f>LOOKUP($F56,'age schedule'!$A:$A,'age schedule'!D:D)</f>
        <v>0</v>
      </c>
      <c r="W56" s="4">
        <f>LOOKUP($F56,'age schedule'!$A:$A,'age schedule'!E:E)</f>
        <v>2</v>
      </c>
      <c r="X56" s="8">
        <f t="shared" si="6"/>
        <v>48847.911729275751</v>
      </c>
      <c r="Y56" s="8">
        <f t="shared" si="7"/>
        <v>238989.84305674644</v>
      </c>
      <c r="Z56" s="8">
        <f t="shared" si="8"/>
        <v>19818.669912022873</v>
      </c>
      <c r="AA56" s="8">
        <f t="shared" si="9"/>
        <v>105366.77465014836</v>
      </c>
      <c r="AB56" s="29">
        <f t="shared" si="10"/>
        <v>413023.19934819342</v>
      </c>
      <c r="AC56" s="29">
        <f t="shared" si="11"/>
        <v>109954.52066879926</v>
      </c>
    </row>
    <row r="57" spans="1:29" x14ac:dyDescent="0.2">
      <c r="A57" s="19">
        <v>260</v>
      </c>
      <c r="B57" s="19">
        <v>1092</v>
      </c>
      <c r="C57" s="20" t="s">
        <v>11</v>
      </c>
      <c r="D57" s="19">
        <v>17</v>
      </c>
      <c r="E57" s="19" t="s">
        <v>45</v>
      </c>
      <c r="F57" s="21">
        <v>1985</v>
      </c>
      <c r="G57" s="22">
        <v>9.93</v>
      </c>
      <c r="H57" s="22">
        <v>15</v>
      </c>
      <c r="I57" s="1">
        <f t="shared" si="12"/>
        <v>29</v>
      </c>
      <c r="J57" s="4">
        <f>LOOKUP(C57,'priceGT 2014'!$A:$A,'priceGT 2014'!$B:$B)</f>
        <v>19159.427856698418</v>
      </c>
      <c r="K57" s="1">
        <f>LOOKUP($C57,'share on total value'!$A:$A,'share on total value'!B:B)</f>
        <v>0.36168191139639044</v>
      </c>
      <c r="L57" s="1">
        <f>LOOKUP($C57,'share on total value'!$A:$A,'share on total value'!C:C)</f>
        <v>0.37889103252844947</v>
      </c>
      <c r="M57" s="1">
        <f>LOOKUP($C57,'share on total value'!$A:$A,'share on total value'!D:D)</f>
        <v>2.2751157296270735E-2</v>
      </c>
      <c r="N57" s="1">
        <f>LOOKUP($C57,'share on total value'!$A:$A,'share on total value'!E:E)</f>
        <v>0.23667589877888939</v>
      </c>
      <c r="O57" s="4">
        <f t="shared" si="13"/>
        <v>68811.111590526285</v>
      </c>
      <c r="P57" s="4">
        <f t="shared" si="14"/>
        <v>72085.200554558498</v>
      </c>
      <c r="Q57" s="4">
        <f t="shared" si="15"/>
        <v>4328.4786277617686</v>
      </c>
      <c r="R57" s="4">
        <f t="shared" si="16"/>
        <v>45028.327844168743</v>
      </c>
      <c r="S57" s="4">
        <f t="shared" si="5"/>
        <v>190253.11861701531</v>
      </c>
      <c r="T57" s="4">
        <f>LOOKUP($F57,'age schedule'!$A:$A,'age schedule'!B:B)</f>
        <v>29</v>
      </c>
      <c r="U57" s="4">
        <f>LOOKUP($F57,'age schedule'!$A:$A,'age schedule'!C:C)</f>
        <v>9</v>
      </c>
      <c r="V57" s="4">
        <f>LOOKUP($F57,'age schedule'!$A:$A,'age schedule'!D:D)</f>
        <v>4</v>
      </c>
      <c r="W57" s="4">
        <f>LOOKUP($F57,'age schedule'!$A:$A,'age schedule'!E:E)</f>
        <v>1</v>
      </c>
      <c r="X57" s="8">
        <f t="shared" si="6"/>
        <v>8388.1093158545136</v>
      </c>
      <c r="Y57" s="8">
        <f t="shared" si="7"/>
        <v>5412.4946690192219</v>
      </c>
      <c r="Z57" s="8">
        <f t="shared" si="8"/>
        <v>270.52991423511054</v>
      </c>
      <c r="AA57" s="8">
        <f t="shared" si="9"/>
        <v>29268.413098709683</v>
      </c>
      <c r="AB57" s="29">
        <f t="shared" si="10"/>
        <v>43339.546997818528</v>
      </c>
      <c r="AC57" s="29">
        <f t="shared" si="11"/>
        <v>12319.500861030565</v>
      </c>
    </row>
    <row r="58" spans="1:29" x14ac:dyDescent="0.2">
      <c r="A58" s="19">
        <v>266</v>
      </c>
      <c r="B58" s="19">
        <v>1098</v>
      </c>
      <c r="C58" s="20" t="s">
        <v>9</v>
      </c>
      <c r="D58" s="19">
        <v>17</v>
      </c>
      <c r="E58" s="19" t="s">
        <v>44</v>
      </c>
      <c r="F58" s="21">
        <v>1981</v>
      </c>
      <c r="G58" s="22">
        <v>58.64</v>
      </c>
      <c r="H58" s="22">
        <v>68</v>
      </c>
      <c r="I58" s="1">
        <f t="shared" si="12"/>
        <v>33</v>
      </c>
      <c r="J58" s="4">
        <f>LOOKUP(C58,'priceGT 2014'!$A:$A,'priceGT 2014'!$B:$B)</f>
        <v>16066.356350357437</v>
      </c>
      <c r="K58" s="1">
        <f>LOOKUP($C58,'share on total value'!$A:$A,'share on total value'!B:B)</f>
        <v>0.45883404508888664</v>
      </c>
      <c r="L58" s="1">
        <f>LOOKUP($C58,'share on total value'!$A:$A,'share on total value'!C:C)</f>
        <v>0.25449399145893337</v>
      </c>
      <c r="M58" s="1">
        <f>LOOKUP($C58,'share on total value'!$A:$A,'share on total value'!D:D)</f>
        <v>2.1104379779521301E-2</v>
      </c>
      <c r="N58" s="1">
        <f>LOOKUP($C58,'share on total value'!$A:$A,'share on total value'!E:E)</f>
        <v>0.26556758367265865</v>
      </c>
      <c r="O58" s="4">
        <f t="shared" si="13"/>
        <v>432281.84031170083</v>
      </c>
      <c r="P58" s="4">
        <f t="shared" si="14"/>
        <v>239766.71337634925</v>
      </c>
      <c r="Q58" s="4">
        <f t="shared" si="15"/>
        <v>19883.093304380178</v>
      </c>
      <c r="R58" s="4">
        <f t="shared" si="16"/>
        <v>250199.48939252988</v>
      </c>
      <c r="S58" s="4">
        <f t="shared" si="5"/>
        <v>942131.13638496003</v>
      </c>
      <c r="T58" s="4">
        <f>LOOKUP($F58,'age schedule'!$A:$A,'age schedule'!B:B)</f>
        <v>33</v>
      </c>
      <c r="U58" s="4">
        <f>LOOKUP($F58,'age schedule'!$A:$A,'age schedule'!C:C)</f>
        <v>3</v>
      </c>
      <c r="V58" s="4">
        <f>LOOKUP($F58,'age schedule'!$A:$A,'age schedule'!D:D)</f>
        <v>3</v>
      </c>
      <c r="W58" s="4">
        <f>LOOKUP($F58,'age schedule'!$A:$A,'age schedule'!E:E)</f>
        <v>5</v>
      </c>
      <c r="X58" s="8">
        <f t="shared" si="6"/>
        <v>39418.88121214955</v>
      </c>
      <c r="Y58" s="8">
        <f t="shared" si="7"/>
        <v>101151.58220564734</v>
      </c>
      <c r="Z58" s="8">
        <f t="shared" si="8"/>
        <v>2485.3866630475222</v>
      </c>
      <c r="AA58" s="8">
        <f t="shared" si="9"/>
        <v>29030.412192193944</v>
      </c>
      <c r="AB58" s="29">
        <f t="shared" si="10"/>
        <v>172086.26227303833</v>
      </c>
      <c r="AC58" s="29">
        <f t="shared" si="11"/>
        <v>39450.554835053947</v>
      </c>
    </row>
    <row r="59" spans="1:29" x14ac:dyDescent="0.2">
      <c r="A59" s="19">
        <v>267</v>
      </c>
      <c r="B59" s="19">
        <v>1092</v>
      </c>
      <c r="C59" s="20" t="s">
        <v>11</v>
      </c>
      <c r="D59" s="19">
        <v>17</v>
      </c>
      <c r="E59" s="19" t="s">
        <v>45</v>
      </c>
      <c r="F59" s="21">
        <v>1984</v>
      </c>
      <c r="G59" s="22">
        <v>9.98</v>
      </c>
      <c r="H59" s="22">
        <v>13</v>
      </c>
      <c r="I59" s="1">
        <f t="shared" si="12"/>
        <v>30</v>
      </c>
      <c r="J59" s="4">
        <f>LOOKUP(C59,'priceGT 2014'!$A:$A,'priceGT 2014'!$B:$B)</f>
        <v>19159.427856698418</v>
      </c>
      <c r="K59" s="1">
        <f>LOOKUP($C59,'share on total value'!$A:$A,'share on total value'!B:B)</f>
        <v>0.36168191139639044</v>
      </c>
      <c r="L59" s="1">
        <f>LOOKUP($C59,'share on total value'!$A:$A,'share on total value'!C:C)</f>
        <v>0.37889103252844947</v>
      </c>
      <c r="M59" s="1">
        <f>LOOKUP($C59,'share on total value'!$A:$A,'share on total value'!D:D)</f>
        <v>2.2751157296270735E-2</v>
      </c>
      <c r="N59" s="1">
        <f>LOOKUP($C59,'share on total value'!$A:$A,'share on total value'!E:E)</f>
        <v>0.23667589877888939</v>
      </c>
      <c r="O59" s="4">
        <f t="shared" si="13"/>
        <v>69157.59251494988</v>
      </c>
      <c r="P59" s="4">
        <f t="shared" si="14"/>
        <v>72448.167324722439</v>
      </c>
      <c r="Q59" s="4">
        <f t="shared" si="15"/>
        <v>4350.2735856054842</v>
      </c>
      <c r="R59" s="4">
        <f t="shared" si="16"/>
        <v>45255.05658457242</v>
      </c>
      <c r="S59" s="4">
        <f t="shared" si="5"/>
        <v>191211.09000985022</v>
      </c>
      <c r="T59" s="4">
        <f>LOOKUP($F59,'age schedule'!$A:$A,'age schedule'!B:B)</f>
        <v>30</v>
      </c>
      <c r="U59" s="4">
        <f>LOOKUP($F59,'age schedule'!$A:$A,'age schedule'!C:C)</f>
        <v>0</v>
      </c>
      <c r="V59" s="4">
        <f>LOOKUP($F59,'age schedule'!$A:$A,'age schedule'!D:D)</f>
        <v>0</v>
      </c>
      <c r="W59" s="4">
        <f>LOOKUP($F59,'age schedule'!$A:$A,'age schedule'!E:E)</f>
        <v>2</v>
      </c>
      <c r="X59" s="8">
        <f t="shared" si="6"/>
        <v>7840.2213297252847</v>
      </c>
      <c r="Y59" s="8">
        <f t="shared" si="7"/>
        <v>72448.167324722439</v>
      </c>
      <c r="Z59" s="8">
        <f t="shared" si="8"/>
        <v>4350.2735856054842</v>
      </c>
      <c r="AA59" s="8">
        <f t="shared" si="9"/>
        <v>19120.261406981848</v>
      </c>
      <c r="AB59" s="29">
        <f t="shared" si="10"/>
        <v>103758.92364703506</v>
      </c>
      <c r="AC59" s="29">
        <f t="shared" si="11"/>
        <v>27528.085609507769</v>
      </c>
    </row>
    <row r="60" spans="1:29" x14ac:dyDescent="0.2">
      <c r="A60" s="19">
        <v>268</v>
      </c>
      <c r="B60" s="19">
        <v>1127</v>
      </c>
      <c r="C60" s="20" t="s">
        <v>9</v>
      </c>
      <c r="D60" s="19">
        <v>18</v>
      </c>
      <c r="E60" s="19" t="s">
        <v>44</v>
      </c>
      <c r="F60" s="21">
        <v>1981</v>
      </c>
      <c r="G60" s="22">
        <v>59.91</v>
      </c>
      <c r="H60" s="22">
        <v>64</v>
      </c>
      <c r="I60" s="1">
        <f t="shared" si="12"/>
        <v>33</v>
      </c>
      <c r="J60" s="4">
        <f>LOOKUP(C60,'priceGT 2014'!$A:$A,'priceGT 2014'!$B:$B)</f>
        <v>16066.356350357437</v>
      </c>
      <c r="K60" s="1">
        <f>LOOKUP($C60,'share on total value'!$A:$A,'share on total value'!B:B)</f>
        <v>0.45883404508888664</v>
      </c>
      <c r="L60" s="1">
        <f>LOOKUP($C60,'share on total value'!$A:$A,'share on total value'!C:C)</f>
        <v>0.25449399145893337</v>
      </c>
      <c r="M60" s="1">
        <f>LOOKUP($C60,'share on total value'!$A:$A,'share on total value'!D:D)</f>
        <v>2.1104379779521301E-2</v>
      </c>
      <c r="N60" s="1">
        <f>LOOKUP($C60,'share on total value'!$A:$A,'share on total value'!E:E)</f>
        <v>0.26556758367265865</v>
      </c>
      <c r="O60" s="4">
        <f t="shared" si="13"/>
        <v>441644.01522977481</v>
      </c>
      <c r="P60" s="4">
        <f t="shared" si="14"/>
        <v>244959.47814422037</v>
      </c>
      <c r="Q60" s="4">
        <f t="shared" si="15"/>
        <v>20313.712821715832</v>
      </c>
      <c r="R60" s="4">
        <f t="shared" si="16"/>
        <v>255618.202754203</v>
      </c>
      <c r="S60" s="4">
        <f t="shared" si="5"/>
        <v>962535.40894991404</v>
      </c>
      <c r="T60" s="4">
        <f>LOOKUP($F60,'age schedule'!$A:$A,'age schedule'!B:B)</f>
        <v>33</v>
      </c>
      <c r="U60" s="4">
        <f>LOOKUP($F60,'age schedule'!$A:$A,'age schedule'!C:C)</f>
        <v>3</v>
      </c>
      <c r="V60" s="4">
        <f>LOOKUP($F60,'age schedule'!$A:$A,'age schedule'!D:D)</f>
        <v>3</v>
      </c>
      <c r="W60" s="4">
        <f>LOOKUP($F60,'age schedule'!$A:$A,'age schedule'!E:E)</f>
        <v>5</v>
      </c>
      <c r="X60" s="8">
        <f t="shared" si="6"/>
        <v>40272.598455318548</v>
      </c>
      <c r="Y60" s="8">
        <f t="shared" si="7"/>
        <v>103342.27984209296</v>
      </c>
      <c r="Z60" s="8">
        <f t="shared" si="8"/>
        <v>2539.2141027144789</v>
      </c>
      <c r="AA60" s="8">
        <f t="shared" si="9"/>
        <v>29659.140423505098</v>
      </c>
      <c r="AB60" s="29">
        <f t="shared" si="10"/>
        <v>175813.23282363109</v>
      </c>
      <c r="AC60" s="29">
        <f t="shared" si="11"/>
        <v>40304.958051979564</v>
      </c>
    </row>
    <row r="61" spans="1:29" x14ac:dyDescent="0.2">
      <c r="A61" s="19">
        <v>270</v>
      </c>
      <c r="B61" s="19">
        <v>1092</v>
      </c>
      <c r="C61" s="20" t="s">
        <v>11</v>
      </c>
      <c r="D61" s="19">
        <v>17</v>
      </c>
      <c r="E61" s="19" t="s">
        <v>45</v>
      </c>
      <c r="F61" s="21">
        <v>1985</v>
      </c>
      <c r="G61" s="22">
        <v>9.82</v>
      </c>
      <c r="H61" s="22">
        <v>14</v>
      </c>
      <c r="I61" s="1">
        <f t="shared" si="12"/>
        <v>29</v>
      </c>
      <c r="J61" s="4">
        <f>LOOKUP(C61,'priceGT 2014'!$A:$A,'priceGT 2014'!$B:$B)</f>
        <v>19159.427856698418</v>
      </c>
      <c r="K61" s="1">
        <f>LOOKUP($C61,'share on total value'!$A:$A,'share on total value'!B:B)</f>
        <v>0.36168191139639044</v>
      </c>
      <c r="L61" s="1">
        <f>LOOKUP($C61,'share on total value'!$A:$A,'share on total value'!C:C)</f>
        <v>0.37889103252844947</v>
      </c>
      <c r="M61" s="1">
        <f>LOOKUP($C61,'share on total value'!$A:$A,'share on total value'!D:D)</f>
        <v>2.2751157296270735E-2</v>
      </c>
      <c r="N61" s="1">
        <f>LOOKUP($C61,'share on total value'!$A:$A,'share on total value'!E:E)</f>
        <v>0.23667589877888939</v>
      </c>
      <c r="O61" s="4">
        <f t="shared" si="13"/>
        <v>68048.853556794376</v>
      </c>
      <c r="P61" s="4">
        <f t="shared" si="14"/>
        <v>71286.673660197819</v>
      </c>
      <c r="Q61" s="4">
        <f t="shared" si="15"/>
        <v>4280.5297205055958</v>
      </c>
      <c r="R61" s="4">
        <f t="shared" si="16"/>
        <v>44529.524615280672</v>
      </c>
      <c r="S61" s="4">
        <f t="shared" si="5"/>
        <v>188145.58155277846</v>
      </c>
      <c r="T61" s="4">
        <f>LOOKUP($F61,'age schedule'!$A:$A,'age schedule'!B:B)</f>
        <v>29</v>
      </c>
      <c r="U61" s="4">
        <f>LOOKUP($F61,'age schedule'!$A:$A,'age schedule'!C:C)</f>
        <v>9</v>
      </c>
      <c r="V61" s="4">
        <f>LOOKUP($F61,'age schedule'!$A:$A,'age schedule'!D:D)</f>
        <v>4</v>
      </c>
      <c r="W61" s="4">
        <f>LOOKUP($F61,'age schedule'!$A:$A,'age schedule'!E:E)</f>
        <v>1</v>
      </c>
      <c r="X61" s="8">
        <f t="shared" si="6"/>
        <v>8295.1896759004358</v>
      </c>
      <c r="Y61" s="8">
        <f t="shared" si="7"/>
        <v>5352.537527670569</v>
      </c>
      <c r="Z61" s="8">
        <f t="shared" si="8"/>
        <v>267.53310753159974</v>
      </c>
      <c r="AA61" s="8">
        <f t="shared" si="9"/>
        <v>28944.190999932438</v>
      </c>
      <c r="AB61" s="29">
        <f t="shared" si="10"/>
        <v>42859.451311035038</v>
      </c>
      <c r="AC61" s="29">
        <f t="shared" si="11"/>
        <v>12183.031062972825</v>
      </c>
    </row>
    <row r="62" spans="1:29" x14ac:dyDescent="0.2">
      <c r="A62" s="19">
        <v>276</v>
      </c>
      <c r="B62" s="19">
        <v>1096</v>
      </c>
      <c r="C62" s="20" t="s">
        <v>9</v>
      </c>
      <c r="D62" s="19">
        <v>17</v>
      </c>
      <c r="E62" s="19" t="s">
        <v>43</v>
      </c>
      <c r="F62" s="21">
        <v>1974</v>
      </c>
      <c r="G62" s="22">
        <v>4.6900000000000004</v>
      </c>
      <c r="H62" s="22">
        <v>4</v>
      </c>
      <c r="I62" s="1">
        <f t="shared" si="12"/>
        <v>40</v>
      </c>
      <c r="J62" s="4">
        <f>LOOKUP(C62,'priceGT 2014'!$A:$A,'priceGT 2014'!$B:$B)</f>
        <v>16066.356350357437</v>
      </c>
      <c r="K62" s="1">
        <f>LOOKUP($C62,'share on total value'!$A:$A,'share on total value'!B:B)</f>
        <v>0.45883404508888664</v>
      </c>
      <c r="L62" s="1">
        <f>LOOKUP($C62,'share on total value'!$A:$A,'share on total value'!C:C)</f>
        <v>0.25449399145893337</v>
      </c>
      <c r="M62" s="1">
        <f>LOOKUP($C62,'share on total value'!$A:$A,'share on total value'!D:D)</f>
        <v>2.1104379779521301E-2</v>
      </c>
      <c r="N62" s="1">
        <f>LOOKUP($C62,'share on total value'!$A:$A,'share on total value'!E:E)</f>
        <v>0.26556758367265865</v>
      </c>
      <c r="O62" s="4">
        <f t="shared" si="13"/>
        <v>34573.701075407174</v>
      </c>
      <c r="P62" s="4">
        <f t="shared" si="14"/>
        <v>19176.430520720973</v>
      </c>
      <c r="Q62" s="4">
        <f t="shared" si="15"/>
        <v>1590.2405797671049</v>
      </c>
      <c r="R62" s="4">
        <f t="shared" si="16"/>
        <v>20010.839107281125</v>
      </c>
      <c r="S62" s="4">
        <f t="shared" si="5"/>
        <v>75351.211283176381</v>
      </c>
      <c r="T62" s="4">
        <f>LOOKUP($F62,'age schedule'!$A:$A,'age schedule'!B:B)</f>
        <v>40</v>
      </c>
      <c r="U62" s="4">
        <f>LOOKUP($F62,'age schedule'!$A:$A,'age schedule'!C:C)</f>
        <v>0</v>
      </c>
      <c r="V62" s="4">
        <f>LOOKUP($F62,'age schedule'!$A:$A,'age schedule'!D:D)</f>
        <v>0</v>
      </c>
      <c r="W62" s="4">
        <f>LOOKUP($F62,'age schedule'!$A:$A,'age schedule'!E:E)</f>
        <v>5</v>
      </c>
      <c r="X62" s="8">
        <f t="shared" si="6"/>
        <v>1896.9846422932892</v>
      </c>
      <c r="Y62" s="8">
        <f t="shared" si="7"/>
        <v>19176.430520720973</v>
      </c>
      <c r="Z62" s="8">
        <f t="shared" si="8"/>
        <v>1590.2405797671049</v>
      </c>
      <c r="AA62" s="8">
        <f t="shared" si="9"/>
        <v>2321.8389014561662</v>
      </c>
      <c r="AB62" s="29">
        <f t="shared" si="10"/>
        <v>24985.494644237533</v>
      </c>
      <c r="AC62" s="29">
        <f t="shared" si="11"/>
        <v>6534.6604605339844</v>
      </c>
    </row>
    <row r="63" spans="1:29" x14ac:dyDescent="0.2">
      <c r="A63" s="19">
        <v>285</v>
      </c>
      <c r="B63" s="19">
        <v>1102</v>
      </c>
      <c r="C63" s="20" t="s">
        <v>10</v>
      </c>
      <c r="D63" s="19">
        <v>17</v>
      </c>
      <c r="E63" s="19" t="s">
        <v>46</v>
      </c>
      <c r="F63" s="21">
        <v>1968</v>
      </c>
      <c r="G63" s="22">
        <v>114.83</v>
      </c>
      <c r="H63" s="22">
        <v>120</v>
      </c>
      <c r="I63" s="1">
        <f t="shared" si="12"/>
        <v>46</v>
      </c>
      <c r="J63" s="4">
        <f>LOOKUP(C63,'priceGT 2014'!$A:$A,'priceGT 2014'!$B:$B)</f>
        <v>16066</v>
      </c>
      <c r="K63" s="1">
        <f>LOOKUP($C63,'share on total value'!$A:$A,'share on total value'!B:B)</f>
        <v>0.45883404508888664</v>
      </c>
      <c r="L63" s="1">
        <f>LOOKUP($C63,'share on total value'!$A:$A,'share on total value'!C:C)</f>
        <v>0.25449399145893337</v>
      </c>
      <c r="M63" s="1">
        <f>LOOKUP($C63,'share on total value'!$A:$A,'share on total value'!D:D)</f>
        <v>2.1104379779521301E-2</v>
      </c>
      <c r="N63" s="1">
        <f>LOOKUP($C63,'share on total value'!$A:$A,'share on total value'!E:E)</f>
        <v>0.26556758367265865</v>
      </c>
      <c r="O63" s="4">
        <f t="shared" si="13"/>
        <v>846484.0166451484</v>
      </c>
      <c r="P63" s="4">
        <f t="shared" si="14"/>
        <v>469505.47460025823</v>
      </c>
      <c r="Q63" s="4">
        <f t="shared" si="15"/>
        <v>38934.600332704336</v>
      </c>
      <c r="R63" s="4">
        <f t="shared" si="16"/>
        <v>489934.68842188898</v>
      </c>
      <c r="S63" s="4">
        <f t="shared" si="5"/>
        <v>1844858.78</v>
      </c>
      <c r="T63" s="4">
        <f>LOOKUP($F63,'age schedule'!$A:$A,'age schedule'!B:B)</f>
        <v>46</v>
      </c>
      <c r="U63" s="4">
        <f>LOOKUP($F63,'age schedule'!$A:$A,'age schedule'!C:C)</f>
        <v>6</v>
      </c>
      <c r="V63" s="4">
        <f>LOOKUP($F63,'age schedule'!$A:$A,'age schedule'!D:D)</f>
        <v>1</v>
      </c>
      <c r="W63" s="4">
        <f>LOOKUP($F63,'age schedule'!$A:$A,'age schedule'!E:E)</f>
        <v>4</v>
      </c>
      <c r="X63" s="8">
        <f t="shared" si="6"/>
        <v>30049.302496998116</v>
      </c>
      <c r="Y63" s="8">
        <f t="shared" si="7"/>
        <v>83561.887447165092</v>
      </c>
      <c r="Z63" s="8">
        <f t="shared" si="8"/>
        <v>19467.300166352168</v>
      </c>
      <c r="AA63" s="8">
        <f t="shared" si="9"/>
        <v>87456.403975109832</v>
      </c>
      <c r="AB63" s="29">
        <f t="shared" si="10"/>
        <v>220534.89408562522</v>
      </c>
      <c r="AC63" s="29">
        <f t="shared" si="11"/>
        <v>63337.314511045668</v>
      </c>
    </row>
    <row r="64" spans="1:29" x14ac:dyDescent="0.2">
      <c r="A64" s="19">
        <v>287</v>
      </c>
      <c r="B64" s="19">
        <v>1092</v>
      </c>
      <c r="C64" s="20" t="s">
        <v>11</v>
      </c>
      <c r="D64" s="19">
        <v>17</v>
      </c>
      <c r="E64" s="19" t="s">
        <v>45</v>
      </c>
      <c r="F64" s="21">
        <v>1986</v>
      </c>
      <c r="G64" s="22">
        <v>9.9</v>
      </c>
      <c r="H64" s="22">
        <v>11</v>
      </c>
      <c r="I64" s="1">
        <f t="shared" si="12"/>
        <v>28</v>
      </c>
      <c r="J64" s="4">
        <f>LOOKUP(C64,'priceGT 2014'!$A:$A,'priceGT 2014'!$B:$B)</f>
        <v>19159.427856698418</v>
      </c>
      <c r="K64" s="1">
        <f>LOOKUP($C64,'share on total value'!$A:$A,'share on total value'!B:B)</f>
        <v>0.36168191139639044</v>
      </c>
      <c r="L64" s="1">
        <f>LOOKUP($C64,'share on total value'!$A:$A,'share on total value'!C:C)</f>
        <v>0.37889103252844947</v>
      </c>
      <c r="M64" s="1">
        <f>LOOKUP($C64,'share on total value'!$A:$A,'share on total value'!D:D)</f>
        <v>2.2751157296270735E-2</v>
      </c>
      <c r="N64" s="1">
        <f>LOOKUP($C64,'share on total value'!$A:$A,'share on total value'!E:E)</f>
        <v>0.23667589877888939</v>
      </c>
      <c r="O64" s="4">
        <f t="shared" si="13"/>
        <v>68603.223035872128</v>
      </c>
      <c r="P64" s="4">
        <f t="shared" si="14"/>
        <v>71867.420492460136</v>
      </c>
      <c r="Q64" s="4">
        <f t="shared" si="15"/>
        <v>4315.40165305554</v>
      </c>
      <c r="R64" s="4">
        <f t="shared" si="16"/>
        <v>44892.290599926549</v>
      </c>
      <c r="S64" s="4">
        <f t="shared" si="5"/>
        <v>189678.33578131435</v>
      </c>
      <c r="T64" s="4">
        <f>LOOKUP($F64,'age schedule'!$A:$A,'age schedule'!B:B)</f>
        <v>28</v>
      </c>
      <c r="U64" s="4">
        <f>LOOKUP($F64,'age schedule'!$A:$A,'age schedule'!C:C)</f>
        <v>8</v>
      </c>
      <c r="V64" s="4">
        <f>LOOKUP($F64,'age schedule'!$A:$A,'age schedule'!D:D)</f>
        <v>3</v>
      </c>
      <c r="W64" s="4">
        <f>LOOKUP($F64,'age schedule'!$A:$A,'age schedule'!E:E)</f>
        <v>0</v>
      </c>
      <c r="X64" s="8">
        <f t="shared" si="6"/>
        <v>8992.2232213624065</v>
      </c>
      <c r="Y64" s="8">
        <f t="shared" si="7"/>
        <v>7194.8569618382407</v>
      </c>
      <c r="Z64" s="8">
        <f t="shared" si="8"/>
        <v>539.4252066319425</v>
      </c>
      <c r="AA64" s="8">
        <f t="shared" si="9"/>
        <v>44892.290599926549</v>
      </c>
      <c r="AB64" s="29">
        <f t="shared" si="10"/>
        <v>61618.795989759135</v>
      </c>
      <c r="AC64" s="29">
        <f t="shared" si="11"/>
        <v>18410.184179245192</v>
      </c>
    </row>
    <row r="65" spans="1:29" x14ac:dyDescent="0.2">
      <c r="A65" s="19">
        <v>288</v>
      </c>
      <c r="B65" s="19">
        <v>1101</v>
      </c>
      <c r="C65" s="20" t="s">
        <v>8</v>
      </c>
      <c r="D65" s="19">
        <v>17</v>
      </c>
      <c r="E65" s="19" t="s">
        <v>43</v>
      </c>
      <c r="F65" s="21">
        <v>1986</v>
      </c>
      <c r="G65" s="22">
        <v>2.88</v>
      </c>
      <c r="H65" s="22">
        <v>2</v>
      </c>
      <c r="I65" s="1">
        <f t="shared" si="12"/>
        <v>28</v>
      </c>
      <c r="J65" s="4">
        <f>LOOKUP(C65,'priceGT 2014'!$A:$A,'priceGT 2014'!$B:$B)</f>
        <v>18780</v>
      </c>
      <c r="K65" s="1">
        <f>LOOKUP($C65,'share on total value'!$A:$A,'share on total value'!B:B)</f>
        <v>0.35071554032652824</v>
      </c>
      <c r="L65" s="1">
        <f>LOOKUP($C65,'share on total value'!$A:$A,'share on total value'!C:C)</f>
        <v>0.37792622880013815</v>
      </c>
      <c r="M65" s="1">
        <f>LOOKUP($C65,'share on total value'!$A:$A,'share on total value'!D:D)</f>
        <v>0.10365976561375218</v>
      </c>
      <c r="N65" s="1">
        <f>LOOKUP($C65,'share on total value'!$A:$A,'share on total value'!E:E)</f>
        <v>0.16769846525958132</v>
      </c>
      <c r="O65" s="4">
        <f t="shared" si="13"/>
        <v>18968.941000316736</v>
      </c>
      <c r="P65" s="4">
        <f t="shared" si="14"/>
        <v>20440.669181375793</v>
      </c>
      <c r="Q65" s="4">
        <f t="shared" si="15"/>
        <v>5606.5835468916457</v>
      </c>
      <c r="R65" s="4">
        <f t="shared" si="16"/>
        <v>9070.2062714158201</v>
      </c>
      <c r="S65" s="4">
        <f t="shared" si="5"/>
        <v>54086.399999999994</v>
      </c>
      <c r="T65" s="4">
        <f>LOOKUP($F65,'age schedule'!$A:$A,'age schedule'!B:B)</f>
        <v>28</v>
      </c>
      <c r="U65" s="4">
        <f>LOOKUP($F65,'age schedule'!$A:$A,'age schedule'!C:C)</f>
        <v>8</v>
      </c>
      <c r="V65" s="4">
        <f>LOOKUP($F65,'age schedule'!$A:$A,'age schedule'!D:D)</f>
        <v>3</v>
      </c>
      <c r="W65" s="4">
        <f>LOOKUP($F65,'age schedule'!$A:$A,'age schedule'!E:E)</f>
        <v>0</v>
      </c>
      <c r="X65" s="8">
        <f t="shared" si="6"/>
        <v>2486.3693599134581</v>
      </c>
      <c r="Y65" s="8">
        <f t="shared" si="7"/>
        <v>2046.3749770966581</v>
      </c>
      <c r="Z65" s="8">
        <f t="shared" si="8"/>
        <v>700.82294336145571</v>
      </c>
      <c r="AA65" s="8">
        <f t="shared" si="9"/>
        <v>9070.2062714158201</v>
      </c>
      <c r="AB65" s="29">
        <f t="shared" si="10"/>
        <v>14303.773551787392</v>
      </c>
      <c r="AC65" s="29">
        <f t="shared" si="11"/>
        <v>4210.623266144371</v>
      </c>
    </row>
    <row r="66" spans="1:29" x14ac:dyDescent="0.2">
      <c r="A66" s="19">
        <v>289</v>
      </c>
      <c r="B66" s="19">
        <v>1053</v>
      </c>
      <c r="C66" s="20" t="s">
        <v>9</v>
      </c>
      <c r="D66" s="19">
        <v>16</v>
      </c>
      <c r="E66" s="19" t="s">
        <v>43</v>
      </c>
      <c r="F66" s="21">
        <v>1978</v>
      </c>
      <c r="G66" s="22">
        <v>9.16</v>
      </c>
      <c r="H66" s="22">
        <v>10</v>
      </c>
      <c r="I66" s="1">
        <f t="shared" si="12"/>
        <v>36</v>
      </c>
      <c r="J66" s="4">
        <f>LOOKUP(C66,'priceGT 2014'!$A:$A,'priceGT 2014'!$B:$B)</f>
        <v>16066.356350357437</v>
      </c>
      <c r="K66" s="1">
        <f>LOOKUP($C66,'share on total value'!$A:$A,'share on total value'!B:B)</f>
        <v>0.45883404508888664</v>
      </c>
      <c r="L66" s="1">
        <f>LOOKUP($C66,'share on total value'!$A:$A,'share on total value'!C:C)</f>
        <v>0.25449399145893337</v>
      </c>
      <c r="M66" s="1">
        <f>LOOKUP($C66,'share on total value'!$A:$A,'share on total value'!D:D)</f>
        <v>2.1104379779521301E-2</v>
      </c>
      <c r="N66" s="1">
        <f>LOOKUP($C66,'share on total value'!$A:$A,'share on total value'!E:E)</f>
        <v>0.26556758367265865</v>
      </c>
      <c r="O66" s="4">
        <f t="shared" si="13"/>
        <v>67525.608070518065</v>
      </c>
      <c r="P66" s="4">
        <f t="shared" si="14"/>
        <v>37453.326987165055</v>
      </c>
      <c r="Q66" s="4">
        <f t="shared" si="15"/>
        <v>3105.8856525941751</v>
      </c>
      <c r="R66" s="4">
        <f t="shared" si="16"/>
        <v>39083.00345899682</v>
      </c>
      <c r="S66" s="4">
        <f t="shared" si="5"/>
        <v>147167.82416927413</v>
      </c>
      <c r="T66" s="4">
        <f>LOOKUP($F66,'age schedule'!$A:$A,'age schedule'!B:B)</f>
        <v>36</v>
      </c>
      <c r="U66" s="4">
        <f>LOOKUP($F66,'age schedule'!$A:$A,'age schedule'!C:C)</f>
        <v>6</v>
      </c>
      <c r="V66" s="4">
        <f>LOOKUP($F66,'age schedule'!$A:$A,'age schedule'!D:D)</f>
        <v>1</v>
      </c>
      <c r="W66" s="4">
        <f>LOOKUP($F66,'age schedule'!$A:$A,'age schedule'!E:E)</f>
        <v>1</v>
      </c>
      <c r="X66" s="8">
        <f t="shared" si="6"/>
        <v>4952.8440280026343</v>
      </c>
      <c r="Y66" s="8">
        <f t="shared" si="7"/>
        <v>6665.8875423933896</v>
      </c>
      <c r="Z66" s="8">
        <f t="shared" si="8"/>
        <v>1552.9428262970875</v>
      </c>
      <c r="AA66" s="8">
        <f t="shared" si="9"/>
        <v>25403.952248347934</v>
      </c>
      <c r="AB66" s="29">
        <f t="shared" si="10"/>
        <v>38575.626645041048</v>
      </c>
      <c r="AC66" s="29">
        <f t="shared" si="11"/>
        <v>11681.025667628852</v>
      </c>
    </row>
    <row r="67" spans="1:29" x14ac:dyDescent="0.2">
      <c r="A67" s="19">
        <v>295</v>
      </c>
      <c r="B67" s="19">
        <v>1092</v>
      </c>
      <c r="C67" s="20" t="s">
        <v>11</v>
      </c>
      <c r="D67" s="19">
        <v>17</v>
      </c>
      <c r="E67" s="19" t="s">
        <v>45</v>
      </c>
      <c r="F67" s="21">
        <v>1986</v>
      </c>
      <c r="G67" s="22">
        <v>9.65</v>
      </c>
      <c r="H67" s="22">
        <v>14</v>
      </c>
      <c r="I67" s="1">
        <f t="shared" si="12"/>
        <v>28</v>
      </c>
      <c r="J67" s="4">
        <f>LOOKUP(C67,'priceGT 2014'!$A:$A,'priceGT 2014'!$B:$B)</f>
        <v>19159.427856698418</v>
      </c>
      <c r="K67" s="1">
        <f>LOOKUP($C67,'share on total value'!$A:$A,'share on total value'!B:B)</f>
        <v>0.36168191139639044</v>
      </c>
      <c r="L67" s="1">
        <f>LOOKUP($C67,'share on total value'!$A:$A,'share on total value'!C:C)</f>
        <v>0.37889103252844947</v>
      </c>
      <c r="M67" s="1">
        <f>LOOKUP($C67,'share on total value'!$A:$A,'share on total value'!D:D)</f>
        <v>2.2751157296270735E-2</v>
      </c>
      <c r="N67" s="1">
        <f>LOOKUP($C67,'share on total value'!$A:$A,'share on total value'!E:E)</f>
        <v>0.23667589877888939</v>
      </c>
      <c r="O67" s="4">
        <f t="shared" si="13"/>
        <v>66870.818413754139</v>
      </c>
      <c r="P67" s="4">
        <f t="shared" si="14"/>
        <v>70052.586641640431</v>
      </c>
      <c r="Q67" s="4">
        <f t="shared" si="15"/>
        <v>4206.4268638369658</v>
      </c>
      <c r="R67" s="4">
        <f t="shared" si="16"/>
        <v>43758.646897908198</v>
      </c>
      <c r="S67" s="4">
        <f t="shared" si="5"/>
        <v>184888.47881713975</v>
      </c>
      <c r="T67" s="4">
        <f>LOOKUP($F67,'age schedule'!$A:$A,'age schedule'!B:B)</f>
        <v>28</v>
      </c>
      <c r="U67" s="4">
        <f>LOOKUP($F67,'age schedule'!$A:$A,'age schedule'!C:C)</f>
        <v>8</v>
      </c>
      <c r="V67" s="4">
        <f>LOOKUP($F67,'age schedule'!$A:$A,'age schedule'!D:D)</f>
        <v>3</v>
      </c>
      <c r="W67" s="4">
        <f>LOOKUP($F67,'age schedule'!$A:$A,'age schedule'!E:E)</f>
        <v>0</v>
      </c>
      <c r="X67" s="8">
        <f t="shared" si="6"/>
        <v>8765.1468773886081</v>
      </c>
      <c r="Y67" s="8">
        <f t="shared" si="7"/>
        <v>7013.1686547211129</v>
      </c>
      <c r="Z67" s="8">
        <f t="shared" si="8"/>
        <v>525.80335797962073</v>
      </c>
      <c r="AA67" s="8">
        <f t="shared" si="9"/>
        <v>43758.646897908198</v>
      </c>
      <c r="AB67" s="29">
        <f t="shared" si="10"/>
        <v>60062.765787997545</v>
      </c>
      <c r="AC67" s="29">
        <f t="shared" si="11"/>
        <v>17945.28053835516</v>
      </c>
    </row>
    <row r="68" spans="1:29" x14ac:dyDescent="0.2">
      <c r="A68" s="19">
        <v>297</v>
      </c>
      <c r="B68" s="19">
        <v>1092</v>
      </c>
      <c r="C68" s="20" t="s">
        <v>11</v>
      </c>
      <c r="D68" s="19">
        <v>17</v>
      </c>
      <c r="E68" s="19" t="s">
        <v>45</v>
      </c>
      <c r="F68" s="21">
        <v>1986</v>
      </c>
      <c r="G68" s="22">
        <v>9.83</v>
      </c>
      <c r="H68" s="22">
        <v>12</v>
      </c>
      <c r="I68" s="1">
        <f t="shared" si="12"/>
        <v>28</v>
      </c>
      <c r="J68" s="4">
        <f>LOOKUP(C68,'priceGT 2014'!$A:$A,'priceGT 2014'!$B:$B)</f>
        <v>19159.427856698418</v>
      </c>
      <c r="K68" s="1">
        <f>LOOKUP($C68,'share on total value'!$A:$A,'share on total value'!B:B)</f>
        <v>0.36168191139639044</v>
      </c>
      <c r="L68" s="1">
        <f>LOOKUP($C68,'share on total value'!$A:$A,'share on total value'!C:C)</f>
        <v>0.37889103252844947</v>
      </c>
      <c r="M68" s="1">
        <f>LOOKUP($C68,'share on total value'!$A:$A,'share on total value'!D:D)</f>
        <v>2.2751157296270735E-2</v>
      </c>
      <c r="N68" s="1">
        <f>LOOKUP($C68,'share on total value'!$A:$A,'share on total value'!E:E)</f>
        <v>0.23667589877888939</v>
      </c>
      <c r="O68" s="4">
        <f t="shared" si="13"/>
        <v>68118.149741679081</v>
      </c>
      <c r="P68" s="4">
        <f t="shared" si="14"/>
        <v>71359.267014230616</v>
      </c>
      <c r="Q68" s="4">
        <f t="shared" si="15"/>
        <v>4284.8887120743393</v>
      </c>
      <c r="R68" s="4">
        <f t="shared" si="16"/>
        <v>44574.870363361406</v>
      </c>
      <c r="S68" s="4">
        <f t="shared" si="5"/>
        <v>188337.17583134543</v>
      </c>
      <c r="T68" s="4">
        <f>LOOKUP($F68,'age schedule'!$A:$A,'age schedule'!B:B)</f>
        <v>28</v>
      </c>
      <c r="U68" s="4">
        <f>LOOKUP($F68,'age schedule'!$A:$A,'age schedule'!C:C)</f>
        <v>8</v>
      </c>
      <c r="V68" s="4">
        <f>LOOKUP($F68,'age schedule'!$A:$A,'age schedule'!D:D)</f>
        <v>3</v>
      </c>
      <c r="W68" s="4">
        <f>LOOKUP($F68,'age schedule'!$A:$A,'age schedule'!E:E)</f>
        <v>0</v>
      </c>
      <c r="X68" s="8">
        <f t="shared" si="6"/>
        <v>8928.6418450497422</v>
      </c>
      <c r="Y68" s="8">
        <f t="shared" si="7"/>
        <v>7143.9842358454453</v>
      </c>
      <c r="Z68" s="8">
        <f t="shared" si="8"/>
        <v>535.61108900929241</v>
      </c>
      <c r="AA68" s="8">
        <f t="shared" si="9"/>
        <v>44574.870363361406</v>
      </c>
      <c r="AB68" s="29">
        <f t="shared" si="10"/>
        <v>61183.107533265887</v>
      </c>
      <c r="AC68" s="29">
        <f t="shared" si="11"/>
        <v>18280.01115979598</v>
      </c>
    </row>
    <row r="69" spans="1:29" x14ac:dyDescent="0.2">
      <c r="A69" s="19">
        <v>298</v>
      </c>
      <c r="B69" s="19">
        <v>1092</v>
      </c>
      <c r="C69" s="20" t="s">
        <v>11</v>
      </c>
      <c r="D69" s="19">
        <v>17</v>
      </c>
      <c r="E69" s="19" t="s">
        <v>45</v>
      </c>
      <c r="F69" s="21">
        <v>1986</v>
      </c>
      <c r="G69" s="22">
        <v>13.9</v>
      </c>
      <c r="H69" s="22">
        <v>15</v>
      </c>
      <c r="I69" s="1">
        <f t="shared" ref="I69:I104" si="17">IF(F69&lt;1934,"X",2014-F69)</f>
        <v>28</v>
      </c>
      <c r="J69" s="4">
        <f>LOOKUP(C69,'priceGT 2014'!$A:$A,'priceGT 2014'!$B:$B)</f>
        <v>19159.427856698418</v>
      </c>
      <c r="K69" s="1">
        <f>LOOKUP($C69,'share on total value'!$A:$A,'share on total value'!B:B)</f>
        <v>0.36168191139639044</v>
      </c>
      <c r="L69" s="1">
        <f>LOOKUP($C69,'share on total value'!$A:$A,'share on total value'!C:C)</f>
        <v>0.37889103252844947</v>
      </c>
      <c r="M69" s="1">
        <f>LOOKUP($C69,'share on total value'!$A:$A,'share on total value'!D:D)</f>
        <v>2.2751157296270735E-2</v>
      </c>
      <c r="N69" s="1">
        <f>LOOKUP($C69,'share on total value'!$A:$A,'share on total value'!E:E)</f>
        <v>0.23667589877888939</v>
      </c>
      <c r="O69" s="4">
        <f t="shared" ref="O69:O104" si="18">$J69*$G69*K69</f>
        <v>96321.696989759861</v>
      </c>
      <c r="P69" s="4">
        <f t="shared" ref="P69:P104" si="19">$J69*$G69*L69</f>
        <v>100904.76210557534</v>
      </c>
      <c r="Q69" s="4">
        <f t="shared" ref="Q69:Q104" si="20">$J69*$G69*M69</f>
        <v>6058.9982805527279</v>
      </c>
      <c r="R69" s="4">
        <f t="shared" ref="R69:R104" si="21">$J69*$G69*N69</f>
        <v>63030.589832220103</v>
      </c>
      <c r="S69" s="4">
        <f t="shared" si="5"/>
        <v>266316.04720810807</v>
      </c>
      <c r="T69" s="4">
        <f>LOOKUP($F69,'age schedule'!$A:$A,'age schedule'!B:B)</f>
        <v>28</v>
      </c>
      <c r="U69" s="4">
        <f>LOOKUP($F69,'age schedule'!$A:$A,'age schedule'!C:C)</f>
        <v>8</v>
      </c>
      <c r="V69" s="4">
        <f>LOOKUP($F69,'age schedule'!$A:$A,'age schedule'!D:D)</f>
        <v>3</v>
      </c>
      <c r="W69" s="4">
        <f>LOOKUP($F69,'age schedule'!$A:$A,'age schedule'!E:E)</f>
        <v>0</v>
      </c>
      <c r="X69" s="8">
        <f t="shared" si="6"/>
        <v>12625.444724943178</v>
      </c>
      <c r="Y69" s="8">
        <f t="shared" si="7"/>
        <v>10101.869875712277</v>
      </c>
      <c r="Z69" s="8">
        <f t="shared" si="8"/>
        <v>757.37478506909099</v>
      </c>
      <c r="AA69" s="8">
        <f t="shared" si="9"/>
        <v>63030.589832220103</v>
      </c>
      <c r="AB69" s="29">
        <f t="shared" si="10"/>
        <v>86515.279217944655</v>
      </c>
      <c r="AC69" s="29">
        <f t="shared" si="11"/>
        <v>25848.642433485671</v>
      </c>
    </row>
    <row r="70" spans="1:29" x14ac:dyDescent="0.2">
      <c r="A70" s="19">
        <v>299</v>
      </c>
      <c r="B70" s="19">
        <v>1092</v>
      </c>
      <c r="C70" s="20" t="s">
        <v>11</v>
      </c>
      <c r="D70" s="19">
        <v>17</v>
      </c>
      <c r="E70" s="19" t="s">
        <v>45</v>
      </c>
      <c r="F70" s="21">
        <v>1987</v>
      </c>
      <c r="G70" s="22">
        <v>14.71</v>
      </c>
      <c r="H70" s="22">
        <v>19</v>
      </c>
      <c r="I70" s="1">
        <f t="shared" si="17"/>
        <v>27</v>
      </c>
      <c r="J70" s="4">
        <f>LOOKUP(C70,'priceGT 2014'!$A:$A,'priceGT 2014'!$B:$B)</f>
        <v>19159.427856698418</v>
      </c>
      <c r="K70" s="1">
        <f>LOOKUP($C70,'share on total value'!$A:$A,'share on total value'!B:B)</f>
        <v>0.36168191139639044</v>
      </c>
      <c r="L70" s="1">
        <f>LOOKUP($C70,'share on total value'!$A:$A,'share on total value'!C:C)</f>
        <v>0.37889103252844947</v>
      </c>
      <c r="M70" s="1">
        <f>LOOKUP($C70,'share on total value'!$A:$A,'share on total value'!D:D)</f>
        <v>2.2751157296270735E-2</v>
      </c>
      <c r="N70" s="1">
        <f>LOOKUP($C70,'share on total value'!$A:$A,'share on total value'!E:E)</f>
        <v>0.23667589877888939</v>
      </c>
      <c r="O70" s="4">
        <f t="shared" si="18"/>
        <v>101934.68796542211</v>
      </c>
      <c r="P70" s="4">
        <f t="shared" si="19"/>
        <v>106784.82378223116</v>
      </c>
      <c r="Q70" s="4">
        <f t="shared" si="20"/>
        <v>6412.0765976209086</v>
      </c>
      <c r="R70" s="4">
        <f t="shared" si="21"/>
        <v>66703.595426759537</v>
      </c>
      <c r="S70" s="4">
        <f t="shared" ref="S70:S104" si="22">SUM(O70:R70)</f>
        <v>281835.18377203372</v>
      </c>
      <c r="T70" s="4">
        <f>LOOKUP($F70,'age schedule'!$A:$A,'age schedule'!B:B)</f>
        <v>27</v>
      </c>
      <c r="U70" s="4">
        <f>LOOKUP($F70,'age schedule'!$A:$A,'age schedule'!C:C)</f>
        <v>7</v>
      </c>
      <c r="V70" s="4">
        <f>LOOKUP($F70,'age schedule'!$A:$A,'age schedule'!D:D)</f>
        <v>2</v>
      </c>
      <c r="W70" s="4">
        <f>LOOKUP($F70,'age schedule'!$A:$A,'age schedule'!E:E)</f>
        <v>6</v>
      </c>
      <c r="X70" s="8">
        <f t="shared" ref="X70:X104" si="23">O70*(1-$X$2)^T70</f>
        <v>14366.85169829923</v>
      </c>
      <c r="Y70" s="8">
        <f t="shared" ref="Y70:Y104" si="24">P70*(1-$Y$2)^U70</f>
        <v>14254.053321029025</v>
      </c>
      <c r="Z70" s="8">
        <f t="shared" ref="Z70:Z104" si="25">Q70*(1-$Z$2)^V70</f>
        <v>1603.0191494052272</v>
      </c>
      <c r="AA70" s="8">
        <f t="shared" ref="AA70:AA104" si="26">R70*(1-$AA$2)^W70</f>
        <v>5030.7111677850298</v>
      </c>
      <c r="AB70" s="29">
        <f t="shared" ref="AB70:AB104" si="27">SUM(X70:AA70)</f>
        <v>35254.635336518506</v>
      </c>
      <c r="AC70" s="30">
        <f t="shared" ref="AC70:AC104" si="28">X70*$X$2+Y70*$Y$2+Z70*$Z$2+AA70*$AA$2</f>
        <v>7131.4514325655764</v>
      </c>
    </row>
    <row r="71" spans="1:29" x14ac:dyDescent="0.2">
      <c r="A71" s="19">
        <v>301</v>
      </c>
      <c r="B71" s="19">
        <v>1100</v>
      </c>
      <c r="C71" s="20" t="s">
        <v>8</v>
      </c>
      <c r="D71" s="19">
        <v>17</v>
      </c>
      <c r="E71" s="19" t="s">
        <v>42</v>
      </c>
      <c r="F71" s="21">
        <v>1956</v>
      </c>
      <c r="G71" s="22">
        <v>0.68</v>
      </c>
      <c r="H71" s="22">
        <v>1</v>
      </c>
      <c r="I71" s="1">
        <f t="shared" si="17"/>
        <v>58</v>
      </c>
      <c r="J71" s="4">
        <f>LOOKUP(C71,'priceGT 2014'!$A:$A,'priceGT 2014'!$B:$B)</f>
        <v>18780</v>
      </c>
      <c r="K71" s="1">
        <f>LOOKUP($C71,'share on total value'!$A:$A,'share on total value'!B:B)</f>
        <v>0.35071554032652824</v>
      </c>
      <c r="L71" s="1">
        <f>LOOKUP($C71,'share on total value'!$A:$A,'share on total value'!C:C)</f>
        <v>0.37792622880013815</v>
      </c>
      <c r="M71" s="1">
        <f>LOOKUP($C71,'share on total value'!$A:$A,'share on total value'!D:D)</f>
        <v>0.10365976561375218</v>
      </c>
      <c r="N71" s="1">
        <f>LOOKUP($C71,'share on total value'!$A:$A,'share on total value'!E:E)</f>
        <v>0.16769846525958132</v>
      </c>
      <c r="O71" s="4">
        <f t="shared" si="18"/>
        <v>4478.7777361858971</v>
      </c>
      <c r="P71" s="4">
        <f t="shared" si="19"/>
        <v>4826.269112269285</v>
      </c>
      <c r="Q71" s="4">
        <f t="shared" si="20"/>
        <v>1323.7766707938608</v>
      </c>
      <c r="R71" s="4">
        <f t="shared" si="21"/>
        <v>2141.5764807509577</v>
      </c>
      <c r="S71" s="4">
        <f t="shared" si="22"/>
        <v>12770.400000000001</v>
      </c>
      <c r="T71" s="4">
        <f>LOOKUP($F71,'age schedule'!$A:$A,'age schedule'!B:B)</f>
        <v>58</v>
      </c>
      <c r="U71" s="4">
        <f>LOOKUP($F71,'age schedule'!$A:$A,'age schedule'!C:C)</f>
        <v>8</v>
      </c>
      <c r="V71" s="4">
        <f>LOOKUP($F71,'age schedule'!$A:$A,'age schedule'!D:D)</f>
        <v>3</v>
      </c>
      <c r="W71" s="4">
        <f>LOOKUP($F71,'age schedule'!$A:$A,'age schedule'!E:E)</f>
        <v>2</v>
      </c>
      <c r="X71" s="8">
        <f t="shared" si="23"/>
        <v>66.553442865581459</v>
      </c>
      <c r="Y71" s="8">
        <f t="shared" si="24"/>
        <v>483.17186959226655</v>
      </c>
      <c r="Z71" s="8">
        <f t="shared" si="25"/>
        <v>165.4720838492326</v>
      </c>
      <c r="AA71" s="8">
        <f t="shared" si="26"/>
        <v>904.81606311727967</v>
      </c>
      <c r="AB71" s="29">
        <f t="shared" si="27"/>
        <v>1620.0134594243602</v>
      </c>
      <c r="AC71" s="29">
        <f t="shared" si="28"/>
        <v>524.87337241432147</v>
      </c>
    </row>
    <row r="72" spans="1:29" x14ac:dyDescent="0.2">
      <c r="A72" s="19">
        <v>304</v>
      </c>
      <c r="B72" s="19">
        <v>1092</v>
      </c>
      <c r="C72" s="20" t="s">
        <v>11</v>
      </c>
      <c r="D72" s="19">
        <v>17</v>
      </c>
      <c r="E72" s="19" t="s">
        <v>45</v>
      </c>
      <c r="F72" s="21">
        <v>1986</v>
      </c>
      <c r="G72" s="22">
        <v>14.8</v>
      </c>
      <c r="H72" s="22">
        <v>16</v>
      </c>
      <c r="I72" s="1">
        <f t="shared" si="17"/>
        <v>28</v>
      </c>
      <c r="J72" s="4">
        <f>LOOKUP(C72,'priceGT 2014'!$A:$A,'priceGT 2014'!$B:$B)</f>
        <v>19159.427856698418</v>
      </c>
      <c r="K72" s="1">
        <f>LOOKUP($C72,'share on total value'!$A:$A,'share on total value'!B:B)</f>
        <v>0.36168191139639044</v>
      </c>
      <c r="L72" s="1">
        <f>LOOKUP($C72,'share on total value'!$A:$A,'share on total value'!C:C)</f>
        <v>0.37889103252844947</v>
      </c>
      <c r="M72" s="1">
        <f>LOOKUP($C72,'share on total value'!$A:$A,'share on total value'!D:D)</f>
        <v>2.2751157296270735E-2</v>
      </c>
      <c r="N72" s="1">
        <f>LOOKUP($C72,'share on total value'!$A:$A,'share on total value'!E:E)</f>
        <v>0.23667589877888939</v>
      </c>
      <c r="O72" s="4">
        <f t="shared" si="18"/>
        <v>102558.3536293846</v>
      </c>
      <c r="P72" s="4">
        <f t="shared" si="19"/>
        <v>107438.16396852626</v>
      </c>
      <c r="Q72" s="4">
        <f t="shared" si="20"/>
        <v>6451.3075217395954</v>
      </c>
      <c r="R72" s="4">
        <f t="shared" si="21"/>
        <v>67111.707159486148</v>
      </c>
      <c r="S72" s="4">
        <f t="shared" si="22"/>
        <v>283559.53227913659</v>
      </c>
      <c r="T72" s="4">
        <f>LOOKUP($F72,'age schedule'!$A:$A,'age schedule'!B:B)</f>
        <v>28</v>
      </c>
      <c r="U72" s="4">
        <f>LOOKUP($F72,'age schedule'!$A:$A,'age schedule'!C:C)</f>
        <v>8</v>
      </c>
      <c r="V72" s="4">
        <f>LOOKUP($F72,'age schedule'!$A:$A,'age schedule'!D:D)</f>
        <v>3</v>
      </c>
      <c r="W72" s="4">
        <f>LOOKUP($F72,'age schedule'!$A:$A,'age schedule'!E:E)</f>
        <v>0</v>
      </c>
      <c r="X72" s="8">
        <f t="shared" si="23"/>
        <v>13442.919563248852</v>
      </c>
      <c r="Y72" s="8">
        <f t="shared" si="24"/>
        <v>10755.947781333936</v>
      </c>
      <c r="Z72" s="8">
        <f t="shared" si="25"/>
        <v>806.41344021744942</v>
      </c>
      <c r="AA72" s="8">
        <f t="shared" si="26"/>
        <v>67111.707159486148</v>
      </c>
      <c r="AB72" s="29">
        <f t="shared" si="27"/>
        <v>92116.987944286389</v>
      </c>
      <c r="AC72" s="30">
        <f t="shared" si="28"/>
        <v>27522.295540689782</v>
      </c>
    </row>
    <row r="73" spans="1:29" x14ac:dyDescent="0.2">
      <c r="A73" s="19">
        <v>306</v>
      </c>
      <c r="B73" s="19">
        <v>1092</v>
      </c>
      <c r="C73" s="20" t="s">
        <v>11</v>
      </c>
      <c r="D73" s="19">
        <v>17</v>
      </c>
      <c r="E73" s="19" t="s">
        <v>45</v>
      </c>
      <c r="F73" s="21">
        <v>1987</v>
      </c>
      <c r="G73" s="22">
        <v>9.83</v>
      </c>
      <c r="H73" s="22">
        <v>13</v>
      </c>
      <c r="I73" s="1">
        <f t="shared" si="17"/>
        <v>27</v>
      </c>
      <c r="J73" s="4">
        <f>LOOKUP(C73,'priceGT 2014'!$A:$A,'priceGT 2014'!$B:$B)</f>
        <v>19159.427856698418</v>
      </c>
      <c r="K73" s="1">
        <f>LOOKUP($C73,'share on total value'!$A:$A,'share on total value'!B:B)</f>
        <v>0.36168191139639044</v>
      </c>
      <c r="L73" s="1">
        <f>LOOKUP($C73,'share on total value'!$A:$A,'share on total value'!C:C)</f>
        <v>0.37889103252844947</v>
      </c>
      <c r="M73" s="1">
        <f>LOOKUP($C73,'share on total value'!$A:$A,'share on total value'!D:D)</f>
        <v>2.2751157296270735E-2</v>
      </c>
      <c r="N73" s="1">
        <f>LOOKUP($C73,'share on total value'!$A:$A,'share on total value'!E:E)</f>
        <v>0.23667589877888939</v>
      </c>
      <c r="O73" s="4">
        <f t="shared" si="18"/>
        <v>68118.149741679081</v>
      </c>
      <c r="P73" s="4">
        <f t="shared" si="19"/>
        <v>71359.267014230616</v>
      </c>
      <c r="Q73" s="4">
        <f t="shared" si="20"/>
        <v>4284.8887120743393</v>
      </c>
      <c r="R73" s="4">
        <f t="shared" si="21"/>
        <v>44574.870363361406</v>
      </c>
      <c r="S73" s="4">
        <f t="shared" si="22"/>
        <v>188337.17583134543</v>
      </c>
      <c r="T73" s="4">
        <f>LOOKUP($F73,'age schedule'!$A:$A,'age schedule'!B:B)</f>
        <v>27</v>
      </c>
      <c r="U73" s="4">
        <f>LOOKUP($F73,'age schedule'!$A:$A,'age schedule'!C:C)</f>
        <v>7</v>
      </c>
      <c r="V73" s="4">
        <f>LOOKUP($F73,'age schedule'!$A:$A,'age schedule'!D:D)</f>
        <v>2</v>
      </c>
      <c r="W73" s="4">
        <f>LOOKUP($F73,'age schedule'!$A:$A,'age schedule'!E:E)</f>
        <v>6</v>
      </c>
      <c r="X73" s="8">
        <f t="shared" si="23"/>
        <v>9600.6901559674643</v>
      </c>
      <c r="Y73" s="8">
        <f t="shared" si="24"/>
        <v>9525.3123144605925</v>
      </c>
      <c r="Z73" s="8">
        <f t="shared" si="25"/>
        <v>1071.2221780185848</v>
      </c>
      <c r="AA73" s="8">
        <f t="shared" si="26"/>
        <v>3361.7872725579091</v>
      </c>
      <c r="AB73" s="29">
        <f t="shared" si="27"/>
        <v>23559.011921004552</v>
      </c>
      <c r="AC73" s="29">
        <f t="shared" si="28"/>
        <v>4765.6130239374306</v>
      </c>
    </row>
    <row r="74" spans="1:29" x14ac:dyDescent="0.2">
      <c r="A74" s="19">
        <v>307</v>
      </c>
      <c r="B74" s="19">
        <v>1101</v>
      </c>
      <c r="C74" s="20" t="s">
        <v>8</v>
      </c>
      <c r="D74" s="19">
        <v>17</v>
      </c>
      <c r="E74" s="19" t="s">
        <v>43</v>
      </c>
      <c r="F74" s="21">
        <v>1983</v>
      </c>
      <c r="G74" s="22">
        <v>1.67</v>
      </c>
      <c r="H74" s="22">
        <v>1</v>
      </c>
      <c r="I74" s="1">
        <f t="shared" si="17"/>
        <v>31</v>
      </c>
      <c r="J74" s="4">
        <f>LOOKUP(C74,'priceGT 2014'!$A:$A,'priceGT 2014'!$B:$B)</f>
        <v>18780</v>
      </c>
      <c r="K74" s="1">
        <f>LOOKUP($C74,'share on total value'!$A:$A,'share on total value'!B:B)</f>
        <v>0.35071554032652824</v>
      </c>
      <c r="L74" s="1">
        <f>LOOKUP($C74,'share on total value'!$A:$A,'share on total value'!C:C)</f>
        <v>0.37792622880013815</v>
      </c>
      <c r="M74" s="1">
        <f>LOOKUP($C74,'share on total value'!$A:$A,'share on total value'!D:D)</f>
        <v>0.10365976561375218</v>
      </c>
      <c r="N74" s="1">
        <f>LOOKUP($C74,'share on total value'!$A:$A,'share on total value'!E:E)</f>
        <v>0.16769846525958132</v>
      </c>
      <c r="O74" s="4">
        <f t="shared" si="18"/>
        <v>10999.351205044773</v>
      </c>
      <c r="P74" s="4">
        <f t="shared" si="19"/>
        <v>11852.749143367213</v>
      </c>
      <c r="Q74" s="4">
        <f t="shared" si="20"/>
        <v>3251.0397650378636</v>
      </c>
      <c r="R74" s="4">
        <f t="shared" si="21"/>
        <v>5259.4598865501448</v>
      </c>
      <c r="S74" s="4">
        <f t="shared" si="22"/>
        <v>31362.6</v>
      </c>
      <c r="T74" s="4">
        <f>LOOKUP($F74,'age schedule'!$A:$A,'age schedule'!B:B)</f>
        <v>31</v>
      </c>
      <c r="U74" s="4">
        <f>LOOKUP($F74,'age schedule'!$A:$A,'age schedule'!C:C)</f>
        <v>1</v>
      </c>
      <c r="V74" s="4">
        <f>LOOKUP($F74,'age schedule'!$A:$A,'age schedule'!D:D)</f>
        <v>1</v>
      </c>
      <c r="W74" s="4">
        <f>LOOKUP($F74,'age schedule'!$A:$A,'age schedule'!E:E)</f>
        <v>3</v>
      </c>
      <c r="X74" s="8">
        <f t="shared" si="23"/>
        <v>1159.6808196935028</v>
      </c>
      <c r="Y74" s="8">
        <f t="shared" si="24"/>
        <v>8889.5618575254102</v>
      </c>
      <c r="Z74" s="8">
        <f t="shared" si="25"/>
        <v>1625.5198825189318</v>
      </c>
      <c r="AA74" s="8">
        <f t="shared" si="26"/>
        <v>1444.3791713438338</v>
      </c>
      <c r="AB74" s="29">
        <f t="shared" si="27"/>
        <v>13119.14173108168</v>
      </c>
      <c r="AC74" s="30">
        <f t="shared" si="28"/>
        <v>3621.8607729897053</v>
      </c>
    </row>
    <row r="75" spans="1:29" x14ac:dyDescent="0.2">
      <c r="A75" s="19">
        <v>308</v>
      </c>
      <c r="B75" s="19">
        <v>1053</v>
      </c>
      <c r="C75" s="20" t="s">
        <v>9</v>
      </c>
      <c r="D75" s="19">
        <v>16</v>
      </c>
      <c r="E75" s="19" t="s">
        <v>43</v>
      </c>
      <c r="F75" s="21">
        <v>1966</v>
      </c>
      <c r="G75" s="22">
        <v>3.31</v>
      </c>
      <c r="H75" s="22">
        <v>2</v>
      </c>
      <c r="I75" s="1">
        <f t="shared" si="17"/>
        <v>48</v>
      </c>
      <c r="J75" s="4">
        <f>LOOKUP(C75,'priceGT 2014'!$A:$A,'priceGT 2014'!$B:$B)</f>
        <v>16066.356350357437</v>
      </c>
      <c r="K75" s="1">
        <f>LOOKUP($C75,'share on total value'!$A:$A,'share on total value'!B:B)</f>
        <v>0.45883404508888664</v>
      </c>
      <c r="L75" s="1">
        <f>LOOKUP($C75,'share on total value'!$A:$A,'share on total value'!C:C)</f>
        <v>0.25449399145893337</v>
      </c>
      <c r="M75" s="1">
        <f>LOOKUP($C75,'share on total value'!$A:$A,'share on total value'!D:D)</f>
        <v>2.1104379779521301E-2</v>
      </c>
      <c r="N75" s="1">
        <f>LOOKUP($C75,'share on total value'!$A:$A,'share on total value'!E:E)</f>
        <v>0.26556758367265865</v>
      </c>
      <c r="O75" s="4">
        <f t="shared" si="18"/>
        <v>24400.629117185021</v>
      </c>
      <c r="P75" s="4">
        <f t="shared" si="19"/>
        <v>13533.898725711389</v>
      </c>
      <c r="Q75" s="4">
        <f t="shared" si="20"/>
        <v>1122.3233089614323</v>
      </c>
      <c r="R75" s="4">
        <f t="shared" si="21"/>
        <v>14122.788367825269</v>
      </c>
      <c r="S75" s="4">
        <f t="shared" si="22"/>
        <v>53179.639519683107</v>
      </c>
      <c r="T75" s="4">
        <f>LOOKUP($F75,'age schedule'!$A:$A,'age schedule'!B:B)</f>
        <v>48</v>
      </c>
      <c r="U75" s="4">
        <f>LOOKUP($F75,'age schedule'!$A:$A,'age schedule'!C:C)</f>
        <v>8</v>
      </c>
      <c r="V75" s="4">
        <f>LOOKUP($F75,'age schedule'!$A:$A,'age schedule'!D:D)</f>
        <v>3</v>
      </c>
      <c r="W75" s="4">
        <f>LOOKUP($F75,'age schedule'!$A:$A,'age schedule'!E:E)</f>
        <v>6</v>
      </c>
      <c r="X75" s="8">
        <f t="shared" si="23"/>
        <v>749.17375433402844</v>
      </c>
      <c r="Y75" s="8">
        <f t="shared" si="24"/>
        <v>1354.9180532744206</v>
      </c>
      <c r="Z75" s="8">
        <f t="shared" si="25"/>
        <v>140.29041362017904</v>
      </c>
      <c r="AA75" s="8">
        <f t="shared" si="26"/>
        <v>1065.1250312330367</v>
      </c>
      <c r="AB75" s="29">
        <f t="shared" si="27"/>
        <v>3309.5072524616648</v>
      </c>
      <c r="AC75" s="29">
        <f t="shared" si="28"/>
        <v>834.11064386363955</v>
      </c>
    </row>
    <row r="76" spans="1:29" x14ac:dyDescent="0.2">
      <c r="A76" s="19">
        <v>309</v>
      </c>
      <c r="B76" s="19">
        <v>1126</v>
      </c>
      <c r="C76" s="20" t="s">
        <v>9</v>
      </c>
      <c r="D76" s="19">
        <v>18</v>
      </c>
      <c r="E76" s="19" t="s">
        <v>45</v>
      </c>
      <c r="F76" s="21">
        <v>1987</v>
      </c>
      <c r="G76" s="22">
        <v>34.340000000000003</v>
      </c>
      <c r="H76" s="22">
        <v>59</v>
      </c>
      <c r="I76" s="1">
        <f t="shared" si="17"/>
        <v>27</v>
      </c>
      <c r="J76" s="4">
        <f>LOOKUP(C76,'priceGT 2014'!$A:$A,'priceGT 2014'!$B:$B)</f>
        <v>16066.356350357437</v>
      </c>
      <c r="K76" s="1">
        <f>LOOKUP($C76,'share on total value'!$A:$A,'share on total value'!B:B)</f>
        <v>0.45883404508888664</v>
      </c>
      <c r="L76" s="1">
        <f>LOOKUP($C76,'share on total value'!$A:$A,'share on total value'!C:C)</f>
        <v>0.25449399145893337</v>
      </c>
      <c r="M76" s="1">
        <f>LOOKUP($C76,'share on total value'!$A:$A,'share on total value'!D:D)</f>
        <v>2.1104379779521301E-2</v>
      </c>
      <c r="N76" s="1">
        <f>LOOKUP($C76,'share on total value'!$A:$A,'share on total value'!E:E)</f>
        <v>0.26556758367265865</v>
      </c>
      <c r="O76" s="4">
        <f t="shared" si="18"/>
        <v>253147.31235170204</v>
      </c>
      <c r="P76" s="4">
        <f t="shared" si="19"/>
        <v>140409.08829031096</v>
      </c>
      <c r="Q76" s="4">
        <f t="shared" si="20"/>
        <v>11643.680492367248</v>
      </c>
      <c r="R76" s="4">
        <f t="shared" si="21"/>
        <v>146518.59593689421</v>
      </c>
      <c r="S76" s="4">
        <f t="shared" si="22"/>
        <v>551718.67707127449</v>
      </c>
      <c r="T76" s="4">
        <f>LOOKUP($F76,'age schedule'!$A:$A,'age schedule'!B:B)</f>
        <v>27</v>
      </c>
      <c r="U76" s="4">
        <f>LOOKUP($F76,'age schedule'!$A:$A,'age schedule'!C:C)</f>
        <v>7</v>
      </c>
      <c r="V76" s="4">
        <f>LOOKUP($F76,'age schedule'!$A:$A,'age schedule'!D:D)</f>
        <v>2</v>
      </c>
      <c r="W76" s="4">
        <f>LOOKUP($F76,'age schedule'!$A:$A,'age schedule'!E:E)</f>
        <v>6</v>
      </c>
      <c r="X76" s="8">
        <f t="shared" si="23"/>
        <v>35679.021214188062</v>
      </c>
      <c r="Y76" s="8">
        <f t="shared" si="24"/>
        <v>18742.350835626836</v>
      </c>
      <c r="Z76" s="8">
        <f t="shared" si="25"/>
        <v>2910.920123091812</v>
      </c>
      <c r="AA76" s="8">
        <f t="shared" si="26"/>
        <v>11050.269961493197</v>
      </c>
      <c r="AB76" s="29">
        <f t="shared" si="27"/>
        <v>68382.562134399908</v>
      </c>
      <c r="AC76" s="29">
        <f t="shared" si="28"/>
        <v>12506.1737419684</v>
      </c>
    </row>
    <row r="77" spans="1:29" x14ac:dyDescent="0.2">
      <c r="A77" s="19">
        <v>310</v>
      </c>
      <c r="B77" s="19">
        <v>1096</v>
      </c>
      <c r="C77" s="20" t="s">
        <v>9</v>
      </c>
      <c r="D77" s="19">
        <v>17</v>
      </c>
      <c r="E77" s="19" t="s">
        <v>43</v>
      </c>
      <c r="F77" s="21">
        <v>1979</v>
      </c>
      <c r="G77" s="22">
        <v>6.29</v>
      </c>
      <c r="H77" s="22">
        <v>4</v>
      </c>
      <c r="I77" s="1">
        <f t="shared" si="17"/>
        <v>35</v>
      </c>
      <c r="J77" s="4">
        <f>LOOKUP(C77,'priceGT 2014'!$A:$A,'priceGT 2014'!$B:$B)</f>
        <v>16066.356350357437</v>
      </c>
      <c r="K77" s="1">
        <f>LOOKUP($C77,'share on total value'!$A:$A,'share on total value'!B:B)</f>
        <v>0.45883404508888664</v>
      </c>
      <c r="L77" s="1">
        <f>LOOKUP($C77,'share on total value'!$A:$A,'share on total value'!C:C)</f>
        <v>0.25449399145893337</v>
      </c>
      <c r="M77" s="1">
        <f>LOOKUP($C77,'share on total value'!$A:$A,'share on total value'!D:D)</f>
        <v>2.1104379779521301E-2</v>
      </c>
      <c r="N77" s="1">
        <f>LOOKUP($C77,'share on total value'!$A:$A,'share on total value'!E:E)</f>
        <v>0.26556758367265865</v>
      </c>
      <c r="O77" s="4">
        <f t="shared" si="18"/>
        <v>46368.567113925616</v>
      </c>
      <c r="P77" s="4">
        <f t="shared" si="19"/>
        <v>25718.496370007448</v>
      </c>
      <c r="Q77" s="4">
        <f t="shared" si="20"/>
        <v>2132.7533575128123</v>
      </c>
      <c r="R77" s="4">
        <f t="shared" si="21"/>
        <v>26837.564602302402</v>
      </c>
      <c r="S77" s="4">
        <f t="shared" si="22"/>
        <v>101057.38144374828</v>
      </c>
      <c r="T77" s="4">
        <f>LOOKUP($F77,'age schedule'!$A:$A,'age schedule'!B:B)</f>
        <v>35</v>
      </c>
      <c r="U77" s="4">
        <f>LOOKUP($F77,'age schedule'!$A:$A,'age schedule'!C:C)</f>
        <v>5</v>
      </c>
      <c r="V77" s="4">
        <f>LOOKUP($F77,'age schedule'!$A:$A,'age schedule'!D:D)</f>
        <v>0</v>
      </c>
      <c r="W77" s="4">
        <f>LOOKUP($F77,'age schedule'!$A:$A,'age schedule'!E:E)</f>
        <v>0</v>
      </c>
      <c r="X77" s="8">
        <f t="shared" si="23"/>
        <v>3657.0161215354942</v>
      </c>
      <c r="Y77" s="8">
        <f t="shared" si="24"/>
        <v>6103.119744054502</v>
      </c>
      <c r="Z77" s="8">
        <f t="shared" si="25"/>
        <v>2132.7533575128123</v>
      </c>
      <c r="AA77" s="8">
        <f t="shared" si="26"/>
        <v>26837.564602302402</v>
      </c>
      <c r="AB77" s="29">
        <f t="shared" si="27"/>
        <v>38730.453825405209</v>
      </c>
      <c r="AC77" s="29">
        <f t="shared" si="28"/>
        <v>12241.295354083355</v>
      </c>
    </row>
    <row r="78" spans="1:29" x14ac:dyDescent="0.2">
      <c r="A78" s="19">
        <v>312</v>
      </c>
      <c r="B78" s="19">
        <v>1092</v>
      </c>
      <c r="C78" s="20" t="s">
        <v>11</v>
      </c>
      <c r="D78" s="19">
        <v>17</v>
      </c>
      <c r="E78" s="19" t="s">
        <v>45</v>
      </c>
      <c r="F78" s="21">
        <v>1988</v>
      </c>
      <c r="G78" s="22">
        <v>14.98</v>
      </c>
      <c r="H78" s="22">
        <v>23</v>
      </c>
      <c r="I78" s="1">
        <f t="shared" si="17"/>
        <v>26</v>
      </c>
      <c r="J78" s="4">
        <f>LOOKUP(C78,'priceGT 2014'!$A:$A,'priceGT 2014'!$B:$B)</f>
        <v>19159.427856698418</v>
      </c>
      <c r="K78" s="1">
        <f>LOOKUP($C78,'share on total value'!$A:$A,'share on total value'!B:B)</f>
        <v>0.36168191139639044</v>
      </c>
      <c r="L78" s="1">
        <f>LOOKUP($C78,'share on total value'!$A:$A,'share on total value'!C:C)</f>
        <v>0.37889103252844947</v>
      </c>
      <c r="M78" s="1">
        <f>LOOKUP($C78,'share on total value'!$A:$A,'share on total value'!D:D)</f>
        <v>2.2751157296270735E-2</v>
      </c>
      <c r="N78" s="1">
        <f>LOOKUP($C78,'share on total value'!$A:$A,'share on total value'!E:E)</f>
        <v>0.23667589877888939</v>
      </c>
      <c r="O78" s="4">
        <f t="shared" si="18"/>
        <v>103805.68495730955</v>
      </c>
      <c r="P78" s="4">
        <f t="shared" si="19"/>
        <v>108744.84434111645</v>
      </c>
      <c r="Q78" s="4">
        <f t="shared" si="20"/>
        <v>6529.7693699769698</v>
      </c>
      <c r="R78" s="4">
        <f t="shared" si="21"/>
        <v>67927.93062493937</v>
      </c>
      <c r="S78" s="4">
        <f t="shared" si="22"/>
        <v>287008.22929334233</v>
      </c>
      <c r="T78" s="4">
        <f>LOOKUP($F78,'age schedule'!$A:$A,'age schedule'!B:B)</f>
        <v>26</v>
      </c>
      <c r="U78" s="4">
        <f>LOOKUP($F78,'age schedule'!$A:$A,'age schedule'!C:C)</f>
        <v>6</v>
      </c>
      <c r="V78" s="4">
        <f>LOOKUP($F78,'age schedule'!$A:$A,'age schedule'!D:D)</f>
        <v>1</v>
      </c>
      <c r="W78" s="4">
        <f>LOOKUP($F78,'age schedule'!$A:$A,'age schedule'!E:E)</f>
        <v>5</v>
      </c>
      <c r="X78" s="8">
        <f t="shared" si="23"/>
        <v>15731.777697895697</v>
      </c>
      <c r="Y78" s="8">
        <f t="shared" si="24"/>
        <v>19354.245977703587</v>
      </c>
      <c r="Z78" s="8">
        <f t="shared" si="25"/>
        <v>3264.8846849884849</v>
      </c>
      <c r="AA78" s="8">
        <f t="shared" si="26"/>
        <v>7881.6141079767567</v>
      </c>
      <c r="AB78" s="29">
        <f t="shared" si="27"/>
        <v>46232.522468564523</v>
      </c>
      <c r="AC78" s="30">
        <f t="shared" si="28"/>
        <v>10330.793213564702</v>
      </c>
    </row>
    <row r="79" spans="1:29" x14ac:dyDescent="0.2">
      <c r="A79" s="19">
        <v>314</v>
      </c>
      <c r="B79" s="19">
        <v>1094</v>
      </c>
      <c r="C79" s="20" t="s">
        <v>11</v>
      </c>
      <c r="D79" s="19">
        <v>17</v>
      </c>
      <c r="E79" s="19" t="s">
        <v>45</v>
      </c>
      <c r="F79" s="21">
        <v>1988</v>
      </c>
      <c r="G79" s="22">
        <v>14.37</v>
      </c>
      <c r="H79" s="22">
        <v>25</v>
      </c>
      <c r="I79" s="1">
        <f t="shared" si="17"/>
        <v>26</v>
      </c>
      <c r="J79" s="4">
        <f>LOOKUP(C79,'priceGT 2014'!$A:$A,'priceGT 2014'!$B:$B)</f>
        <v>19159.427856698418</v>
      </c>
      <c r="K79" s="1">
        <f>LOOKUP($C79,'share on total value'!$A:$A,'share on total value'!B:B)</f>
        <v>0.36168191139639044</v>
      </c>
      <c r="L79" s="1">
        <f>LOOKUP($C79,'share on total value'!$A:$A,'share on total value'!C:C)</f>
        <v>0.37889103252844947</v>
      </c>
      <c r="M79" s="1">
        <f>LOOKUP($C79,'share on total value'!$A:$A,'share on total value'!D:D)</f>
        <v>2.2751157296270735E-2</v>
      </c>
      <c r="N79" s="1">
        <f>LOOKUP($C79,'share on total value'!$A:$A,'share on total value'!E:E)</f>
        <v>0.23667589877888939</v>
      </c>
      <c r="O79" s="4">
        <f t="shared" si="18"/>
        <v>99578.617679341653</v>
      </c>
      <c r="P79" s="4">
        <f t="shared" si="19"/>
        <v>104316.64974511636</v>
      </c>
      <c r="Q79" s="4">
        <f t="shared" si="20"/>
        <v>6263.8708842836468</v>
      </c>
      <c r="R79" s="4">
        <f t="shared" si="21"/>
        <v>65161.839992014589</v>
      </c>
      <c r="S79" s="4">
        <f t="shared" si="22"/>
        <v>275320.97830075625</v>
      </c>
      <c r="T79" s="4">
        <f>LOOKUP($F79,'age schedule'!$A:$A,'age schedule'!B:B)</f>
        <v>26</v>
      </c>
      <c r="U79" s="4">
        <f>LOOKUP($F79,'age schedule'!$A:$A,'age schedule'!C:C)</f>
        <v>6</v>
      </c>
      <c r="V79" s="4">
        <f>LOOKUP($F79,'age schedule'!$A:$A,'age schedule'!D:D)</f>
        <v>1</v>
      </c>
      <c r="W79" s="4">
        <f>LOOKUP($F79,'age schedule'!$A:$A,'age schedule'!E:E)</f>
        <v>5</v>
      </c>
      <c r="X79" s="8">
        <f t="shared" si="23"/>
        <v>15091.164587367231</v>
      </c>
      <c r="Y79" s="8">
        <f t="shared" si="24"/>
        <v>18566.122476608845</v>
      </c>
      <c r="Z79" s="8">
        <f t="shared" si="25"/>
        <v>3131.9354421418234</v>
      </c>
      <c r="AA79" s="8">
        <f t="shared" si="26"/>
        <v>7560.6672050484622</v>
      </c>
      <c r="AB79" s="29">
        <f t="shared" si="27"/>
        <v>44349.889711166368</v>
      </c>
      <c r="AC79" s="29">
        <f t="shared" si="28"/>
        <v>9910.1133831057905</v>
      </c>
    </row>
    <row r="80" spans="1:29" x14ac:dyDescent="0.2">
      <c r="A80" s="19">
        <v>315</v>
      </c>
      <c r="B80" s="19">
        <v>1101</v>
      </c>
      <c r="C80" s="20" t="s">
        <v>8</v>
      </c>
      <c r="D80" s="19">
        <v>17</v>
      </c>
      <c r="E80" s="19" t="s">
        <v>43</v>
      </c>
      <c r="F80" s="21">
        <v>1980</v>
      </c>
      <c r="G80" s="22">
        <v>2.1</v>
      </c>
      <c r="H80" s="22">
        <v>1</v>
      </c>
      <c r="I80" s="1">
        <f t="shared" si="17"/>
        <v>34</v>
      </c>
      <c r="J80" s="4">
        <f>LOOKUP(C80,'priceGT 2014'!$A:$A,'priceGT 2014'!$B:$B)</f>
        <v>18780</v>
      </c>
      <c r="K80" s="1">
        <f>LOOKUP($C80,'share on total value'!$A:$A,'share on total value'!B:B)</f>
        <v>0.35071554032652824</v>
      </c>
      <c r="L80" s="1">
        <f>LOOKUP($C80,'share on total value'!$A:$A,'share on total value'!C:C)</f>
        <v>0.37792622880013815</v>
      </c>
      <c r="M80" s="1">
        <f>LOOKUP($C80,'share on total value'!$A:$A,'share on total value'!D:D)</f>
        <v>0.10365976561375218</v>
      </c>
      <c r="N80" s="1">
        <f>LOOKUP($C80,'share on total value'!$A:$A,'share on total value'!E:E)</f>
        <v>0.16769846525958132</v>
      </c>
      <c r="O80" s="4">
        <f t="shared" si="18"/>
        <v>13831.519479397621</v>
      </c>
      <c r="P80" s="4">
        <f t="shared" si="19"/>
        <v>14904.654611419848</v>
      </c>
      <c r="Q80" s="4">
        <f t="shared" si="20"/>
        <v>4088.1338362751585</v>
      </c>
      <c r="R80" s="4">
        <f t="shared" si="21"/>
        <v>6613.6920729073681</v>
      </c>
      <c r="S80" s="4">
        <f t="shared" si="22"/>
        <v>39437.999999999993</v>
      </c>
      <c r="T80" s="4">
        <f>LOOKUP($F80,'age schedule'!$A:$A,'age schedule'!B:B)</f>
        <v>34</v>
      </c>
      <c r="U80" s="4">
        <f>LOOKUP($F80,'age schedule'!$A:$A,'age schedule'!C:C)</f>
        <v>4</v>
      </c>
      <c r="V80" s="4">
        <f>LOOKUP($F80,'age schedule'!$A:$A,'age schedule'!D:D)</f>
        <v>4</v>
      </c>
      <c r="W80" s="4">
        <f>LOOKUP($F80,'age schedule'!$A:$A,'age schedule'!E:E)</f>
        <v>6</v>
      </c>
      <c r="X80" s="8">
        <f t="shared" si="23"/>
        <v>1172.9787477131943</v>
      </c>
      <c r="Y80" s="8">
        <f t="shared" si="24"/>
        <v>4715.9258731445616</v>
      </c>
      <c r="Z80" s="8">
        <f t="shared" si="25"/>
        <v>255.50836476719741</v>
      </c>
      <c r="AA80" s="8">
        <f t="shared" si="26"/>
        <v>498.7973190740305</v>
      </c>
      <c r="AB80" s="29">
        <f t="shared" si="27"/>
        <v>6643.2103046989832</v>
      </c>
      <c r="AC80" s="29">
        <f t="shared" si="28"/>
        <v>1563.4232246855734</v>
      </c>
    </row>
    <row r="81" spans="1:29" x14ac:dyDescent="0.2">
      <c r="A81" s="19">
        <v>316</v>
      </c>
      <c r="B81" s="19">
        <v>1100</v>
      </c>
      <c r="C81" s="20" t="s">
        <v>8</v>
      </c>
      <c r="D81" s="19">
        <v>17</v>
      </c>
      <c r="E81" s="19" t="s">
        <v>42</v>
      </c>
      <c r="F81" s="21">
        <v>1950</v>
      </c>
      <c r="G81" s="22">
        <v>0.89</v>
      </c>
      <c r="H81" s="22">
        <v>1</v>
      </c>
      <c r="I81" s="1">
        <f t="shared" si="17"/>
        <v>64</v>
      </c>
      <c r="J81" s="4">
        <f>LOOKUP(C81,'priceGT 2014'!$A:$A,'priceGT 2014'!$B:$B)</f>
        <v>18780</v>
      </c>
      <c r="K81" s="1">
        <f>LOOKUP($C81,'share on total value'!$A:$A,'share on total value'!B:B)</f>
        <v>0.35071554032652824</v>
      </c>
      <c r="L81" s="1">
        <f>LOOKUP($C81,'share on total value'!$A:$A,'share on total value'!C:C)</f>
        <v>0.37792622880013815</v>
      </c>
      <c r="M81" s="1">
        <f>LOOKUP($C81,'share on total value'!$A:$A,'share on total value'!D:D)</f>
        <v>0.10365976561375218</v>
      </c>
      <c r="N81" s="1">
        <f>LOOKUP($C81,'share on total value'!$A:$A,'share on total value'!E:E)</f>
        <v>0.16769846525958132</v>
      </c>
      <c r="O81" s="4">
        <f t="shared" si="18"/>
        <v>5861.9296841256582</v>
      </c>
      <c r="P81" s="4">
        <f t="shared" si="19"/>
        <v>6316.7345734112696</v>
      </c>
      <c r="Q81" s="4">
        <f t="shared" si="20"/>
        <v>1732.5900544213766</v>
      </c>
      <c r="R81" s="4">
        <f t="shared" si="21"/>
        <v>2802.9456880416942</v>
      </c>
      <c r="S81" s="4">
        <f t="shared" si="22"/>
        <v>16714.199999999997</v>
      </c>
      <c r="T81" s="4">
        <f>LOOKUP($F81,'age schedule'!$A:$A,'age schedule'!B:B)</f>
        <v>64</v>
      </c>
      <c r="U81" s="4">
        <f>LOOKUP($F81,'age schedule'!$A:$A,'age schedule'!C:C)</f>
        <v>4</v>
      </c>
      <c r="V81" s="4">
        <f>LOOKUP($F81,'age schedule'!$A:$A,'age schedule'!D:D)</f>
        <v>4</v>
      </c>
      <c r="W81" s="4">
        <f>LOOKUP($F81,'age schedule'!$A:$A,'age schedule'!E:E)</f>
        <v>1</v>
      </c>
      <c r="X81" s="8">
        <f t="shared" si="23"/>
        <v>56.357187567354266</v>
      </c>
      <c r="Y81" s="8">
        <f t="shared" si="24"/>
        <v>1998.6542986184095</v>
      </c>
      <c r="Z81" s="8">
        <f t="shared" si="25"/>
        <v>108.28687840133604</v>
      </c>
      <c r="AA81" s="8">
        <f t="shared" si="26"/>
        <v>1821.9146972271012</v>
      </c>
      <c r="AB81" s="29">
        <f t="shared" si="27"/>
        <v>3985.213061814201</v>
      </c>
      <c r="AC81" s="30">
        <f t="shared" si="28"/>
        <v>1195.4221610144705</v>
      </c>
    </row>
    <row r="82" spans="1:29" x14ac:dyDescent="0.2">
      <c r="A82" s="19">
        <v>317</v>
      </c>
      <c r="B82" s="19">
        <v>1092</v>
      </c>
      <c r="C82" s="20" t="s">
        <v>11</v>
      </c>
      <c r="D82" s="19">
        <v>17</v>
      </c>
      <c r="E82" s="19" t="s">
        <v>45</v>
      </c>
      <c r="F82" s="21">
        <v>1988</v>
      </c>
      <c r="G82" s="22">
        <v>9.8699999999999992</v>
      </c>
      <c r="H82" s="22">
        <v>16</v>
      </c>
      <c r="I82" s="1">
        <f t="shared" si="17"/>
        <v>26</v>
      </c>
      <c r="J82" s="4">
        <f>LOOKUP(C82,'priceGT 2014'!$A:$A,'priceGT 2014'!$B:$B)</f>
        <v>19159.427856698418</v>
      </c>
      <c r="K82" s="1">
        <f>LOOKUP($C82,'share on total value'!$A:$A,'share on total value'!B:B)</f>
        <v>0.36168191139639044</v>
      </c>
      <c r="L82" s="1">
        <f>LOOKUP($C82,'share on total value'!$A:$A,'share on total value'!C:C)</f>
        <v>0.37889103252844947</v>
      </c>
      <c r="M82" s="1">
        <f>LOOKUP($C82,'share on total value'!$A:$A,'share on total value'!D:D)</f>
        <v>2.2751157296270735E-2</v>
      </c>
      <c r="N82" s="1">
        <f>LOOKUP($C82,'share on total value'!$A:$A,'share on total value'!E:E)</f>
        <v>0.23667589877888939</v>
      </c>
      <c r="O82" s="4">
        <f t="shared" si="18"/>
        <v>68395.334481217957</v>
      </c>
      <c r="P82" s="4">
        <f t="shared" si="19"/>
        <v>71649.64043036176</v>
      </c>
      <c r="Q82" s="4">
        <f t="shared" si="20"/>
        <v>4302.3246783493105</v>
      </c>
      <c r="R82" s="4">
        <f t="shared" si="21"/>
        <v>44756.253355684341</v>
      </c>
      <c r="S82" s="4">
        <f t="shared" si="22"/>
        <v>189103.55294561337</v>
      </c>
      <c r="T82" s="4">
        <f>LOOKUP($F82,'age schedule'!$A:$A,'age schedule'!B:B)</f>
        <v>26</v>
      </c>
      <c r="U82" s="4">
        <f>LOOKUP($F82,'age schedule'!$A:$A,'age schedule'!C:C)</f>
        <v>6</v>
      </c>
      <c r="V82" s="4">
        <f>LOOKUP($F82,'age schedule'!$A:$A,'age schedule'!D:D)</f>
        <v>1</v>
      </c>
      <c r="W82" s="4">
        <f>LOOKUP($F82,'age schedule'!$A:$A,'age schedule'!E:E)</f>
        <v>5</v>
      </c>
      <c r="X82" s="8">
        <f t="shared" si="23"/>
        <v>10365.330165435947</v>
      </c>
      <c r="Y82" s="8">
        <f t="shared" si="24"/>
        <v>12752.096648860772</v>
      </c>
      <c r="Z82" s="8">
        <f t="shared" si="25"/>
        <v>2151.1623391746552</v>
      </c>
      <c r="AA82" s="8">
        <f t="shared" si="26"/>
        <v>5193.0261178725341</v>
      </c>
      <c r="AB82" s="29">
        <f t="shared" si="27"/>
        <v>30461.615271343908</v>
      </c>
      <c r="AC82" s="30">
        <f t="shared" si="28"/>
        <v>6806.7375846384239</v>
      </c>
    </row>
    <row r="83" spans="1:29" x14ac:dyDescent="0.2">
      <c r="A83" s="19">
        <v>320</v>
      </c>
      <c r="B83" s="19">
        <v>1092</v>
      </c>
      <c r="C83" s="20" t="s">
        <v>11</v>
      </c>
      <c r="D83" s="19">
        <v>17</v>
      </c>
      <c r="E83" s="19" t="s">
        <v>45</v>
      </c>
      <c r="F83" s="21">
        <v>1988</v>
      </c>
      <c r="G83" s="22">
        <v>14.65</v>
      </c>
      <c r="H83" s="22">
        <v>16</v>
      </c>
      <c r="I83" s="1">
        <f t="shared" si="17"/>
        <v>26</v>
      </c>
      <c r="J83" s="4">
        <f>LOOKUP(C83,'priceGT 2014'!$A:$A,'priceGT 2014'!$B:$B)</f>
        <v>19159.427856698418</v>
      </c>
      <c r="K83" s="1">
        <f>LOOKUP($C83,'share on total value'!$A:$A,'share on total value'!B:B)</f>
        <v>0.36168191139639044</v>
      </c>
      <c r="L83" s="1">
        <f>LOOKUP($C83,'share on total value'!$A:$A,'share on total value'!C:C)</f>
        <v>0.37889103252844947</v>
      </c>
      <c r="M83" s="1">
        <f>LOOKUP($C83,'share on total value'!$A:$A,'share on total value'!D:D)</f>
        <v>2.2751157296270735E-2</v>
      </c>
      <c r="N83" s="1">
        <f>LOOKUP($C83,'share on total value'!$A:$A,'share on total value'!E:E)</f>
        <v>0.23667589877888939</v>
      </c>
      <c r="O83" s="4">
        <f t="shared" si="18"/>
        <v>101518.9108561138</v>
      </c>
      <c r="P83" s="4">
        <f t="shared" si="19"/>
        <v>106349.26365803443</v>
      </c>
      <c r="Q83" s="4">
        <f t="shared" si="20"/>
        <v>6385.9226482084505</v>
      </c>
      <c r="R83" s="4">
        <f t="shared" si="21"/>
        <v>66431.520938275135</v>
      </c>
      <c r="S83" s="4">
        <f t="shared" si="22"/>
        <v>280685.61810063181</v>
      </c>
      <c r="T83" s="4">
        <f>LOOKUP($F83,'age schedule'!$A:$A,'age schedule'!B:B)</f>
        <v>26</v>
      </c>
      <c r="U83" s="4">
        <f>LOOKUP($F83,'age schedule'!$A:$A,'age schedule'!C:C)</f>
        <v>6</v>
      </c>
      <c r="V83" s="4">
        <f>LOOKUP($F83,'age schedule'!$A:$A,'age schedule'!D:D)</f>
        <v>1</v>
      </c>
      <c r="W83" s="4">
        <f>LOOKUP($F83,'age schedule'!$A:$A,'age schedule'!E:E)</f>
        <v>5</v>
      </c>
      <c r="X83" s="8">
        <f t="shared" si="23"/>
        <v>15385.216506954068</v>
      </c>
      <c r="Y83" s="8">
        <f t="shared" si="24"/>
        <v>18927.884083668723</v>
      </c>
      <c r="Z83" s="8">
        <f t="shared" si="25"/>
        <v>3192.9613241042252</v>
      </c>
      <c r="AA83" s="8">
        <f t="shared" si="26"/>
        <v>7707.9870949171864</v>
      </c>
      <c r="AB83" s="29">
        <f t="shared" si="27"/>
        <v>45214.049009644208</v>
      </c>
      <c r="AC83" s="30">
        <f t="shared" si="28"/>
        <v>10103.212321677092</v>
      </c>
    </row>
    <row r="84" spans="1:29" x14ac:dyDescent="0.2">
      <c r="A84" s="19">
        <v>321</v>
      </c>
      <c r="B84" s="19">
        <v>1092</v>
      </c>
      <c r="C84" s="20" t="s">
        <v>11</v>
      </c>
      <c r="D84" s="19">
        <v>17</v>
      </c>
      <c r="E84" s="19" t="s">
        <v>45</v>
      </c>
      <c r="F84" s="21">
        <v>1988</v>
      </c>
      <c r="G84" s="22">
        <v>13.66</v>
      </c>
      <c r="H84" s="22">
        <v>19</v>
      </c>
      <c r="I84" s="1">
        <f t="shared" si="17"/>
        <v>26</v>
      </c>
      <c r="J84" s="4">
        <f>LOOKUP(C84,'priceGT 2014'!$A:$A,'priceGT 2014'!$B:$B)</f>
        <v>19159.427856698418</v>
      </c>
      <c r="K84" s="1">
        <f>LOOKUP($C84,'share on total value'!$A:$A,'share on total value'!B:B)</f>
        <v>0.36168191139639044</v>
      </c>
      <c r="L84" s="1">
        <f>LOOKUP($C84,'share on total value'!$A:$A,'share on total value'!C:C)</f>
        <v>0.37889103252844947</v>
      </c>
      <c r="M84" s="1">
        <f>LOOKUP($C84,'share on total value'!$A:$A,'share on total value'!D:D)</f>
        <v>2.2751157296270735E-2</v>
      </c>
      <c r="N84" s="1">
        <f>LOOKUP($C84,'share on total value'!$A:$A,'share on total value'!E:E)</f>
        <v>0.23667589877888939</v>
      </c>
      <c r="O84" s="4">
        <f t="shared" si="18"/>
        <v>94658.588552526591</v>
      </c>
      <c r="P84" s="4">
        <f t="shared" si="19"/>
        <v>99162.521608788418</v>
      </c>
      <c r="Q84" s="4">
        <f t="shared" si="20"/>
        <v>5954.3824829028963</v>
      </c>
      <c r="R84" s="4">
        <f t="shared" si="21"/>
        <v>61942.291878282485</v>
      </c>
      <c r="S84" s="4">
        <f t="shared" si="22"/>
        <v>261717.78452250041</v>
      </c>
      <c r="T84" s="4">
        <f>LOOKUP($F84,'age schedule'!$A:$A,'age schedule'!B:B)</f>
        <v>26</v>
      </c>
      <c r="U84" s="4">
        <f>LOOKUP($F84,'age schedule'!$A:$A,'age schedule'!C:C)</f>
        <v>6</v>
      </c>
      <c r="V84" s="4">
        <f>LOOKUP($F84,'age schedule'!$A:$A,'age schedule'!D:D)</f>
        <v>1</v>
      </c>
      <c r="W84" s="4">
        <f>LOOKUP($F84,'age schedule'!$A:$A,'age schedule'!E:E)</f>
        <v>5</v>
      </c>
      <c r="X84" s="8">
        <f t="shared" si="23"/>
        <v>14345.532934129185</v>
      </c>
      <c r="Y84" s="8">
        <f t="shared" si="24"/>
        <v>17648.798401564149</v>
      </c>
      <c r="Z84" s="8">
        <f t="shared" si="25"/>
        <v>2977.1912414514481</v>
      </c>
      <c r="AA84" s="8">
        <f t="shared" si="26"/>
        <v>7187.1060557384826</v>
      </c>
      <c r="AB84" s="29">
        <f t="shared" si="27"/>
        <v>42158.628632883272</v>
      </c>
      <c r="AC84" s="30">
        <f t="shared" si="28"/>
        <v>9420.4696460142732</v>
      </c>
    </row>
    <row r="85" spans="1:29" x14ac:dyDescent="0.2">
      <c r="A85" s="19">
        <v>323</v>
      </c>
      <c r="B85" s="19">
        <v>1100</v>
      </c>
      <c r="C85" s="20" t="s">
        <v>8</v>
      </c>
      <c r="D85" s="19">
        <v>17</v>
      </c>
      <c r="E85" s="19" t="s">
        <v>42</v>
      </c>
      <c r="F85" s="21">
        <v>1982</v>
      </c>
      <c r="G85" s="22">
        <v>1.2</v>
      </c>
      <c r="H85" s="22">
        <v>1</v>
      </c>
      <c r="I85" s="1">
        <f t="shared" si="17"/>
        <v>32</v>
      </c>
      <c r="J85" s="4">
        <f>LOOKUP(C85,'priceGT 2014'!$A:$A,'priceGT 2014'!$B:$B)</f>
        <v>18780</v>
      </c>
      <c r="K85" s="1">
        <f>LOOKUP($C85,'share on total value'!$A:$A,'share on total value'!B:B)</f>
        <v>0.35071554032652824</v>
      </c>
      <c r="L85" s="1">
        <f>LOOKUP($C85,'share on total value'!$A:$A,'share on total value'!C:C)</f>
        <v>0.37792622880013815</v>
      </c>
      <c r="M85" s="1">
        <f>LOOKUP($C85,'share on total value'!$A:$A,'share on total value'!D:D)</f>
        <v>0.10365976561375218</v>
      </c>
      <c r="N85" s="1">
        <f>LOOKUP($C85,'share on total value'!$A:$A,'share on total value'!E:E)</f>
        <v>0.16769846525958132</v>
      </c>
      <c r="O85" s="4">
        <f t="shared" si="18"/>
        <v>7903.7254167986403</v>
      </c>
      <c r="P85" s="4">
        <f t="shared" si="19"/>
        <v>8516.9454922399127</v>
      </c>
      <c r="Q85" s="4">
        <f t="shared" si="20"/>
        <v>2336.0764778715188</v>
      </c>
      <c r="R85" s="4">
        <f t="shared" si="21"/>
        <v>3779.2526130899246</v>
      </c>
      <c r="S85" s="4">
        <f t="shared" si="22"/>
        <v>22535.999999999996</v>
      </c>
      <c r="T85" s="4">
        <f>LOOKUP($F85,'age schedule'!$A:$A,'age schedule'!B:B)</f>
        <v>32</v>
      </c>
      <c r="U85" s="4">
        <f>LOOKUP($F85,'age schedule'!$A:$A,'age schedule'!C:C)</f>
        <v>2</v>
      </c>
      <c r="V85" s="4">
        <f>LOOKUP($F85,'age schedule'!$A:$A,'age schedule'!D:D)</f>
        <v>2</v>
      </c>
      <c r="W85" s="4">
        <f>LOOKUP($F85,'age schedule'!$A:$A,'age schedule'!E:E)</f>
        <v>4</v>
      </c>
      <c r="X85" s="8">
        <f t="shared" si="23"/>
        <v>774.97233220236478</v>
      </c>
      <c r="Y85" s="8">
        <f t="shared" si="24"/>
        <v>4790.7818393849511</v>
      </c>
      <c r="Z85" s="8">
        <f t="shared" si="25"/>
        <v>584.0191194678797</v>
      </c>
      <c r="AA85" s="8">
        <f t="shared" si="26"/>
        <v>674.62021176538349</v>
      </c>
      <c r="AB85" s="29">
        <f t="shared" si="27"/>
        <v>6824.3935028205797</v>
      </c>
      <c r="AC85" s="29">
        <f t="shared" si="28"/>
        <v>1780.0701569522273</v>
      </c>
    </row>
    <row r="86" spans="1:29" x14ac:dyDescent="0.2">
      <c r="A86" s="19">
        <v>324</v>
      </c>
      <c r="B86" s="19">
        <v>1092</v>
      </c>
      <c r="C86" s="20" t="s">
        <v>11</v>
      </c>
      <c r="D86" s="19">
        <v>17</v>
      </c>
      <c r="E86" s="19" t="s">
        <v>45</v>
      </c>
      <c r="F86" s="21">
        <v>1988</v>
      </c>
      <c r="G86" s="22">
        <v>14.52</v>
      </c>
      <c r="H86" s="22">
        <v>24</v>
      </c>
      <c r="I86" s="1">
        <f t="shared" si="17"/>
        <v>26</v>
      </c>
      <c r="J86" s="4">
        <f>LOOKUP(C86,'priceGT 2014'!$A:$A,'priceGT 2014'!$B:$B)</f>
        <v>19159.427856698418</v>
      </c>
      <c r="K86" s="1">
        <f>LOOKUP($C86,'share on total value'!$A:$A,'share on total value'!B:B)</f>
        <v>0.36168191139639044</v>
      </c>
      <c r="L86" s="1">
        <f>LOOKUP($C86,'share on total value'!$A:$A,'share on total value'!C:C)</f>
        <v>0.37889103252844947</v>
      </c>
      <c r="M86" s="1">
        <f>LOOKUP($C86,'share on total value'!$A:$A,'share on total value'!D:D)</f>
        <v>2.2751157296270735E-2</v>
      </c>
      <c r="N86" s="1">
        <f>LOOKUP($C86,'share on total value'!$A:$A,'share on total value'!E:E)</f>
        <v>0.23667589877888939</v>
      </c>
      <c r="O86" s="4">
        <f t="shared" si="18"/>
        <v>100618.06045261245</v>
      </c>
      <c r="P86" s="4">
        <f t="shared" si="19"/>
        <v>105405.5500556082</v>
      </c>
      <c r="Q86" s="4">
        <f t="shared" si="20"/>
        <v>6329.2557578147926</v>
      </c>
      <c r="R86" s="4">
        <f t="shared" si="21"/>
        <v>65842.026213225603</v>
      </c>
      <c r="S86" s="4">
        <f t="shared" si="22"/>
        <v>278194.89247926103</v>
      </c>
      <c r="T86" s="4">
        <f>LOOKUP($F86,'age schedule'!$A:$A,'age schedule'!B:B)</f>
        <v>26</v>
      </c>
      <c r="U86" s="4">
        <f>LOOKUP($F86,'age schedule'!$A:$A,'age schedule'!C:C)</f>
        <v>6</v>
      </c>
      <c r="V86" s="4">
        <f>LOOKUP($F86,'age schedule'!$A:$A,'age schedule'!D:D)</f>
        <v>1</v>
      </c>
      <c r="W86" s="4">
        <f>LOOKUP($F86,'age schedule'!$A:$A,'age schedule'!E:E)</f>
        <v>5</v>
      </c>
      <c r="X86" s="8">
        <f t="shared" si="23"/>
        <v>15248.69240143161</v>
      </c>
      <c r="Y86" s="8">
        <f t="shared" si="24"/>
        <v>18759.923337533783</v>
      </c>
      <c r="Z86" s="8">
        <f t="shared" si="25"/>
        <v>3164.6278789073963</v>
      </c>
      <c r="AA86" s="8">
        <f t="shared" si="26"/>
        <v>7639.5885746209942</v>
      </c>
      <c r="AB86" s="29">
        <f t="shared" si="27"/>
        <v>44812.832192493792</v>
      </c>
      <c r="AC86" s="30">
        <f t="shared" si="28"/>
        <v>10013.559243054704</v>
      </c>
    </row>
    <row r="87" spans="1:29" x14ac:dyDescent="0.2">
      <c r="A87" s="19">
        <v>325</v>
      </c>
      <c r="B87" s="19">
        <v>1092</v>
      </c>
      <c r="C87" s="20" t="s">
        <v>11</v>
      </c>
      <c r="D87" s="19">
        <v>17</v>
      </c>
      <c r="E87" s="19" t="s">
        <v>45</v>
      </c>
      <c r="F87" s="21">
        <v>1988</v>
      </c>
      <c r="G87" s="22">
        <v>14.91</v>
      </c>
      <c r="H87" s="22">
        <v>17</v>
      </c>
      <c r="I87" s="1">
        <f t="shared" si="17"/>
        <v>26</v>
      </c>
      <c r="J87" s="4">
        <f>LOOKUP(C87,'priceGT 2014'!$A:$A,'priceGT 2014'!$B:$B)</f>
        <v>19159.427856698418</v>
      </c>
      <c r="K87" s="1">
        <f>LOOKUP($C87,'share on total value'!$A:$A,'share on total value'!B:B)</f>
        <v>0.36168191139639044</v>
      </c>
      <c r="L87" s="1">
        <f>LOOKUP($C87,'share on total value'!$A:$A,'share on total value'!C:C)</f>
        <v>0.37889103252844947</v>
      </c>
      <c r="M87" s="1">
        <f>LOOKUP($C87,'share on total value'!$A:$A,'share on total value'!D:D)</f>
        <v>2.2751157296270735E-2</v>
      </c>
      <c r="N87" s="1">
        <f>LOOKUP($C87,'share on total value'!$A:$A,'share on total value'!E:E)</f>
        <v>0.23667589877888939</v>
      </c>
      <c r="O87" s="4">
        <f t="shared" si="18"/>
        <v>103320.61166311651</v>
      </c>
      <c r="P87" s="4">
        <f t="shared" si="19"/>
        <v>108236.69086288693</v>
      </c>
      <c r="Q87" s="4">
        <f t="shared" si="20"/>
        <v>6499.2564289957681</v>
      </c>
      <c r="R87" s="4">
        <f t="shared" si="21"/>
        <v>67610.510388374227</v>
      </c>
      <c r="S87" s="4">
        <f t="shared" si="22"/>
        <v>285667.06934337347</v>
      </c>
      <c r="T87" s="4">
        <f>LOOKUP($F87,'age schedule'!$A:$A,'age schedule'!B:B)</f>
        <v>26</v>
      </c>
      <c r="U87" s="4">
        <f>LOOKUP($F87,'age schedule'!$A:$A,'age schedule'!C:C)</f>
        <v>6</v>
      </c>
      <c r="V87" s="4">
        <f>LOOKUP($F87,'age schedule'!$A:$A,'age schedule'!D:D)</f>
        <v>1</v>
      </c>
      <c r="W87" s="4">
        <f>LOOKUP($F87,'age schedule'!$A:$A,'age schedule'!E:E)</f>
        <v>5</v>
      </c>
      <c r="X87" s="8">
        <f t="shared" si="23"/>
        <v>15658.264717998987</v>
      </c>
      <c r="Y87" s="8">
        <f t="shared" si="24"/>
        <v>19263.805575938615</v>
      </c>
      <c r="Z87" s="8">
        <f t="shared" si="25"/>
        <v>3249.6282144978841</v>
      </c>
      <c r="AA87" s="8">
        <f t="shared" si="26"/>
        <v>7844.7841355095743</v>
      </c>
      <c r="AB87" s="29">
        <f t="shared" si="27"/>
        <v>46016.482643945063</v>
      </c>
      <c r="AC87" s="30">
        <f t="shared" si="28"/>
        <v>10282.518478921877</v>
      </c>
    </row>
    <row r="88" spans="1:29" x14ac:dyDescent="0.2">
      <c r="A88" s="19">
        <v>326</v>
      </c>
      <c r="B88" s="19">
        <v>1098</v>
      </c>
      <c r="C88" s="20" t="s">
        <v>9</v>
      </c>
      <c r="D88" s="19">
        <v>17</v>
      </c>
      <c r="E88" s="19" t="s">
        <v>44</v>
      </c>
      <c r="F88" s="21">
        <v>1980</v>
      </c>
      <c r="G88" s="22">
        <v>58.34</v>
      </c>
      <c r="H88" s="22">
        <v>76</v>
      </c>
      <c r="I88" s="1">
        <f t="shared" si="17"/>
        <v>34</v>
      </c>
      <c r="J88" s="4">
        <f>LOOKUP(C88,'priceGT 2014'!$A:$A,'priceGT 2014'!$B:$B)</f>
        <v>16066.356350357437</v>
      </c>
      <c r="K88" s="1">
        <f>LOOKUP($C88,'share on total value'!$A:$A,'share on total value'!B:B)</f>
        <v>0.45883404508888664</v>
      </c>
      <c r="L88" s="1">
        <f>LOOKUP($C88,'share on total value'!$A:$A,'share on total value'!C:C)</f>
        <v>0.25449399145893337</v>
      </c>
      <c r="M88" s="1">
        <f>LOOKUP($C88,'share on total value'!$A:$A,'share on total value'!D:D)</f>
        <v>2.1104379779521301E-2</v>
      </c>
      <c r="N88" s="1">
        <f>LOOKUP($C88,'share on total value'!$A:$A,'share on total value'!E:E)</f>
        <v>0.26556758367265865</v>
      </c>
      <c r="O88" s="4">
        <f t="shared" si="18"/>
        <v>430070.30292947864</v>
      </c>
      <c r="P88" s="4">
        <f t="shared" si="19"/>
        <v>238540.07602960803</v>
      </c>
      <c r="Q88" s="4">
        <f t="shared" si="20"/>
        <v>19781.372158552858</v>
      </c>
      <c r="R88" s="4">
        <f t="shared" si="21"/>
        <v>248919.47836221338</v>
      </c>
      <c r="S88" s="4">
        <f t="shared" si="22"/>
        <v>937311.22947985295</v>
      </c>
      <c r="T88" s="4">
        <f>LOOKUP($F88,'age schedule'!$A:$A,'age schedule'!B:B)</f>
        <v>34</v>
      </c>
      <c r="U88" s="4">
        <f>LOOKUP($F88,'age schedule'!$A:$A,'age schedule'!C:C)</f>
        <v>4</v>
      </c>
      <c r="V88" s="4">
        <f>LOOKUP($F88,'age schedule'!$A:$A,'age schedule'!D:D)</f>
        <v>4</v>
      </c>
      <c r="W88" s="4">
        <f>LOOKUP($F88,'age schedule'!$A:$A,'age schedule'!E:E)</f>
        <v>6</v>
      </c>
      <c r="X88" s="8">
        <f t="shared" si="23"/>
        <v>36472.010621122579</v>
      </c>
      <c r="Y88" s="8">
        <f t="shared" si="24"/>
        <v>75475.570931243157</v>
      </c>
      <c r="Z88" s="8">
        <f t="shared" si="25"/>
        <v>1236.3357599095536</v>
      </c>
      <c r="AA88" s="8">
        <f t="shared" si="26"/>
        <v>18773.230913031832</v>
      </c>
      <c r="AB88" s="29">
        <f t="shared" si="27"/>
        <v>131957.14822530712</v>
      </c>
      <c r="AC88" s="29">
        <f t="shared" si="28"/>
        <v>28610.732175805289</v>
      </c>
    </row>
    <row r="89" spans="1:29" x14ac:dyDescent="0.2">
      <c r="A89" s="19">
        <v>328</v>
      </c>
      <c r="B89" s="19">
        <v>1100</v>
      </c>
      <c r="C89" s="20" t="s">
        <v>8</v>
      </c>
      <c r="D89" s="19">
        <v>17</v>
      </c>
      <c r="E89" s="19" t="s">
        <v>42</v>
      </c>
      <c r="F89" s="21">
        <v>1965</v>
      </c>
      <c r="G89" s="22">
        <v>0.96</v>
      </c>
      <c r="H89" s="22">
        <v>1</v>
      </c>
      <c r="I89" s="1">
        <f t="shared" si="17"/>
        <v>49</v>
      </c>
      <c r="J89" s="4">
        <f>LOOKUP(C89,'priceGT 2014'!$A:$A,'priceGT 2014'!$B:$B)</f>
        <v>18780</v>
      </c>
      <c r="K89" s="1">
        <f>LOOKUP($C89,'share on total value'!$A:$A,'share on total value'!B:B)</f>
        <v>0.35071554032652824</v>
      </c>
      <c r="L89" s="1">
        <f>LOOKUP($C89,'share on total value'!$A:$A,'share on total value'!C:C)</f>
        <v>0.37792622880013815</v>
      </c>
      <c r="M89" s="1">
        <f>LOOKUP($C89,'share on total value'!$A:$A,'share on total value'!D:D)</f>
        <v>0.10365976561375218</v>
      </c>
      <c r="N89" s="1">
        <f>LOOKUP($C89,'share on total value'!$A:$A,'share on total value'!E:E)</f>
        <v>0.16769846525958132</v>
      </c>
      <c r="O89" s="4">
        <f t="shared" si="18"/>
        <v>6322.9803334389117</v>
      </c>
      <c r="P89" s="4">
        <f t="shared" si="19"/>
        <v>6813.5563937919305</v>
      </c>
      <c r="Q89" s="4">
        <f t="shared" si="20"/>
        <v>1868.8611822972152</v>
      </c>
      <c r="R89" s="4">
        <f t="shared" si="21"/>
        <v>3023.4020904719396</v>
      </c>
      <c r="S89" s="4">
        <f t="shared" si="22"/>
        <v>18028.8</v>
      </c>
      <c r="T89" s="4">
        <f>LOOKUP($F89,'age schedule'!$A:$A,'age schedule'!B:B)</f>
        <v>49</v>
      </c>
      <c r="U89" s="4">
        <f>LOOKUP($F89,'age schedule'!$A:$A,'age schedule'!C:C)</f>
        <v>9</v>
      </c>
      <c r="V89" s="4">
        <f>LOOKUP($F89,'age schedule'!$A:$A,'age schedule'!D:D)</f>
        <v>4</v>
      </c>
      <c r="W89" s="4">
        <f>LOOKUP($F89,'age schedule'!$A:$A,'age schedule'!E:E)</f>
        <v>0</v>
      </c>
      <c r="X89" s="8">
        <f t="shared" si="23"/>
        <v>180.54535109634509</v>
      </c>
      <c r="Y89" s="8">
        <f t="shared" si="24"/>
        <v>511.59374427416446</v>
      </c>
      <c r="Z89" s="8">
        <f t="shared" si="25"/>
        <v>116.80382389357595</v>
      </c>
      <c r="AA89" s="8">
        <f t="shared" si="26"/>
        <v>3023.4020904719396</v>
      </c>
      <c r="AB89" s="29">
        <f t="shared" si="27"/>
        <v>3832.3450097360251</v>
      </c>
      <c r="AC89" s="29">
        <f t="shared" si="28"/>
        <v>1257.1292542572521</v>
      </c>
    </row>
    <row r="90" spans="1:29" x14ac:dyDescent="0.2">
      <c r="A90" s="19">
        <v>336</v>
      </c>
      <c r="B90" s="19">
        <v>1100</v>
      </c>
      <c r="C90" s="20" t="s">
        <v>8</v>
      </c>
      <c r="D90" s="19">
        <v>17</v>
      </c>
      <c r="E90" s="19" t="s">
        <v>42</v>
      </c>
      <c r="F90" s="21">
        <v>1982</v>
      </c>
      <c r="G90" s="22">
        <v>0.62</v>
      </c>
      <c r="H90" s="22">
        <v>1</v>
      </c>
      <c r="I90" s="1">
        <f t="shared" si="17"/>
        <v>32</v>
      </c>
      <c r="J90" s="4">
        <f>LOOKUP(C90,'priceGT 2014'!$A:$A,'priceGT 2014'!$B:$B)</f>
        <v>18780</v>
      </c>
      <c r="K90" s="1">
        <f>LOOKUP($C90,'share on total value'!$A:$A,'share on total value'!B:B)</f>
        <v>0.35071554032652824</v>
      </c>
      <c r="L90" s="1">
        <f>LOOKUP($C90,'share on total value'!$A:$A,'share on total value'!C:C)</f>
        <v>0.37792622880013815</v>
      </c>
      <c r="M90" s="1">
        <f>LOOKUP($C90,'share on total value'!$A:$A,'share on total value'!D:D)</f>
        <v>0.10365976561375218</v>
      </c>
      <c r="N90" s="1">
        <f>LOOKUP($C90,'share on total value'!$A:$A,'share on total value'!E:E)</f>
        <v>0.16769846525958132</v>
      </c>
      <c r="O90" s="4">
        <f t="shared" si="18"/>
        <v>4083.5914653459645</v>
      </c>
      <c r="P90" s="4">
        <f t="shared" si="19"/>
        <v>4400.421837657289</v>
      </c>
      <c r="Q90" s="4">
        <f t="shared" si="20"/>
        <v>1206.9728469002848</v>
      </c>
      <c r="R90" s="4">
        <f t="shared" si="21"/>
        <v>1952.6138500964612</v>
      </c>
      <c r="S90" s="4">
        <f t="shared" si="22"/>
        <v>11643.6</v>
      </c>
      <c r="T90" s="4">
        <f>LOOKUP($F90,'age schedule'!$A:$A,'age schedule'!B:B)</f>
        <v>32</v>
      </c>
      <c r="U90" s="4">
        <f>LOOKUP($F90,'age schedule'!$A:$A,'age schedule'!C:C)</f>
        <v>2</v>
      </c>
      <c r="V90" s="4">
        <f>LOOKUP($F90,'age schedule'!$A:$A,'age schedule'!D:D)</f>
        <v>2</v>
      </c>
      <c r="W90" s="4">
        <f>LOOKUP($F90,'age schedule'!$A:$A,'age schedule'!E:E)</f>
        <v>4</v>
      </c>
      <c r="X90" s="8">
        <f t="shared" si="23"/>
        <v>400.40237163788851</v>
      </c>
      <c r="Y90" s="8">
        <f t="shared" si="24"/>
        <v>2475.2372836822251</v>
      </c>
      <c r="Z90" s="8">
        <f t="shared" si="25"/>
        <v>301.74321172507121</v>
      </c>
      <c r="AA90" s="8">
        <f t="shared" si="26"/>
        <v>348.55377607878148</v>
      </c>
      <c r="AB90" s="29">
        <f t="shared" si="27"/>
        <v>3525.9366431239664</v>
      </c>
      <c r="AC90" s="29">
        <f t="shared" si="28"/>
        <v>919.70291442531766</v>
      </c>
    </row>
    <row r="91" spans="1:29" x14ac:dyDescent="0.2">
      <c r="A91" s="19">
        <v>338</v>
      </c>
      <c r="B91" s="19">
        <v>1101</v>
      </c>
      <c r="C91" s="20" t="s">
        <v>8</v>
      </c>
      <c r="D91" s="19">
        <v>17</v>
      </c>
      <c r="E91" s="19" t="s">
        <v>43</v>
      </c>
      <c r="F91" s="21">
        <v>1989</v>
      </c>
      <c r="G91" s="22">
        <v>4.6500000000000004</v>
      </c>
      <c r="H91" s="22">
        <v>4</v>
      </c>
      <c r="I91" s="1">
        <f t="shared" si="17"/>
        <v>25</v>
      </c>
      <c r="J91" s="4">
        <f>LOOKUP(C91,'priceGT 2014'!$A:$A,'priceGT 2014'!$B:$B)</f>
        <v>18780</v>
      </c>
      <c r="K91" s="1">
        <f>LOOKUP($C91,'share on total value'!$A:$A,'share on total value'!B:B)</f>
        <v>0.35071554032652824</v>
      </c>
      <c r="L91" s="1">
        <f>LOOKUP($C91,'share on total value'!$A:$A,'share on total value'!C:C)</f>
        <v>0.37792622880013815</v>
      </c>
      <c r="M91" s="1">
        <f>LOOKUP($C91,'share on total value'!$A:$A,'share on total value'!D:D)</f>
        <v>0.10365976561375218</v>
      </c>
      <c r="N91" s="1">
        <f>LOOKUP($C91,'share on total value'!$A:$A,'share on total value'!E:E)</f>
        <v>0.16769846525958132</v>
      </c>
      <c r="O91" s="4">
        <f t="shared" si="18"/>
        <v>30626.935990094731</v>
      </c>
      <c r="P91" s="4">
        <f t="shared" si="19"/>
        <v>33003.163782429663</v>
      </c>
      <c r="Q91" s="4">
        <f t="shared" si="20"/>
        <v>9052.2963517521366</v>
      </c>
      <c r="R91" s="4">
        <f t="shared" si="21"/>
        <v>14644.603875723458</v>
      </c>
      <c r="S91" s="4">
        <f t="shared" si="22"/>
        <v>87327</v>
      </c>
      <c r="T91" s="4">
        <f>LOOKUP($F91,'age schedule'!$A:$A,'age schedule'!B:B)</f>
        <v>25</v>
      </c>
      <c r="U91" s="4">
        <f>LOOKUP($F91,'age schedule'!$A:$A,'age schedule'!C:C)</f>
        <v>5</v>
      </c>
      <c r="V91" s="4">
        <f>LOOKUP($F91,'age schedule'!$A:$A,'age schedule'!D:D)</f>
        <v>0</v>
      </c>
      <c r="W91" s="4">
        <f>LOOKUP($F91,'age schedule'!$A:$A,'age schedule'!E:E)</f>
        <v>4</v>
      </c>
      <c r="X91" s="8">
        <f t="shared" si="23"/>
        <v>4990.8815725193399</v>
      </c>
      <c r="Y91" s="8">
        <f t="shared" si="24"/>
        <v>7831.8054679007892</v>
      </c>
      <c r="Z91" s="8">
        <f t="shared" si="25"/>
        <v>9052.2963517521366</v>
      </c>
      <c r="AA91" s="8">
        <f t="shared" si="26"/>
        <v>2614.1533205908609</v>
      </c>
      <c r="AB91" s="29">
        <f t="shared" si="27"/>
        <v>24489.136712763127</v>
      </c>
      <c r="AC91" s="29">
        <f t="shared" si="28"/>
        <v>7748.4149151344209</v>
      </c>
    </row>
    <row r="92" spans="1:29" x14ac:dyDescent="0.2">
      <c r="A92" s="19">
        <v>339</v>
      </c>
      <c r="B92" s="19">
        <v>1092</v>
      </c>
      <c r="C92" s="20" t="s">
        <v>11</v>
      </c>
      <c r="D92" s="19">
        <v>17</v>
      </c>
      <c r="E92" s="19" t="s">
        <v>45</v>
      </c>
      <c r="F92" s="21">
        <v>1988</v>
      </c>
      <c r="G92" s="22">
        <v>14.94</v>
      </c>
      <c r="H92" s="22">
        <v>27</v>
      </c>
      <c r="I92" s="1">
        <f t="shared" si="17"/>
        <v>26</v>
      </c>
      <c r="J92" s="4">
        <f>LOOKUP(C92,'priceGT 2014'!$A:$A,'priceGT 2014'!$B:$B)</f>
        <v>19159.427856698418</v>
      </c>
      <c r="K92" s="1">
        <f>LOOKUP($C92,'share on total value'!$A:$A,'share on total value'!B:B)</f>
        <v>0.36168191139639044</v>
      </c>
      <c r="L92" s="1">
        <f>LOOKUP($C92,'share on total value'!$A:$A,'share on total value'!C:C)</f>
        <v>0.37889103252844947</v>
      </c>
      <c r="M92" s="1">
        <f>LOOKUP($C92,'share on total value'!$A:$A,'share on total value'!D:D)</f>
        <v>2.2751157296270735E-2</v>
      </c>
      <c r="N92" s="1">
        <f>LOOKUP($C92,'share on total value'!$A:$A,'share on total value'!E:E)</f>
        <v>0.23667589877888939</v>
      </c>
      <c r="O92" s="4">
        <f t="shared" si="18"/>
        <v>103528.50021777066</v>
      </c>
      <c r="P92" s="4">
        <f t="shared" si="19"/>
        <v>108454.47092498529</v>
      </c>
      <c r="Q92" s="4">
        <f t="shared" si="20"/>
        <v>6512.3334037019968</v>
      </c>
      <c r="R92" s="4">
        <f t="shared" si="21"/>
        <v>67746.547632616421</v>
      </c>
      <c r="S92" s="4">
        <f t="shared" si="22"/>
        <v>286241.85217907437</v>
      </c>
      <c r="T92" s="4">
        <f>LOOKUP($F92,'age schedule'!$A:$A,'age schedule'!B:B)</f>
        <v>26</v>
      </c>
      <c r="U92" s="4">
        <f>LOOKUP($F92,'age schedule'!$A:$A,'age schedule'!C:C)</f>
        <v>6</v>
      </c>
      <c r="V92" s="4">
        <f>LOOKUP($F92,'age schedule'!$A:$A,'age schedule'!D:D)</f>
        <v>1</v>
      </c>
      <c r="W92" s="4">
        <f>LOOKUP($F92,'age schedule'!$A:$A,'age schedule'!E:E)</f>
        <v>5</v>
      </c>
      <c r="X92" s="8">
        <f t="shared" si="23"/>
        <v>15689.770280811863</v>
      </c>
      <c r="Y92" s="8">
        <f t="shared" si="24"/>
        <v>19302.565748123601</v>
      </c>
      <c r="Z92" s="8">
        <f t="shared" si="25"/>
        <v>3256.1667018509984</v>
      </c>
      <c r="AA92" s="8">
        <f t="shared" si="26"/>
        <v>7860.5684094240796</v>
      </c>
      <c r="AB92" s="29">
        <f t="shared" si="27"/>
        <v>46109.071140210537</v>
      </c>
      <c r="AC92" s="30">
        <f t="shared" si="28"/>
        <v>10303.207650911658</v>
      </c>
    </row>
    <row r="93" spans="1:29" x14ac:dyDescent="0.2">
      <c r="A93" s="19">
        <v>340</v>
      </c>
      <c r="B93" s="19">
        <v>1092</v>
      </c>
      <c r="C93" s="20" t="s">
        <v>11</v>
      </c>
      <c r="D93" s="19">
        <v>17</v>
      </c>
      <c r="E93" s="19" t="s">
        <v>45</v>
      </c>
      <c r="F93" s="21">
        <v>1988</v>
      </c>
      <c r="G93" s="22">
        <v>14.94</v>
      </c>
      <c r="H93" s="22">
        <v>27</v>
      </c>
      <c r="I93" s="1">
        <f t="shared" si="17"/>
        <v>26</v>
      </c>
      <c r="J93" s="4">
        <f>LOOKUP(C93,'priceGT 2014'!$A:$A,'priceGT 2014'!$B:$B)</f>
        <v>19159.427856698418</v>
      </c>
      <c r="K93" s="1">
        <f>LOOKUP($C93,'share on total value'!$A:$A,'share on total value'!B:B)</f>
        <v>0.36168191139639044</v>
      </c>
      <c r="L93" s="1">
        <f>LOOKUP($C93,'share on total value'!$A:$A,'share on total value'!C:C)</f>
        <v>0.37889103252844947</v>
      </c>
      <c r="M93" s="1">
        <f>LOOKUP($C93,'share on total value'!$A:$A,'share on total value'!D:D)</f>
        <v>2.2751157296270735E-2</v>
      </c>
      <c r="N93" s="1">
        <f>LOOKUP($C93,'share on total value'!$A:$A,'share on total value'!E:E)</f>
        <v>0.23667589877888939</v>
      </c>
      <c r="O93" s="4">
        <f t="shared" si="18"/>
        <v>103528.50021777066</v>
      </c>
      <c r="P93" s="4">
        <f t="shared" si="19"/>
        <v>108454.47092498529</v>
      </c>
      <c r="Q93" s="4">
        <f t="shared" si="20"/>
        <v>6512.3334037019968</v>
      </c>
      <c r="R93" s="4">
        <f t="shared" si="21"/>
        <v>67746.547632616421</v>
      </c>
      <c r="S93" s="4">
        <f t="shared" si="22"/>
        <v>286241.85217907437</v>
      </c>
      <c r="T93" s="4">
        <f>LOOKUP($F93,'age schedule'!$A:$A,'age schedule'!B:B)</f>
        <v>26</v>
      </c>
      <c r="U93" s="4">
        <f>LOOKUP($F93,'age schedule'!$A:$A,'age schedule'!C:C)</f>
        <v>6</v>
      </c>
      <c r="V93" s="4">
        <f>LOOKUP($F93,'age schedule'!$A:$A,'age schedule'!D:D)</f>
        <v>1</v>
      </c>
      <c r="W93" s="4">
        <f>LOOKUP($F93,'age schedule'!$A:$A,'age schedule'!E:E)</f>
        <v>5</v>
      </c>
      <c r="X93" s="8">
        <f t="shared" si="23"/>
        <v>15689.770280811863</v>
      </c>
      <c r="Y93" s="8">
        <f t="shared" si="24"/>
        <v>19302.565748123601</v>
      </c>
      <c r="Z93" s="8">
        <f t="shared" si="25"/>
        <v>3256.1667018509984</v>
      </c>
      <c r="AA93" s="8">
        <f t="shared" si="26"/>
        <v>7860.5684094240796</v>
      </c>
      <c r="AB93" s="29">
        <f t="shared" si="27"/>
        <v>46109.071140210537</v>
      </c>
      <c r="AC93" s="30">
        <f t="shared" si="28"/>
        <v>10303.207650911658</v>
      </c>
    </row>
    <row r="94" spans="1:29" x14ac:dyDescent="0.2">
      <c r="A94" s="19">
        <v>341</v>
      </c>
      <c r="B94" s="19">
        <v>1092</v>
      </c>
      <c r="C94" s="20" t="s">
        <v>11</v>
      </c>
      <c r="D94" s="19">
        <v>17</v>
      </c>
      <c r="E94" s="19" t="s">
        <v>45</v>
      </c>
      <c r="F94" s="21">
        <v>1988</v>
      </c>
      <c r="G94" s="22">
        <v>14.94</v>
      </c>
      <c r="H94" s="22">
        <v>27</v>
      </c>
      <c r="I94" s="1">
        <f t="shared" si="17"/>
        <v>26</v>
      </c>
      <c r="J94" s="4">
        <f>LOOKUP(C94,'priceGT 2014'!$A:$A,'priceGT 2014'!$B:$B)</f>
        <v>19159.427856698418</v>
      </c>
      <c r="K94" s="1">
        <f>LOOKUP($C94,'share on total value'!$A:$A,'share on total value'!B:B)</f>
        <v>0.36168191139639044</v>
      </c>
      <c r="L94" s="1">
        <f>LOOKUP($C94,'share on total value'!$A:$A,'share on total value'!C:C)</f>
        <v>0.37889103252844947</v>
      </c>
      <c r="M94" s="1">
        <f>LOOKUP($C94,'share on total value'!$A:$A,'share on total value'!D:D)</f>
        <v>2.2751157296270735E-2</v>
      </c>
      <c r="N94" s="1">
        <f>LOOKUP($C94,'share on total value'!$A:$A,'share on total value'!E:E)</f>
        <v>0.23667589877888939</v>
      </c>
      <c r="O94" s="4">
        <f t="shared" si="18"/>
        <v>103528.50021777066</v>
      </c>
      <c r="P94" s="4">
        <f t="shared" si="19"/>
        <v>108454.47092498529</v>
      </c>
      <c r="Q94" s="4">
        <f t="shared" si="20"/>
        <v>6512.3334037019968</v>
      </c>
      <c r="R94" s="4">
        <f t="shared" si="21"/>
        <v>67746.547632616421</v>
      </c>
      <c r="S94" s="4">
        <f t="shared" si="22"/>
        <v>286241.85217907437</v>
      </c>
      <c r="T94" s="4">
        <f>LOOKUP($F94,'age schedule'!$A:$A,'age schedule'!B:B)</f>
        <v>26</v>
      </c>
      <c r="U94" s="4">
        <f>LOOKUP($F94,'age schedule'!$A:$A,'age schedule'!C:C)</f>
        <v>6</v>
      </c>
      <c r="V94" s="4">
        <f>LOOKUP($F94,'age schedule'!$A:$A,'age schedule'!D:D)</f>
        <v>1</v>
      </c>
      <c r="W94" s="4">
        <f>LOOKUP($F94,'age schedule'!$A:$A,'age schedule'!E:E)</f>
        <v>5</v>
      </c>
      <c r="X94" s="8">
        <f t="shared" si="23"/>
        <v>15689.770280811863</v>
      </c>
      <c r="Y94" s="8">
        <f t="shared" si="24"/>
        <v>19302.565748123601</v>
      </c>
      <c r="Z94" s="8">
        <f t="shared" si="25"/>
        <v>3256.1667018509984</v>
      </c>
      <c r="AA94" s="8">
        <f t="shared" si="26"/>
        <v>7860.5684094240796</v>
      </c>
      <c r="AB94" s="29">
        <f t="shared" si="27"/>
        <v>46109.071140210537</v>
      </c>
      <c r="AC94" s="29">
        <f t="shared" si="28"/>
        <v>10303.207650911658</v>
      </c>
    </row>
    <row r="95" spans="1:29" x14ac:dyDescent="0.2">
      <c r="A95" s="19">
        <v>342</v>
      </c>
      <c r="B95" s="19">
        <v>1094</v>
      </c>
      <c r="C95" s="20" t="s">
        <v>11</v>
      </c>
      <c r="D95" s="19">
        <v>17</v>
      </c>
      <c r="E95" s="19" t="s">
        <v>45</v>
      </c>
      <c r="F95" s="21">
        <v>1989</v>
      </c>
      <c r="G95" s="22">
        <v>12.31</v>
      </c>
      <c r="H95" s="22">
        <v>22</v>
      </c>
      <c r="I95" s="1">
        <f t="shared" si="17"/>
        <v>25</v>
      </c>
      <c r="J95" s="4">
        <f>LOOKUP(C95,'priceGT 2014'!$A:$A,'priceGT 2014'!$B:$B)</f>
        <v>19159.427856698418</v>
      </c>
      <c r="K95" s="1">
        <f>LOOKUP($C95,'share on total value'!$A:$A,'share on total value'!B:B)</f>
        <v>0.36168191139639044</v>
      </c>
      <c r="L95" s="1">
        <f>LOOKUP($C95,'share on total value'!$A:$A,'share on total value'!C:C)</f>
        <v>0.37889103252844947</v>
      </c>
      <c r="M95" s="1">
        <f>LOOKUP($C95,'share on total value'!$A:$A,'share on total value'!D:D)</f>
        <v>2.2751157296270735E-2</v>
      </c>
      <c r="N95" s="1">
        <f>LOOKUP($C95,'share on total value'!$A:$A,'share on total value'!E:E)</f>
        <v>0.23667589877888939</v>
      </c>
      <c r="O95" s="4">
        <f t="shared" si="18"/>
        <v>85303.603593089487</v>
      </c>
      <c r="P95" s="4">
        <f t="shared" si="19"/>
        <v>89362.418814362041</v>
      </c>
      <c r="Q95" s="4">
        <f t="shared" si="20"/>
        <v>5365.9186211225961</v>
      </c>
      <c r="R95" s="4">
        <f t="shared" si="21"/>
        <v>55820.615887383414</v>
      </c>
      <c r="S95" s="4">
        <f t="shared" si="22"/>
        <v>235852.55691595754</v>
      </c>
      <c r="T95" s="4">
        <f>LOOKUP($F95,'age schedule'!$A:$A,'age schedule'!B:B)</f>
        <v>25</v>
      </c>
      <c r="U95" s="4">
        <f>LOOKUP($F95,'age schedule'!$A:$A,'age schedule'!C:C)</f>
        <v>5</v>
      </c>
      <c r="V95" s="4">
        <f>LOOKUP($F95,'age schedule'!$A:$A,'age schedule'!D:D)</f>
        <v>0</v>
      </c>
      <c r="W95" s="4">
        <f>LOOKUP($F95,'age schedule'!$A:$A,'age schedule'!E:E)</f>
        <v>4</v>
      </c>
      <c r="X95" s="8">
        <f t="shared" si="23"/>
        <v>13900.84151349441</v>
      </c>
      <c r="Y95" s="8">
        <f t="shared" si="24"/>
        <v>21206.120870986306</v>
      </c>
      <c r="Z95" s="8">
        <f t="shared" si="25"/>
        <v>5365.9186211225961</v>
      </c>
      <c r="AA95" s="8">
        <f t="shared" si="26"/>
        <v>9964.3288147472376</v>
      </c>
      <c r="AB95" s="29">
        <f t="shared" si="27"/>
        <v>50437.209820350545</v>
      </c>
      <c r="AC95" s="29">
        <f t="shared" si="28"/>
        <v>12445.063519414016</v>
      </c>
    </row>
    <row r="96" spans="1:29" x14ac:dyDescent="0.2">
      <c r="A96" s="19">
        <v>345</v>
      </c>
      <c r="B96" s="19">
        <v>1100</v>
      </c>
      <c r="C96" s="20" t="s">
        <v>8</v>
      </c>
      <c r="D96" s="19">
        <v>17</v>
      </c>
      <c r="E96" s="19" t="s">
        <v>42</v>
      </c>
      <c r="F96" s="21">
        <v>1981</v>
      </c>
      <c r="G96" s="22">
        <v>0.96</v>
      </c>
      <c r="H96" s="22">
        <v>1</v>
      </c>
      <c r="I96" s="1">
        <f t="shared" si="17"/>
        <v>33</v>
      </c>
      <c r="J96" s="4">
        <f>LOOKUP(C96,'priceGT 2014'!$A:$A,'priceGT 2014'!$B:$B)</f>
        <v>18780</v>
      </c>
      <c r="K96" s="1">
        <f>LOOKUP($C96,'share on total value'!$A:$A,'share on total value'!B:B)</f>
        <v>0.35071554032652824</v>
      </c>
      <c r="L96" s="1">
        <f>LOOKUP($C96,'share on total value'!$A:$A,'share on total value'!C:C)</f>
        <v>0.37792622880013815</v>
      </c>
      <c r="M96" s="1">
        <f>LOOKUP($C96,'share on total value'!$A:$A,'share on total value'!D:D)</f>
        <v>0.10365976561375218</v>
      </c>
      <c r="N96" s="1">
        <f>LOOKUP($C96,'share on total value'!$A:$A,'share on total value'!E:E)</f>
        <v>0.16769846525958132</v>
      </c>
      <c r="O96" s="4">
        <f t="shared" si="18"/>
        <v>6322.9803334389117</v>
      </c>
      <c r="P96" s="4">
        <f t="shared" si="19"/>
        <v>6813.5563937919305</v>
      </c>
      <c r="Q96" s="4">
        <f t="shared" si="20"/>
        <v>1868.8611822972152</v>
      </c>
      <c r="R96" s="4">
        <f t="shared" si="21"/>
        <v>3023.4020904719396</v>
      </c>
      <c r="S96" s="4">
        <f t="shared" si="22"/>
        <v>18028.8</v>
      </c>
      <c r="T96" s="4">
        <f>LOOKUP($F96,'age schedule'!$A:$A,'age schedule'!B:B)</f>
        <v>33</v>
      </c>
      <c r="U96" s="4">
        <f>LOOKUP($F96,'age schedule'!$A:$A,'age schedule'!C:C)</f>
        <v>3</v>
      </c>
      <c r="V96" s="4">
        <f>LOOKUP($F96,'age schedule'!$A:$A,'age schedule'!D:D)</f>
        <v>3</v>
      </c>
      <c r="W96" s="4">
        <f>LOOKUP($F96,'age schedule'!$A:$A,'age schedule'!E:E)</f>
        <v>5</v>
      </c>
      <c r="X96" s="8">
        <f t="shared" si="23"/>
        <v>576.57941515855941</v>
      </c>
      <c r="Y96" s="8">
        <f t="shared" si="24"/>
        <v>2874.4691036309705</v>
      </c>
      <c r="Z96" s="8">
        <f t="shared" si="25"/>
        <v>233.6076477871519</v>
      </c>
      <c r="AA96" s="8">
        <f t="shared" si="26"/>
        <v>350.80251011799942</v>
      </c>
      <c r="AB96" s="29">
        <f t="shared" si="27"/>
        <v>4035.4586766946813</v>
      </c>
      <c r="AC96" s="30">
        <f t="shared" si="28"/>
        <v>998.56253740371756</v>
      </c>
    </row>
    <row r="97" spans="1:29" x14ac:dyDescent="0.2">
      <c r="A97" s="19">
        <v>346</v>
      </c>
      <c r="B97" s="19">
        <v>1092</v>
      </c>
      <c r="C97" s="20" t="s">
        <v>11</v>
      </c>
      <c r="D97" s="19">
        <v>17</v>
      </c>
      <c r="E97" s="19" t="s">
        <v>45</v>
      </c>
      <c r="F97" s="21">
        <v>1989</v>
      </c>
      <c r="G97" s="22">
        <v>9.8800000000000008</v>
      </c>
      <c r="H97" s="22">
        <v>12</v>
      </c>
      <c r="I97" s="1">
        <f t="shared" si="17"/>
        <v>25</v>
      </c>
      <c r="J97" s="4">
        <f>LOOKUP(C97,'priceGT 2014'!$A:$A,'priceGT 2014'!$B:$B)</f>
        <v>19159.427856698418</v>
      </c>
      <c r="K97" s="1">
        <f>LOOKUP($C97,'share on total value'!$A:$A,'share on total value'!B:B)</f>
        <v>0.36168191139639044</v>
      </c>
      <c r="L97" s="1">
        <f>LOOKUP($C97,'share on total value'!$A:$A,'share on total value'!C:C)</f>
        <v>0.37889103252844947</v>
      </c>
      <c r="M97" s="1">
        <f>LOOKUP($C97,'share on total value'!$A:$A,'share on total value'!D:D)</f>
        <v>2.2751157296270735E-2</v>
      </c>
      <c r="N97" s="1">
        <f>LOOKUP($C97,'share on total value'!$A:$A,'share on total value'!E:E)</f>
        <v>0.23667589877888939</v>
      </c>
      <c r="O97" s="4">
        <f t="shared" si="18"/>
        <v>68464.63066610269</v>
      </c>
      <c r="P97" s="4">
        <f t="shared" si="19"/>
        <v>71722.233784394557</v>
      </c>
      <c r="Q97" s="4">
        <f t="shared" si="20"/>
        <v>4306.683669918054</v>
      </c>
      <c r="R97" s="4">
        <f t="shared" si="21"/>
        <v>44801.599103765082</v>
      </c>
      <c r="S97" s="4">
        <f t="shared" si="22"/>
        <v>189295.1472241804</v>
      </c>
      <c r="T97" s="4">
        <f>LOOKUP($F97,'age schedule'!$A:$A,'age schedule'!B:B)</f>
        <v>25</v>
      </c>
      <c r="U97" s="4">
        <f>LOOKUP($F97,'age schedule'!$A:$A,'age schedule'!C:C)</f>
        <v>5</v>
      </c>
      <c r="V97" s="4">
        <f>LOOKUP($F97,'age schedule'!$A:$A,'age schedule'!D:D)</f>
        <v>0</v>
      </c>
      <c r="W97" s="4">
        <f>LOOKUP($F97,'age schedule'!$A:$A,'age schedule'!E:E)</f>
        <v>4</v>
      </c>
      <c r="X97" s="8">
        <f t="shared" si="23"/>
        <v>11156.808623340761</v>
      </c>
      <c r="Y97" s="8">
        <f t="shared" si="24"/>
        <v>17020.022275007694</v>
      </c>
      <c r="Z97" s="8">
        <f t="shared" si="25"/>
        <v>4306.683669918054</v>
      </c>
      <c r="AA97" s="8">
        <f t="shared" si="26"/>
        <v>7997.3654500164675</v>
      </c>
      <c r="AB97" s="29">
        <f t="shared" si="27"/>
        <v>40480.880018282973</v>
      </c>
      <c r="AC97" s="30">
        <f t="shared" si="28"/>
        <v>9988.4019148505668</v>
      </c>
    </row>
    <row r="98" spans="1:29" x14ac:dyDescent="0.2">
      <c r="A98" s="19">
        <v>347</v>
      </c>
      <c r="B98" s="19">
        <v>1130</v>
      </c>
      <c r="C98" s="20" t="s">
        <v>8</v>
      </c>
      <c r="D98" s="19">
        <v>18</v>
      </c>
      <c r="E98" s="19" t="s">
        <v>42</v>
      </c>
      <c r="F98" s="21">
        <v>1986</v>
      </c>
      <c r="G98" s="22">
        <v>0.72</v>
      </c>
      <c r="H98" s="22">
        <v>1</v>
      </c>
      <c r="I98" s="1">
        <f t="shared" si="17"/>
        <v>28</v>
      </c>
      <c r="J98" s="4">
        <f>LOOKUP(C98,'priceGT 2014'!$A:$A,'priceGT 2014'!$B:$B)</f>
        <v>18780</v>
      </c>
      <c r="K98" s="1">
        <f>LOOKUP($C98,'share on total value'!$A:$A,'share on total value'!B:B)</f>
        <v>0.35071554032652824</v>
      </c>
      <c r="L98" s="1">
        <f>LOOKUP($C98,'share on total value'!$A:$A,'share on total value'!C:C)</f>
        <v>0.37792622880013815</v>
      </c>
      <c r="M98" s="1">
        <f>LOOKUP($C98,'share on total value'!$A:$A,'share on total value'!D:D)</f>
        <v>0.10365976561375218</v>
      </c>
      <c r="N98" s="1">
        <f>LOOKUP($C98,'share on total value'!$A:$A,'share on total value'!E:E)</f>
        <v>0.16769846525958132</v>
      </c>
      <c r="O98" s="4">
        <f t="shared" si="18"/>
        <v>4742.235250079184</v>
      </c>
      <c r="P98" s="4">
        <f t="shared" si="19"/>
        <v>5110.1672953439484</v>
      </c>
      <c r="Q98" s="4">
        <f t="shared" si="20"/>
        <v>1401.6458867229114</v>
      </c>
      <c r="R98" s="4">
        <f t="shared" si="21"/>
        <v>2267.551567853955</v>
      </c>
      <c r="S98" s="4">
        <f t="shared" si="22"/>
        <v>13521.599999999999</v>
      </c>
      <c r="T98" s="4">
        <f>LOOKUP($F98,'age schedule'!$A:$A,'age schedule'!B:B)</f>
        <v>28</v>
      </c>
      <c r="U98" s="4">
        <f>LOOKUP($F98,'age schedule'!$A:$A,'age schedule'!C:C)</f>
        <v>8</v>
      </c>
      <c r="V98" s="4">
        <f>LOOKUP($F98,'age schedule'!$A:$A,'age schedule'!D:D)</f>
        <v>3</v>
      </c>
      <c r="W98" s="4">
        <f>LOOKUP($F98,'age schedule'!$A:$A,'age schedule'!E:E)</f>
        <v>0</v>
      </c>
      <c r="X98" s="8">
        <f t="shared" si="23"/>
        <v>621.59233997836452</v>
      </c>
      <c r="Y98" s="8">
        <f t="shared" si="24"/>
        <v>511.59374427416452</v>
      </c>
      <c r="Z98" s="8">
        <f t="shared" si="25"/>
        <v>175.20573584036393</v>
      </c>
      <c r="AA98" s="8">
        <f t="shared" si="26"/>
        <v>2267.551567853955</v>
      </c>
      <c r="AB98" s="29">
        <f t="shared" si="27"/>
        <v>3575.9433879468479</v>
      </c>
      <c r="AC98" s="30">
        <f t="shared" si="28"/>
        <v>1052.6558165360927</v>
      </c>
    </row>
    <row r="99" spans="1:29" x14ac:dyDescent="0.2">
      <c r="A99" s="19">
        <v>351</v>
      </c>
      <c r="B99" s="19">
        <v>1092</v>
      </c>
      <c r="C99" s="20" t="s">
        <v>11</v>
      </c>
      <c r="D99" s="19">
        <v>17</v>
      </c>
      <c r="E99" s="19" t="s">
        <v>45</v>
      </c>
      <c r="F99" s="21">
        <v>1990</v>
      </c>
      <c r="G99" s="22">
        <v>9.82</v>
      </c>
      <c r="H99" s="22">
        <v>22</v>
      </c>
      <c r="I99" s="1">
        <f t="shared" si="17"/>
        <v>24</v>
      </c>
      <c r="J99" s="4">
        <f>LOOKUP(C99,'priceGT 2014'!$A:$A,'priceGT 2014'!$B:$B)</f>
        <v>19159.427856698418</v>
      </c>
      <c r="K99" s="1">
        <f>LOOKUP($C99,'share on total value'!$A:$A,'share on total value'!B:B)</f>
        <v>0.36168191139639044</v>
      </c>
      <c r="L99" s="1">
        <f>LOOKUP($C99,'share on total value'!$A:$A,'share on total value'!C:C)</f>
        <v>0.37889103252844947</v>
      </c>
      <c r="M99" s="1">
        <f>LOOKUP($C99,'share on total value'!$A:$A,'share on total value'!D:D)</f>
        <v>2.2751157296270735E-2</v>
      </c>
      <c r="N99" s="1">
        <f>LOOKUP($C99,'share on total value'!$A:$A,'share on total value'!E:E)</f>
        <v>0.23667589877888939</v>
      </c>
      <c r="O99" s="4">
        <f t="shared" si="18"/>
        <v>68048.853556794376</v>
      </c>
      <c r="P99" s="4">
        <f t="shared" si="19"/>
        <v>71286.673660197819</v>
      </c>
      <c r="Q99" s="4">
        <f t="shared" si="20"/>
        <v>4280.5297205055958</v>
      </c>
      <c r="R99" s="4">
        <f t="shared" si="21"/>
        <v>44529.524615280672</v>
      </c>
      <c r="S99" s="4">
        <f t="shared" si="22"/>
        <v>188145.58155277846</v>
      </c>
      <c r="T99" s="4">
        <f>LOOKUP($F99,'age schedule'!$A:$A,'age schedule'!B:B)</f>
        <v>24</v>
      </c>
      <c r="U99" s="4">
        <f>LOOKUP($F99,'age schedule'!$A:$A,'age schedule'!C:C)</f>
        <v>4</v>
      </c>
      <c r="V99" s="4">
        <f>LOOKUP($F99,'age schedule'!$A:$A,'age schedule'!D:D)</f>
        <v>4</v>
      </c>
      <c r="W99" s="4">
        <f>LOOKUP($F99,'age schedule'!$A:$A,'age schedule'!E:E)</f>
        <v>3</v>
      </c>
      <c r="X99" s="8">
        <f t="shared" si="23"/>
        <v>11923.714757869304</v>
      </c>
      <c r="Y99" s="8">
        <f t="shared" si="24"/>
        <v>22555.549087796968</v>
      </c>
      <c r="Z99" s="8">
        <f t="shared" si="25"/>
        <v>267.53310753159974</v>
      </c>
      <c r="AA99" s="8">
        <f t="shared" si="26"/>
        <v>12228.920697471458</v>
      </c>
      <c r="AB99" s="29">
        <f t="shared" si="27"/>
        <v>46975.717650669321</v>
      </c>
      <c r="AC99" s="29">
        <f t="shared" si="28"/>
        <v>10887.436102880903</v>
      </c>
    </row>
    <row r="100" spans="1:29" x14ac:dyDescent="0.2">
      <c r="A100" s="19">
        <v>353</v>
      </c>
      <c r="B100" s="19">
        <v>1020</v>
      </c>
      <c r="C100" s="20" t="s">
        <v>8</v>
      </c>
      <c r="D100" s="19">
        <v>9</v>
      </c>
      <c r="E100" s="19" t="s">
        <v>43</v>
      </c>
      <c r="F100" s="21">
        <v>1946</v>
      </c>
      <c r="G100" s="22">
        <v>3.83</v>
      </c>
      <c r="H100" s="22">
        <v>5</v>
      </c>
      <c r="I100" s="1">
        <f t="shared" si="17"/>
        <v>68</v>
      </c>
      <c r="J100" s="4">
        <f>LOOKUP(C100,'priceGT 2014'!$A:$A,'priceGT 2014'!$B:$B)</f>
        <v>18780</v>
      </c>
      <c r="K100" s="1">
        <f>LOOKUP($C100,'share on total value'!$A:$A,'share on total value'!B:B)</f>
        <v>0.35071554032652824</v>
      </c>
      <c r="L100" s="1">
        <f>LOOKUP($C100,'share on total value'!$A:$A,'share on total value'!C:C)</f>
        <v>0.37792622880013815</v>
      </c>
      <c r="M100" s="1">
        <f>LOOKUP($C100,'share on total value'!$A:$A,'share on total value'!D:D)</f>
        <v>0.10365976561375218</v>
      </c>
      <c r="N100" s="1">
        <f>LOOKUP($C100,'share on total value'!$A:$A,'share on total value'!E:E)</f>
        <v>0.16769846525958132</v>
      </c>
      <c r="O100" s="4">
        <f t="shared" si="18"/>
        <v>25226.056955282325</v>
      </c>
      <c r="P100" s="4">
        <f t="shared" si="19"/>
        <v>27183.251029399056</v>
      </c>
      <c r="Q100" s="4">
        <f t="shared" si="20"/>
        <v>7455.9774252065972</v>
      </c>
      <c r="R100" s="4">
        <f t="shared" si="21"/>
        <v>12062.114590112009</v>
      </c>
      <c r="S100" s="4">
        <f t="shared" si="22"/>
        <v>71927.39999999998</v>
      </c>
      <c r="T100" s="4">
        <f>LOOKUP($F100,'age schedule'!$A:$A,'age schedule'!B:B)</f>
        <v>68</v>
      </c>
      <c r="U100" s="4">
        <f>LOOKUP($F100,'age schedule'!$A:$A,'age schedule'!C:C)</f>
        <v>8</v>
      </c>
      <c r="V100" s="4">
        <f>LOOKUP($F100,'age schedule'!$A:$A,'age schedule'!D:D)</f>
        <v>3</v>
      </c>
      <c r="W100" s="4">
        <f>LOOKUP($F100,'age schedule'!$A:$A,'age schedule'!E:E)</f>
        <v>5</v>
      </c>
      <c r="X100" s="8">
        <f t="shared" si="23"/>
        <v>181.42196796226443</v>
      </c>
      <c r="Y100" s="8">
        <f t="shared" si="24"/>
        <v>2721.3945007917359</v>
      </c>
      <c r="Z100" s="8">
        <f t="shared" si="25"/>
        <v>931.99717815082465</v>
      </c>
      <c r="AA100" s="8">
        <f t="shared" si="26"/>
        <v>1399.5558476582685</v>
      </c>
      <c r="AB100" s="29">
        <f t="shared" si="27"/>
        <v>5234.3694945630932</v>
      </c>
      <c r="AC100" s="30">
        <f t="shared" si="28"/>
        <v>1648.8912987110987</v>
      </c>
    </row>
    <row r="101" spans="1:29" x14ac:dyDescent="0.2">
      <c r="A101" s="19">
        <v>355</v>
      </c>
      <c r="B101" s="19">
        <v>1100</v>
      </c>
      <c r="C101" s="20" t="s">
        <v>8</v>
      </c>
      <c r="D101" s="19">
        <v>17</v>
      </c>
      <c r="E101" s="19" t="s">
        <v>42</v>
      </c>
      <c r="F101" s="21">
        <v>1989</v>
      </c>
      <c r="G101" s="22">
        <v>1.32</v>
      </c>
      <c r="H101" s="22">
        <v>1</v>
      </c>
      <c r="I101" s="1">
        <f t="shared" si="17"/>
        <v>25</v>
      </c>
      <c r="J101" s="4">
        <f>LOOKUP(C101,'priceGT 2014'!$A:$A,'priceGT 2014'!$B:$B)</f>
        <v>18780</v>
      </c>
      <c r="K101" s="1">
        <f>LOOKUP($C101,'share on total value'!$A:$A,'share on total value'!B:B)</f>
        <v>0.35071554032652824</v>
      </c>
      <c r="L101" s="1">
        <f>LOOKUP($C101,'share on total value'!$A:$A,'share on total value'!C:C)</f>
        <v>0.37792622880013815</v>
      </c>
      <c r="M101" s="1">
        <f>LOOKUP($C101,'share on total value'!$A:$A,'share on total value'!D:D)</f>
        <v>0.10365976561375218</v>
      </c>
      <c r="N101" s="1">
        <f>LOOKUP($C101,'share on total value'!$A:$A,'share on total value'!E:E)</f>
        <v>0.16769846525958132</v>
      </c>
      <c r="O101" s="4">
        <f t="shared" si="18"/>
        <v>8694.0979584785055</v>
      </c>
      <c r="P101" s="4">
        <f t="shared" si="19"/>
        <v>9368.6400414639047</v>
      </c>
      <c r="Q101" s="4">
        <f t="shared" si="20"/>
        <v>2569.6841256586713</v>
      </c>
      <c r="R101" s="4">
        <f t="shared" si="21"/>
        <v>4157.1778743989171</v>
      </c>
      <c r="S101" s="4">
        <f t="shared" si="22"/>
        <v>24789.599999999995</v>
      </c>
      <c r="T101" s="4">
        <f>LOOKUP($F101,'age schedule'!$A:$A,'age schedule'!B:B)</f>
        <v>25</v>
      </c>
      <c r="U101" s="4">
        <f>LOOKUP($F101,'age schedule'!$A:$A,'age schedule'!C:C)</f>
        <v>5</v>
      </c>
      <c r="V101" s="4">
        <f>LOOKUP($F101,'age schedule'!$A:$A,'age schedule'!D:D)</f>
        <v>0</v>
      </c>
      <c r="W101" s="4">
        <f>LOOKUP($F101,'age schedule'!$A:$A,'age schedule'!E:E)</f>
        <v>4</v>
      </c>
      <c r="X101" s="8">
        <f t="shared" si="23"/>
        <v>1416.7663818764579</v>
      </c>
      <c r="Y101" s="8">
        <f t="shared" si="24"/>
        <v>2223.222197339579</v>
      </c>
      <c r="Z101" s="8">
        <f t="shared" si="25"/>
        <v>2569.6841256586713</v>
      </c>
      <c r="AA101" s="8">
        <f t="shared" si="26"/>
        <v>742.0822329419218</v>
      </c>
      <c r="AB101" s="29">
        <f t="shared" si="27"/>
        <v>6951.7549378166295</v>
      </c>
      <c r="AC101" s="30">
        <f t="shared" si="28"/>
        <v>2199.5500404252552</v>
      </c>
    </row>
    <row r="102" spans="1:29" x14ac:dyDescent="0.2">
      <c r="A102" s="19">
        <v>358</v>
      </c>
      <c r="B102" s="19">
        <v>1134</v>
      </c>
      <c r="C102" s="20" t="s">
        <v>9</v>
      </c>
      <c r="D102" s="19">
        <v>19</v>
      </c>
      <c r="E102" s="19" t="s">
        <v>45</v>
      </c>
      <c r="F102" s="21">
        <v>1981</v>
      </c>
      <c r="G102" s="22">
        <v>24.7</v>
      </c>
      <c r="H102" s="22">
        <v>30</v>
      </c>
      <c r="I102" s="1">
        <f t="shared" si="17"/>
        <v>33</v>
      </c>
      <c r="J102" s="4">
        <f>LOOKUP(C102,'priceGT 2014'!$A:$A,'priceGT 2014'!$B:$B)</f>
        <v>16066.356350357437</v>
      </c>
      <c r="K102" s="1">
        <f>LOOKUP($C102,'share on total value'!$A:$A,'share on total value'!B:B)</f>
        <v>0.45883404508888664</v>
      </c>
      <c r="L102" s="1">
        <f>LOOKUP($C102,'share on total value'!$A:$A,'share on total value'!C:C)</f>
        <v>0.25449399145893337</v>
      </c>
      <c r="M102" s="1">
        <f>LOOKUP($C102,'share on total value'!$A:$A,'share on total value'!D:D)</f>
        <v>2.1104379779521301E-2</v>
      </c>
      <c r="N102" s="1">
        <f>LOOKUP($C102,'share on total value'!$A:$A,'share on total value'!E:E)</f>
        <v>0.26556758367265865</v>
      </c>
      <c r="O102" s="4">
        <f t="shared" si="18"/>
        <v>182083.24446962841</v>
      </c>
      <c r="P102" s="4">
        <f t="shared" si="19"/>
        <v>100993.14154835991</v>
      </c>
      <c r="Q102" s="4">
        <f t="shared" si="20"/>
        <v>8375.0410064493572</v>
      </c>
      <c r="R102" s="4">
        <f t="shared" si="21"/>
        <v>105387.57482939099</v>
      </c>
      <c r="S102" s="4">
        <f t="shared" si="22"/>
        <v>396839.00185382867</v>
      </c>
      <c r="T102" s="4">
        <f>LOOKUP($F102,'age schedule'!$A:$A,'age schedule'!B:B)</f>
        <v>33</v>
      </c>
      <c r="U102" s="4">
        <f>LOOKUP($F102,'age schedule'!$A:$A,'age schedule'!C:C)</f>
        <v>3</v>
      </c>
      <c r="V102" s="4">
        <f>LOOKUP($F102,'age schedule'!$A:$A,'age schedule'!D:D)</f>
        <v>3</v>
      </c>
      <c r="W102" s="4">
        <f>LOOKUP($F102,'age schedule'!$A:$A,'age schedule'!E:E)</f>
        <v>5</v>
      </c>
      <c r="X102" s="8">
        <f t="shared" si="23"/>
        <v>16603.79205218441</v>
      </c>
      <c r="Y102" s="8">
        <f t="shared" si="24"/>
        <v>42606.481590714335</v>
      </c>
      <c r="Z102" s="8">
        <f t="shared" si="25"/>
        <v>1046.8801258061696</v>
      </c>
      <c r="AA102" s="8">
        <f t="shared" si="26"/>
        <v>12228.021506602836</v>
      </c>
      <c r="AB102" s="29">
        <f t="shared" si="27"/>
        <v>72485.175275307745</v>
      </c>
      <c r="AC102" s="29">
        <f t="shared" si="28"/>
        <v>16617.133431545568</v>
      </c>
    </row>
    <row r="103" spans="1:29" x14ac:dyDescent="0.2">
      <c r="A103" s="19">
        <v>359</v>
      </c>
      <c r="B103" s="19">
        <v>1126</v>
      </c>
      <c r="C103" s="20" t="s">
        <v>9</v>
      </c>
      <c r="D103" s="19">
        <v>18</v>
      </c>
      <c r="E103" s="19" t="s">
        <v>45</v>
      </c>
      <c r="F103" s="21">
        <v>1990</v>
      </c>
      <c r="G103" s="22">
        <v>9.9700000000000006</v>
      </c>
      <c r="H103" s="22">
        <v>27</v>
      </c>
      <c r="I103" s="1">
        <f t="shared" si="17"/>
        <v>24</v>
      </c>
      <c r="J103" s="4">
        <f>LOOKUP(C103,'priceGT 2014'!$A:$A,'priceGT 2014'!$B:$B)</f>
        <v>16066.356350357437</v>
      </c>
      <c r="K103" s="1">
        <f>LOOKUP($C103,'share on total value'!$A:$A,'share on total value'!B:B)</f>
        <v>0.45883404508888664</v>
      </c>
      <c r="L103" s="1">
        <f>LOOKUP($C103,'share on total value'!$A:$A,'share on total value'!C:C)</f>
        <v>0.25449399145893337</v>
      </c>
      <c r="M103" s="1">
        <f>LOOKUP($C103,'share on total value'!$A:$A,'share on total value'!D:D)</f>
        <v>2.1104379779521301E-2</v>
      </c>
      <c r="N103" s="1">
        <f>LOOKUP($C103,'share on total value'!$A:$A,'share on total value'!E:E)</f>
        <v>0.26556758367265865</v>
      </c>
      <c r="O103" s="4">
        <f t="shared" si="18"/>
        <v>73496.759002518025</v>
      </c>
      <c r="P103" s="4">
        <f t="shared" si="19"/>
        <v>40765.247823366335</v>
      </c>
      <c r="Q103" s="4">
        <f t="shared" si="20"/>
        <v>3380.5327463279395</v>
      </c>
      <c r="R103" s="4">
        <f t="shared" si="21"/>
        <v>42539.03324085135</v>
      </c>
      <c r="S103" s="4">
        <f t="shared" si="22"/>
        <v>160181.57281306366</v>
      </c>
      <c r="T103" s="4">
        <f>LOOKUP($F103,'age schedule'!$A:$A,'age schedule'!B:B)</f>
        <v>24</v>
      </c>
      <c r="U103" s="4">
        <f>LOOKUP($F103,'age schedule'!$A:$A,'age schedule'!C:C)</f>
        <v>4</v>
      </c>
      <c r="V103" s="4">
        <f>LOOKUP($F103,'age schedule'!$A:$A,'age schedule'!D:D)</f>
        <v>4</v>
      </c>
      <c r="W103" s="4">
        <f>LOOKUP($F103,'age schedule'!$A:$A,'age schedule'!E:E)</f>
        <v>3</v>
      </c>
      <c r="X103" s="8">
        <f t="shared" si="23"/>
        <v>12878.312332513759</v>
      </c>
      <c r="Y103" s="8">
        <f t="shared" si="24"/>
        <v>12898.379194112005</v>
      </c>
      <c r="Z103" s="8">
        <f t="shared" si="25"/>
        <v>211.28329664549622</v>
      </c>
      <c r="AA103" s="8">
        <f t="shared" si="26"/>
        <v>11682.282003768805</v>
      </c>
      <c r="AB103" s="29">
        <f t="shared" si="27"/>
        <v>37670.256827040066</v>
      </c>
      <c r="AC103" s="29">
        <f t="shared" si="28"/>
        <v>8320.5170114457942</v>
      </c>
    </row>
    <row r="104" spans="1:29" x14ac:dyDescent="0.2">
      <c r="A104" s="19">
        <v>361</v>
      </c>
      <c r="B104" s="19">
        <v>1092</v>
      </c>
      <c r="C104" s="20" t="s">
        <v>11</v>
      </c>
      <c r="D104" s="19">
        <v>17</v>
      </c>
      <c r="E104" s="19" t="s">
        <v>45</v>
      </c>
      <c r="F104" s="21">
        <v>1989</v>
      </c>
      <c r="G104" s="22">
        <v>9.24</v>
      </c>
      <c r="H104" s="22">
        <v>16</v>
      </c>
      <c r="I104" s="1">
        <f t="shared" si="17"/>
        <v>25</v>
      </c>
      <c r="J104" s="4">
        <f>LOOKUP(C104,'priceGT 2014'!$A:$A,'priceGT 2014'!$B:$B)</f>
        <v>19159.427856698418</v>
      </c>
      <c r="K104" s="1">
        <f>LOOKUP($C104,'share on total value'!$A:$A,'share on total value'!B:B)</f>
        <v>0.36168191139639044</v>
      </c>
      <c r="L104" s="1">
        <f>LOOKUP($C104,'share on total value'!$A:$A,'share on total value'!C:C)</f>
        <v>0.37889103252844947</v>
      </c>
      <c r="M104" s="1">
        <f>LOOKUP($C104,'share on total value'!$A:$A,'share on total value'!D:D)</f>
        <v>2.2751157296270735E-2</v>
      </c>
      <c r="N104" s="1">
        <f>LOOKUP($C104,'share on total value'!$A:$A,'share on total value'!E:E)</f>
        <v>0.23667589877888939</v>
      </c>
      <c r="O104" s="4">
        <f t="shared" si="18"/>
        <v>64029.674833480654</v>
      </c>
      <c r="P104" s="4">
        <f t="shared" si="19"/>
        <v>67076.259126296121</v>
      </c>
      <c r="Q104" s="4">
        <f t="shared" si="20"/>
        <v>4027.7082095185042</v>
      </c>
      <c r="R104" s="4">
        <f t="shared" si="21"/>
        <v>41899.471226598114</v>
      </c>
      <c r="S104" s="4">
        <f t="shared" si="22"/>
        <v>177033.11339589339</v>
      </c>
      <c r="T104" s="4">
        <f>LOOKUP($F104,'age schedule'!$A:$A,'age schedule'!B:B)</f>
        <v>25</v>
      </c>
      <c r="U104" s="4">
        <f>LOOKUP($F104,'age schedule'!$A:$A,'age schedule'!C:C)</f>
        <v>5</v>
      </c>
      <c r="V104" s="4">
        <f>LOOKUP($F104,'age schedule'!$A:$A,'age schedule'!D:D)</f>
        <v>0</v>
      </c>
      <c r="W104" s="4">
        <f>LOOKUP($F104,'age schedule'!$A:$A,'age schedule'!E:E)</f>
        <v>4</v>
      </c>
      <c r="X104" s="8">
        <f t="shared" si="23"/>
        <v>10434.100372436096</v>
      </c>
      <c r="Y104" s="8">
        <f t="shared" si="24"/>
        <v>15917.510710634724</v>
      </c>
      <c r="Z104" s="8">
        <f t="shared" si="25"/>
        <v>4027.7082095185042</v>
      </c>
      <c r="AA104" s="8">
        <f t="shared" si="26"/>
        <v>7479.3174856429314</v>
      </c>
      <c r="AB104" s="29">
        <f t="shared" si="27"/>
        <v>37858.636778232256</v>
      </c>
      <c r="AC104" s="29">
        <f t="shared" si="28"/>
        <v>9341.3799284634861</v>
      </c>
    </row>
    <row r="105" spans="1:29" x14ac:dyDescent="0.2">
      <c r="A105" s="16"/>
      <c r="B105" s="16"/>
      <c r="D105" s="16"/>
      <c r="E105" s="16"/>
      <c r="F105" s="17"/>
      <c r="G105" s="18"/>
      <c r="H105" s="18"/>
      <c r="X105" s="8"/>
      <c r="Y105" s="8"/>
      <c r="Z105" s="8"/>
      <c r="AA105" s="8"/>
      <c r="AC105" s="26"/>
    </row>
    <row r="106" spans="1:29" x14ac:dyDescent="0.2">
      <c r="A106" s="16"/>
      <c r="B106" s="16"/>
      <c r="D106" s="16"/>
      <c r="E106" s="16"/>
      <c r="F106" s="17"/>
      <c r="G106" s="18"/>
      <c r="H106" s="18"/>
      <c r="X106" s="8"/>
      <c r="Y106" s="8"/>
      <c r="Z106" s="8"/>
      <c r="AA106" s="8"/>
      <c r="AC106" s="26"/>
    </row>
    <row r="107" spans="1:29" x14ac:dyDescent="0.2">
      <c r="A107" s="16"/>
      <c r="B107" s="16"/>
      <c r="D107" s="16"/>
      <c r="E107" s="16"/>
      <c r="F107" s="17"/>
      <c r="G107" s="18"/>
      <c r="H107" s="18"/>
      <c r="X107" s="8"/>
      <c r="Y107" s="8"/>
      <c r="Z107" s="8"/>
      <c r="AA107" s="8"/>
      <c r="AC107" s="26"/>
    </row>
    <row r="108" spans="1:29" x14ac:dyDescent="0.2">
      <c r="A108" s="16"/>
      <c r="B108" s="16"/>
      <c r="D108" s="16"/>
      <c r="E108" s="16"/>
      <c r="F108" s="17"/>
      <c r="G108" s="18"/>
      <c r="H108" s="18"/>
      <c r="X108" s="8"/>
      <c r="Y108" s="8"/>
      <c r="Z108" s="8"/>
      <c r="AA108" s="8"/>
      <c r="AC108" s="26"/>
    </row>
    <row r="109" spans="1:29" x14ac:dyDescent="0.2">
      <c r="A109" s="16"/>
      <c r="B109" s="16"/>
      <c r="D109" s="16"/>
      <c r="E109" s="16"/>
      <c r="F109" s="17"/>
      <c r="G109" s="18"/>
      <c r="H109" s="18"/>
      <c r="X109" s="8"/>
      <c r="Y109" s="8"/>
      <c r="Z109" s="8"/>
      <c r="AA109" s="8"/>
      <c r="AC109" s="26"/>
    </row>
    <row r="110" spans="1:29" x14ac:dyDescent="0.2">
      <c r="A110" s="16"/>
      <c r="B110" s="16"/>
      <c r="D110" s="16"/>
      <c r="E110" s="16"/>
      <c r="F110" s="17"/>
      <c r="G110" s="18"/>
      <c r="H110" s="18"/>
      <c r="X110" s="8"/>
      <c r="Y110" s="8"/>
      <c r="Z110" s="8"/>
      <c r="AA110" s="8"/>
      <c r="AC110" s="26"/>
    </row>
    <row r="111" spans="1:29" x14ac:dyDescent="0.2">
      <c r="A111" s="16"/>
      <c r="B111" s="16"/>
      <c r="D111" s="16"/>
      <c r="E111" s="16"/>
      <c r="F111" s="17"/>
      <c r="G111" s="18"/>
      <c r="H111" s="18"/>
      <c r="X111" s="8"/>
      <c r="Y111" s="8"/>
      <c r="Z111" s="8"/>
      <c r="AA111" s="8"/>
      <c r="AC111" s="26"/>
    </row>
    <row r="112" spans="1:29" x14ac:dyDescent="0.2">
      <c r="A112" s="16"/>
      <c r="B112" s="16"/>
      <c r="D112" s="16"/>
      <c r="E112" s="16"/>
      <c r="F112" s="17"/>
      <c r="G112" s="18"/>
      <c r="H112" s="18"/>
      <c r="X112" s="8"/>
      <c r="Y112" s="8"/>
      <c r="Z112" s="8"/>
      <c r="AA112" s="8"/>
      <c r="AC112" s="26"/>
    </row>
    <row r="113" spans="1:29" x14ac:dyDescent="0.2">
      <c r="A113" s="16"/>
      <c r="B113" s="16"/>
      <c r="D113" s="16"/>
      <c r="E113" s="16"/>
      <c r="F113" s="17"/>
      <c r="G113" s="18"/>
      <c r="H113" s="18"/>
      <c r="X113" s="8"/>
      <c r="Y113" s="8"/>
      <c r="Z113" s="8"/>
      <c r="AA113" s="8"/>
      <c r="AC113" s="26"/>
    </row>
    <row r="114" spans="1:29" x14ac:dyDescent="0.2">
      <c r="A114" s="16"/>
      <c r="B114" s="16"/>
      <c r="D114" s="16"/>
      <c r="E114" s="16"/>
      <c r="F114" s="17"/>
      <c r="G114" s="18"/>
      <c r="H114" s="18"/>
      <c r="X114" s="8"/>
      <c r="Y114" s="8"/>
      <c r="Z114" s="8"/>
      <c r="AA114" s="8"/>
      <c r="AC114" s="26"/>
    </row>
    <row r="115" spans="1:29" x14ac:dyDescent="0.2">
      <c r="A115" s="16"/>
      <c r="B115" s="16"/>
      <c r="D115" s="16"/>
      <c r="E115" s="16"/>
      <c r="F115" s="17"/>
      <c r="G115" s="18"/>
      <c r="H115" s="18"/>
      <c r="X115" s="8"/>
      <c r="Y115" s="8"/>
      <c r="Z115" s="8"/>
      <c r="AA115" s="8"/>
      <c r="AC115" s="26"/>
    </row>
    <row r="116" spans="1:29" x14ac:dyDescent="0.2">
      <c r="A116" s="16"/>
      <c r="B116" s="16"/>
      <c r="D116" s="16"/>
      <c r="E116" s="16"/>
      <c r="F116" s="17"/>
      <c r="G116" s="18"/>
      <c r="H116" s="18"/>
      <c r="X116" s="8"/>
      <c r="Y116" s="8"/>
      <c r="Z116" s="8"/>
      <c r="AA116" s="8"/>
      <c r="AC116" s="26"/>
    </row>
    <row r="117" spans="1:29" x14ac:dyDescent="0.2">
      <c r="A117" s="16"/>
      <c r="B117" s="16"/>
      <c r="D117" s="16"/>
      <c r="E117" s="16"/>
      <c r="F117" s="17"/>
      <c r="G117" s="18"/>
      <c r="H117" s="18"/>
      <c r="X117" s="8"/>
      <c r="Y117" s="8"/>
      <c r="Z117" s="8"/>
      <c r="AA117" s="8"/>
      <c r="AC117" s="26"/>
    </row>
    <row r="118" spans="1:29" x14ac:dyDescent="0.2">
      <c r="A118" s="16"/>
      <c r="B118" s="16"/>
      <c r="D118" s="16"/>
      <c r="E118" s="16"/>
      <c r="F118" s="17"/>
      <c r="G118" s="18"/>
      <c r="H118" s="18"/>
      <c r="X118" s="8"/>
      <c r="Y118" s="8"/>
      <c r="Z118" s="8"/>
      <c r="AA118" s="8"/>
      <c r="AC118" s="26"/>
    </row>
    <row r="119" spans="1:29" x14ac:dyDescent="0.2">
      <c r="A119" s="16"/>
      <c r="B119" s="16"/>
      <c r="D119" s="16"/>
      <c r="E119" s="16"/>
      <c r="F119" s="17"/>
      <c r="G119" s="18"/>
      <c r="H119" s="18"/>
      <c r="X119" s="8"/>
      <c r="Y119" s="8"/>
      <c r="Z119" s="8"/>
      <c r="AA119" s="8"/>
      <c r="AC119" s="26"/>
    </row>
    <row r="120" spans="1:29" x14ac:dyDescent="0.2">
      <c r="A120" s="16"/>
      <c r="B120" s="16"/>
      <c r="D120" s="16"/>
      <c r="E120" s="16"/>
      <c r="F120" s="17"/>
      <c r="G120" s="18"/>
      <c r="H120" s="18"/>
      <c r="X120" s="8"/>
      <c r="Y120" s="8"/>
      <c r="Z120" s="8"/>
      <c r="AA120" s="8"/>
      <c r="AC120" s="26"/>
    </row>
    <row r="121" spans="1:29" x14ac:dyDescent="0.2">
      <c r="A121" s="16"/>
      <c r="B121" s="16"/>
      <c r="D121" s="16"/>
      <c r="E121" s="16"/>
      <c r="F121" s="17"/>
      <c r="G121" s="18"/>
      <c r="H121" s="18"/>
      <c r="X121" s="8"/>
      <c r="Y121" s="8"/>
      <c r="Z121" s="8"/>
      <c r="AA121" s="8"/>
      <c r="AC121" s="26"/>
    </row>
    <row r="122" spans="1:29" x14ac:dyDescent="0.2">
      <c r="A122" s="16"/>
      <c r="B122" s="16"/>
      <c r="D122" s="16"/>
      <c r="E122" s="16"/>
      <c r="F122" s="17"/>
      <c r="G122" s="18"/>
      <c r="H122" s="18"/>
      <c r="X122" s="8"/>
      <c r="Y122" s="8"/>
      <c r="Z122" s="8"/>
      <c r="AA122" s="8"/>
      <c r="AC122" s="26"/>
    </row>
    <row r="123" spans="1:29" x14ac:dyDescent="0.2">
      <c r="A123" s="16"/>
      <c r="B123" s="16"/>
      <c r="D123" s="16"/>
      <c r="E123" s="16"/>
      <c r="F123" s="17"/>
      <c r="G123" s="18"/>
      <c r="H123" s="18"/>
      <c r="X123" s="8"/>
      <c r="Y123" s="8"/>
      <c r="Z123" s="8"/>
      <c r="AA123" s="8"/>
      <c r="AC123" s="26"/>
    </row>
    <row r="124" spans="1:29" x14ac:dyDescent="0.2">
      <c r="A124" s="16"/>
      <c r="B124" s="16"/>
      <c r="D124" s="16"/>
      <c r="E124" s="16"/>
      <c r="F124" s="17"/>
      <c r="G124" s="18"/>
      <c r="H124" s="18"/>
      <c r="X124" s="8"/>
      <c r="Y124" s="8"/>
      <c r="Z124" s="8"/>
      <c r="AA124" s="8"/>
      <c r="AC124" s="26"/>
    </row>
    <row r="125" spans="1:29" x14ac:dyDescent="0.2">
      <c r="A125" s="16"/>
      <c r="B125" s="16"/>
      <c r="D125" s="16"/>
      <c r="E125" s="16"/>
      <c r="F125" s="17"/>
      <c r="G125" s="18"/>
      <c r="H125" s="18"/>
      <c r="X125" s="8"/>
      <c r="Y125" s="8"/>
      <c r="Z125" s="8"/>
      <c r="AA125" s="8"/>
      <c r="AC125" s="26"/>
    </row>
    <row r="126" spans="1:29" x14ac:dyDescent="0.2">
      <c r="A126" s="16"/>
      <c r="B126" s="16"/>
      <c r="D126" s="16"/>
      <c r="E126" s="16"/>
      <c r="F126" s="17"/>
      <c r="G126" s="18"/>
      <c r="H126" s="18"/>
      <c r="X126" s="8"/>
      <c r="Y126" s="8"/>
      <c r="Z126" s="8"/>
      <c r="AA126" s="8"/>
      <c r="AC126" s="26"/>
    </row>
    <row r="127" spans="1:29" x14ac:dyDescent="0.2">
      <c r="A127" s="16"/>
      <c r="B127" s="16"/>
      <c r="D127" s="16"/>
      <c r="E127" s="16"/>
      <c r="F127" s="17"/>
      <c r="G127" s="18"/>
      <c r="H127" s="18"/>
      <c r="X127" s="8"/>
      <c r="Y127" s="8"/>
      <c r="Z127" s="8"/>
      <c r="AA127" s="8"/>
      <c r="AC127" s="26"/>
    </row>
    <row r="128" spans="1:29" x14ac:dyDescent="0.2">
      <c r="A128" s="16"/>
      <c r="B128" s="16"/>
      <c r="D128" s="16"/>
      <c r="E128" s="16"/>
      <c r="F128" s="17"/>
      <c r="G128" s="18"/>
      <c r="H128" s="18"/>
      <c r="X128" s="8"/>
      <c r="Y128" s="8"/>
      <c r="Z128" s="8"/>
      <c r="AA128" s="8"/>
      <c r="AC128" s="26"/>
    </row>
    <row r="129" spans="1:29" x14ac:dyDescent="0.2">
      <c r="A129" s="16"/>
      <c r="B129" s="16"/>
      <c r="D129" s="16"/>
      <c r="E129" s="16"/>
      <c r="F129" s="17"/>
      <c r="G129" s="18"/>
      <c r="H129" s="18"/>
      <c r="X129" s="8"/>
      <c r="Y129" s="8"/>
      <c r="Z129" s="8"/>
      <c r="AA129" s="8"/>
      <c r="AC129" s="26"/>
    </row>
    <row r="130" spans="1:29" x14ac:dyDescent="0.2">
      <c r="A130" s="16"/>
      <c r="B130" s="16"/>
      <c r="D130" s="16"/>
      <c r="E130" s="16"/>
      <c r="F130" s="17"/>
      <c r="G130" s="18"/>
      <c r="H130" s="18"/>
      <c r="X130" s="8"/>
      <c r="Y130" s="8"/>
      <c r="Z130" s="8"/>
      <c r="AA130" s="8"/>
      <c r="AC130" s="26"/>
    </row>
    <row r="131" spans="1:29" x14ac:dyDescent="0.2">
      <c r="A131" s="16"/>
      <c r="B131" s="16"/>
      <c r="D131" s="16"/>
      <c r="E131" s="16"/>
      <c r="F131" s="17"/>
      <c r="G131" s="18"/>
      <c r="H131" s="18"/>
      <c r="X131" s="8"/>
      <c r="Y131" s="8"/>
      <c r="Z131" s="8"/>
      <c r="AA131" s="8"/>
      <c r="AC131" s="26"/>
    </row>
    <row r="132" spans="1:29" x14ac:dyDescent="0.2">
      <c r="A132" s="16"/>
      <c r="B132" s="16"/>
      <c r="D132" s="16"/>
      <c r="E132" s="16"/>
      <c r="F132" s="17"/>
      <c r="G132" s="18"/>
      <c r="H132" s="18"/>
      <c r="X132" s="8"/>
      <c r="Y132" s="8"/>
      <c r="Z132" s="8"/>
      <c r="AA132" s="8"/>
      <c r="AC132" s="26"/>
    </row>
    <row r="133" spans="1:29" x14ac:dyDescent="0.2">
      <c r="A133" s="16"/>
      <c r="B133" s="16"/>
      <c r="D133" s="16"/>
      <c r="E133" s="16"/>
      <c r="F133" s="17"/>
      <c r="G133" s="18"/>
      <c r="H133" s="18"/>
      <c r="X133" s="8"/>
      <c r="Y133" s="8"/>
      <c r="Z133" s="8"/>
      <c r="AA133" s="8"/>
      <c r="AC133" s="26"/>
    </row>
    <row r="134" spans="1:29" x14ac:dyDescent="0.2">
      <c r="A134" s="16"/>
      <c r="B134" s="16"/>
      <c r="D134" s="16"/>
      <c r="E134" s="16"/>
      <c r="F134" s="17"/>
      <c r="G134" s="18"/>
      <c r="H134" s="18"/>
      <c r="X134" s="8"/>
      <c r="Y134" s="8"/>
      <c r="Z134" s="8"/>
      <c r="AA134" s="8"/>
      <c r="AC134" s="26"/>
    </row>
    <row r="135" spans="1:29" x14ac:dyDescent="0.2">
      <c r="A135" s="16"/>
      <c r="B135" s="16"/>
      <c r="D135" s="16"/>
      <c r="E135" s="16"/>
      <c r="F135" s="17"/>
      <c r="G135" s="18"/>
      <c r="H135" s="18"/>
      <c r="X135" s="8"/>
      <c r="Y135" s="8"/>
      <c r="Z135" s="8"/>
      <c r="AA135" s="8"/>
      <c r="AC135" s="26"/>
    </row>
    <row r="136" spans="1:29" x14ac:dyDescent="0.2">
      <c r="A136" s="16"/>
      <c r="B136" s="16"/>
      <c r="D136" s="16"/>
      <c r="E136" s="16"/>
      <c r="F136" s="17"/>
      <c r="G136" s="18"/>
      <c r="H136" s="18"/>
      <c r="X136" s="8"/>
      <c r="Y136" s="8"/>
      <c r="Z136" s="8"/>
      <c r="AA136" s="8"/>
      <c r="AC136" s="26"/>
    </row>
    <row r="137" spans="1:29" x14ac:dyDescent="0.2">
      <c r="A137" s="16"/>
      <c r="B137" s="16"/>
      <c r="D137" s="16"/>
      <c r="E137" s="16"/>
      <c r="F137" s="17"/>
      <c r="G137" s="18"/>
      <c r="H137" s="18"/>
      <c r="X137" s="8"/>
      <c r="Y137" s="8"/>
      <c r="Z137" s="8"/>
      <c r="AA137" s="8"/>
      <c r="AC137" s="26"/>
    </row>
    <row r="138" spans="1:29" x14ac:dyDescent="0.2">
      <c r="A138" s="16"/>
      <c r="B138" s="16"/>
      <c r="D138" s="16"/>
      <c r="E138" s="16"/>
      <c r="F138" s="17"/>
      <c r="G138" s="18"/>
      <c r="H138" s="18"/>
      <c r="X138" s="8"/>
      <c r="Y138" s="8"/>
      <c r="Z138" s="8"/>
      <c r="AA138" s="8"/>
      <c r="AC138" s="26"/>
    </row>
    <row r="139" spans="1:29" x14ac:dyDescent="0.2">
      <c r="A139" s="16"/>
      <c r="B139" s="16"/>
      <c r="D139" s="16"/>
      <c r="E139" s="16"/>
      <c r="F139" s="17"/>
      <c r="G139" s="18"/>
      <c r="H139" s="18"/>
      <c r="X139" s="8"/>
      <c r="Y139" s="8"/>
      <c r="Z139" s="8"/>
      <c r="AA139" s="8"/>
      <c r="AC139" s="26"/>
    </row>
    <row r="140" spans="1:29" x14ac:dyDescent="0.2">
      <c r="A140" s="16"/>
      <c r="B140" s="16"/>
      <c r="D140" s="16"/>
      <c r="E140" s="16"/>
      <c r="F140" s="17"/>
      <c r="G140" s="18"/>
      <c r="H140" s="18"/>
      <c r="X140" s="8"/>
      <c r="Y140" s="8"/>
      <c r="Z140" s="8"/>
      <c r="AA140" s="8"/>
      <c r="AC140" s="26"/>
    </row>
    <row r="141" spans="1:29" x14ac:dyDescent="0.2">
      <c r="A141" s="16"/>
      <c r="B141" s="16"/>
      <c r="D141" s="16"/>
      <c r="E141" s="16"/>
      <c r="F141" s="17"/>
      <c r="G141" s="18"/>
      <c r="H141" s="18"/>
      <c r="X141" s="8"/>
      <c r="Y141" s="8"/>
      <c r="Z141" s="8"/>
      <c r="AA141" s="8"/>
      <c r="AC141" s="26"/>
    </row>
    <row r="142" spans="1:29" x14ac:dyDescent="0.2">
      <c r="A142" s="16"/>
      <c r="B142" s="16"/>
      <c r="D142" s="16"/>
      <c r="E142" s="16"/>
      <c r="F142" s="17"/>
      <c r="G142" s="18"/>
      <c r="H142" s="18"/>
      <c r="X142" s="8"/>
      <c r="Y142" s="8"/>
      <c r="Z142" s="8"/>
      <c r="AA142" s="8"/>
      <c r="AC142" s="26"/>
    </row>
    <row r="143" spans="1:29" x14ac:dyDescent="0.2">
      <c r="A143" s="16"/>
      <c r="B143" s="16"/>
      <c r="D143" s="16"/>
      <c r="E143" s="16"/>
      <c r="F143" s="17"/>
      <c r="G143" s="18"/>
      <c r="H143" s="18"/>
      <c r="X143" s="8"/>
      <c r="Y143" s="8"/>
      <c r="Z143" s="8"/>
      <c r="AA143" s="8"/>
      <c r="AC143" s="26"/>
    </row>
    <row r="144" spans="1:29" x14ac:dyDescent="0.2">
      <c r="A144" s="16"/>
      <c r="B144" s="16"/>
      <c r="D144" s="16"/>
      <c r="E144" s="16"/>
      <c r="F144" s="17"/>
      <c r="G144" s="18"/>
      <c r="H144" s="18"/>
      <c r="X144" s="8"/>
      <c r="Y144" s="8"/>
      <c r="Z144" s="8"/>
      <c r="AA144" s="8"/>
      <c r="AC144" s="26"/>
    </row>
    <row r="145" spans="1:29" x14ac:dyDescent="0.2">
      <c r="A145" s="16"/>
      <c r="B145" s="16"/>
      <c r="D145" s="16"/>
      <c r="E145" s="16"/>
      <c r="F145" s="17"/>
      <c r="G145" s="18"/>
      <c r="H145" s="18"/>
      <c r="X145" s="8"/>
      <c r="Y145" s="8"/>
      <c r="Z145" s="8"/>
      <c r="AA145" s="8"/>
      <c r="AC145" s="26"/>
    </row>
    <row r="146" spans="1:29" x14ac:dyDescent="0.2">
      <c r="A146" s="16"/>
      <c r="B146" s="16"/>
      <c r="D146" s="16"/>
      <c r="E146" s="16"/>
      <c r="F146" s="17"/>
      <c r="G146" s="18"/>
      <c r="H146" s="18"/>
      <c r="X146" s="8"/>
      <c r="Y146" s="8"/>
      <c r="Z146" s="8"/>
      <c r="AA146" s="8"/>
      <c r="AC146" s="26"/>
    </row>
    <row r="147" spans="1:29" x14ac:dyDescent="0.2">
      <c r="A147" s="16"/>
      <c r="B147" s="16"/>
      <c r="D147" s="16"/>
      <c r="E147" s="16"/>
      <c r="F147" s="17"/>
      <c r="G147" s="18"/>
      <c r="H147" s="18"/>
      <c r="X147" s="8"/>
      <c r="Y147" s="8"/>
      <c r="Z147" s="8"/>
      <c r="AA147" s="8"/>
      <c r="AC147" s="26"/>
    </row>
    <row r="148" spans="1:29" x14ac:dyDescent="0.2">
      <c r="A148" s="16"/>
      <c r="B148" s="16"/>
      <c r="D148" s="16"/>
      <c r="E148" s="16"/>
      <c r="F148" s="17"/>
      <c r="G148" s="18"/>
      <c r="H148" s="18"/>
      <c r="X148" s="8"/>
      <c r="Y148" s="8"/>
      <c r="Z148" s="8"/>
      <c r="AA148" s="8"/>
      <c r="AC148" s="26"/>
    </row>
    <row r="149" spans="1:29" x14ac:dyDescent="0.2">
      <c r="A149" s="16"/>
      <c r="B149" s="16"/>
      <c r="D149" s="16"/>
      <c r="E149" s="16"/>
      <c r="F149" s="17"/>
      <c r="G149" s="18"/>
      <c r="H149" s="18"/>
      <c r="X149" s="8"/>
      <c r="Y149" s="8"/>
      <c r="Z149" s="8"/>
      <c r="AA149" s="8"/>
      <c r="AC149" s="26"/>
    </row>
    <row r="150" spans="1:29" x14ac:dyDescent="0.2">
      <c r="A150" s="16"/>
      <c r="B150" s="16"/>
      <c r="D150" s="16"/>
      <c r="E150" s="16"/>
      <c r="F150" s="17"/>
      <c r="G150" s="18"/>
      <c r="H150" s="18"/>
      <c r="X150" s="8"/>
      <c r="Y150" s="8"/>
      <c r="Z150" s="8"/>
      <c r="AA150" s="8"/>
      <c r="AC150" s="26"/>
    </row>
    <row r="151" spans="1:29" x14ac:dyDescent="0.2">
      <c r="A151" s="16"/>
      <c r="B151" s="16"/>
      <c r="D151" s="16"/>
      <c r="E151" s="16"/>
      <c r="F151" s="17"/>
      <c r="G151" s="18"/>
      <c r="H151" s="18"/>
      <c r="X151" s="8"/>
      <c r="Y151" s="8"/>
      <c r="Z151" s="8"/>
      <c r="AA151" s="8"/>
      <c r="AC151" s="26"/>
    </row>
    <row r="152" spans="1:29" x14ac:dyDescent="0.2">
      <c r="A152" s="16"/>
      <c r="B152" s="16"/>
      <c r="D152" s="16"/>
      <c r="E152" s="16"/>
      <c r="F152" s="17"/>
      <c r="G152" s="18"/>
      <c r="H152" s="18"/>
      <c r="X152" s="8"/>
      <c r="Y152" s="8"/>
      <c r="Z152" s="8"/>
      <c r="AA152" s="8"/>
      <c r="AC152" s="26"/>
    </row>
    <row r="153" spans="1:29" x14ac:dyDescent="0.2">
      <c r="A153" s="16"/>
      <c r="B153" s="16"/>
      <c r="D153" s="16"/>
      <c r="E153" s="16"/>
      <c r="F153" s="17"/>
      <c r="G153" s="18"/>
      <c r="H153" s="18"/>
      <c r="X153" s="8"/>
      <c r="Y153" s="8"/>
      <c r="Z153" s="8"/>
      <c r="AA153" s="8"/>
      <c r="AC153" s="26"/>
    </row>
    <row r="154" spans="1:29" x14ac:dyDescent="0.2">
      <c r="A154" s="16"/>
      <c r="B154" s="16"/>
      <c r="D154" s="16"/>
      <c r="E154" s="16"/>
      <c r="F154" s="17"/>
      <c r="G154" s="18"/>
      <c r="H154" s="18"/>
      <c r="X154" s="8"/>
      <c r="Y154" s="8"/>
      <c r="Z154" s="8"/>
      <c r="AA154" s="8"/>
      <c r="AC154" s="26"/>
    </row>
    <row r="155" spans="1:29" x14ac:dyDescent="0.2">
      <c r="A155" s="16"/>
      <c r="B155" s="16"/>
      <c r="D155" s="16"/>
      <c r="E155" s="16"/>
      <c r="F155" s="17"/>
      <c r="G155" s="18"/>
      <c r="H155" s="18"/>
      <c r="X155" s="8"/>
      <c r="Y155" s="8"/>
      <c r="Z155" s="8"/>
      <c r="AA155" s="8"/>
      <c r="AC155" s="26"/>
    </row>
    <row r="156" spans="1:29" x14ac:dyDescent="0.2">
      <c r="A156" s="16"/>
      <c r="B156" s="16"/>
      <c r="D156" s="16"/>
      <c r="E156" s="16"/>
      <c r="F156" s="17"/>
      <c r="G156" s="18"/>
      <c r="H156" s="18"/>
      <c r="X156" s="8"/>
      <c r="Y156" s="8"/>
      <c r="Z156" s="8"/>
      <c r="AA156" s="8"/>
      <c r="AC156" s="26"/>
    </row>
    <row r="157" spans="1:29" x14ac:dyDescent="0.2">
      <c r="A157" s="16"/>
      <c r="B157" s="16"/>
      <c r="D157" s="16"/>
      <c r="E157" s="16"/>
      <c r="F157" s="17"/>
      <c r="G157" s="18"/>
      <c r="H157" s="18"/>
      <c r="X157" s="8"/>
      <c r="Y157" s="8"/>
      <c r="Z157" s="8"/>
      <c r="AA157" s="8"/>
      <c r="AC157" s="26"/>
    </row>
    <row r="158" spans="1:29" x14ac:dyDescent="0.2">
      <c r="A158" s="16"/>
      <c r="B158" s="16"/>
      <c r="D158" s="16"/>
      <c r="E158" s="16"/>
      <c r="F158" s="17"/>
      <c r="G158" s="18"/>
      <c r="H158" s="18"/>
      <c r="X158" s="8"/>
      <c r="Y158" s="8"/>
      <c r="Z158" s="8"/>
      <c r="AA158" s="8"/>
      <c r="AC158" s="26"/>
    </row>
    <row r="159" spans="1:29" x14ac:dyDescent="0.2">
      <c r="A159" s="16"/>
      <c r="B159" s="16"/>
      <c r="D159" s="16"/>
      <c r="E159" s="16"/>
      <c r="F159" s="17"/>
      <c r="G159" s="18"/>
      <c r="H159" s="18"/>
      <c r="X159" s="8"/>
      <c r="Y159" s="8"/>
      <c r="Z159" s="8"/>
      <c r="AA159" s="8"/>
      <c r="AC159" s="26"/>
    </row>
    <row r="160" spans="1:29" x14ac:dyDescent="0.2">
      <c r="A160" s="16"/>
      <c r="B160" s="16"/>
      <c r="D160" s="16"/>
      <c r="E160" s="16"/>
      <c r="F160" s="17"/>
      <c r="G160" s="18"/>
      <c r="H160" s="18"/>
      <c r="X160" s="8"/>
      <c r="Y160" s="8"/>
      <c r="Z160" s="8"/>
      <c r="AA160" s="8"/>
      <c r="AC160" s="26"/>
    </row>
    <row r="161" spans="1:29" x14ac:dyDescent="0.2">
      <c r="A161" s="16"/>
      <c r="B161" s="16"/>
      <c r="D161" s="16"/>
      <c r="E161" s="16"/>
      <c r="F161" s="17"/>
      <c r="G161" s="18"/>
      <c r="H161" s="18"/>
      <c r="X161" s="8"/>
      <c r="Y161" s="8"/>
      <c r="Z161" s="8"/>
      <c r="AA161" s="8"/>
      <c r="AC161" s="26"/>
    </row>
    <row r="162" spans="1:29" x14ac:dyDescent="0.2">
      <c r="A162" s="16"/>
      <c r="B162" s="16"/>
      <c r="D162" s="16"/>
      <c r="E162" s="16"/>
      <c r="F162" s="17"/>
      <c r="G162" s="18"/>
      <c r="H162" s="18"/>
      <c r="X162" s="8"/>
      <c r="Y162" s="8"/>
      <c r="Z162" s="8"/>
      <c r="AA162" s="8"/>
      <c r="AC162" s="26"/>
    </row>
    <row r="163" spans="1:29" x14ac:dyDescent="0.2">
      <c r="A163" s="16"/>
      <c r="B163" s="16"/>
      <c r="D163" s="16"/>
      <c r="E163" s="16"/>
      <c r="F163" s="17"/>
      <c r="G163" s="18"/>
      <c r="H163" s="18"/>
      <c r="X163" s="8"/>
      <c r="Y163" s="8"/>
      <c r="Z163" s="8"/>
      <c r="AA163" s="8"/>
      <c r="AC163" s="26"/>
    </row>
    <row r="164" spans="1:29" x14ac:dyDescent="0.2">
      <c r="A164" s="16"/>
      <c r="B164" s="16"/>
      <c r="D164" s="16"/>
      <c r="E164" s="16"/>
      <c r="F164" s="17"/>
      <c r="G164" s="18"/>
      <c r="H164" s="18"/>
      <c r="X164" s="8"/>
      <c r="Y164" s="8"/>
      <c r="Z164" s="8"/>
      <c r="AA164" s="8"/>
      <c r="AC164" s="26"/>
    </row>
    <row r="165" spans="1:29" x14ac:dyDescent="0.2">
      <c r="A165" s="16"/>
      <c r="B165" s="16"/>
      <c r="D165" s="16"/>
      <c r="E165" s="16"/>
      <c r="F165" s="17"/>
      <c r="G165" s="18"/>
      <c r="H165" s="18"/>
      <c r="X165" s="8"/>
      <c r="Y165" s="8"/>
      <c r="Z165" s="8"/>
      <c r="AA165" s="8"/>
      <c r="AC165" s="26"/>
    </row>
    <row r="166" spans="1:29" x14ac:dyDescent="0.2">
      <c r="A166" s="16"/>
      <c r="B166" s="16"/>
      <c r="D166" s="16"/>
      <c r="E166" s="16"/>
      <c r="F166" s="17"/>
      <c r="G166" s="18"/>
      <c r="H166" s="18"/>
      <c r="X166" s="8"/>
      <c r="Y166" s="8"/>
      <c r="Z166" s="8"/>
      <c r="AA166" s="8"/>
      <c r="AC166" s="26"/>
    </row>
    <row r="167" spans="1:29" x14ac:dyDescent="0.2">
      <c r="A167" s="16"/>
      <c r="B167" s="16"/>
      <c r="D167" s="16"/>
      <c r="E167" s="16"/>
      <c r="F167" s="17"/>
      <c r="G167" s="18"/>
      <c r="H167" s="18"/>
      <c r="X167" s="8"/>
      <c r="Y167" s="8"/>
      <c r="Z167" s="8"/>
      <c r="AA167" s="8"/>
      <c r="AC167" s="26"/>
    </row>
    <row r="168" spans="1:29" x14ac:dyDescent="0.2">
      <c r="A168" s="16"/>
      <c r="B168" s="16"/>
      <c r="D168" s="16"/>
      <c r="E168" s="16"/>
      <c r="F168" s="17"/>
      <c r="G168" s="18"/>
      <c r="H168" s="18"/>
      <c r="X168" s="8"/>
      <c r="Y168" s="8"/>
      <c r="Z168" s="8"/>
      <c r="AA168" s="8"/>
      <c r="AC168" s="26"/>
    </row>
    <row r="169" spans="1:29" x14ac:dyDescent="0.2">
      <c r="A169" s="16"/>
      <c r="B169" s="16"/>
      <c r="D169" s="16"/>
      <c r="E169" s="16"/>
      <c r="F169" s="17"/>
      <c r="G169" s="18"/>
      <c r="H169" s="18"/>
      <c r="X169" s="8"/>
      <c r="Y169" s="8"/>
      <c r="Z169" s="8"/>
      <c r="AA169" s="8"/>
      <c r="AC169" s="26"/>
    </row>
    <row r="170" spans="1:29" x14ac:dyDescent="0.2">
      <c r="A170" s="16"/>
      <c r="B170" s="16"/>
      <c r="D170" s="16"/>
      <c r="E170" s="16"/>
      <c r="F170" s="17"/>
      <c r="G170" s="18"/>
      <c r="H170" s="18"/>
      <c r="X170" s="8"/>
      <c r="Y170" s="8"/>
      <c r="Z170" s="8"/>
      <c r="AA170" s="8"/>
      <c r="AC170" s="26"/>
    </row>
    <row r="171" spans="1:29" x14ac:dyDescent="0.2">
      <c r="A171" s="16"/>
      <c r="B171" s="16"/>
      <c r="D171" s="16"/>
      <c r="E171" s="16"/>
      <c r="F171" s="17"/>
      <c r="G171" s="18"/>
      <c r="H171" s="18"/>
      <c r="X171" s="8"/>
      <c r="Y171" s="8"/>
      <c r="Z171" s="8"/>
      <c r="AA171" s="8"/>
      <c r="AC171" s="26"/>
    </row>
    <row r="172" spans="1:29" x14ac:dyDescent="0.2">
      <c r="A172" s="16"/>
      <c r="B172" s="16"/>
      <c r="D172" s="16"/>
      <c r="E172" s="16"/>
      <c r="F172" s="17"/>
      <c r="G172" s="18"/>
      <c r="H172" s="18"/>
      <c r="X172" s="8"/>
      <c r="Y172" s="8"/>
      <c r="Z172" s="8"/>
      <c r="AA172" s="8"/>
      <c r="AC172" s="26"/>
    </row>
    <row r="173" spans="1:29" x14ac:dyDescent="0.2">
      <c r="A173" s="16"/>
      <c r="B173" s="16"/>
      <c r="D173" s="16"/>
      <c r="E173" s="16"/>
      <c r="F173" s="17"/>
      <c r="G173" s="18"/>
      <c r="H173" s="18"/>
      <c r="X173" s="8"/>
      <c r="Y173" s="8"/>
      <c r="Z173" s="8"/>
      <c r="AA173" s="8"/>
      <c r="AC173" s="26"/>
    </row>
    <row r="174" spans="1:29" x14ac:dyDescent="0.2">
      <c r="A174" s="16"/>
      <c r="B174" s="16"/>
      <c r="D174" s="16"/>
      <c r="E174" s="16"/>
      <c r="F174" s="17"/>
      <c r="G174" s="18"/>
      <c r="H174" s="18"/>
      <c r="X174" s="8"/>
      <c r="Y174" s="8"/>
      <c r="Z174" s="8"/>
      <c r="AA174" s="8"/>
      <c r="AC174" s="26"/>
    </row>
    <row r="175" spans="1:29" x14ac:dyDescent="0.2">
      <c r="A175" s="16"/>
      <c r="B175" s="16"/>
      <c r="D175" s="16"/>
      <c r="E175" s="16"/>
      <c r="F175" s="17"/>
      <c r="G175" s="18"/>
      <c r="H175" s="18"/>
      <c r="X175" s="8"/>
      <c r="Y175" s="8"/>
      <c r="Z175" s="8"/>
      <c r="AA175" s="8"/>
      <c r="AC175" s="26"/>
    </row>
    <row r="176" spans="1:29" x14ac:dyDescent="0.2">
      <c r="A176" s="16"/>
      <c r="B176" s="16"/>
      <c r="D176" s="16"/>
      <c r="E176" s="16"/>
      <c r="F176" s="17"/>
      <c r="G176" s="18"/>
      <c r="H176" s="18"/>
      <c r="X176" s="8"/>
      <c r="Y176" s="8"/>
      <c r="Z176" s="8"/>
      <c r="AA176" s="8"/>
      <c r="AC176" s="26"/>
    </row>
    <row r="177" spans="1:29" x14ac:dyDescent="0.2">
      <c r="A177" s="16"/>
      <c r="B177" s="16"/>
      <c r="D177" s="16"/>
      <c r="E177" s="16"/>
      <c r="F177" s="17"/>
      <c r="G177" s="18"/>
      <c r="H177" s="18"/>
      <c r="X177" s="8"/>
      <c r="Y177" s="8"/>
      <c r="Z177" s="8"/>
      <c r="AA177" s="8"/>
      <c r="AC177" s="26"/>
    </row>
    <row r="178" spans="1:29" x14ac:dyDescent="0.2">
      <c r="A178" s="16"/>
      <c r="B178" s="16"/>
      <c r="D178" s="16"/>
      <c r="E178" s="16"/>
      <c r="F178" s="17"/>
      <c r="G178" s="18"/>
      <c r="H178" s="18"/>
      <c r="X178" s="8"/>
      <c r="Y178" s="8"/>
      <c r="Z178" s="8"/>
      <c r="AA178" s="8"/>
      <c r="AC178" s="26"/>
    </row>
    <row r="179" spans="1:29" x14ac:dyDescent="0.2">
      <c r="A179" s="16"/>
      <c r="B179" s="16"/>
      <c r="D179" s="16"/>
      <c r="E179" s="16"/>
      <c r="F179" s="17"/>
      <c r="G179" s="18"/>
      <c r="H179" s="18"/>
      <c r="X179" s="8"/>
      <c r="Y179" s="8"/>
      <c r="Z179" s="8"/>
      <c r="AA179" s="8"/>
      <c r="AC179" s="26"/>
    </row>
    <row r="180" spans="1:29" x14ac:dyDescent="0.2">
      <c r="A180" s="16"/>
      <c r="B180" s="16"/>
      <c r="C180" s="16"/>
      <c r="D180" s="16"/>
      <c r="E180" s="16"/>
      <c r="F180" s="17"/>
      <c r="G180" s="18"/>
      <c r="H180" s="18"/>
      <c r="X180" s="8"/>
      <c r="Y180" s="8"/>
      <c r="Z180" s="8"/>
      <c r="AA180" s="8"/>
    </row>
    <row r="181" spans="1:29" x14ac:dyDescent="0.2">
      <c r="A181" s="16"/>
      <c r="B181" s="16"/>
      <c r="C181" s="16"/>
      <c r="D181" s="16"/>
      <c r="E181" s="16"/>
      <c r="F181" s="17"/>
      <c r="G181" s="18"/>
      <c r="H181" s="18"/>
      <c r="X181" s="8"/>
      <c r="Y181" s="8"/>
      <c r="Z181" s="8"/>
      <c r="AA181" s="8"/>
    </row>
    <row r="182" spans="1:29" x14ac:dyDescent="0.2">
      <c r="A182" s="16"/>
      <c r="B182" s="16"/>
      <c r="C182" s="16"/>
      <c r="D182" s="16"/>
      <c r="E182" s="16"/>
      <c r="F182" s="17"/>
      <c r="G182" s="18"/>
      <c r="H182" s="18"/>
      <c r="X182" s="8"/>
      <c r="Y182" s="8"/>
      <c r="Z182" s="8"/>
      <c r="AA182" s="8"/>
    </row>
    <row r="183" spans="1:29" x14ac:dyDescent="0.2">
      <c r="A183" s="16"/>
      <c r="B183" s="16"/>
      <c r="C183" s="16"/>
      <c r="D183" s="16"/>
      <c r="E183" s="16"/>
      <c r="F183" s="17"/>
      <c r="G183" s="18"/>
      <c r="H183" s="18"/>
      <c r="X183" s="8"/>
      <c r="Y183" s="8"/>
      <c r="Z183" s="8"/>
      <c r="AA183" s="8"/>
    </row>
    <row r="184" spans="1:29" x14ac:dyDescent="0.2">
      <c r="A184" s="16"/>
      <c r="B184" s="16"/>
      <c r="C184" s="16"/>
      <c r="D184" s="16"/>
      <c r="E184" s="16"/>
      <c r="F184" s="17"/>
      <c r="G184" s="18"/>
      <c r="H184" s="18"/>
      <c r="X184" s="8"/>
      <c r="Y184" s="8"/>
      <c r="Z184" s="8"/>
      <c r="AA184" s="8"/>
    </row>
    <row r="185" spans="1:29" x14ac:dyDescent="0.2">
      <c r="A185" s="16"/>
      <c r="B185" s="16"/>
      <c r="C185" s="16"/>
      <c r="D185" s="16"/>
      <c r="E185" s="16"/>
      <c r="F185" s="17"/>
      <c r="G185" s="18"/>
      <c r="H185" s="18"/>
      <c r="X185" s="8"/>
      <c r="Y185" s="8"/>
      <c r="Z185" s="8"/>
      <c r="AA185" s="8"/>
    </row>
    <row r="186" spans="1:29" x14ac:dyDescent="0.2">
      <c r="A186" s="16"/>
      <c r="B186" s="16"/>
      <c r="C186" s="16"/>
      <c r="D186" s="16"/>
      <c r="E186" s="16"/>
      <c r="F186" s="17"/>
      <c r="G186" s="18"/>
      <c r="H186" s="18"/>
      <c r="X186" s="8"/>
      <c r="Y186" s="8"/>
      <c r="Z186" s="8"/>
      <c r="AA186" s="8"/>
    </row>
    <row r="187" spans="1:29" x14ac:dyDescent="0.2">
      <c r="A187" s="16"/>
      <c r="B187" s="16"/>
      <c r="C187" s="16"/>
      <c r="D187" s="16"/>
      <c r="E187" s="16"/>
      <c r="F187" s="17"/>
      <c r="G187" s="18"/>
      <c r="H187" s="18"/>
      <c r="X187" s="8"/>
      <c r="Y187" s="8"/>
      <c r="Z187" s="8"/>
      <c r="AA187" s="8"/>
    </row>
    <row r="188" spans="1:29" x14ac:dyDescent="0.2">
      <c r="A188" s="16"/>
      <c r="B188" s="16"/>
      <c r="C188" s="16"/>
      <c r="D188" s="16"/>
      <c r="E188" s="16"/>
      <c r="F188" s="17"/>
      <c r="G188" s="18"/>
      <c r="H188" s="18"/>
      <c r="X188" s="8"/>
      <c r="Y188" s="8"/>
      <c r="Z188" s="8"/>
      <c r="AA188" s="8"/>
    </row>
    <row r="189" spans="1:29" x14ac:dyDescent="0.2">
      <c r="A189" s="16"/>
      <c r="B189" s="16"/>
      <c r="C189" s="16"/>
      <c r="D189" s="16"/>
      <c r="E189" s="16"/>
      <c r="F189" s="17"/>
      <c r="G189" s="18"/>
      <c r="H189" s="18"/>
      <c r="X189" s="8"/>
      <c r="Y189" s="8"/>
      <c r="Z189" s="8"/>
      <c r="AA189" s="8"/>
    </row>
    <row r="190" spans="1:29" x14ac:dyDescent="0.2">
      <c r="A190" s="16"/>
      <c r="B190" s="16"/>
      <c r="C190" s="16"/>
      <c r="D190" s="16"/>
      <c r="E190" s="16"/>
      <c r="F190" s="17"/>
      <c r="G190" s="18"/>
      <c r="H190" s="18"/>
      <c r="X190" s="8"/>
      <c r="Y190" s="8"/>
      <c r="Z190" s="8"/>
      <c r="AA190" s="8"/>
    </row>
    <row r="191" spans="1:29" x14ac:dyDescent="0.2">
      <c r="A191" s="16"/>
      <c r="B191" s="16"/>
      <c r="C191" s="16"/>
      <c r="D191" s="16"/>
      <c r="E191" s="16"/>
      <c r="F191" s="17"/>
      <c r="G191" s="18"/>
      <c r="H191" s="18"/>
      <c r="X191" s="8"/>
      <c r="Y191" s="8"/>
      <c r="Z191" s="8"/>
      <c r="AA191" s="8"/>
    </row>
    <row r="192" spans="1:29" x14ac:dyDescent="0.2">
      <c r="A192" s="16"/>
      <c r="B192" s="16"/>
      <c r="C192" s="16"/>
      <c r="D192" s="16"/>
      <c r="E192" s="16"/>
      <c r="F192" s="17"/>
      <c r="G192" s="18"/>
      <c r="H192" s="18"/>
      <c r="X192" s="8"/>
      <c r="Y192" s="8"/>
      <c r="Z192" s="8"/>
      <c r="AA192" s="8"/>
    </row>
    <row r="193" spans="1:27" x14ac:dyDescent="0.2">
      <c r="A193" s="16"/>
      <c r="B193" s="16"/>
      <c r="C193" s="16"/>
      <c r="D193" s="16"/>
      <c r="E193" s="16"/>
      <c r="F193" s="17"/>
      <c r="G193" s="18"/>
      <c r="H193" s="18"/>
      <c r="X193" s="8"/>
      <c r="Y193" s="8"/>
      <c r="Z193" s="8"/>
      <c r="AA193" s="8"/>
    </row>
    <row r="194" spans="1:27" x14ac:dyDescent="0.2">
      <c r="A194" s="16"/>
      <c r="B194" s="16"/>
      <c r="C194" s="16"/>
      <c r="D194" s="16"/>
      <c r="E194" s="16"/>
      <c r="F194" s="17"/>
      <c r="G194" s="18"/>
      <c r="H194" s="18"/>
      <c r="X194" s="8"/>
      <c r="Y194" s="8"/>
      <c r="Z194" s="8"/>
      <c r="AA194" s="8"/>
    </row>
    <row r="195" spans="1:27" x14ac:dyDescent="0.2">
      <c r="A195" s="16"/>
      <c r="B195" s="16"/>
      <c r="C195" s="16"/>
      <c r="D195" s="16"/>
      <c r="E195" s="16"/>
      <c r="F195" s="17"/>
      <c r="G195" s="18"/>
      <c r="H195" s="18"/>
      <c r="X195" s="8"/>
      <c r="Y195" s="8"/>
      <c r="Z195" s="8"/>
      <c r="AA195" s="8"/>
    </row>
    <row r="196" spans="1:27" x14ac:dyDescent="0.2">
      <c r="A196" s="16"/>
      <c r="B196" s="16"/>
      <c r="C196" s="16"/>
      <c r="D196" s="16"/>
      <c r="E196" s="16"/>
      <c r="F196" s="17"/>
      <c r="G196" s="18"/>
      <c r="H196" s="18"/>
      <c r="X196" s="8"/>
      <c r="Y196" s="8"/>
      <c r="Z196" s="8"/>
      <c r="AA196" s="8"/>
    </row>
    <row r="197" spans="1:27" x14ac:dyDescent="0.2">
      <c r="A197" s="16"/>
      <c r="B197" s="16"/>
      <c r="C197" s="16"/>
      <c r="D197" s="16"/>
      <c r="E197" s="16"/>
      <c r="F197" s="17"/>
      <c r="G197" s="18"/>
      <c r="H197" s="18"/>
      <c r="X197" s="8"/>
      <c r="Y197" s="8"/>
      <c r="Z197" s="8"/>
      <c r="AA197" s="8"/>
    </row>
    <row r="198" spans="1:27" x14ac:dyDescent="0.2">
      <c r="A198" s="16"/>
      <c r="B198" s="16"/>
      <c r="C198" s="16"/>
      <c r="D198" s="16"/>
      <c r="E198" s="16"/>
      <c r="F198" s="17"/>
      <c r="G198" s="18"/>
      <c r="H198" s="18"/>
      <c r="X198" s="8"/>
      <c r="Y198" s="8"/>
      <c r="Z198" s="8"/>
      <c r="AA198" s="8"/>
    </row>
    <row r="199" spans="1:27" x14ac:dyDescent="0.2">
      <c r="A199" s="16"/>
      <c r="B199" s="16"/>
      <c r="C199" s="16"/>
      <c r="D199" s="16"/>
      <c r="E199" s="16"/>
      <c r="F199" s="17"/>
      <c r="G199" s="18"/>
      <c r="H199" s="18"/>
      <c r="X199" s="8"/>
      <c r="Y199" s="8"/>
      <c r="Z199" s="8"/>
      <c r="AA199" s="8"/>
    </row>
    <row r="200" spans="1:27" x14ac:dyDescent="0.2">
      <c r="A200" s="16"/>
      <c r="B200" s="16"/>
      <c r="C200" s="16"/>
      <c r="D200" s="16"/>
      <c r="E200" s="16"/>
      <c r="F200" s="17"/>
      <c r="G200" s="18"/>
      <c r="H200" s="18"/>
      <c r="X200" s="8"/>
      <c r="Y200" s="8"/>
      <c r="Z200" s="8"/>
      <c r="AA200" s="8"/>
    </row>
    <row r="201" spans="1:27" x14ac:dyDescent="0.2">
      <c r="A201" s="16"/>
      <c r="B201" s="16"/>
      <c r="C201" s="16"/>
      <c r="D201" s="16"/>
      <c r="E201" s="16"/>
      <c r="F201" s="17"/>
      <c r="G201" s="18"/>
      <c r="H201" s="18"/>
      <c r="X201" s="8"/>
      <c r="Y201" s="8"/>
      <c r="Z201" s="8"/>
      <c r="AA201" s="8"/>
    </row>
    <row r="202" spans="1:27" x14ac:dyDescent="0.2">
      <c r="A202" s="16"/>
      <c r="B202" s="16"/>
      <c r="C202" s="16"/>
      <c r="D202" s="16"/>
      <c r="E202" s="16"/>
      <c r="F202" s="17"/>
      <c r="G202" s="18"/>
      <c r="H202" s="18"/>
      <c r="X202" s="8"/>
      <c r="Y202" s="8"/>
      <c r="Z202" s="8"/>
      <c r="AA202" s="8"/>
    </row>
    <row r="203" spans="1:27" x14ac:dyDescent="0.2">
      <c r="A203" s="16"/>
      <c r="B203" s="16"/>
      <c r="C203" s="16"/>
      <c r="D203" s="16"/>
      <c r="E203" s="16"/>
      <c r="F203" s="17"/>
      <c r="G203" s="18"/>
      <c r="H203" s="18"/>
      <c r="X203" s="8"/>
      <c r="Y203" s="8"/>
      <c r="Z203" s="8"/>
      <c r="AA203" s="8"/>
    </row>
    <row r="204" spans="1:27" x14ac:dyDescent="0.2">
      <c r="A204" s="16"/>
      <c r="B204" s="16"/>
      <c r="C204" s="16"/>
      <c r="D204" s="16"/>
      <c r="E204" s="16"/>
      <c r="F204" s="17"/>
      <c r="G204" s="18"/>
      <c r="H204" s="18"/>
      <c r="X204" s="8"/>
      <c r="Y204" s="8"/>
      <c r="Z204" s="8"/>
      <c r="AA204" s="8"/>
    </row>
    <row r="205" spans="1:27" x14ac:dyDescent="0.2">
      <c r="A205" s="16"/>
      <c r="B205" s="16"/>
      <c r="C205" s="16"/>
      <c r="D205" s="16"/>
      <c r="E205" s="16"/>
      <c r="F205" s="17"/>
      <c r="G205" s="18"/>
      <c r="H205" s="18"/>
      <c r="X205" s="8"/>
      <c r="Y205" s="8"/>
      <c r="Z205" s="8"/>
      <c r="AA205" s="8"/>
    </row>
    <row r="206" spans="1:27" x14ac:dyDescent="0.2">
      <c r="A206" s="16"/>
      <c r="B206" s="16"/>
      <c r="C206" s="16"/>
      <c r="D206" s="16"/>
      <c r="E206" s="16"/>
      <c r="F206" s="17"/>
      <c r="G206" s="18"/>
      <c r="H206" s="18"/>
      <c r="X206" s="8"/>
      <c r="Y206" s="8"/>
      <c r="Z206" s="8"/>
      <c r="AA206" s="8"/>
    </row>
    <row r="207" spans="1:27" x14ac:dyDescent="0.2">
      <c r="A207" s="16"/>
      <c r="B207" s="16"/>
      <c r="C207" s="16"/>
      <c r="D207" s="16"/>
      <c r="E207" s="16"/>
      <c r="F207" s="17"/>
      <c r="G207" s="18"/>
      <c r="H207" s="18"/>
      <c r="X207" s="8"/>
      <c r="Y207" s="8"/>
      <c r="Z207" s="8"/>
      <c r="AA207" s="8"/>
    </row>
    <row r="208" spans="1:27" x14ac:dyDescent="0.2">
      <c r="A208" s="16"/>
      <c r="B208" s="16"/>
      <c r="C208" s="16"/>
      <c r="D208" s="16"/>
      <c r="E208" s="16"/>
      <c r="F208" s="17"/>
      <c r="G208" s="18"/>
      <c r="H208" s="18"/>
      <c r="X208" s="8"/>
      <c r="Y208" s="8"/>
      <c r="Z208" s="8"/>
      <c r="AA208" s="8"/>
    </row>
    <row r="209" spans="1:27" x14ac:dyDescent="0.2">
      <c r="A209" s="16"/>
      <c r="B209" s="16"/>
      <c r="C209" s="16"/>
      <c r="D209" s="16"/>
      <c r="E209" s="16"/>
      <c r="F209" s="17"/>
      <c r="G209" s="18"/>
      <c r="H209" s="18"/>
      <c r="X209" s="8"/>
      <c r="Y209" s="8"/>
      <c r="Z209" s="8"/>
      <c r="AA209" s="8"/>
    </row>
    <row r="210" spans="1:27" x14ac:dyDescent="0.2">
      <c r="A210" s="16"/>
      <c r="B210" s="16"/>
      <c r="C210" s="16"/>
      <c r="D210" s="16"/>
      <c r="E210" s="16"/>
      <c r="F210" s="17"/>
      <c r="G210" s="18"/>
      <c r="H210" s="18"/>
      <c r="X210" s="8"/>
      <c r="Y210" s="8"/>
      <c r="Z210" s="8"/>
      <c r="AA210" s="8"/>
    </row>
    <row r="211" spans="1:27" x14ac:dyDescent="0.2">
      <c r="A211" s="16"/>
      <c r="B211" s="16"/>
      <c r="C211" s="16"/>
      <c r="D211" s="16"/>
      <c r="E211" s="16"/>
      <c r="F211" s="17"/>
      <c r="G211" s="18"/>
      <c r="H211" s="18"/>
      <c r="X211" s="8"/>
      <c r="Y211" s="8"/>
      <c r="Z211" s="8"/>
      <c r="AA211" s="8"/>
    </row>
    <row r="212" spans="1:27" x14ac:dyDescent="0.2">
      <c r="A212" s="16"/>
      <c r="B212" s="16"/>
      <c r="C212" s="16"/>
      <c r="D212" s="16"/>
      <c r="E212" s="16"/>
      <c r="F212" s="17"/>
      <c r="G212" s="18"/>
      <c r="H212" s="18"/>
      <c r="X212" s="8"/>
      <c r="Y212" s="8"/>
      <c r="Z212" s="8"/>
      <c r="AA212" s="8"/>
    </row>
    <row r="213" spans="1:27" x14ac:dyDescent="0.2">
      <c r="A213" s="16"/>
      <c r="B213" s="16"/>
      <c r="C213" s="16"/>
      <c r="D213" s="16"/>
      <c r="E213" s="16"/>
      <c r="F213" s="17"/>
      <c r="G213" s="18"/>
      <c r="H213" s="18"/>
      <c r="X213" s="8"/>
      <c r="Y213" s="8"/>
      <c r="Z213" s="8"/>
      <c r="AA213" s="8"/>
    </row>
    <row r="214" spans="1:27" x14ac:dyDescent="0.2">
      <c r="A214" s="16"/>
      <c r="B214" s="16"/>
      <c r="C214" s="16"/>
      <c r="D214" s="16"/>
      <c r="E214" s="16"/>
      <c r="F214" s="17"/>
      <c r="G214" s="18"/>
      <c r="H214" s="18"/>
      <c r="X214" s="8"/>
      <c r="Y214" s="8"/>
      <c r="Z214" s="8"/>
      <c r="AA214" s="8"/>
    </row>
    <row r="215" spans="1:27" x14ac:dyDescent="0.2">
      <c r="A215" s="16"/>
      <c r="B215" s="16"/>
      <c r="C215" s="16"/>
      <c r="D215" s="16"/>
      <c r="E215" s="16"/>
      <c r="F215" s="17"/>
      <c r="G215" s="18"/>
      <c r="H215" s="18"/>
      <c r="X215" s="8"/>
      <c r="Y215" s="8"/>
      <c r="Z215" s="8"/>
      <c r="AA215" s="8"/>
    </row>
    <row r="216" spans="1:27" x14ac:dyDescent="0.2">
      <c r="A216" s="16"/>
      <c r="B216" s="16"/>
      <c r="C216" s="16"/>
      <c r="D216" s="16"/>
      <c r="E216" s="16"/>
      <c r="F216" s="17"/>
      <c r="G216" s="18"/>
      <c r="H216" s="18"/>
      <c r="X216" s="8"/>
      <c r="Y216" s="8"/>
      <c r="Z216" s="8"/>
      <c r="AA216" s="8"/>
    </row>
    <row r="217" spans="1:27" x14ac:dyDescent="0.2">
      <c r="A217" s="16"/>
      <c r="B217" s="16"/>
      <c r="C217" s="16"/>
      <c r="D217" s="16"/>
      <c r="E217" s="16"/>
      <c r="F217" s="17"/>
      <c r="G217" s="18"/>
      <c r="H217" s="18"/>
      <c r="X217" s="8"/>
      <c r="Y217" s="8"/>
      <c r="Z217" s="8"/>
      <c r="AA217" s="8"/>
    </row>
    <row r="218" spans="1:27" x14ac:dyDescent="0.2">
      <c r="A218" s="16"/>
      <c r="B218" s="16"/>
      <c r="C218" s="16"/>
      <c r="D218" s="16"/>
      <c r="E218" s="16"/>
      <c r="F218" s="17"/>
      <c r="G218" s="18"/>
      <c r="H218" s="18"/>
      <c r="X218" s="8"/>
      <c r="Y218" s="8"/>
      <c r="Z218" s="8"/>
      <c r="AA218" s="8"/>
    </row>
    <row r="219" spans="1:27" x14ac:dyDescent="0.2">
      <c r="A219" s="16"/>
      <c r="B219" s="16"/>
      <c r="C219" s="16"/>
      <c r="D219" s="16"/>
      <c r="E219" s="16"/>
      <c r="F219" s="17"/>
      <c r="G219" s="18"/>
      <c r="H219" s="18"/>
      <c r="X219" s="8"/>
      <c r="Y219" s="8"/>
      <c r="Z219" s="8"/>
      <c r="AA219" s="8"/>
    </row>
    <row r="220" spans="1:27" x14ac:dyDescent="0.2">
      <c r="A220" s="16"/>
      <c r="B220" s="16"/>
      <c r="C220" s="16"/>
      <c r="D220" s="16"/>
      <c r="E220" s="16"/>
      <c r="F220" s="17"/>
      <c r="G220" s="18"/>
      <c r="H220" s="18"/>
      <c r="X220" s="8"/>
      <c r="Y220" s="8"/>
      <c r="Z220" s="8"/>
      <c r="AA220" s="8"/>
    </row>
    <row r="221" spans="1:27" x14ac:dyDescent="0.2">
      <c r="A221" s="16"/>
      <c r="B221" s="16"/>
      <c r="C221" s="16"/>
      <c r="D221" s="16"/>
      <c r="E221" s="16"/>
      <c r="F221" s="17"/>
      <c r="G221" s="18"/>
      <c r="H221" s="18"/>
      <c r="X221" s="8"/>
      <c r="Y221" s="8"/>
      <c r="Z221" s="8"/>
      <c r="AA221" s="8"/>
    </row>
    <row r="222" spans="1:27" x14ac:dyDescent="0.2">
      <c r="A222" s="16"/>
      <c r="B222" s="16"/>
      <c r="C222" s="16"/>
      <c r="D222" s="16"/>
      <c r="E222" s="16"/>
      <c r="F222" s="17"/>
      <c r="G222" s="18"/>
      <c r="H222" s="18"/>
      <c r="X222" s="8"/>
      <c r="Y222" s="8"/>
      <c r="Z222" s="8"/>
      <c r="AA222" s="8"/>
    </row>
    <row r="223" spans="1:27" x14ac:dyDescent="0.2">
      <c r="A223" s="16"/>
      <c r="B223" s="16"/>
      <c r="C223" s="16"/>
      <c r="D223" s="16"/>
      <c r="E223" s="16"/>
      <c r="F223" s="17"/>
      <c r="G223" s="18"/>
      <c r="H223" s="18"/>
      <c r="X223" s="8"/>
      <c r="Y223" s="8"/>
      <c r="Z223" s="8"/>
      <c r="AA223" s="8"/>
    </row>
    <row r="224" spans="1:27" x14ac:dyDescent="0.2">
      <c r="A224" s="16"/>
      <c r="B224" s="16"/>
      <c r="C224" s="16"/>
      <c r="D224" s="16"/>
      <c r="E224" s="16"/>
      <c r="F224" s="17"/>
      <c r="G224" s="18"/>
      <c r="H224" s="18"/>
      <c r="X224" s="8"/>
      <c r="Y224" s="8"/>
      <c r="Z224" s="8"/>
      <c r="AA224" s="8"/>
    </row>
    <row r="225" spans="1:27" x14ac:dyDescent="0.2">
      <c r="A225" s="16"/>
      <c r="B225" s="16"/>
      <c r="C225" s="16"/>
      <c r="D225" s="16"/>
      <c r="E225" s="16"/>
      <c r="F225" s="17"/>
      <c r="G225" s="18"/>
      <c r="H225" s="18"/>
      <c r="X225" s="8"/>
      <c r="Y225" s="8"/>
      <c r="Z225" s="8"/>
      <c r="AA225" s="8"/>
    </row>
    <row r="226" spans="1:27" x14ac:dyDescent="0.2">
      <c r="A226" s="16"/>
      <c r="B226" s="16"/>
      <c r="C226" s="16"/>
      <c r="D226" s="16"/>
      <c r="E226" s="16"/>
      <c r="F226" s="17"/>
      <c r="G226" s="18"/>
      <c r="H226" s="18"/>
      <c r="X226" s="8"/>
      <c r="Y226" s="8"/>
      <c r="Z226" s="8"/>
      <c r="AA226" s="8"/>
    </row>
    <row r="227" spans="1:27" x14ac:dyDescent="0.2">
      <c r="A227" s="16"/>
      <c r="B227" s="16"/>
      <c r="C227" s="16"/>
      <c r="D227" s="16"/>
      <c r="E227" s="16"/>
      <c r="F227" s="17"/>
      <c r="G227" s="18"/>
      <c r="H227" s="18"/>
      <c r="X227" s="8"/>
      <c r="Y227" s="8"/>
      <c r="Z227" s="8"/>
      <c r="AA227" s="8"/>
    </row>
    <row r="228" spans="1:27" x14ac:dyDescent="0.2">
      <c r="A228" s="16"/>
      <c r="B228" s="16"/>
      <c r="C228" s="16"/>
      <c r="D228" s="16"/>
      <c r="E228" s="16"/>
      <c r="F228" s="17"/>
      <c r="G228" s="18"/>
      <c r="H228" s="18"/>
      <c r="X228" s="8"/>
      <c r="Y228" s="8"/>
      <c r="Z228" s="8"/>
      <c r="AA228" s="8"/>
    </row>
    <row r="229" spans="1:27" x14ac:dyDescent="0.2">
      <c r="A229" s="16"/>
      <c r="B229" s="16"/>
      <c r="C229" s="16"/>
      <c r="D229" s="16"/>
      <c r="E229" s="16"/>
      <c r="F229" s="17"/>
      <c r="G229" s="18"/>
      <c r="H229" s="18"/>
      <c r="X229" s="8"/>
      <c r="Y229" s="8"/>
      <c r="Z229" s="8"/>
      <c r="AA229" s="8"/>
    </row>
    <row r="230" spans="1:27" x14ac:dyDescent="0.2">
      <c r="A230" s="16"/>
      <c r="B230" s="16"/>
      <c r="C230" s="16"/>
      <c r="D230" s="16"/>
      <c r="E230" s="16"/>
      <c r="F230" s="17"/>
      <c r="G230" s="18"/>
      <c r="H230" s="18"/>
      <c r="X230" s="8"/>
      <c r="Y230" s="8"/>
      <c r="Z230" s="8"/>
      <c r="AA230" s="8"/>
    </row>
    <row r="231" spans="1:27" x14ac:dyDescent="0.2">
      <c r="A231" s="16"/>
      <c r="B231" s="16"/>
      <c r="C231" s="16"/>
      <c r="D231" s="16"/>
      <c r="E231" s="16"/>
      <c r="F231" s="17"/>
      <c r="G231" s="18"/>
      <c r="H231" s="18"/>
      <c r="X231" s="8"/>
      <c r="Y231" s="8"/>
      <c r="Z231" s="8"/>
      <c r="AA231" s="8"/>
    </row>
    <row r="232" spans="1:27" x14ac:dyDescent="0.2">
      <c r="A232" s="16"/>
      <c r="B232" s="16"/>
      <c r="C232" s="16"/>
      <c r="D232" s="16"/>
      <c r="E232" s="16"/>
      <c r="F232" s="17"/>
      <c r="G232" s="18"/>
      <c r="H232" s="18"/>
      <c r="X232" s="8"/>
      <c r="Y232" s="8"/>
      <c r="Z232" s="8"/>
      <c r="AA232" s="8"/>
    </row>
    <row r="233" spans="1:27" x14ac:dyDescent="0.2">
      <c r="A233" s="16"/>
      <c r="B233" s="16"/>
      <c r="C233" s="16"/>
      <c r="D233" s="16"/>
      <c r="E233" s="16"/>
      <c r="F233" s="17"/>
      <c r="G233" s="18"/>
      <c r="H233" s="18"/>
      <c r="X233" s="8"/>
      <c r="Y233" s="8"/>
      <c r="Z233" s="8"/>
      <c r="AA233" s="8"/>
    </row>
    <row r="234" spans="1:27" x14ac:dyDescent="0.2">
      <c r="A234" s="16"/>
      <c r="B234" s="16"/>
      <c r="C234" s="16"/>
      <c r="D234" s="16"/>
      <c r="E234" s="16"/>
      <c r="F234" s="17"/>
      <c r="G234" s="18"/>
      <c r="H234" s="18"/>
      <c r="X234" s="8"/>
      <c r="Y234" s="8"/>
      <c r="Z234" s="8"/>
      <c r="AA234" s="8"/>
    </row>
    <row r="235" spans="1:27" x14ac:dyDescent="0.2">
      <c r="A235" s="16"/>
      <c r="B235" s="16"/>
      <c r="C235" s="16"/>
      <c r="D235" s="16"/>
      <c r="E235" s="16"/>
      <c r="F235" s="17"/>
      <c r="G235" s="18"/>
      <c r="H235" s="18"/>
      <c r="X235" s="8"/>
      <c r="Y235" s="8"/>
      <c r="Z235" s="8"/>
      <c r="AA235" s="8"/>
    </row>
    <row r="236" spans="1:27" x14ac:dyDescent="0.2">
      <c r="A236" s="16"/>
      <c r="B236" s="16"/>
      <c r="C236" s="16"/>
      <c r="D236" s="16"/>
      <c r="E236" s="16"/>
      <c r="F236" s="17"/>
      <c r="G236" s="18"/>
      <c r="H236" s="18"/>
      <c r="X236" s="8"/>
      <c r="Y236" s="8"/>
      <c r="Z236" s="8"/>
      <c r="AA236" s="8"/>
    </row>
    <row r="237" spans="1:27" x14ac:dyDescent="0.2">
      <c r="A237" s="16"/>
      <c r="B237" s="16"/>
      <c r="C237" s="16"/>
      <c r="D237" s="16"/>
      <c r="E237" s="16"/>
      <c r="F237" s="17"/>
      <c r="G237" s="18"/>
      <c r="H237" s="18"/>
      <c r="X237" s="8"/>
      <c r="Y237" s="8"/>
      <c r="Z237" s="8"/>
      <c r="AA237" s="8"/>
    </row>
    <row r="238" spans="1:27" x14ac:dyDescent="0.2">
      <c r="A238" s="16"/>
      <c r="B238" s="16"/>
      <c r="C238" s="16"/>
      <c r="D238" s="16"/>
      <c r="E238" s="16"/>
      <c r="F238" s="17"/>
      <c r="G238" s="18"/>
      <c r="H238" s="18"/>
      <c r="X238" s="8"/>
      <c r="Y238" s="8"/>
      <c r="Z238" s="8"/>
      <c r="AA238" s="8"/>
    </row>
    <row r="239" spans="1:27" x14ac:dyDescent="0.2">
      <c r="A239" s="16"/>
      <c r="B239" s="16"/>
      <c r="C239" s="16"/>
      <c r="D239" s="16"/>
      <c r="E239" s="16"/>
      <c r="F239" s="17"/>
      <c r="G239" s="18"/>
      <c r="H239" s="18"/>
      <c r="X239" s="8"/>
      <c r="Y239" s="8"/>
      <c r="Z239" s="8"/>
      <c r="AA239" s="8"/>
    </row>
    <row r="240" spans="1:27" x14ac:dyDescent="0.2">
      <c r="A240" s="16"/>
      <c r="B240" s="16"/>
      <c r="C240" s="16"/>
      <c r="D240" s="16"/>
      <c r="E240" s="16"/>
      <c r="F240" s="17"/>
      <c r="G240" s="18"/>
      <c r="H240" s="18"/>
      <c r="X240" s="8"/>
      <c r="Y240" s="8"/>
      <c r="Z240" s="8"/>
      <c r="AA240" s="8"/>
    </row>
    <row r="241" spans="1:27" x14ac:dyDescent="0.2">
      <c r="A241" s="16"/>
      <c r="B241" s="16"/>
      <c r="C241" s="16"/>
      <c r="D241" s="16"/>
      <c r="E241" s="16"/>
      <c r="F241" s="17"/>
      <c r="G241" s="18"/>
      <c r="H241" s="18"/>
      <c r="X241" s="8"/>
      <c r="Y241" s="8"/>
      <c r="Z241" s="8"/>
      <c r="AA241" s="8"/>
    </row>
    <row r="242" spans="1:27" x14ac:dyDescent="0.2">
      <c r="A242" s="16"/>
      <c r="B242" s="16"/>
      <c r="C242" s="16"/>
      <c r="D242" s="16"/>
      <c r="E242" s="16"/>
      <c r="F242" s="17"/>
      <c r="G242" s="18"/>
      <c r="H242" s="18"/>
      <c r="X242" s="8"/>
      <c r="Y242" s="8"/>
      <c r="Z242" s="8"/>
      <c r="AA242" s="8"/>
    </row>
    <row r="243" spans="1:27" x14ac:dyDescent="0.2">
      <c r="A243" s="16"/>
      <c r="B243" s="16"/>
      <c r="C243" s="16"/>
      <c r="D243" s="16"/>
      <c r="E243" s="16"/>
      <c r="F243" s="17"/>
      <c r="G243" s="18"/>
      <c r="H243" s="18"/>
      <c r="X243" s="8"/>
      <c r="Y243" s="8"/>
      <c r="Z243" s="8"/>
      <c r="AA243" s="8"/>
    </row>
    <row r="244" spans="1:27" x14ac:dyDescent="0.2">
      <c r="A244" s="16"/>
      <c r="B244" s="16"/>
      <c r="C244" s="16"/>
      <c r="D244" s="16"/>
      <c r="E244" s="16"/>
      <c r="F244" s="17"/>
      <c r="G244" s="18"/>
      <c r="H244" s="18"/>
      <c r="X244" s="8"/>
      <c r="Y244" s="8"/>
      <c r="Z244" s="8"/>
      <c r="AA244" s="8"/>
    </row>
    <row r="245" spans="1:27" x14ac:dyDescent="0.2">
      <c r="A245" s="16"/>
      <c r="B245" s="16"/>
      <c r="C245" s="16"/>
      <c r="D245" s="16"/>
      <c r="E245" s="16"/>
      <c r="F245" s="17"/>
      <c r="G245" s="18"/>
      <c r="H245" s="18"/>
      <c r="X245" s="8"/>
      <c r="Y245" s="8"/>
      <c r="Z245" s="8"/>
      <c r="AA245" s="8"/>
    </row>
    <row r="246" spans="1:27" x14ac:dyDescent="0.2">
      <c r="A246" s="16"/>
      <c r="B246" s="16"/>
      <c r="C246" s="16"/>
      <c r="D246" s="16"/>
      <c r="E246" s="16"/>
      <c r="F246" s="17"/>
      <c r="G246" s="18"/>
      <c r="H246" s="18"/>
      <c r="X246" s="8"/>
      <c r="Y246" s="8"/>
      <c r="Z246" s="8"/>
      <c r="AA246" s="8"/>
    </row>
    <row r="247" spans="1:27" x14ac:dyDescent="0.2">
      <c r="A247" s="16"/>
      <c r="B247" s="16"/>
      <c r="C247" s="16"/>
      <c r="D247" s="16"/>
      <c r="E247" s="16"/>
      <c r="F247" s="17"/>
      <c r="G247" s="18"/>
      <c r="H247" s="18"/>
      <c r="X247" s="8"/>
      <c r="Y247" s="8"/>
      <c r="Z247" s="8"/>
      <c r="AA247" s="8"/>
    </row>
    <row r="248" spans="1:27" x14ac:dyDescent="0.2">
      <c r="A248" s="16"/>
      <c r="B248" s="16"/>
      <c r="C248" s="16"/>
      <c r="D248" s="16"/>
      <c r="E248" s="16"/>
      <c r="F248" s="17"/>
      <c r="G248" s="18"/>
      <c r="H248" s="18"/>
      <c r="X248" s="8"/>
      <c r="Y248" s="8"/>
      <c r="Z248" s="8"/>
      <c r="AA248" s="8"/>
    </row>
    <row r="249" spans="1:27" x14ac:dyDescent="0.2">
      <c r="A249" s="16"/>
      <c r="B249" s="16"/>
      <c r="C249" s="16"/>
      <c r="D249" s="16"/>
      <c r="E249" s="16"/>
      <c r="F249" s="17"/>
      <c r="G249" s="18"/>
      <c r="H249" s="18"/>
      <c r="X249" s="8"/>
      <c r="Y249" s="8"/>
      <c r="Z249" s="8"/>
      <c r="AA249" s="8"/>
    </row>
    <row r="250" spans="1:27" x14ac:dyDescent="0.2">
      <c r="A250" s="16"/>
      <c r="B250" s="16"/>
      <c r="C250" s="16"/>
      <c r="D250" s="16"/>
      <c r="E250" s="16"/>
      <c r="F250" s="17"/>
      <c r="G250" s="18"/>
      <c r="H250" s="18"/>
      <c r="X250" s="8"/>
      <c r="Y250" s="8"/>
      <c r="Z250" s="8"/>
      <c r="AA250" s="8"/>
    </row>
    <row r="251" spans="1:27" x14ac:dyDescent="0.2">
      <c r="A251" s="16"/>
      <c r="B251" s="16"/>
      <c r="C251" s="16"/>
      <c r="D251" s="16"/>
      <c r="E251" s="16"/>
      <c r="F251" s="17"/>
      <c r="G251" s="18"/>
      <c r="H251" s="18"/>
      <c r="X251" s="8"/>
      <c r="Y251" s="8"/>
      <c r="Z251" s="8"/>
      <c r="AA251" s="8"/>
    </row>
    <row r="252" spans="1:27" x14ac:dyDescent="0.2">
      <c r="A252" s="16"/>
      <c r="B252" s="16"/>
      <c r="C252" s="16"/>
      <c r="D252" s="16"/>
      <c r="E252" s="16"/>
      <c r="F252" s="17"/>
      <c r="G252" s="18"/>
      <c r="H252" s="18"/>
      <c r="X252" s="8"/>
      <c r="Y252" s="8"/>
      <c r="Z252" s="8"/>
      <c r="AA252" s="8"/>
    </row>
    <row r="253" spans="1:27" x14ac:dyDescent="0.2">
      <c r="A253" s="16"/>
      <c r="B253" s="16"/>
      <c r="C253" s="16"/>
      <c r="D253" s="16"/>
      <c r="E253" s="16"/>
      <c r="F253" s="17"/>
      <c r="G253" s="18"/>
      <c r="H253" s="18"/>
      <c r="X253" s="8"/>
      <c r="Y253" s="8"/>
      <c r="Z253" s="8"/>
      <c r="AA253" s="8"/>
    </row>
    <row r="254" spans="1:27" x14ac:dyDescent="0.2">
      <c r="A254" s="16"/>
      <c r="B254" s="16"/>
      <c r="C254" s="16"/>
      <c r="D254" s="16"/>
      <c r="E254" s="16"/>
      <c r="F254" s="17"/>
      <c r="G254" s="18"/>
      <c r="H254" s="18"/>
      <c r="X254" s="8"/>
      <c r="Y254" s="8"/>
      <c r="Z254" s="8"/>
      <c r="AA254" s="8"/>
    </row>
    <row r="255" spans="1:27" x14ac:dyDescent="0.2">
      <c r="A255" s="16"/>
      <c r="B255" s="16"/>
      <c r="C255" s="16"/>
      <c r="D255" s="16"/>
      <c r="E255" s="16"/>
      <c r="F255" s="17"/>
      <c r="G255" s="18"/>
      <c r="H255" s="18"/>
      <c r="X255" s="8"/>
      <c r="Y255" s="8"/>
      <c r="Z255" s="8"/>
      <c r="AA255" s="8"/>
    </row>
    <row r="256" spans="1:27" x14ac:dyDescent="0.2">
      <c r="A256" s="16"/>
      <c r="B256" s="16"/>
      <c r="C256" s="16"/>
      <c r="D256" s="16"/>
      <c r="E256" s="16"/>
      <c r="F256" s="17"/>
      <c r="G256" s="18"/>
      <c r="H256" s="18"/>
      <c r="X256" s="8"/>
      <c r="Y256" s="8"/>
      <c r="Z256" s="8"/>
      <c r="AA256" s="8"/>
    </row>
    <row r="257" spans="1:27" x14ac:dyDescent="0.2">
      <c r="A257" s="16"/>
      <c r="B257" s="16"/>
      <c r="C257" s="16"/>
      <c r="D257" s="16"/>
      <c r="E257" s="16"/>
      <c r="F257" s="17"/>
      <c r="G257" s="18"/>
      <c r="H257" s="18"/>
      <c r="X257" s="8"/>
      <c r="Y257" s="8"/>
      <c r="Z257" s="8"/>
      <c r="AA257" s="8"/>
    </row>
    <row r="258" spans="1:27" x14ac:dyDescent="0.2">
      <c r="A258" s="16"/>
      <c r="B258" s="16"/>
      <c r="C258" s="16"/>
      <c r="D258" s="16"/>
      <c r="E258" s="16"/>
      <c r="F258" s="17"/>
      <c r="G258" s="18"/>
      <c r="H258" s="18"/>
      <c r="X258" s="8"/>
      <c r="Y258" s="8"/>
      <c r="Z258" s="8"/>
      <c r="AA258" s="8"/>
    </row>
    <row r="259" spans="1:27" x14ac:dyDescent="0.2">
      <c r="A259" s="16"/>
      <c r="B259" s="16"/>
      <c r="C259" s="16"/>
      <c r="D259" s="16"/>
      <c r="E259" s="16"/>
      <c r="F259" s="17"/>
      <c r="G259" s="18"/>
      <c r="H259" s="18"/>
      <c r="X259" s="8"/>
      <c r="Y259" s="8"/>
      <c r="Z259" s="8"/>
      <c r="AA259" s="8"/>
    </row>
    <row r="260" spans="1:27" x14ac:dyDescent="0.2">
      <c r="A260" s="16"/>
      <c r="B260" s="16"/>
      <c r="C260" s="16"/>
      <c r="D260" s="16"/>
      <c r="E260" s="16"/>
      <c r="F260" s="17"/>
      <c r="G260" s="18"/>
      <c r="H260" s="18"/>
      <c r="X260" s="8"/>
      <c r="Y260" s="8"/>
      <c r="Z260" s="8"/>
      <c r="AA260" s="8"/>
    </row>
    <row r="261" spans="1:27" x14ac:dyDescent="0.2">
      <c r="A261" s="16"/>
      <c r="B261" s="16"/>
      <c r="C261" s="16"/>
      <c r="D261" s="16"/>
      <c r="E261" s="16"/>
      <c r="F261" s="17"/>
      <c r="G261" s="18"/>
      <c r="H261" s="18"/>
      <c r="X261" s="8"/>
      <c r="Y261" s="8"/>
      <c r="Z261" s="8"/>
      <c r="AA261" s="8"/>
    </row>
    <row r="262" spans="1:27" x14ac:dyDescent="0.2">
      <c r="A262" s="16"/>
      <c r="B262" s="16"/>
      <c r="C262" s="16"/>
      <c r="D262" s="16"/>
      <c r="E262" s="16"/>
      <c r="F262" s="17"/>
      <c r="G262" s="18"/>
      <c r="H262" s="18"/>
      <c r="X262" s="8"/>
      <c r="Y262" s="8"/>
      <c r="Z262" s="8"/>
      <c r="AA262" s="8"/>
    </row>
    <row r="263" spans="1:27" x14ac:dyDescent="0.2">
      <c r="A263" s="16"/>
      <c r="B263" s="16"/>
      <c r="C263" s="16"/>
      <c r="D263" s="16"/>
      <c r="E263" s="16"/>
      <c r="F263" s="17"/>
      <c r="G263" s="18"/>
      <c r="H263" s="18"/>
      <c r="X263" s="8"/>
      <c r="Y263" s="8"/>
      <c r="Z263" s="8"/>
      <c r="AA263" s="8"/>
    </row>
    <row r="264" spans="1:27" x14ac:dyDescent="0.2">
      <c r="A264" s="16"/>
      <c r="B264" s="16"/>
      <c r="C264" s="16"/>
      <c r="D264" s="16"/>
      <c r="E264" s="16"/>
      <c r="F264" s="17"/>
      <c r="G264" s="18"/>
      <c r="H264" s="18"/>
      <c r="X264" s="8"/>
      <c r="Y264" s="8"/>
      <c r="Z264" s="8"/>
      <c r="AA264" s="8"/>
    </row>
    <row r="265" spans="1:27" x14ac:dyDescent="0.2">
      <c r="A265" s="16"/>
      <c r="B265" s="16"/>
      <c r="C265" s="16"/>
      <c r="D265" s="16"/>
      <c r="E265" s="16"/>
      <c r="F265" s="17"/>
      <c r="G265" s="18"/>
      <c r="H265" s="18"/>
      <c r="X265" s="8"/>
      <c r="Y265" s="8"/>
      <c r="Z265" s="8"/>
      <c r="AA265" s="8"/>
    </row>
    <row r="266" spans="1:27" x14ac:dyDescent="0.2">
      <c r="A266" s="16"/>
      <c r="B266" s="16"/>
      <c r="C266" s="16"/>
      <c r="D266" s="16"/>
      <c r="E266" s="16"/>
      <c r="F266" s="17"/>
      <c r="G266" s="18"/>
      <c r="H266" s="18"/>
      <c r="X266" s="8"/>
      <c r="Y266" s="8"/>
      <c r="Z266" s="8"/>
      <c r="AA266" s="8"/>
    </row>
    <row r="267" spans="1:27" x14ac:dyDescent="0.2">
      <c r="A267" s="16"/>
      <c r="B267" s="16"/>
      <c r="C267" s="16"/>
      <c r="D267" s="16"/>
      <c r="E267" s="16"/>
      <c r="F267" s="17"/>
      <c r="G267" s="18"/>
      <c r="H267" s="18"/>
      <c r="X267" s="8"/>
      <c r="Y267" s="8"/>
      <c r="Z267" s="8"/>
      <c r="AA267" s="8"/>
    </row>
    <row r="268" spans="1:27" x14ac:dyDescent="0.2">
      <c r="A268" s="16"/>
      <c r="B268" s="16"/>
      <c r="C268" s="16"/>
      <c r="D268" s="16"/>
      <c r="E268" s="16"/>
      <c r="F268" s="17"/>
      <c r="G268" s="18"/>
      <c r="H268" s="18"/>
      <c r="X268" s="8"/>
      <c r="Y268" s="8"/>
      <c r="Z268" s="8"/>
      <c r="AA268" s="8"/>
    </row>
    <row r="269" spans="1:27" x14ac:dyDescent="0.2">
      <c r="A269" s="16"/>
      <c r="B269" s="16"/>
      <c r="C269" s="16"/>
      <c r="D269" s="16"/>
      <c r="E269" s="16"/>
      <c r="F269" s="17"/>
      <c r="G269" s="18"/>
      <c r="H269" s="18"/>
      <c r="X269" s="8"/>
      <c r="Y269" s="8"/>
      <c r="Z269" s="8"/>
      <c r="AA269" s="8"/>
    </row>
    <row r="270" spans="1:27" x14ac:dyDescent="0.2">
      <c r="A270" s="16"/>
      <c r="B270" s="16"/>
      <c r="C270" s="16"/>
      <c r="D270" s="16"/>
      <c r="E270" s="16"/>
      <c r="F270" s="17"/>
      <c r="G270" s="18"/>
      <c r="H270" s="18"/>
      <c r="X270" s="8"/>
      <c r="Y270" s="8"/>
      <c r="Z270" s="8"/>
      <c r="AA270" s="8"/>
    </row>
    <row r="271" spans="1:27" x14ac:dyDescent="0.2">
      <c r="A271" s="16"/>
      <c r="B271" s="16"/>
      <c r="C271" s="16"/>
      <c r="D271" s="16"/>
      <c r="E271" s="16"/>
      <c r="F271" s="17"/>
      <c r="G271" s="18"/>
      <c r="H271" s="18"/>
      <c r="X271" s="8"/>
      <c r="Y271" s="8"/>
      <c r="Z271" s="8"/>
      <c r="AA271" s="8"/>
    </row>
    <row r="272" spans="1:27" x14ac:dyDescent="0.2">
      <c r="A272" s="16"/>
      <c r="B272" s="16"/>
      <c r="C272" s="16"/>
      <c r="D272" s="16"/>
      <c r="E272" s="16"/>
      <c r="F272" s="17"/>
      <c r="G272" s="18"/>
      <c r="H272" s="18"/>
      <c r="X272" s="8"/>
      <c r="Y272" s="8"/>
      <c r="Z272" s="8"/>
      <c r="AA272" s="8"/>
    </row>
    <row r="273" spans="1:27" x14ac:dyDescent="0.2">
      <c r="A273" s="16"/>
      <c r="B273" s="16"/>
      <c r="C273" s="16"/>
      <c r="D273" s="16"/>
      <c r="E273" s="16"/>
      <c r="F273" s="17"/>
      <c r="G273" s="18"/>
      <c r="H273" s="18"/>
      <c r="X273" s="8"/>
      <c r="Y273" s="8"/>
      <c r="Z273" s="8"/>
      <c r="AA273" s="8"/>
    </row>
    <row r="274" spans="1:27" x14ac:dyDescent="0.2">
      <c r="A274" s="16"/>
      <c r="B274" s="16"/>
      <c r="C274" s="16"/>
      <c r="D274" s="16"/>
      <c r="E274" s="16"/>
      <c r="F274" s="17"/>
      <c r="G274" s="18"/>
      <c r="H274" s="18"/>
      <c r="X274" s="8"/>
      <c r="Y274" s="8"/>
      <c r="Z274" s="8"/>
      <c r="AA274" s="8"/>
    </row>
    <row r="275" spans="1:27" x14ac:dyDescent="0.2">
      <c r="A275" s="16"/>
      <c r="B275" s="16"/>
      <c r="C275" s="16"/>
      <c r="D275" s="16"/>
      <c r="E275" s="16"/>
      <c r="F275" s="17"/>
      <c r="G275" s="18"/>
      <c r="H275" s="18"/>
      <c r="X275" s="8"/>
      <c r="Y275" s="8"/>
      <c r="Z275" s="8"/>
      <c r="AA275" s="8"/>
    </row>
    <row r="276" spans="1:27" x14ac:dyDescent="0.2">
      <c r="A276" s="16"/>
      <c r="B276" s="16"/>
      <c r="C276" s="16"/>
      <c r="D276" s="16"/>
      <c r="E276" s="16"/>
      <c r="F276" s="17"/>
      <c r="G276" s="18"/>
      <c r="H276" s="18"/>
      <c r="X276" s="8"/>
      <c r="Y276" s="8"/>
      <c r="Z276" s="8"/>
      <c r="AA276" s="8"/>
    </row>
    <row r="277" spans="1:27" x14ac:dyDescent="0.2">
      <c r="A277" s="16"/>
      <c r="B277" s="16"/>
      <c r="C277" s="16"/>
      <c r="D277" s="16"/>
      <c r="E277" s="16"/>
      <c r="F277" s="17"/>
      <c r="G277" s="18"/>
      <c r="H277" s="18"/>
      <c r="X277" s="8"/>
      <c r="Y277" s="8"/>
      <c r="Z277" s="8"/>
      <c r="AA277" s="8"/>
    </row>
    <row r="278" spans="1:27" x14ac:dyDescent="0.2">
      <c r="A278" s="16"/>
      <c r="B278" s="16"/>
      <c r="C278" s="16"/>
      <c r="D278" s="16"/>
      <c r="E278" s="16"/>
      <c r="F278" s="17"/>
      <c r="G278" s="18"/>
      <c r="H278" s="18"/>
      <c r="X278" s="8"/>
      <c r="Y278" s="8"/>
      <c r="Z278" s="8"/>
      <c r="AA278" s="8"/>
    </row>
    <row r="279" spans="1:27" x14ac:dyDescent="0.2">
      <c r="A279" s="16"/>
      <c r="B279" s="16"/>
      <c r="C279" s="16"/>
      <c r="D279" s="16"/>
      <c r="E279" s="16"/>
      <c r="F279" s="17"/>
      <c r="G279" s="18"/>
      <c r="H279" s="18"/>
      <c r="X279" s="8"/>
      <c r="Y279" s="8"/>
      <c r="Z279" s="8"/>
      <c r="AA279" s="8"/>
    </row>
    <row r="280" spans="1:27" x14ac:dyDescent="0.2">
      <c r="A280" s="16"/>
      <c r="B280" s="16"/>
      <c r="C280" s="16"/>
      <c r="D280" s="16"/>
      <c r="E280" s="16"/>
      <c r="F280" s="17"/>
      <c r="G280" s="18"/>
      <c r="H280" s="18"/>
      <c r="X280" s="8"/>
      <c r="Y280" s="8"/>
      <c r="Z280" s="8"/>
      <c r="AA280" s="8"/>
    </row>
    <row r="281" spans="1:27" x14ac:dyDescent="0.2">
      <c r="A281" s="16"/>
      <c r="B281" s="16"/>
      <c r="C281" s="16"/>
      <c r="D281" s="16"/>
      <c r="E281" s="16"/>
      <c r="F281" s="17"/>
      <c r="G281" s="18"/>
      <c r="H281" s="18"/>
      <c r="X281" s="8"/>
      <c r="Y281" s="8"/>
      <c r="Z281" s="8"/>
      <c r="AA281" s="8"/>
    </row>
    <row r="282" spans="1:27" x14ac:dyDescent="0.2">
      <c r="A282" s="16"/>
      <c r="B282" s="16"/>
      <c r="C282" s="16"/>
      <c r="D282" s="16"/>
      <c r="E282" s="16"/>
      <c r="F282" s="17"/>
      <c r="G282" s="18"/>
      <c r="H282" s="18"/>
      <c r="X282" s="8"/>
      <c r="Y282" s="8"/>
      <c r="Z282" s="8"/>
      <c r="AA282" s="8"/>
    </row>
    <row r="283" spans="1:27" x14ac:dyDescent="0.2">
      <c r="A283" s="16"/>
      <c r="B283" s="16"/>
      <c r="C283" s="16"/>
      <c r="D283" s="16"/>
      <c r="E283" s="16"/>
      <c r="F283" s="17"/>
      <c r="G283" s="18"/>
      <c r="H283" s="18"/>
      <c r="X283" s="8"/>
      <c r="Y283" s="8"/>
      <c r="Z283" s="8"/>
      <c r="AA283" s="8"/>
    </row>
    <row r="284" spans="1:27" x14ac:dyDescent="0.2">
      <c r="A284" s="16"/>
      <c r="B284" s="16"/>
      <c r="C284" s="16"/>
      <c r="D284" s="16"/>
      <c r="E284" s="16"/>
      <c r="F284" s="17"/>
      <c r="G284" s="18"/>
      <c r="H284" s="18"/>
      <c r="X284" s="8"/>
      <c r="Y284" s="8"/>
      <c r="Z284" s="8"/>
      <c r="AA284" s="8"/>
    </row>
    <row r="285" spans="1:27" x14ac:dyDescent="0.2">
      <c r="A285" s="16"/>
      <c r="B285" s="16"/>
      <c r="C285" s="16"/>
      <c r="D285" s="16"/>
      <c r="E285" s="16"/>
      <c r="F285" s="17"/>
      <c r="G285" s="18"/>
      <c r="H285" s="18"/>
      <c r="X285" s="8"/>
      <c r="Y285" s="8"/>
      <c r="Z285" s="8"/>
      <c r="AA285" s="8"/>
    </row>
    <row r="286" spans="1:27" x14ac:dyDescent="0.2">
      <c r="A286" s="16"/>
      <c r="B286" s="16"/>
      <c r="C286" s="16"/>
      <c r="D286" s="16"/>
      <c r="E286" s="16"/>
      <c r="F286" s="17"/>
      <c r="G286" s="18"/>
      <c r="H286" s="18"/>
      <c r="X286" s="8"/>
      <c r="Y286" s="8"/>
      <c r="Z286" s="8"/>
      <c r="AA286" s="8"/>
    </row>
    <row r="287" spans="1:27" x14ac:dyDescent="0.2">
      <c r="A287" s="16"/>
      <c r="B287" s="16"/>
      <c r="C287" s="16"/>
      <c r="D287" s="16"/>
      <c r="E287" s="16"/>
      <c r="F287" s="17"/>
      <c r="G287" s="18"/>
      <c r="H287" s="18"/>
      <c r="X287" s="8"/>
      <c r="Y287" s="8"/>
      <c r="Z287" s="8"/>
      <c r="AA287" s="8"/>
    </row>
    <row r="288" spans="1:27" x14ac:dyDescent="0.2">
      <c r="A288" s="16"/>
      <c r="B288" s="16"/>
      <c r="C288" s="16"/>
      <c r="D288" s="16"/>
      <c r="E288" s="16"/>
      <c r="F288" s="17"/>
      <c r="G288" s="18"/>
      <c r="H288" s="18"/>
      <c r="X288" s="8"/>
      <c r="Y288" s="8"/>
      <c r="Z288" s="8"/>
      <c r="AA288" s="8"/>
    </row>
    <row r="289" spans="1:27" x14ac:dyDescent="0.2">
      <c r="A289" s="16"/>
      <c r="B289" s="16"/>
      <c r="C289" s="16"/>
      <c r="D289" s="16"/>
      <c r="E289" s="16"/>
      <c r="F289" s="17"/>
      <c r="G289" s="18"/>
      <c r="H289" s="18"/>
      <c r="X289" s="8"/>
      <c r="Y289" s="8"/>
      <c r="Z289" s="8"/>
      <c r="AA289" s="8"/>
    </row>
    <row r="290" spans="1:27" x14ac:dyDescent="0.2">
      <c r="A290" s="16"/>
      <c r="B290" s="16"/>
      <c r="C290" s="16"/>
      <c r="D290" s="16"/>
      <c r="E290" s="16"/>
      <c r="F290" s="17"/>
      <c r="G290" s="18"/>
      <c r="H290" s="18"/>
      <c r="X290" s="8"/>
      <c r="Y290" s="8"/>
      <c r="Z290" s="8"/>
      <c r="AA290" s="8"/>
    </row>
    <row r="291" spans="1:27" x14ac:dyDescent="0.2">
      <c r="A291" s="16"/>
      <c r="B291" s="16"/>
      <c r="C291" s="16"/>
      <c r="D291" s="16"/>
      <c r="E291" s="16"/>
      <c r="F291" s="17"/>
      <c r="G291" s="18"/>
      <c r="H291" s="18"/>
      <c r="X291" s="8"/>
      <c r="Y291" s="8"/>
      <c r="Z291" s="8"/>
      <c r="AA291" s="8"/>
    </row>
    <row r="292" spans="1:27" x14ac:dyDescent="0.2">
      <c r="A292" s="16"/>
      <c r="B292" s="16"/>
      <c r="C292" s="16"/>
      <c r="D292" s="16"/>
      <c r="E292" s="16"/>
      <c r="F292" s="17"/>
      <c r="G292" s="18"/>
      <c r="H292" s="18"/>
      <c r="X292" s="8"/>
      <c r="Y292" s="8"/>
      <c r="Z292" s="8"/>
      <c r="AA292" s="8"/>
    </row>
    <row r="293" spans="1:27" x14ac:dyDescent="0.2">
      <c r="A293" s="16"/>
      <c r="B293" s="16"/>
      <c r="C293" s="16"/>
      <c r="D293" s="16"/>
      <c r="E293" s="16"/>
      <c r="F293" s="17"/>
      <c r="G293" s="18"/>
      <c r="H293" s="18"/>
      <c r="X293" s="8"/>
      <c r="Y293" s="8"/>
      <c r="Z293" s="8"/>
      <c r="AA293" s="8"/>
    </row>
    <row r="294" spans="1:27" x14ac:dyDescent="0.2">
      <c r="A294" s="16"/>
      <c r="B294" s="16"/>
      <c r="C294" s="16"/>
      <c r="D294" s="16"/>
      <c r="E294" s="16"/>
      <c r="F294" s="17"/>
      <c r="G294" s="18"/>
      <c r="H294" s="18"/>
      <c r="X294" s="8"/>
      <c r="Y294" s="8"/>
      <c r="Z294" s="8"/>
      <c r="AA294" s="8"/>
    </row>
    <row r="295" spans="1:27" x14ac:dyDescent="0.2">
      <c r="A295" s="16"/>
      <c r="B295" s="16"/>
      <c r="C295" s="16"/>
      <c r="D295" s="16"/>
      <c r="E295" s="16"/>
      <c r="F295" s="17"/>
      <c r="G295" s="18"/>
      <c r="H295" s="18"/>
      <c r="X295" s="8"/>
      <c r="Y295" s="8"/>
      <c r="Z295" s="8"/>
      <c r="AA295" s="8"/>
    </row>
    <row r="296" spans="1:27" x14ac:dyDescent="0.2">
      <c r="A296" s="16"/>
      <c r="B296" s="16"/>
      <c r="C296" s="16"/>
      <c r="D296" s="16"/>
      <c r="E296" s="16"/>
      <c r="F296" s="17"/>
      <c r="G296" s="18"/>
      <c r="H296" s="18"/>
      <c r="X296" s="8"/>
      <c r="Y296" s="8"/>
      <c r="Z296" s="8"/>
      <c r="AA296" s="8"/>
    </row>
    <row r="297" spans="1:27" x14ac:dyDescent="0.2">
      <c r="A297" s="16"/>
      <c r="B297" s="16"/>
      <c r="C297" s="16"/>
      <c r="D297" s="16"/>
      <c r="E297" s="16"/>
      <c r="F297" s="17"/>
      <c r="G297" s="18"/>
      <c r="H297" s="18"/>
      <c r="X297" s="8"/>
      <c r="Y297" s="8"/>
      <c r="Z297" s="8"/>
      <c r="AA297" s="8"/>
    </row>
    <row r="298" spans="1:27" x14ac:dyDescent="0.2">
      <c r="A298" s="16"/>
      <c r="B298" s="16"/>
      <c r="C298" s="16"/>
      <c r="D298" s="16"/>
      <c r="E298" s="16"/>
      <c r="F298" s="17"/>
      <c r="G298" s="18"/>
      <c r="H298" s="18"/>
      <c r="X298" s="8"/>
      <c r="Y298" s="8"/>
      <c r="Z298" s="8"/>
      <c r="AA298" s="8"/>
    </row>
    <row r="299" spans="1:27" x14ac:dyDescent="0.2">
      <c r="A299" s="16"/>
      <c r="B299" s="16"/>
      <c r="C299" s="16"/>
      <c r="D299" s="16"/>
      <c r="E299" s="16"/>
      <c r="F299" s="17"/>
      <c r="G299" s="18"/>
      <c r="H299" s="18"/>
      <c r="X299" s="8"/>
      <c r="Y299" s="8"/>
      <c r="Z299" s="8"/>
      <c r="AA299" s="8"/>
    </row>
    <row r="300" spans="1:27" x14ac:dyDescent="0.2">
      <c r="A300" s="16"/>
      <c r="B300" s="16"/>
      <c r="C300" s="16"/>
      <c r="D300" s="16"/>
      <c r="E300" s="16"/>
      <c r="F300" s="17"/>
      <c r="G300" s="18"/>
      <c r="H300" s="18"/>
      <c r="X300" s="8"/>
      <c r="Y300" s="8"/>
      <c r="Z300" s="8"/>
      <c r="AA300" s="8"/>
    </row>
    <row r="301" spans="1:27" x14ac:dyDescent="0.2">
      <c r="A301" s="16"/>
      <c r="B301" s="16"/>
      <c r="C301" s="16"/>
      <c r="D301" s="16"/>
      <c r="E301" s="16"/>
      <c r="F301" s="17"/>
      <c r="G301" s="18"/>
      <c r="H301" s="18"/>
      <c r="X301" s="8"/>
      <c r="Y301" s="8"/>
      <c r="Z301" s="8"/>
      <c r="AA301" s="8"/>
    </row>
    <row r="302" spans="1:27" x14ac:dyDescent="0.2">
      <c r="A302" s="16"/>
      <c r="B302" s="16"/>
      <c r="C302" s="16"/>
      <c r="D302" s="16"/>
      <c r="E302" s="16"/>
      <c r="F302" s="17"/>
      <c r="G302" s="18"/>
      <c r="H302" s="18"/>
      <c r="X302" s="8"/>
      <c r="Y302" s="8"/>
      <c r="Z302" s="8"/>
      <c r="AA302" s="8"/>
    </row>
    <row r="303" spans="1:27" x14ac:dyDescent="0.2">
      <c r="A303" s="16"/>
      <c r="B303" s="16"/>
      <c r="C303" s="16"/>
      <c r="D303" s="16"/>
      <c r="E303" s="16"/>
      <c r="F303" s="17"/>
      <c r="G303" s="18"/>
      <c r="H303" s="18"/>
      <c r="X303" s="8"/>
      <c r="Y303" s="8"/>
      <c r="Z303" s="8"/>
      <c r="AA303" s="8"/>
    </row>
    <row r="304" spans="1:27" x14ac:dyDescent="0.2">
      <c r="A304" s="16"/>
      <c r="B304" s="16"/>
      <c r="C304" s="16"/>
      <c r="D304" s="16"/>
      <c r="E304" s="16"/>
      <c r="F304" s="17"/>
      <c r="G304" s="18"/>
      <c r="H304" s="18"/>
      <c r="X304" s="8"/>
      <c r="Y304" s="8"/>
      <c r="Z304" s="8"/>
      <c r="AA304" s="8"/>
    </row>
    <row r="305" spans="1:27" x14ac:dyDescent="0.2">
      <c r="A305" s="16"/>
      <c r="B305" s="16"/>
      <c r="C305" s="16"/>
      <c r="D305" s="16"/>
      <c r="E305" s="16"/>
      <c r="F305" s="17"/>
      <c r="G305" s="18"/>
      <c r="H305" s="18"/>
      <c r="X305" s="8"/>
      <c r="Y305" s="8"/>
      <c r="Z305" s="8"/>
      <c r="AA305" s="8"/>
    </row>
    <row r="306" spans="1:27" x14ac:dyDescent="0.2">
      <c r="A306" s="16"/>
      <c r="B306" s="16"/>
      <c r="C306" s="16"/>
      <c r="D306" s="16"/>
      <c r="E306" s="16"/>
      <c r="F306" s="17"/>
      <c r="G306" s="18"/>
      <c r="H306" s="18"/>
      <c r="X306" s="8"/>
      <c r="Y306" s="8"/>
      <c r="Z306" s="8"/>
      <c r="AA306" s="8"/>
    </row>
    <row r="307" spans="1:27" x14ac:dyDescent="0.2">
      <c r="A307" s="16"/>
      <c r="B307" s="16"/>
      <c r="C307" s="16"/>
      <c r="D307" s="16"/>
      <c r="E307" s="16"/>
      <c r="F307" s="17"/>
      <c r="G307" s="18"/>
      <c r="H307" s="18"/>
      <c r="X307" s="8"/>
      <c r="Y307" s="8"/>
      <c r="Z307" s="8"/>
      <c r="AA307" s="8"/>
    </row>
    <row r="308" spans="1:27" x14ac:dyDescent="0.2">
      <c r="A308" s="16"/>
      <c r="B308" s="16"/>
      <c r="C308" s="16"/>
      <c r="D308" s="16"/>
      <c r="E308" s="16"/>
      <c r="F308" s="17"/>
      <c r="G308" s="18"/>
      <c r="H308" s="18"/>
      <c r="X308" s="8"/>
      <c r="Y308" s="8"/>
      <c r="Z308" s="8"/>
      <c r="AA308" s="8"/>
    </row>
    <row r="309" spans="1:27" x14ac:dyDescent="0.2">
      <c r="A309" s="16"/>
      <c r="B309" s="16"/>
      <c r="C309" s="16"/>
      <c r="D309" s="16"/>
      <c r="E309" s="16"/>
      <c r="F309" s="17"/>
      <c r="G309" s="18"/>
      <c r="H309" s="18"/>
      <c r="X309" s="8"/>
      <c r="Y309" s="8"/>
      <c r="Z309" s="8"/>
      <c r="AA309" s="8"/>
    </row>
    <row r="310" spans="1:27" x14ac:dyDescent="0.2">
      <c r="A310" s="16"/>
      <c r="B310" s="16"/>
      <c r="C310" s="16"/>
      <c r="D310" s="16"/>
      <c r="E310" s="16"/>
      <c r="F310" s="17"/>
      <c r="G310" s="18"/>
      <c r="H310" s="18"/>
      <c r="X310" s="8"/>
      <c r="Y310" s="8"/>
      <c r="Z310" s="8"/>
      <c r="AA310" s="8"/>
    </row>
    <row r="311" spans="1:27" x14ac:dyDescent="0.2">
      <c r="A311" s="16"/>
      <c r="B311" s="16"/>
      <c r="C311" s="16"/>
      <c r="D311" s="16"/>
      <c r="E311" s="16"/>
      <c r="F311" s="17"/>
      <c r="G311" s="18"/>
      <c r="H311" s="18"/>
      <c r="X311" s="8"/>
      <c r="Y311" s="8"/>
      <c r="Z311" s="8"/>
      <c r="AA311" s="8"/>
    </row>
    <row r="312" spans="1:27" x14ac:dyDescent="0.2">
      <c r="A312" s="16"/>
      <c r="B312" s="16"/>
      <c r="C312" s="16"/>
      <c r="D312" s="16"/>
      <c r="E312" s="16"/>
      <c r="F312" s="17"/>
      <c r="G312" s="18"/>
      <c r="H312" s="18"/>
      <c r="X312" s="8"/>
      <c r="Y312" s="8"/>
      <c r="Z312" s="8"/>
      <c r="AA312" s="8"/>
    </row>
    <row r="313" spans="1:27" x14ac:dyDescent="0.2">
      <c r="A313" s="16"/>
      <c r="B313" s="16"/>
      <c r="C313" s="16"/>
      <c r="D313" s="16"/>
      <c r="E313" s="16"/>
      <c r="F313" s="17"/>
      <c r="G313" s="18"/>
      <c r="H313" s="18"/>
      <c r="X313" s="8"/>
      <c r="Y313" s="8"/>
      <c r="Z313" s="8"/>
      <c r="AA313" s="8"/>
    </row>
    <row r="314" spans="1:27" x14ac:dyDescent="0.2">
      <c r="A314" s="16"/>
      <c r="B314" s="16"/>
      <c r="C314" s="16"/>
      <c r="D314" s="16"/>
      <c r="E314" s="16"/>
      <c r="F314" s="17"/>
      <c r="G314" s="18"/>
      <c r="H314" s="18"/>
      <c r="X314" s="8"/>
      <c r="Y314" s="8"/>
      <c r="Z314" s="8"/>
      <c r="AA314" s="8"/>
    </row>
    <row r="315" spans="1:27" x14ac:dyDescent="0.2">
      <c r="A315" s="16"/>
      <c r="B315" s="16"/>
      <c r="C315" s="16"/>
      <c r="D315" s="16"/>
      <c r="E315" s="16"/>
      <c r="F315" s="17"/>
      <c r="G315" s="18"/>
      <c r="H315" s="18"/>
      <c r="X315" s="8"/>
      <c r="Y315" s="8"/>
      <c r="Z315" s="8"/>
      <c r="AA315" s="8"/>
    </row>
    <row r="316" spans="1:27" x14ac:dyDescent="0.2">
      <c r="A316" s="16"/>
      <c r="B316" s="16"/>
      <c r="C316" s="16"/>
      <c r="D316" s="16"/>
      <c r="E316" s="16"/>
      <c r="F316" s="17"/>
      <c r="G316" s="18"/>
      <c r="H316" s="18"/>
      <c r="X316" s="8"/>
      <c r="Y316" s="8"/>
      <c r="Z316" s="8"/>
      <c r="AA316" s="8"/>
    </row>
    <row r="317" spans="1:27" x14ac:dyDescent="0.2">
      <c r="A317" s="16"/>
      <c r="B317" s="16"/>
      <c r="C317" s="16"/>
      <c r="D317" s="16"/>
      <c r="E317" s="16"/>
      <c r="F317" s="17"/>
      <c r="G317" s="18"/>
      <c r="H317" s="18"/>
      <c r="X317" s="8"/>
      <c r="Y317" s="8"/>
      <c r="Z317" s="8"/>
      <c r="AA317" s="8"/>
    </row>
    <row r="318" spans="1:27" x14ac:dyDescent="0.2">
      <c r="A318" s="16"/>
      <c r="B318" s="16"/>
      <c r="C318" s="16"/>
      <c r="D318" s="16"/>
      <c r="E318" s="16"/>
      <c r="F318" s="17"/>
      <c r="G318" s="18"/>
      <c r="H318" s="18"/>
      <c r="X318" s="8"/>
      <c r="Y318" s="8"/>
      <c r="Z318" s="8"/>
      <c r="AA318" s="8"/>
    </row>
    <row r="319" spans="1:27" x14ac:dyDescent="0.2">
      <c r="A319" s="16"/>
      <c r="B319" s="16"/>
      <c r="C319" s="16"/>
      <c r="D319" s="16"/>
      <c r="E319" s="16"/>
      <c r="F319" s="17"/>
      <c r="G319" s="18"/>
      <c r="H319" s="18"/>
      <c r="X319" s="8"/>
      <c r="Y319" s="8"/>
      <c r="Z319" s="8"/>
      <c r="AA319" s="8"/>
    </row>
    <row r="320" spans="1:27" x14ac:dyDescent="0.2">
      <c r="A320" s="16"/>
      <c r="B320" s="16"/>
      <c r="C320" s="16"/>
      <c r="D320" s="16"/>
      <c r="E320" s="16"/>
      <c r="F320" s="17"/>
      <c r="G320" s="18"/>
      <c r="H320" s="18"/>
      <c r="X320" s="8"/>
      <c r="Y320" s="8"/>
      <c r="Z320" s="8"/>
      <c r="AA320" s="8"/>
    </row>
    <row r="321" spans="1:27" x14ac:dyDescent="0.2">
      <c r="A321" s="16"/>
      <c r="B321" s="16"/>
      <c r="C321" s="16"/>
      <c r="D321" s="16"/>
      <c r="E321" s="16"/>
      <c r="F321" s="17"/>
      <c r="G321" s="18"/>
      <c r="H321" s="18"/>
      <c r="X321" s="8"/>
      <c r="Y321" s="8"/>
      <c r="Z321" s="8"/>
      <c r="AA321" s="8"/>
    </row>
    <row r="322" spans="1:27" x14ac:dyDescent="0.2">
      <c r="A322" s="16"/>
      <c r="B322" s="16"/>
      <c r="C322" s="16"/>
      <c r="D322" s="16"/>
      <c r="E322" s="16"/>
      <c r="F322" s="17"/>
      <c r="G322" s="18"/>
      <c r="H322" s="18"/>
      <c r="X322" s="8"/>
      <c r="Y322" s="8"/>
      <c r="Z322" s="8"/>
      <c r="AA322" s="8"/>
    </row>
    <row r="323" spans="1:27" x14ac:dyDescent="0.2">
      <c r="A323" s="16"/>
      <c r="B323" s="16"/>
      <c r="C323" s="16"/>
      <c r="D323" s="16"/>
      <c r="E323" s="16"/>
      <c r="F323" s="17"/>
      <c r="G323" s="18"/>
      <c r="H323" s="18"/>
      <c r="X323" s="8"/>
      <c r="Y323" s="8"/>
      <c r="Z323" s="8"/>
      <c r="AA323" s="8"/>
    </row>
    <row r="324" spans="1:27" x14ac:dyDescent="0.2">
      <c r="A324" s="16"/>
      <c r="B324" s="16"/>
      <c r="C324" s="16"/>
      <c r="D324" s="16"/>
      <c r="E324" s="16"/>
      <c r="F324" s="17"/>
      <c r="G324" s="18"/>
      <c r="H324" s="18"/>
      <c r="X324" s="8"/>
      <c r="Y324" s="8"/>
      <c r="Z324" s="8"/>
      <c r="AA324" s="8"/>
    </row>
    <row r="325" spans="1:27" x14ac:dyDescent="0.2">
      <c r="A325" s="16"/>
      <c r="B325" s="16"/>
      <c r="C325" s="16"/>
      <c r="D325" s="16"/>
      <c r="E325" s="16"/>
      <c r="F325" s="17"/>
      <c r="G325" s="18"/>
      <c r="H325" s="18"/>
      <c r="X325" s="8"/>
      <c r="Y325" s="8"/>
      <c r="Z325" s="8"/>
      <c r="AA325" s="8"/>
    </row>
    <row r="326" spans="1:27" x14ac:dyDescent="0.2">
      <c r="A326" s="16"/>
      <c r="B326" s="16"/>
      <c r="C326" s="16"/>
      <c r="D326" s="16"/>
      <c r="E326" s="16"/>
      <c r="F326" s="17"/>
      <c r="G326" s="18"/>
      <c r="H326" s="18"/>
      <c r="X326" s="8"/>
      <c r="Y326" s="8"/>
      <c r="Z326" s="8"/>
      <c r="AA326" s="8"/>
    </row>
    <row r="327" spans="1:27" x14ac:dyDescent="0.2">
      <c r="A327" s="16"/>
      <c r="B327" s="16"/>
      <c r="C327" s="16"/>
      <c r="D327" s="16"/>
      <c r="E327" s="16"/>
      <c r="F327" s="17"/>
      <c r="G327" s="18"/>
      <c r="H327" s="18"/>
      <c r="X327" s="8"/>
      <c r="Y327" s="8"/>
      <c r="Z327" s="8"/>
      <c r="AA327" s="8"/>
    </row>
    <row r="328" spans="1:27" x14ac:dyDescent="0.2">
      <c r="A328" s="16"/>
      <c r="B328" s="16"/>
      <c r="C328" s="16"/>
      <c r="D328" s="16"/>
      <c r="E328" s="16"/>
      <c r="F328" s="17"/>
      <c r="G328" s="18"/>
      <c r="H328" s="18"/>
      <c r="X328" s="8"/>
      <c r="Y328" s="8"/>
      <c r="Z328" s="8"/>
      <c r="AA328" s="8"/>
    </row>
    <row r="329" spans="1:27" x14ac:dyDescent="0.2">
      <c r="A329" s="16"/>
      <c r="B329" s="16"/>
      <c r="C329" s="16"/>
      <c r="D329" s="16"/>
      <c r="E329" s="16"/>
      <c r="F329" s="17"/>
      <c r="G329" s="18"/>
      <c r="H329" s="18"/>
      <c r="X329" s="8"/>
      <c r="Y329" s="8"/>
      <c r="Z329" s="8"/>
      <c r="AA329" s="8"/>
    </row>
    <row r="330" spans="1:27" x14ac:dyDescent="0.2">
      <c r="A330" s="16"/>
      <c r="B330" s="16"/>
      <c r="C330" s="16"/>
      <c r="D330" s="16"/>
      <c r="E330" s="16"/>
      <c r="F330" s="17"/>
      <c r="G330" s="18"/>
      <c r="H330" s="18"/>
      <c r="X330" s="8"/>
      <c r="Y330" s="8"/>
      <c r="Z330" s="8"/>
      <c r="AA330" s="8"/>
    </row>
    <row r="331" spans="1:27" x14ac:dyDescent="0.2">
      <c r="A331" s="16"/>
      <c r="B331" s="16"/>
      <c r="C331" s="16"/>
      <c r="D331" s="16"/>
      <c r="E331" s="16"/>
      <c r="F331" s="17"/>
      <c r="G331" s="18"/>
      <c r="H331" s="18"/>
      <c r="X331" s="8"/>
      <c r="Y331" s="8"/>
      <c r="Z331" s="8"/>
      <c r="AA331" s="8"/>
    </row>
    <row r="332" spans="1:27" x14ac:dyDescent="0.2">
      <c r="A332" s="16"/>
      <c r="B332" s="16"/>
      <c r="C332" s="16"/>
      <c r="D332" s="16"/>
      <c r="E332" s="16"/>
      <c r="F332" s="17"/>
      <c r="G332" s="18"/>
      <c r="H332" s="18"/>
      <c r="X332" s="8"/>
      <c r="Y332" s="8"/>
      <c r="Z332" s="8"/>
      <c r="AA332" s="8"/>
    </row>
    <row r="333" spans="1:27" x14ac:dyDescent="0.2">
      <c r="A333" s="16"/>
      <c r="B333" s="16"/>
      <c r="C333" s="16"/>
      <c r="D333" s="16"/>
      <c r="E333" s="16"/>
      <c r="F333" s="17"/>
      <c r="G333" s="18"/>
      <c r="H333" s="18"/>
      <c r="X333" s="8"/>
      <c r="Y333" s="8"/>
      <c r="Z333" s="8"/>
      <c r="AA333" s="8"/>
    </row>
    <row r="334" spans="1:27" x14ac:dyDescent="0.2">
      <c r="A334" s="16"/>
      <c r="B334" s="16"/>
      <c r="C334" s="16"/>
      <c r="D334" s="16"/>
      <c r="E334" s="16"/>
      <c r="F334" s="17"/>
      <c r="G334" s="18"/>
      <c r="H334" s="18"/>
      <c r="X334" s="8"/>
      <c r="Y334" s="8"/>
      <c r="Z334" s="8"/>
      <c r="AA334" s="8"/>
    </row>
    <row r="335" spans="1:27" x14ac:dyDescent="0.2">
      <c r="A335" s="16"/>
      <c r="B335" s="16"/>
      <c r="C335" s="16"/>
      <c r="D335" s="16"/>
      <c r="E335" s="16"/>
      <c r="F335" s="17"/>
      <c r="G335" s="18"/>
      <c r="H335" s="18"/>
      <c r="X335" s="8"/>
      <c r="Y335" s="8"/>
      <c r="Z335" s="8"/>
      <c r="AA335" s="8"/>
    </row>
    <row r="336" spans="1:27" x14ac:dyDescent="0.2">
      <c r="A336" s="16"/>
      <c r="B336" s="16"/>
      <c r="C336" s="16"/>
      <c r="D336" s="16"/>
      <c r="E336" s="16"/>
      <c r="F336" s="17"/>
      <c r="G336" s="18"/>
      <c r="H336" s="18"/>
      <c r="X336" s="8"/>
      <c r="Y336" s="8"/>
      <c r="Z336" s="8"/>
      <c r="AA336" s="8"/>
    </row>
    <row r="337" spans="1:27" x14ac:dyDescent="0.2">
      <c r="A337" s="16"/>
      <c r="B337" s="16"/>
      <c r="C337" s="16"/>
      <c r="D337" s="16"/>
      <c r="E337" s="16"/>
      <c r="F337" s="17"/>
      <c r="G337" s="18"/>
      <c r="H337" s="18"/>
      <c r="X337" s="8"/>
      <c r="Y337" s="8"/>
      <c r="Z337" s="8"/>
      <c r="AA337" s="8"/>
    </row>
    <row r="338" spans="1:27" x14ac:dyDescent="0.2">
      <c r="A338" s="16"/>
      <c r="B338" s="16"/>
      <c r="C338" s="16"/>
      <c r="D338" s="16"/>
      <c r="E338" s="16"/>
      <c r="F338" s="17"/>
      <c r="G338" s="18"/>
      <c r="H338" s="18"/>
      <c r="X338" s="8"/>
      <c r="Y338" s="8"/>
      <c r="Z338" s="8"/>
      <c r="AA338" s="8"/>
    </row>
    <row r="339" spans="1:27" x14ac:dyDescent="0.2">
      <c r="A339" s="16"/>
      <c r="B339" s="16"/>
      <c r="C339" s="16"/>
      <c r="D339" s="16"/>
      <c r="E339" s="16"/>
      <c r="F339" s="17"/>
      <c r="G339" s="18"/>
      <c r="H339" s="18"/>
      <c r="X339" s="8"/>
      <c r="Y339" s="8"/>
      <c r="Z339" s="8"/>
      <c r="AA339" s="8"/>
    </row>
    <row r="340" spans="1:27" x14ac:dyDescent="0.2">
      <c r="A340" s="16"/>
      <c r="B340" s="16"/>
      <c r="C340" s="16"/>
      <c r="D340" s="16"/>
      <c r="E340" s="16"/>
      <c r="F340" s="17"/>
      <c r="G340" s="18"/>
      <c r="H340" s="18"/>
      <c r="X340" s="8"/>
      <c r="Y340" s="8"/>
      <c r="Z340" s="8"/>
      <c r="AA340" s="8"/>
    </row>
    <row r="341" spans="1:27" x14ac:dyDescent="0.2">
      <c r="A341" s="16"/>
      <c r="B341" s="16"/>
      <c r="C341" s="16"/>
      <c r="D341" s="16"/>
      <c r="E341" s="16"/>
      <c r="F341" s="17"/>
      <c r="G341" s="18"/>
      <c r="H341" s="18"/>
      <c r="X341" s="8"/>
      <c r="Y341" s="8"/>
      <c r="Z341" s="8"/>
      <c r="AA341" s="8"/>
    </row>
    <row r="342" spans="1:27" x14ac:dyDescent="0.2">
      <c r="A342" s="16"/>
      <c r="B342" s="16"/>
      <c r="C342" s="16"/>
      <c r="D342" s="16"/>
      <c r="E342" s="16"/>
      <c r="F342" s="17"/>
      <c r="G342" s="18"/>
      <c r="H342" s="18"/>
      <c r="X342" s="8"/>
      <c r="Y342" s="8"/>
      <c r="Z342" s="8"/>
      <c r="AA342" s="8"/>
    </row>
    <row r="343" spans="1:27" x14ac:dyDescent="0.2">
      <c r="A343" s="16"/>
      <c r="B343" s="16"/>
      <c r="C343" s="16"/>
      <c r="D343" s="16"/>
      <c r="E343" s="16"/>
      <c r="F343" s="17"/>
      <c r="G343" s="18"/>
      <c r="H343" s="18"/>
      <c r="X343" s="8"/>
      <c r="Y343" s="8"/>
      <c r="Z343" s="8"/>
      <c r="AA343" s="8"/>
    </row>
    <row r="344" spans="1:27" x14ac:dyDescent="0.2">
      <c r="A344" s="16"/>
      <c r="B344" s="16"/>
      <c r="C344" s="16"/>
      <c r="D344" s="16"/>
      <c r="E344" s="16"/>
      <c r="F344" s="17"/>
      <c r="G344" s="18"/>
      <c r="H344" s="18"/>
      <c r="X344" s="8"/>
      <c r="Y344" s="8"/>
      <c r="Z344" s="8"/>
      <c r="AA344" s="8"/>
    </row>
    <row r="345" spans="1:27" x14ac:dyDescent="0.2">
      <c r="A345" s="16"/>
      <c r="B345" s="16"/>
      <c r="C345" s="16"/>
      <c r="D345" s="16"/>
      <c r="E345" s="16"/>
      <c r="F345" s="17"/>
      <c r="G345" s="18"/>
      <c r="H345" s="18"/>
      <c r="X345" s="8"/>
      <c r="Y345" s="8"/>
      <c r="Z345" s="8"/>
      <c r="AA345" s="8"/>
    </row>
    <row r="346" spans="1:27" x14ac:dyDescent="0.2">
      <c r="A346" s="16"/>
      <c r="B346" s="16"/>
      <c r="C346" s="16"/>
      <c r="D346" s="16"/>
      <c r="E346" s="16"/>
      <c r="F346" s="17"/>
      <c r="G346" s="18"/>
      <c r="H346" s="18"/>
      <c r="X346" s="8"/>
      <c r="Y346" s="8"/>
      <c r="Z346" s="8"/>
      <c r="AA346" s="8"/>
    </row>
    <row r="347" spans="1:27" x14ac:dyDescent="0.2">
      <c r="A347" s="16"/>
      <c r="B347" s="16"/>
      <c r="C347" s="16"/>
      <c r="D347" s="16"/>
      <c r="E347" s="16"/>
      <c r="F347" s="17"/>
      <c r="G347" s="18"/>
      <c r="H347" s="18"/>
      <c r="X347" s="8"/>
      <c r="Y347" s="8"/>
      <c r="Z347" s="8"/>
      <c r="AA347" s="8"/>
    </row>
    <row r="348" spans="1:27" x14ac:dyDescent="0.2">
      <c r="A348" s="16"/>
      <c r="B348" s="16"/>
      <c r="C348" s="16"/>
      <c r="D348" s="16"/>
      <c r="E348" s="16"/>
      <c r="F348" s="17"/>
      <c r="G348" s="18"/>
      <c r="H348" s="18"/>
      <c r="X348" s="8"/>
      <c r="Y348" s="8"/>
      <c r="Z348" s="8"/>
      <c r="AA348" s="8"/>
    </row>
    <row r="349" spans="1:27" x14ac:dyDescent="0.2">
      <c r="A349" s="16"/>
      <c r="B349" s="16"/>
      <c r="C349" s="16"/>
      <c r="D349" s="16"/>
      <c r="E349" s="16"/>
      <c r="F349" s="17"/>
      <c r="G349" s="18"/>
      <c r="H349" s="18"/>
      <c r="X349" s="8"/>
      <c r="Y349" s="8"/>
      <c r="Z349" s="8"/>
      <c r="AA349" s="8"/>
    </row>
    <row r="350" spans="1:27" x14ac:dyDescent="0.2">
      <c r="A350" s="16"/>
      <c r="B350" s="16"/>
      <c r="C350" s="16"/>
      <c r="D350" s="16"/>
      <c r="E350" s="16"/>
      <c r="F350" s="17"/>
      <c r="G350" s="18"/>
      <c r="H350" s="18"/>
      <c r="X350" s="8"/>
      <c r="Y350" s="8"/>
      <c r="Z350" s="8"/>
      <c r="AA350" s="8"/>
    </row>
    <row r="351" spans="1:27" x14ac:dyDescent="0.2">
      <c r="A351" s="16"/>
      <c r="B351" s="16"/>
      <c r="C351" s="16"/>
      <c r="D351" s="16"/>
      <c r="E351" s="16"/>
      <c r="F351" s="17"/>
      <c r="G351" s="18"/>
      <c r="H351" s="18"/>
      <c r="X351" s="8"/>
      <c r="Y351" s="8"/>
      <c r="Z351" s="8"/>
      <c r="AA351" s="8"/>
    </row>
    <row r="352" spans="1:27" x14ac:dyDescent="0.2">
      <c r="A352" s="16"/>
      <c r="B352" s="16"/>
      <c r="C352" s="16"/>
      <c r="D352" s="16"/>
      <c r="E352" s="16"/>
      <c r="F352" s="17"/>
      <c r="G352" s="18"/>
      <c r="H352" s="18"/>
      <c r="X352" s="8"/>
      <c r="Y352" s="8"/>
      <c r="Z352" s="8"/>
      <c r="AA352" s="8"/>
    </row>
    <row r="353" spans="1:27" x14ac:dyDescent="0.2">
      <c r="A353" s="16"/>
      <c r="B353" s="16"/>
      <c r="C353" s="16"/>
      <c r="D353" s="16"/>
      <c r="E353" s="16"/>
      <c r="F353" s="17"/>
      <c r="G353" s="18"/>
      <c r="H353" s="18"/>
      <c r="X353" s="8"/>
      <c r="Y353" s="8"/>
      <c r="Z353" s="8"/>
      <c r="AA353" s="8"/>
    </row>
    <row r="354" spans="1:27" x14ac:dyDescent="0.2">
      <c r="A354" s="16"/>
      <c r="B354" s="16"/>
      <c r="C354" s="16"/>
      <c r="D354" s="16"/>
      <c r="E354" s="16"/>
      <c r="F354" s="17"/>
      <c r="G354" s="18"/>
      <c r="H354" s="18"/>
      <c r="X354" s="8"/>
      <c r="Y354" s="8"/>
      <c r="Z354" s="8"/>
      <c r="AA354" s="8"/>
    </row>
    <row r="355" spans="1:27" x14ac:dyDescent="0.2">
      <c r="A355" s="16"/>
      <c r="B355" s="16"/>
      <c r="C355" s="16"/>
      <c r="D355" s="16"/>
      <c r="E355" s="16"/>
      <c r="F355" s="17"/>
      <c r="G355" s="18"/>
      <c r="H355" s="18"/>
      <c r="X355" s="8"/>
      <c r="Y355" s="8"/>
      <c r="Z355" s="8"/>
      <c r="AA355" s="8"/>
    </row>
    <row r="356" spans="1:27" x14ac:dyDescent="0.2">
      <c r="A356" s="16"/>
      <c r="B356" s="16"/>
      <c r="C356" s="16"/>
      <c r="D356" s="16"/>
      <c r="E356" s="16"/>
      <c r="F356" s="17"/>
      <c r="G356" s="18"/>
      <c r="H356" s="18"/>
      <c r="X356" s="8"/>
      <c r="Y356" s="8"/>
      <c r="Z356" s="8"/>
      <c r="AA356" s="8"/>
    </row>
    <row r="357" spans="1:27" x14ac:dyDescent="0.2">
      <c r="A357" s="16"/>
      <c r="B357" s="16"/>
      <c r="C357" s="16"/>
      <c r="D357" s="16"/>
      <c r="E357" s="16"/>
      <c r="F357" s="17"/>
      <c r="G357" s="18"/>
      <c r="H357" s="18"/>
      <c r="X357" s="8"/>
      <c r="Y357" s="8"/>
      <c r="Z357" s="8"/>
      <c r="AA357" s="8"/>
    </row>
    <row r="358" spans="1:27" x14ac:dyDescent="0.2">
      <c r="A358" s="16"/>
      <c r="B358" s="16"/>
      <c r="C358" s="16"/>
      <c r="D358" s="16"/>
      <c r="E358" s="16"/>
      <c r="F358" s="17"/>
      <c r="G358" s="18"/>
      <c r="H358" s="18"/>
      <c r="X358" s="8"/>
      <c r="Y358" s="8"/>
      <c r="Z358" s="8"/>
      <c r="AA358" s="8"/>
    </row>
    <row r="359" spans="1:27" x14ac:dyDescent="0.2">
      <c r="A359" s="16"/>
      <c r="B359" s="16"/>
      <c r="C359" s="16"/>
      <c r="D359" s="16"/>
      <c r="E359" s="16"/>
      <c r="F359" s="17"/>
      <c r="G359" s="18"/>
      <c r="H359" s="18"/>
      <c r="X359" s="8"/>
      <c r="Y359" s="8"/>
      <c r="Z359" s="8"/>
      <c r="AA359" s="8"/>
    </row>
    <row r="360" spans="1:27" x14ac:dyDescent="0.2">
      <c r="A360" s="16"/>
      <c r="B360" s="16"/>
      <c r="C360" s="16"/>
      <c r="D360" s="16"/>
      <c r="E360" s="16"/>
      <c r="F360" s="17"/>
      <c r="G360" s="18"/>
      <c r="H360" s="18"/>
      <c r="X360" s="8"/>
      <c r="Y360" s="8"/>
      <c r="Z360" s="8"/>
      <c r="AA360" s="8"/>
    </row>
    <row r="361" spans="1:27" x14ac:dyDescent="0.2">
      <c r="A361" s="16"/>
      <c r="B361" s="16"/>
      <c r="C361" s="16"/>
      <c r="D361" s="16"/>
      <c r="E361" s="16"/>
      <c r="F361" s="17"/>
      <c r="G361" s="18"/>
      <c r="H361" s="18"/>
      <c r="X361" s="8"/>
      <c r="Y361" s="8"/>
      <c r="Z361" s="8"/>
      <c r="AA361" s="8"/>
    </row>
    <row r="362" spans="1:27" x14ac:dyDescent="0.2">
      <c r="A362" s="16"/>
      <c r="B362" s="16"/>
      <c r="C362" s="16"/>
      <c r="D362" s="16"/>
      <c r="E362" s="16"/>
      <c r="F362" s="17"/>
      <c r="G362" s="18"/>
      <c r="H362" s="18"/>
      <c r="X362" s="8"/>
      <c r="Y362" s="8"/>
      <c r="Z362" s="8"/>
      <c r="AA362" s="8"/>
    </row>
    <row r="363" spans="1:27" x14ac:dyDescent="0.2">
      <c r="A363" s="16"/>
      <c r="B363" s="16"/>
      <c r="C363" s="16"/>
      <c r="D363" s="16"/>
      <c r="E363" s="16"/>
      <c r="F363" s="17"/>
      <c r="G363" s="18"/>
      <c r="H363" s="18"/>
      <c r="X363" s="8"/>
      <c r="Y363" s="8"/>
      <c r="Z363" s="8"/>
      <c r="AA363" s="8"/>
    </row>
    <row r="364" spans="1:27" x14ac:dyDescent="0.2">
      <c r="A364" s="16"/>
      <c r="B364" s="16"/>
      <c r="C364" s="16"/>
      <c r="D364" s="16"/>
      <c r="E364" s="16"/>
      <c r="F364" s="17"/>
      <c r="G364" s="18"/>
      <c r="H364" s="18"/>
      <c r="X364" s="8"/>
      <c r="Y364" s="8"/>
      <c r="Z364" s="8"/>
      <c r="AA364" s="8"/>
    </row>
    <row r="365" spans="1:27" x14ac:dyDescent="0.2">
      <c r="A365" s="16"/>
      <c r="B365" s="16"/>
      <c r="C365" s="16"/>
      <c r="D365" s="16"/>
      <c r="E365" s="16"/>
      <c r="F365" s="17"/>
      <c r="G365" s="18"/>
      <c r="H365" s="18"/>
      <c r="X365" s="8"/>
      <c r="Y365" s="8"/>
      <c r="Z365" s="8"/>
      <c r="AA365" s="8"/>
    </row>
    <row r="366" spans="1:27" x14ac:dyDescent="0.2">
      <c r="A366" s="16"/>
      <c r="B366" s="16"/>
      <c r="C366" s="16"/>
      <c r="D366" s="16"/>
      <c r="E366" s="16"/>
      <c r="F366" s="17"/>
      <c r="G366" s="18"/>
      <c r="H366" s="18"/>
      <c r="X366" s="8"/>
      <c r="Y366" s="8"/>
      <c r="Z366" s="8"/>
      <c r="AA366" s="8"/>
    </row>
    <row r="367" spans="1:27" x14ac:dyDescent="0.2">
      <c r="A367" s="16"/>
      <c r="B367" s="16"/>
      <c r="C367" s="16"/>
      <c r="D367" s="16"/>
      <c r="E367" s="16"/>
      <c r="F367" s="17"/>
      <c r="G367" s="18"/>
      <c r="H367" s="18"/>
      <c r="X367" s="8"/>
      <c r="Y367" s="8"/>
      <c r="Z367" s="8"/>
      <c r="AA367" s="8"/>
    </row>
    <row r="368" spans="1:27" x14ac:dyDescent="0.2">
      <c r="A368" s="16"/>
      <c r="B368" s="16"/>
      <c r="C368" s="16"/>
      <c r="D368" s="16"/>
      <c r="E368" s="16"/>
      <c r="F368" s="17"/>
      <c r="G368" s="18"/>
      <c r="H368" s="18"/>
      <c r="X368" s="8"/>
      <c r="Y368" s="8"/>
      <c r="Z368" s="8"/>
      <c r="AA368" s="8"/>
    </row>
    <row r="369" spans="1:27" x14ac:dyDescent="0.2">
      <c r="A369" s="16"/>
      <c r="B369" s="16"/>
      <c r="C369" s="16"/>
      <c r="D369" s="16"/>
      <c r="E369" s="16"/>
      <c r="F369" s="17"/>
      <c r="G369" s="18"/>
      <c r="H369" s="18"/>
      <c r="X369" s="8"/>
      <c r="Y369" s="8"/>
      <c r="Z369" s="8"/>
      <c r="AA369" s="8"/>
    </row>
    <row r="370" spans="1:27" x14ac:dyDescent="0.2">
      <c r="A370" s="16"/>
      <c r="B370" s="16"/>
      <c r="C370" s="16"/>
      <c r="D370" s="16"/>
      <c r="E370" s="16"/>
      <c r="F370" s="17"/>
      <c r="G370" s="18"/>
      <c r="H370" s="18"/>
      <c r="X370" s="8"/>
      <c r="Y370" s="8"/>
      <c r="Z370" s="8"/>
      <c r="AA370" s="8"/>
    </row>
    <row r="371" spans="1:27" x14ac:dyDescent="0.2">
      <c r="A371" s="16"/>
      <c r="B371" s="16"/>
      <c r="C371" s="16"/>
      <c r="D371" s="16"/>
      <c r="E371" s="16"/>
      <c r="F371" s="17"/>
      <c r="G371" s="18"/>
      <c r="H371" s="18"/>
      <c r="X371" s="8"/>
      <c r="Y371" s="8"/>
      <c r="Z371" s="8"/>
      <c r="AA371" s="8"/>
    </row>
    <row r="372" spans="1:27" x14ac:dyDescent="0.2">
      <c r="A372" s="16"/>
      <c r="B372" s="16"/>
      <c r="C372" s="16"/>
      <c r="D372" s="16"/>
      <c r="E372" s="16"/>
      <c r="F372" s="17"/>
      <c r="G372" s="18"/>
      <c r="H372" s="18"/>
      <c r="X372" s="8"/>
      <c r="Y372" s="8"/>
      <c r="Z372" s="8"/>
      <c r="AA372" s="8"/>
    </row>
    <row r="373" spans="1:27" x14ac:dyDescent="0.2">
      <c r="A373" s="16"/>
      <c r="B373" s="16"/>
      <c r="C373" s="16"/>
      <c r="D373" s="16"/>
      <c r="E373" s="16"/>
      <c r="F373" s="17"/>
      <c r="G373" s="18"/>
      <c r="H373" s="18"/>
      <c r="X373" s="8"/>
      <c r="Y373" s="8"/>
      <c r="Z373" s="8"/>
      <c r="AA373" s="8"/>
    </row>
    <row r="374" spans="1:27" x14ac:dyDescent="0.2">
      <c r="A374" s="16"/>
      <c r="B374" s="16"/>
      <c r="C374" s="16"/>
      <c r="D374" s="16"/>
      <c r="E374" s="16"/>
      <c r="F374" s="17"/>
      <c r="G374" s="18"/>
      <c r="H374" s="18"/>
      <c r="X374" s="8"/>
      <c r="Y374" s="8"/>
      <c r="Z374" s="8"/>
      <c r="AA374" s="8"/>
    </row>
    <row r="375" spans="1:27" x14ac:dyDescent="0.2">
      <c r="A375" s="16"/>
      <c r="B375" s="16"/>
      <c r="C375" s="16"/>
      <c r="D375" s="16"/>
      <c r="E375" s="16"/>
      <c r="F375" s="17"/>
      <c r="G375" s="18"/>
      <c r="H375" s="18"/>
      <c r="X375" s="8"/>
      <c r="Y375" s="8"/>
      <c r="Z375" s="8"/>
      <c r="AA375" s="8"/>
    </row>
    <row r="376" spans="1:27" x14ac:dyDescent="0.2">
      <c r="A376" s="16"/>
      <c r="B376" s="16"/>
      <c r="C376" s="16"/>
      <c r="D376" s="16"/>
      <c r="E376" s="16"/>
      <c r="F376" s="17"/>
      <c r="G376" s="18"/>
      <c r="H376" s="18"/>
      <c r="X376" s="8"/>
      <c r="Y376" s="8"/>
      <c r="Z376" s="8"/>
      <c r="AA376" s="8"/>
    </row>
    <row r="377" spans="1:27" x14ac:dyDescent="0.2">
      <c r="A377" s="16"/>
      <c r="B377" s="16"/>
      <c r="C377" s="16"/>
      <c r="D377" s="16"/>
      <c r="E377" s="16"/>
      <c r="F377" s="17"/>
      <c r="G377" s="18"/>
      <c r="H377" s="18"/>
      <c r="X377" s="8"/>
      <c r="Y377" s="8"/>
      <c r="Z377" s="8"/>
      <c r="AA377" s="8"/>
    </row>
    <row r="378" spans="1:27" x14ac:dyDescent="0.2">
      <c r="A378" s="16"/>
      <c r="B378" s="16"/>
      <c r="C378" s="16"/>
      <c r="D378" s="16"/>
      <c r="E378" s="16"/>
      <c r="F378" s="17"/>
      <c r="G378" s="18"/>
      <c r="H378" s="18"/>
      <c r="X378" s="8"/>
      <c r="Y378" s="8"/>
      <c r="Z378" s="8"/>
      <c r="AA378" s="8"/>
    </row>
    <row r="379" spans="1:27" x14ac:dyDescent="0.2">
      <c r="A379" s="16"/>
      <c r="B379" s="16"/>
      <c r="C379" s="16"/>
      <c r="D379" s="16"/>
      <c r="E379" s="16"/>
      <c r="F379" s="17"/>
      <c r="G379" s="18"/>
      <c r="H379" s="18"/>
      <c r="X379" s="8"/>
      <c r="Y379" s="8"/>
      <c r="Z379" s="8"/>
      <c r="AA379" s="8"/>
    </row>
    <row r="380" spans="1:27" x14ac:dyDescent="0.2">
      <c r="A380" s="16"/>
      <c r="B380" s="16"/>
      <c r="C380" s="16"/>
      <c r="D380" s="16"/>
      <c r="E380" s="16"/>
      <c r="F380" s="17"/>
      <c r="G380" s="18"/>
      <c r="H380" s="18"/>
      <c r="X380" s="8"/>
      <c r="Y380" s="8"/>
      <c r="Z380" s="8"/>
      <c r="AA380" s="8"/>
    </row>
    <row r="381" spans="1:27" x14ac:dyDescent="0.2">
      <c r="A381" s="16"/>
      <c r="B381" s="16"/>
      <c r="C381" s="16"/>
      <c r="D381" s="16"/>
      <c r="E381" s="16"/>
      <c r="F381" s="17"/>
      <c r="G381" s="18"/>
      <c r="H381" s="18"/>
      <c r="X381" s="8"/>
      <c r="Y381" s="8"/>
      <c r="Z381" s="8"/>
      <c r="AA381" s="8"/>
    </row>
    <row r="382" spans="1:27" x14ac:dyDescent="0.2">
      <c r="A382" s="16"/>
      <c r="B382" s="16"/>
      <c r="C382" s="16"/>
      <c r="D382" s="16"/>
      <c r="E382" s="16"/>
      <c r="F382" s="17"/>
      <c r="G382" s="18"/>
      <c r="H382" s="18"/>
      <c r="X382" s="8"/>
      <c r="Y382" s="8"/>
      <c r="Z382" s="8"/>
      <c r="AA382" s="8"/>
    </row>
    <row r="383" spans="1:27" x14ac:dyDescent="0.2">
      <c r="A383" s="16"/>
      <c r="B383" s="16"/>
      <c r="C383" s="16"/>
      <c r="D383" s="16"/>
      <c r="E383" s="16"/>
      <c r="F383" s="17"/>
      <c r="G383" s="18"/>
      <c r="H383" s="18"/>
      <c r="X383" s="8"/>
      <c r="Y383" s="8"/>
      <c r="Z383" s="8"/>
      <c r="AA383" s="8"/>
    </row>
    <row r="384" spans="1:27" x14ac:dyDescent="0.2">
      <c r="A384" s="16"/>
      <c r="B384" s="16"/>
      <c r="C384" s="16"/>
      <c r="D384" s="16"/>
      <c r="E384" s="16"/>
      <c r="F384" s="17"/>
      <c r="G384" s="18"/>
      <c r="H384" s="18"/>
      <c r="X384" s="8"/>
      <c r="Y384" s="8"/>
      <c r="Z384" s="8"/>
      <c r="AA384" s="8"/>
    </row>
    <row r="385" spans="1:27" x14ac:dyDescent="0.2">
      <c r="A385" s="16"/>
      <c r="B385" s="16"/>
      <c r="C385" s="16"/>
      <c r="D385" s="16"/>
      <c r="E385" s="16"/>
      <c r="F385" s="17"/>
      <c r="G385" s="18"/>
      <c r="H385" s="18"/>
      <c r="X385" s="8"/>
      <c r="Y385" s="8"/>
      <c r="Z385" s="8"/>
      <c r="AA385" s="8"/>
    </row>
    <row r="386" spans="1:27" x14ac:dyDescent="0.2">
      <c r="A386" s="16"/>
      <c r="B386" s="16"/>
      <c r="C386" s="16"/>
      <c r="D386" s="16"/>
      <c r="E386" s="16"/>
      <c r="F386" s="17"/>
      <c r="G386" s="18"/>
      <c r="H386" s="18"/>
      <c r="X386" s="8"/>
      <c r="Y386" s="8"/>
      <c r="Z386" s="8"/>
      <c r="AA386" s="8"/>
    </row>
    <row r="387" spans="1:27" x14ac:dyDescent="0.2">
      <c r="A387" s="16"/>
      <c r="B387" s="16"/>
      <c r="C387" s="16"/>
      <c r="D387" s="16"/>
      <c r="E387" s="16"/>
      <c r="F387" s="17"/>
      <c r="G387" s="18"/>
      <c r="H387" s="18"/>
      <c r="X387" s="8"/>
      <c r="Y387" s="8"/>
      <c r="Z387" s="8"/>
      <c r="AA387" s="8"/>
    </row>
    <row r="388" spans="1:27" x14ac:dyDescent="0.2">
      <c r="A388" s="16"/>
      <c r="B388" s="16"/>
      <c r="C388" s="16"/>
      <c r="D388" s="16"/>
      <c r="E388" s="16"/>
      <c r="F388" s="17"/>
      <c r="G388" s="18"/>
      <c r="H388" s="18"/>
      <c r="X388" s="8"/>
      <c r="Y388" s="8"/>
      <c r="Z388" s="8"/>
      <c r="AA388" s="8"/>
    </row>
    <row r="389" spans="1:27" x14ac:dyDescent="0.2">
      <c r="A389" s="16"/>
      <c r="B389" s="16"/>
      <c r="C389" s="16"/>
      <c r="D389" s="16"/>
      <c r="E389" s="16"/>
      <c r="F389" s="17"/>
      <c r="G389" s="18"/>
      <c r="H389" s="18"/>
      <c r="X389" s="8"/>
      <c r="Y389" s="8"/>
      <c r="Z389" s="8"/>
      <c r="AA389" s="8"/>
    </row>
    <row r="390" spans="1:27" x14ac:dyDescent="0.2">
      <c r="A390" s="16"/>
      <c r="B390" s="16"/>
      <c r="C390" s="16"/>
      <c r="D390" s="16"/>
      <c r="E390" s="16"/>
      <c r="F390" s="17"/>
      <c r="G390" s="18"/>
      <c r="H390" s="18"/>
      <c r="X390" s="8"/>
      <c r="Y390" s="8"/>
      <c r="Z390" s="8"/>
      <c r="AA390" s="8"/>
    </row>
    <row r="391" spans="1:27" x14ac:dyDescent="0.2">
      <c r="A391" s="16"/>
      <c r="B391" s="16"/>
      <c r="C391" s="16"/>
      <c r="D391" s="16"/>
      <c r="E391" s="16"/>
      <c r="F391" s="17"/>
      <c r="G391" s="18"/>
      <c r="H391" s="18"/>
      <c r="X391" s="8"/>
      <c r="Y391" s="8"/>
      <c r="Z391" s="8"/>
      <c r="AA391" s="8"/>
    </row>
    <row r="392" spans="1:27" x14ac:dyDescent="0.2">
      <c r="A392" s="16"/>
      <c r="B392" s="16"/>
      <c r="C392" s="16"/>
      <c r="D392" s="16"/>
      <c r="E392" s="16"/>
      <c r="F392" s="17"/>
      <c r="G392" s="18"/>
      <c r="H392" s="18"/>
      <c r="X392" s="8"/>
      <c r="Y392" s="8"/>
      <c r="Z392" s="8"/>
      <c r="AA392" s="8"/>
    </row>
    <row r="393" spans="1:27" x14ac:dyDescent="0.2">
      <c r="A393" s="16"/>
      <c r="B393" s="16"/>
      <c r="C393" s="16"/>
      <c r="D393" s="16"/>
      <c r="E393" s="16"/>
      <c r="F393" s="17"/>
      <c r="G393" s="18"/>
      <c r="H393" s="18"/>
      <c r="X393" s="8"/>
      <c r="Y393" s="8"/>
      <c r="Z393" s="8"/>
      <c r="AA393" s="8"/>
    </row>
    <row r="394" spans="1:27" x14ac:dyDescent="0.2">
      <c r="A394" s="16"/>
      <c r="B394" s="16"/>
      <c r="C394" s="16"/>
      <c r="D394" s="16"/>
      <c r="E394" s="16"/>
      <c r="F394" s="17"/>
      <c r="G394" s="18"/>
      <c r="H394" s="18"/>
      <c r="X394" s="8"/>
      <c r="Y394" s="8"/>
      <c r="Z394" s="8"/>
      <c r="AA394" s="8"/>
    </row>
    <row r="395" spans="1:27" x14ac:dyDescent="0.2">
      <c r="A395" s="16"/>
      <c r="B395" s="16"/>
      <c r="C395" s="16"/>
      <c r="D395" s="16"/>
      <c r="E395" s="16"/>
      <c r="F395" s="17"/>
      <c r="G395" s="18"/>
      <c r="H395" s="18"/>
      <c r="X395" s="8"/>
      <c r="Y395" s="8"/>
      <c r="Z395" s="8"/>
      <c r="AA395" s="8"/>
    </row>
    <row r="396" spans="1:27" x14ac:dyDescent="0.2">
      <c r="A396" s="16"/>
      <c r="B396" s="16"/>
      <c r="C396" s="16"/>
      <c r="D396" s="16"/>
      <c r="E396" s="16"/>
      <c r="F396" s="17"/>
      <c r="G396" s="18"/>
      <c r="H396" s="18"/>
      <c r="X396" s="8"/>
      <c r="Y396" s="8"/>
      <c r="Z396" s="8"/>
      <c r="AA396" s="8"/>
    </row>
    <row r="397" spans="1:27" x14ac:dyDescent="0.2">
      <c r="A397" s="16"/>
      <c r="B397" s="16"/>
      <c r="C397" s="16"/>
      <c r="D397" s="16"/>
      <c r="E397" s="16"/>
      <c r="F397" s="17"/>
      <c r="G397" s="18"/>
      <c r="H397" s="18"/>
      <c r="X397" s="8"/>
      <c r="Y397" s="8"/>
      <c r="Z397" s="8"/>
      <c r="AA397" s="8"/>
    </row>
    <row r="398" spans="1:27" x14ac:dyDescent="0.2">
      <c r="A398" s="16"/>
      <c r="B398" s="16"/>
      <c r="C398" s="16"/>
      <c r="D398" s="16"/>
      <c r="E398" s="16"/>
      <c r="F398" s="17"/>
      <c r="G398" s="18"/>
      <c r="H398" s="18"/>
      <c r="X398" s="8"/>
      <c r="Y398" s="8"/>
      <c r="Z398" s="8"/>
      <c r="AA398" s="8"/>
    </row>
    <row r="399" spans="1:27" x14ac:dyDescent="0.2">
      <c r="A399" s="16"/>
      <c r="B399" s="16"/>
      <c r="C399" s="16"/>
      <c r="D399" s="16"/>
      <c r="E399" s="16"/>
      <c r="F399" s="17"/>
      <c r="G399" s="18"/>
      <c r="H399" s="18"/>
      <c r="X399" s="8"/>
      <c r="Y399" s="8"/>
      <c r="Z399" s="8"/>
      <c r="AA399" s="8"/>
    </row>
    <row r="400" spans="1:27" x14ac:dyDescent="0.2">
      <c r="A400" s="16"/>
      <c r="B400" s="16"/>
      <c r="C400" s="16"/>
      <c r="D400" s="16"/>
      <c r="E400" s="16"/>
      <c r="F400" s="17"/>
      <c r="G400" s="18"/>
      <c r="H400" s="18"/>
      <c r="X400" s="8"/>
      <c r="Y400" s="8"/>
      <c r="Z400" s="8"/>
      <c r="AA400" s="8"/>
    </row>
    <row r="401" spans="1:27" x14ac:dyDescent="0.2">
      <c r="A401" s="16"/>
      <c r="B401" s="16"/>
      <c r="C401" s="16"/>
      <c r="D401" s="16"/>
      <c r="E401" s="16"/>
      <c r="F401" s="17"/>
      <c r="G401" s="18"/>
      <c r="H401" s="18"/>
      <c r="X401" s="8"/>
      <c r="Y401" s="8"/>
      <c r="Z401" s="8"/>
      <c r="AA401" s="8"/>
    </row>
    <row r="402" spans="1:27" x14ac:dyDescent="0.2">
      <c r="A402" s="16"/>
      <c r="B402" s="16"/>
      <c r="C402" s="16"/>
      <c r="D402" s="16"/>
      <c r="E402" s="16"/>
      <c r="F402" s="17"/>
      <c r="G402" s="18"/>
      <c r="H402" s="18"/>
      <c r="X402" s="8"/>
      <c r="Y402" s="8"/>
      <c r="Z402" s="8"/>
      <c r="AA402" s="8"/>
    </row>
    <row r="403" spans="1:27" x14ac:dyDescent="0.2">
      <c r="A403" s="16"/>
      <c r="B403" s="16"/>
      <c r="C403" s="16"/>
      <c r="D403" s="16"/>
      <c r="E403" s="16"/>
      <c r="F403" s="17"/>
      <c r="G403" s="18"/>
      <c r="H403" s="18"/>
      <c r="X403" s="8"/>
      <c r="Y403" s="8"/>
      <c r="Z403" s="8"/>
      <c r="AA403" s="8"/>
    </row>
    <row r="404" spans="1:27" x14ac:dyDescent="0.2">
      <c r="A404" s="16"/>
      <c r="B404" s="16"/>
      <c r="C404" s="16"/>
      <c r="D404" s="16"/>
      <c r="E404" s="16"/>
      <c r="F404" s="17"/>
      <c r="G404" s="18"/>
      <c r="H404" s="18"/>
      <c r="X404" s="8"/>
      <c r="Y404" s="8"/>
      <c r="Z404" s="8"/>
      <c r="AA404" s="8"/>
    </row>
    <row r="405" spans="1:27" x14ac:dyDescent="0.2">
      <c r="A405" s="16"/>
      <c r="B405" s="16"/>
      <c r="C405" s="16"/>
      <c r="D405" s="16"/>
      <c r="E405" s="16"/>
      <c r="F405" s="17"/>
      <c r="G405" s="18"/>
      <c r="H405" s="18"/>
      <c r="X405" s="8"/>
      <c r="Y405" s="8"/>
      <c r="Z405" s="8"/>
      <c r="AA405" s="8"/>
    </row>
    <row r="406" spans="1:27" x14ac:dyDescent="0.2">
      <c r="A406" s="16"/>
      <c r="B406" s="16"/>
      <c r="C406" s="16"/>
      <c r="D406" s="16"/>
      <c r="E406" s="16"/>
      <c r="F406" s="17"/>
      <c r="G406" s="18"/>
      <c r="H406" s="18"/>
      <c r="X406" s="8"/>
      <c r="Y406" s="8"/>
      <c r="Z406" s="8"/>
      <c r="AA406" s="8"/>
    </row>
    <row r="407" spans="1:27" x14ac:dyDescent="0.2">
      <c r="A407" s="16"/>
      <c r="B407" s="16"/>
      <c r="C407" s="16"/>
      <c r="D407" s="16"/>
      <c r="E407" s="16"/>
      <c r="F407" s="17"/>
      <c r="G407" s="18"/>
      <c r="H407" s="18"/>
      <c r="X407" s="8"/>
      <c r="Y407" s="8"/>
      <c r="Z407" s="8"/>
      <c r="AA407" s="8"/>
    </row>
    <row r="408" spans="1:27" x14ac:dyDescent="0.2">
      <c r="A408" s="16"/>
      <c r="B408" s="16"/>
      <c r="C408" s="16"/>
      <c r="D408" s="16"/>
      <c r="E408" s="16"/>
      <c r="F408" s="17"/>
      <c r="G408" s="18"/>
      <c r="H408" s="18"/>
      <c r="X408" s="8"/>
      <c r="Y408" s="8"/>
      <c r="Z408" s="8"/>
      <c r="AA408" s="8"/>
    </row>
    <row r="409" spans="1:27" x14ac:dyDescent="0.2">
      <c r="A409" s="16"/>
      <c r="B409" s="16"/>
      <c r="C409" s="16"/>
      <c r="D409" s="16"/>
      <c r="E409" s="16"/>
      <c r="F409" s="17"/>
      <c r="G409" s="18"/>
      <c r="H409" s="18"/>
      <c r="X409" s="8"/>
      <c r="Y409" s="8"/>
      <c r="Z409" s="8"/>
      <c r="AA409" s="8"/>
    </row>
    <row r="410" spans="1:27" x14ac:dyDescent="0.2">
      <c r="A410" s="16"/>
      <c r="B410" s="16"/>
      <c r="C410" s="16"/>
      <c r="D410" s="16"/>
      <c r="E410" s="16"/>
      <c r="F410" s="17"/>
      <c r="G410" s="18"/>
      <c r="H410" s="18"/>
      <c r="X410" s="8"/>
      <c r="Y410" s="8"/>
      <c r="Z410" s="8"/>
      <c r="AA410" s="8"/>
    </row>
    <row r="411" spans="1:27" x14ac:dyDescent="0.2">
      <c r="A411" s="16"/>
      <c r="B411" s="16"/>
      <c r="C411" s="16"/>
      <c r="D411" s="16"/>
      <c r="E411" s="16"/>
      <c r="F411" s="17"/>
      <c r="G411" s="18"/>
      <c r="H411" s="18"/>
      <c r="X411" s="8"/>
      <c r="Y411" s="8"/>
      <c r="Z411" s="8"/>
      <c r="AA411" s="8"/>
    </row>
    <row r="412" spans="1:27" x14ac:dyDescent="0.2">
      <c r="A412" s="16"/>
      <c r="B412" s="16"/>
      <c r="C412" s="16"/>
      <c r="D412" s="16"/>
      <c r="E412" s="16"/>
      <c r="F412" s="17"/>
      <c r="G412" s="18"/>
      <c r="H412" s="18"/>
      <c r="X412" s="8"/>
      <c r="Y412" s="8"/>
      <c r="Z412" s="8"/>
      <c r="AA412" s="8"/>
    </row>
    <row r="413" spans="1:27" x14ac:dyDescent="0.2">
      <c r="A413" s="16"/>
      <c r="B413" s="16"/>
      <c r="C413" s="16"/>
      <c r="D413" s="16"/>
      <c r="E413" s="16"/>
      <c r="F413" s="17"/>
      <c r="G413" s="18"/>
      <c r="H413" s="18"/>
      <c r="X413" s="8"/>
      <c r="Y413" s="8"/>
      <c r="Z413" s="8"/>
      <c r="AA413" s="8"/>
    </row>
    <row r="414" spans="1:27" x14ac:dyDescent="0.2">
      <c r="A414" s="16"/>
      <c r="B414" s="16"/>
      <c r="C414" s="16"/>
      <c r="D414" s="16"/>
      <c r="E414" s="16"/>
      <c r="F414" s="17"/>
      <c r="G414" s="18"/>
      <c r="H414" s="18"/>
      <c r="X414" s="8"/>
      <c r="Y414" s="8"/>
      <c r="Z414" s="8"/>
      <c r="AA414" s="8"/>
    </row>
    <row r="415" spans="1:27" x14ac:dyDescent="0.2">
      <c r="A415" s="16"/>
      <c r="B415" s="16"/>
      <c r="C415" s="16"/>
      <c r="D415" s="16"/>
      <c r="E415" s="16"/>
      <c r="F415" s="17"/>
      <c r="G415" s="18"/>
      <c r="H415" s="18"/>
      <c r="X415" s="8"/>
      <c r="Y415" s="8"/>
      <c r="Z415" s="8"/>
      <c r="AA415" s="8"/>
    </row>
    <row r="416" spans="1:27" x14ac:dyDescent="0.2">
      <c r="A416" s="16"/>
      <c r="B416" s="16"/>
      <c r="C416" s="16"/>
      <c r="D416" s="16"/>
      <c r="E416" s="16"/>
      <c r="F416" s="17"/>
      <c r="G416" s="18"/>
      <c r="H416" s="18"/>
      <c r="X416" s="8"/>
      <c r="Y416" s="8"/>
      <c r="Z416" s="8"/>
      <c r="AA416" s="8"/>
    </row>
    <row r="417" spans="1:27" x14ac:dyDescent="0.2">
      <c r="A417" s="16"/>
      <c r="B417" s="16"/>
      <c r="C417" s="16"/>
      <c r="D417" s="16"/>
      <c r="E417" s="16"/>
      <c r="F417" s="17"/>
      <c r="G417" s="18"/>
      <c r="H417" s="18"/>
      <c r="X417" s="8"/>
      <c r="Y417" s="8"/>
      <c r="Z417" s="8"/>
      <c r="AA417" s="8"/>
    </row>
    <row r="418" spans="1:27" x14ac:dyDescent="0.2">
      <c r="A418" s="16"/>
      <c r="B418" s="16"/>
      <c r="C418" s="16"/>
      <c r="D418" s="16"/>
      <c r="E418" s="16"/>
      <c r="F418" s="17"/>
      <c r="G418" s="18"/>
      <c r="H418" s="18"/>
      <c r="X418" s="8"/>
      <c r="Y418" s="8"/>
      <c r="Z418" s="8"/>
      <c r="AA418" s="8"/>
    </row>
    <row r="419" spans="1:27" x14ac:dyDescent="0.2">
      <c r="A419" s="16"/>
      <c r="B419" s="16"/>
      <c r="C419" s="16"/>
      <c r="D419" s="16"/>
      <c r="E419" s="16"/>
      <c r="F419" s="17"/>
      <c r="G419" s="18"/>
      <c r="H419" s="18"/>
      <c r="X419" s="8"/>
      <c r="Y419" s="8"/>
      <c r="Z419" s="8"/>
      <c r="AA419" s="8"/>
    </row>
    <row r="420" spans="1:27" x14ac:dyDescent="0.2">
      <c r="A420" s="16"/>
      <c r="B420" s="16"/>
      <c r="C420" s="16"/>
      <c r="D420" s="16"/>
      <c r="E420" s="16"/>
      <c r="F420" s="17"/>
      <c r="G420" s="18"/>
      <c r="H420" s="18"/>
      <c r="X420" s="8"/>
      <c r="Y420" s="8"/>
      <c r="Z420" s="8"/>
      <c r="AA420" s="8"/>
    </row>
    <row r="421" spans="1:27" x14ac:dyDescent="0.2">
      <c r="A421" s="16"/>
      <c r="B421" s="16"/>
      <c r="C421" s="16"/>
      <c r="D421" s="16"/>
      <c r="E421" s="16"/>
      <c r="F421" s="17"/>
      <c r="G421" s="18"/>
      <c r="H421" s="18"/>
      <c r="X421" s="8"/>
      <c r="Y421" s="8"/>
      <c r="Z421" s="8"/>
      <c r="AA421" s="8"/>
    </row>
    <row r="422" spans="1:27" x14ac:dyDescent="0.2">
      <c r="A422" s="16"/>
      <c r="B422" s="16"/>
      <c r="C422" s="16"/>
      <c r="D422" s="16"/>
      <c r="E422" s="16"/>
      <c r="F422" s="17"/>
      <c r="G422" s="18"/>
      <c r="H422" s="18"/>
      <c r="X422" s="8"/>
      <c r="Y422" s="8"/>
      <c r="Z422" s="8"/>
      <c r="AA422" s="8"/>
    </row>
    <row r="423" spans="1:27" x14ac:dyDescent="0.2">
      <c r="A423" s="16"/>
      <c r="B423" s="16"/>
      <c r="C423" s="16"/>
      <c r="D423" s="16"/>
      <c r="E423" s="16"/>
      <c r="F423" s="17"/>
      <c r="G423" s="18"/>
      <c r="H423" s="18"/>
      <c r="X423" s="8"/>
      <c r="Y423" s="8"/>
      <c r="Z423" s="8"/>
      <c r="AA423" s="8"/>
    </row>
    <row r="424" spans="1:27" x14ac:dyDescent="0.2">
      <c r="A424" s="16"/>
      <c r="B424" s="16"/>
      <c r="C424" s="16"/>
      <c r="D424" s="16"/>
      <c r="E424" s="16"/>
      <c r="F424" s="17"/>
      <c r="G424" s="18"/>
      <c r="H424" s="18"/>
      <c r="X424" s="8"/>
      <c r="Y424" s="8"/>
      <c r="Z424" s="8"/>
      <c r="AA424" s="8"/>
    </row>
    <row r="425" spans="1:27" x14ac:dyDescent="0.2">
      <c r="A425" s="16"/>
      <c r="B425" s="16"/>
      <c r="C425" s="16"/>
      <c r="D425" s="16"/>
      <c r="E425" s="16"/>
      <c r="F425" s="17"/>
      <c r="G425" s="18"/>
      <c r="H425" s="18"/>
      <c r="X425" s="8"/>
      <c r="Y425" s="8"/>
      <c r="Z425" s="8"/>
      <c r="AA425" s="8"/>
    </row>
    <row r="426" spans="1:27" x14ac:dyDescent="0.2">
      <c r="A426" s="16"/>
      <c r="B426" s="16"/>
      <c r="C426" s="16"/>
      <c r="D426" s="16"/>
      <c r="E426" s="16"/>
      <c r="F426" s="17"/>
      <c r="G426" s="18"/>
      <c r="H426" s="18"/>
      <c r="X426" s="8"/>
      <c r="Y426" s="8"/>
      <c r="Z426" s="8"/>
      <c r="AA426" s="8"/>
    </row>
    <row r="427" spans="1:27" x14ac:dyDescent="0.2">
      <c r="A427" s="16"/>
      <c r="B427" s="16"/>
      <c r="C427" s="16"/>
      <c r="D427" s="16"/>
      <c r="E427" s="16"/>
      <c r="F427" s="17"/>
      <c r="G427" s="18"/>
      <c r="H427" s="18"/>
      <c r="X427" s="8"/>
      <c r="Y427" s="8"/>
      <c r="Z427" s="8"/>
      <c r="AA427" s="8"/>
    </row>
    <row r="428" spans="1:27" x14ac:dyDescent="0.2">
      <c r="A428" s="16"/>
      <c r="B428" s="16"/>
      <c r="C428" s="16"/>
      <c r="D428" s="16"/>
      <c r="E428" s="16"/>
      <c r="F428" s="17"/>
      <c r="G428" s="18"/>
      <c r="H428" s="18"/>
      <c r="X428" s="8"/>
      <c r="Y428" s="8"/>
      <c r="Z428" s="8"/>
      <c r="AA428" s="8"/>
    </row>
    <row r="429" spans="1:27" x14ac:dyDescent="0.2">
      <c r="A429" s="16"/>
      <c r="B429" s="16"/>
      <c r="C429" s="16"/>
      <c r="D429" s="16"/>
      <c r="E429" s="16"/>
      <c r="F429" s="17"/>
      <c r="G429" s="18"/>
      <c r="H429" s="18"/>
      <c r="X429" s="8"/>
      <c r="Y429" s="8"/>
      <c r="Z429" s="8"/>
      <c r="AA429" s="8"/>
    </row>
    <row r="430" spans="1:27" x14ac:dyDescent="0.2">
      <c r="A430" s="16"/>
      <c r="B430" s="16"/>
      <c r="C430" s="16"/>
      <c r="D430" s="16"/>
      <c r="E430" s="16"/>
      <c r="F430" s="17"/>
      <c r="G430" s="18"/>
      <c r="H430" s="18"/>
      <c r="X430" s="8"/>
      <c r="Y430" s="8"/>
      <c r="Z430" s="8"/>
      <c r="AA430" s="8"/>
    </row>
    <row r="431" spans="1:27" x14ac:dyDescent="0.2">
      <c r="A431" s="16"/>
      <c r="B431" s="16"/>
      <c r="C431" s="16"/>
      <c r="D431" s="16"/>
      <c r="E431" s="16"/>
      <c r="F431" s="17"/>
      <c r="G431" s="18"/>
      <c r="H431" s="18"/>
      <c r="X431" s="8"/>
      <c r="Y431" s="8"/>
      <c r="Z431" s="8"/>
      <c r="AA431" s="8"/>
    </row>
    <row r="432" spans="1:27" x14ac:dyDescent="0.2">
      <c r="A432" s="16"/>
      <c r="B432" s="16"/>
      <c r="C432" s="16"/>
      <c r="D432" s="16"/>
      <c r="E432" s="16"/>
      <c r="F432" s="17"/>
      <c r="G432" s="18"/>
      <c r="H432" s="18"/>
      <c r="X432" s="8"/>
      <c r="Y432" s="8"/>
      <c r="Z432" s="8"/>
      <c r="AA432" s="8"/>
    </row>
    <row r="433" spans="1:27" x14ac:dyDescent="0.2">
      <c r="A433" s="16"/>
      <c r="B433" s="16"/>
      <c r="C433" s="16"/>
      <c r="D433" s="16"/>
      <c r="E433" s="16"/>
      <c r="F433" s="17"/>
      <c r="G433" s="18"/>
      <c r="H433" s="18"/>
      <c r="X433" s="8"/>
      <c r="Y433" s="8"/>
      <c r="Z433" s="8"/>
      <c r="AA433" s="8"/>
    </row>
    <row r="434" spans="1:27" x14ac:dyDescent="0.2">
      <c r="A434" s="16"/>
      <c r="B434" s="16"/>
      <c r="C434" s="16"/>
      <c r="D434" s="16"/>
      <c r="E434" s="16"/>
      <c r="F434" s="17"/>
      <c r="G434" s="18"/>
      <c r="H434" s="18"/>
      <c r="X434" s="8"/>
      <c r="Y434" s="8"/>
      <c r="Z434" s="8"/>
      <c r="AA434" s="8"/>
    </row>
    <row r="435" spans="1:27" x14ac:dyDescent="0.2">
      <c r="A435" s="16"/>
      <c r="B435" s="16"/>
      <c r="C435" s="16"/>
      <c r="D435" s="16"/>
      <c r="E435" s="16"/>
      <c r="F435" s="17"/>
      <c r="G435" s="18"/>
      <c r="H435" s="18"/>
      <c r="X435" s="8"/>
      <c r="Y435" s="8"/>
      <c r="Z435" s="8"/>
      <c r="AA435" s="8"/>
    </row>
    <row r="436" spans="1:27" x14ac:dyDescent="0.2">
      <c r="A436" s="16"/>
      <c r="B436" s="16"/>
      <c r="C436" s="16"/>
      <c r="D436" s="16"/>
      <c r="E436" s="16"/>
      <c r="F436" s="17"/>
      <c r="G436" s="18"/>
      <c r="H436" s="18"/>
      <c r="X436" s="8"/>
      <c r="Y436" s="8"/>
      <c r="Z436" s="8"/>
      <c r="AA436" s="8"/>
    </row>
    <row r="437" spans="1:27" x14ac:dyDescent="0.2">
      <c r="A437" s="16"/>
      <c r="B437" s="16"/>
      <c r="C437" s="16"/>
      <c r="D437" s="16"/>
      <c r="E437" s="16"/>
      <c r="F437" s="17"/>
      <c r="G437" s="18"/>
      <c r="H437" s="18"/>
      <c r="X437" s="8"/>
      <c r="Y437" s="8"/>
      <c r="Z437" s="8"/>
      <c r="AA437" s="8"/>
    </row>
    <row r="438" spans="1:27" x14ac:dyDescent="0.2">
      <c r="A438" s="16"/>
      <c r="B438" s="16"/>
      <c r="C438" s="16"/>
      <c r="D438" s="16"/>
      <c r="E438" s="16"/>
      <c r="F438" s="17"/>
      <c r="G438" s="18"/>
      <c r="H438" s="18"/>
      <c r="X438" s="8"/>
      <c r="Y438" s="8"/>
      <c r="Z438" s="8"/>
      <c r="AA438" s="8"/>
    </row>
    <row r="439" spans="1:27" x14ac:dyDescent="0.2">
      <c r="A439" s="16"/>
      <c r="B439" s="16"/>
      <c r="C439" s="16"/>
      <c r="D439" s="16"/>
      <c r="E439" s="16"/>
      <c r="F439" s="17"/>
      <c r="G439" s="18"/>
      <c r="H439" s="18"/>
      <c r="X439" s="8"/>
      <c r="Y439" s="8"/>
      <c r="Z439" s="8"/>
      <c r="AA439" s="8"/>
    </row>
    <row r="440" spans="1:27" x14ac:dyDescent="0.2">
      <c r="A440" s="16"/>
      <c r="B440" s="16"/>
      <c r="C440" s="16"/>
      <c r="D440" s="16"/>
      <c r="E440" s="16"/>
      <c r="F440" s="17"/>
      <c r="G440" s="18"/>
      <c r="H440" s="18"/>
      <c r="X440" s="8"/>
      <c r="Y440" s="8"/>
      <c r="Z440" s="8"/>
      <c r="AA440" s="8"/>
    </row>
    <row r="441" spans="1:27" x14ac:dyDescent="0.2">
      <c r="A441" s="16"/>
      <c r="B441" s="16"/>
      <c r="C441" s="16"/>
      <c r="D441" s="16"/>
      <c r="E441" s="16"/>
      <c r="F441" s="17"/>
      <c r="G441" s="18"/>
      <c r="H441" s="18"/>
      <c r="X441" s="8"/>
      <c r="Y441" s="8"/>
      <c r="Z441" s="8"/>
      <c r="AA441" s="8"/>
    </row>
    <row r="442" spans="1:27" x14ac:dyDescent="0.2">
      <c r="A442" s="16"/>
      <c r="B442" s="16"/>
      <c r="C442" s="16"/>
      <c r="D442" s="16"/>
      <c r="E442" s="16"/>
      <c r="F442" s="17"/>
      <c r="G442" s="18"/>
      <c r="H442" s="18"/>
      <c r="X442" s="8"/>
      <c r="Y442" s="8"/>
      <c r="Z442" s="8"/>
      <c r="AA442" s="8"/>
    </row>
    <row r="443" spans="1:27" x14ac:dyDescent="0.2">
      <c r="A443" s="16"/>
      <c r="B443" s="16"/>
      <c r="C443" s="16"/>
      <c r="D443" s="16"/>
      <c r="E443" s="16"/>
      <c r="F443" s="17"/>
      <c r="G443" s="18"/>
      <c r="H443" s="18"/>
      <c r="X443" s="8"/>
      <c r="Y443" s="8"/>
      <c r="Z443" s="8"/>
      <c r="AA443" s="8"/>
    </row>
    <row r="444" spans="1:27" x14ac:dyDescent="0.2">
      <c r="A444" s="16"/>
      <c r="B444" s="16"/>
      <c r="C444" s="16"/>
      <c r="D444" s="16"/>
      <c r="E444" s="16"/>
      <c r="F444" s="17"/>
      <c r="G444" s="18"/>
      <c r="H444" s="18"/>
      <c r="X444" s="8"/>
      <c r="Y444" s="8"/>
      <c r="Z444" s="8"/>
      <c r="AA444" s="8"/>
    </row>
    <row r="445" spans="1:27" x14ac:dyDescent="0.2">
      <c r="A445" s="16"/>
      <c r="B445" s="16"/>
      <c r="C445" s="16"/>
      <c r="D445" s="16"/>
      <c r="E445" s="16"/>
      <c r="F445" s="17"/>
      <c r="G445" s="18"/>
      <c r="H445" s="18"/>
      <c r="X445" s="8"/>
      <c r="Y445" s="8"/>
      <c r="Z445" s="8"/>
      <c r="AA445" s="8"/>
    </row>
    <row r="446" spans="1:27" x14ac:dyDescent="0.2">
      <c r="A446" s="16"/>
      <c r="B446" s="16"/>
      <c r="C446" s="16"/>
      <c r="D446" s="16"/>
      <c r="E446" s="16"/>
      <c r="F446" s="17"/>
      <c r="G446" s="18"/>
      <c r="H446" s="18"/>
      <c r="X446" s="8"/>
      <c r="Y446" s="8"/>
      <c r="Z446" s="8"/>
      <c r="AA446" s="8"/>
    </row>
    <row r="447" spans="1:27" x14ac:dyDescent="0.2">
      <c r="A447" s="16"/>
      <c r="B447" s="16"/>
      <c r="C447" s="16"/>
      <c r="D447" s="16"/>
      <c r="E447" s="16"/>
      <c r="F447" s="17"/>
      <c r="G447" s="18"/>
      <c r="H447" s="18"/>
      <c r="X447" s="8"/>
      <c r="Y447" s="8"/>
      <c r="Z447" s="8"/>
      <c r="AA447" s="8"/>
    </row>
    <row r="448" spans="1:27" x14ac:dyDescent="0.2">
      <c r="A448" s="16"/>
      <c r="B448" s="16"/>
      <c r="C448" s="16"/>
      <c r="D448" s="16"/>
      <c r="E448" s="16"/>
      <c r="F448" s="17"/>
      <c r="G448" s="18"/>
      <c r="H448" s="18"/>
      <c r="X448" s="8"/>
      <c r="Y448" s="8"/>
      <c r="Z448" s="8"/>
      <c r="AA448" s="8"/>
    </row>
    <row r="449" spans="1:27" x14ac:dyDescent="0.2">
      <c r="A449" s="16"/>
      <c r="B449" s="16"/>
      <c r="C449" s="16"/>
      <c r="D449" s="16"/>
      <c r="E449" s="16"/>
      <c r="F449" s="17"/>
      <c r="G449" s="18"/>
      <c r="H449" s="18"/>
      <c r="X449" s="8"/>
      <c r="Y449" s="8"/>
      <c r="Z449" s="8"/>
      <c r="AA449" s="8"/>
    </row>
    <row r="450" spans="1:27" x14ac:dyDescent="0.2">
      <c r="A450" s="16"/>
      <c r="B450" s="16"/>
      <c r="C450" s="16"/>
      <c r="D450" s="16"/>
      <c r="E450" s="16"/>
      <c r="F450" s="17"/>
      <c r="G450" s="18"/>
      <c r="H450" s="18"/>
      <c r="X450" s="8"/>
      <c r="Y450" s="8"/>
      <c r="Z450" s="8"/>
      <c r="AA450" s="8"/>
    </row>
    <row r="451" spans="1:27" x14ac:dyDescent="0.2">
      <c r="A451" s="16"/>
      <c r="B451" s="16"/>
      <c r="C451" s="16"/>
      <c r="D451" s="16"/>
      <c r="E451" s="16"/>
      <c r="F451" s="17"/>
      <c r="G451" s="18"/>
      <c r="H451" s="18"/>
      <c r="X451" s="8"/>
      <c r="Y451" s="8"/>
      <c r="Z451" s="8"/>
      <c r="AA451" s="8"/>
    </row>
    <row r="452" spans="1:27" x14ac:dyDescent="0.2">
      <c r="A452" s="16"/>
      <c r="B452" s="16"/>
      <c r="C452" s="16"/>
      <c r="D452" s="16"/>
      <c r="E452" s="16"/>
      <c r="F452" s="17"/>
      <c r="G452" s="18"/>
      <c r="H452" s="18"/>
      <c r="X452" s="8"/>
      <c r="Y452" s="8"/>
      <c r="Z452" s="8"/>
      <c r="AA452" s="8"/>
    </row>
    <row r="453" spans="1:27" x14ac:dyDescent="0.2">
      <c r="A453" s="16"/>
      <c r="B453" s="16"/>
      <c r="C453" s="16"/>
      <c r="D453" s="16"/>
      <c r="E453" s="16"/>
      <c r="F453" s="17"/>
      <c r="G453" s="18"/>
      <c r="H453" s="18"/>
      <c r="X453" s="8"/>
      <c r="Y453" s="8"/>
      <c r="Z453" s="8"/>
      <c r="AA453" s="8"/>
    </row>
    <row r="454" spans="1:27" x14ac:dyDescent="0.2">
      <c r="A454" s="16"/>
      <c r="B454" s="16"/>
      <c r="C454" s="16"/>
      <c r="D454" s="16"/>
      <c r="E454" s="16"/>
      <c r="F454" s="17"/>
      <c r="G454" s="18"/>
      <c r="H454" s="18"/>
      <c r="X454" s="8"/>
      <c r="Y454" s="8"/>
      <c r="Z454" s="8"/>
      <c r="AA454" s="8"/>
    </row>
    <row r="455" spans="1:27" x14ac:dyDescent="0.2">
      <c r="A455" s="16"/>
      <c r="B455" s="16"/>
      <c r="C455" s="16"/>
      <c r="D455" s="16"/>
      <c r="E455" s="16"/>
      <c r="F455" s="17"/>
      <c r="G455" s="18"/>
      <c r="H455" s="18"/>
      <c r="X455" s="8"/>
      <c r="Y455" s="8"/>
      <c r="Z455" s="8"/>
      <c r="AA455" s="8"/>
    </row>
    <row r="456" spans="1:27" x14ac:dyDescent="0.2">
      <c r="A456" s="16"/>
      <c r="B456" s="16"/>
      <c r="C456" s="16"/>
      <c r="D456" s="16"/>
      <c r="E456" s="16"/>
      <c r="F456" s="17"/>
      <c r="G456" s="18"/>
      <c r="H456" s="18"/>
      <c r="X456" s="8"/>
      <c r="Y456" s="8"/>
      <c r="Z456" s="8"/>
      <c r="AA456" s="8"/>
    </row>
    <row r="457" spans="1:27" x14ac:dyDescent="0.2">
      <c r="A457" s="16"/>
      <c r="B457" s="16"/>
      <c r="C457" s="16"/>
      <c r="D457" s="16"/>
      <c r="E457" s="16"/>
      <c r="F457" s="17"/>
      <c r="G457" s="18"/>
      <c r="H457" s="18"/>
      <c r="X457" s="8"/>
      <c r="Y457" s="8"/>
      <c r="Z457" s="8"/>
      <c r="AA457" s="8"/>
    </row>
    <row r="458" spans="1:27" x14ac:dyDescent="0.2">
      <c r="A458" s="16"/>
      <c r="B458" s="16"/>
      <c r="C458" s="16"/>
      <c r="D458" s="16"/>
      <c r="E458" s="16"/>
      <c r="F458" s="17"/>
      <c r="G458" s="18"/>
      <c r="H458" s="18"/>
      <c r="X458" s="8"/>
      <c r="Y458" s="8"/>
      <c r="Z458" s="8"/>
      <c r="AA458" s="8"/>
    </row>
    <row r="459" spans="1:27" x14ac:dyDescent="0.2">
      <c r="A459" s="16"/>
      <c r="B459" s="16"/>
      <c r="C459" s="16"/>
      <c r="D459" s="16"/>
      <c r="E459" s="16"/>
      <c r="F459" s="17"/>
      <c r="G459" s="18"/>
      <c r="H459" s="18"/>
      <c r="X459" s="8"/>
      <c r="Y459" s="8"/>
      <c r="Z459" s="8"/>
      <c r="AA459" s="8"/>
    </row>
    <row r="460" spans="1:27" x14ac:dyDescent="0.2">
      <c r="A460" s="16"/>
      <c r="B460" s="16"/>
      <c r="C460" s="16"/>
      <c r="D460" s="16"/>
      <c r="E460" s="16"/>
      <c r="F460" s="17"/>
      <c r="G460" s="18"/>
      <c r="H460" s="18"/>
      <c r="X460" s="8"/>
      <c r="Y460" s="8"/>
      <c r="Z460" s="8"/>
      <c r="AA460" s="8"/>
    </row>
    <row r="461" spans="1:27" x14ac:dyDescent="0.2">
      <c r="A461" s="16"/>
      <c r="B461" s="16"/>
      <c r="C461" s="16"/>
      <c r="D461" s="16"/>
      <c r="E461" s="16"/>
      <c r="F461" s="17"/>
      <c r="G461" s="18"/>
      <c r="H461" s="18"/>
      <c r="X461" s="8"/>
      <c r="Y461" s="8"/>
      <c r="Z461" s="8"/>
      <c r="AA461" s="8"/>
    </row>
    <row r="462" spans="1:27" x14ac:dyDescent="0.2">
      <c r="A462" s="16"/>
      <c r="B462" s="16"/>
      <c r="C462" s="16"/>
      <c r="D462" s="16"/>
      <c r="E462" s="16"/>
      <c r="F462" s="17"/>
      <c r="G462" s="18"/>
      <c r="H462" s="18"/>
      <c r="X462" s="8"/>
      <c r="Y462" s="8"/>
      <c r="Z462" s="8"/>
      <c r="AA462" s="8"/>
    </row>
    <row r="463" spans="1:27" x14ac:dyDescent="0.2">
      <c r="A463" s="16"/>
      <c r="B463" s="16"/>
      <c r="C463" s="16"/>
      <c r="D463" s="16"/>
      <c r="E463" s="16"/>
      <c r="F463" s="17"/>
      <c r="G463" s="18"/>
      <c r="H463" s="18"/>
      <c r="X463" s="8"/>
      <c r="Y463" s="8"/>
      <c r="Z463" s="8"/>
      <c r="AA463" s="8"/>
    </row>
    <row r="464" spans="1:27" x14ac:dyDescent="0.2">
      <c r="A464" s="16"/>
      <c r="B464" s="16"/>
      <c r="C464" s="16"/>
      <c r="D464" s="16"/>
      <c r="E464" s="16"/>
      <c r="F464" s="17"/>
      <c r="G464" s="18"/>
      <c r="H464" s="18"/>
      <c r="X464" s="8"/>
      <c r="Y464" s="8"/>
      <c r="Z464" s="8"/>
      <c r="AA464" s="8"/>
    </row>
    <row r="465" spans="1:27" x14ac:dyDescent="0.2">
      <c r="A465" s="16"/>
      <c r="B465" s="16"/>
      <c r="C465" s="16"/>
      <c r="D465" s="16"/>
      <c r="E465" s="16"/>
      <c r="F465" s="17"/>
      <c r="G465" s="18"/>
      <c r="H465" s="18"/>
      <c r="X465" s="8"/>
      <c r="Y465" s="8"/>
      <c r="Z465" s="8"/>
      <c r="AA465" s="8"/>
    </row>
    <row r="466" spans="1:27" x14ac:dyDescent="0.2">
      <c r="A466" s="16"/>
      <c r="B466" s="16"/>
      <c r="C466" s="16"/>
      <c r="D466" s="16"/>
      <c r="E466" s="16"/>
      <c r="F466" s="17"/>
      <c r="G466" s="18"/>
      <c r="H466" s="18"/>
      <c r="X466" s="8"/>
      <c r="Y466" s="8"/>
      <c r="Z466" s="8"/>
      <c r="AA466" s="8"/>
    </row>
    <row r="467" spans="1:27" x14ac:dyDescent="0.2">
      <c r="A467" s="16"/>
      <c r="B467" s="16"/>
      <c r="C467" s="16"/>
      <c r="D467" s="16"/>
      <c r="E467" s="16"/>
      <c r="F467" s="17"/>
      <c r="G467" s="18"/>
      <c r="H467" s="18"/>
      <c r="X467" s="8"/>
      <c r="Y467" s="8"/>
      <c r="Z467" s="8"/>
      <c r="AA467" s="8"/>
    </row>
    <row r="468" spans="1:27" x14ac:dyDescent="0.2">
      <c r="A468" s="16"/>
      <c r="B468" s="16"/>
      <c r="C468" s="16"/>
      <c r="D468" s="16"/>
      <c r="E468" s="16"/>
      <c r="F468" s="17"/>
      <c r="G468" s="18"/>
      <c r="H468" s="18"/>
      <c r="X468" s="8"/>
      <c r="Y468" s="8"/>
      <c r="Z468" s="8"/>
      <c r="AA468" s="8"/>
    </row>
    <row r="469" spans="1:27" x14ac:dyDescent="0.2">
      <c r="A469" s="16"/>
      <c r="B469" s="16"/>
      <c r="C469" s="16"/>
      <c r="D469" s="16"/>
      <c r="E469" s="16"/>
      <c r="F469" s="17"/>
      <c r="G469" s="18"/>
      <c r="H469" s="18"/>
      <c r="X469" s="8"/>
      <c r="Y469" s="8"/>
      <c r="Z469" s="8"/>
      <c r="AA469" s="8"/>
    </row>
    <row r="470" spans="1:27" x14ac:dyDescent="0.2">
      <c r="A470" s="16"/>
      <c r="B470" s="16"/>
      <c r="C470" s="16"/>
      <c r="D470" s="16"/>
      <c r="E470" s="16"/>
      <c r="F470" s="17"/>
      <c r="G470" s="18"/>
      <c r="H470" s="18"/>
      <c r="X470" s="8"/>
      <c r="Y470" s="8"/>
      <c r="Z470" s="8"/>
      <c r="AA470" s="8"/>
    </row>
    <row r="471" spans="1:27" x14ac:dyDescent="0.2">
      <c r="A471" s="16"/>
      <c r="B471" s="16"/>
      <c r="C471" s="16"/>
      <c r="D471" s="16"/>
      <c r="E471" s="16"/>
      <c r="F471" s="17"/>
      <c r="G471" s="18"/>
      <c r="H471" s="18"/>
      <c r="X471" s="8"/>
      <c r="Y471" s="8"/>
      <c r="Z471" s="8"/>
      <c r="AA471" s="8"/>
    </row>
    <row r="472" spans="1:27" x14ac:dyDescent="0.2">
      <c r="A472" s="16"/>
      <c r="B472" s="16"/>
      <c r="C472" s="16"/>
      <c r="D472" s="16"/>
      <c r="E472" s="16"/>
      <c r="F472" s="17"/>
      <c r="G472" s="18"/>
      <c r="H472" s="18"/>
      <c r="X472" s="8"/>
      <c r="Y472" s="8"/>
      <c r="Z472" s="8"/>
      <c r="AA472" s="8"/>
    </row>
    <row r="473" spans="1:27" x14ac:dyDescent="0.2">
      <c r="A473" s="16"/>
      <c r="B473" s="16"/>
      <c r="C473" s="16"/>
      <c r="D473" s="16"/>
      <c r="E473" s="16"/>
      <c r="F473" s="17"/>
      <c r="G473" s="18"/>
      <c r="H473" s="18"/>
      <c r="X473" s="8"/>
      <c r="Y473" s="8"/>
      <c r="Z473" s="8"/>
      <c r="AA473" s="8"/>
    </row>
    <row r="474" spans="1:27" x14ac:dyDescent="0.2">
      <c r="A474" s="16"/>
      <c r="B474" s="16"/>
      <c r="C474" s="16"/>
      <c r="D474" s="16"/>
      <c r="E474" s="16"/>
      <c r="F474" s="17"/>
      <c r="G474" s="18"/>
      <c r="H474" s="18"/>
      <c r="X474" s="8"/>
      <c r="Y474" s="8"/>
      <c r="Z474" s="8"/>
      <c r="AA474" s="8"/>
    </row>
    <row r="475" spans="1:27" x14ac:dyDescent="0.2">
      <c r="A475" s="16"/>
      <c r="B475" s="16"/>
      <c r="C475" s="16"/>
      <c r="D475" s="16"/>
      <c r="E475" s="16"/>
      <c r="F475" s="17"/>
      <c r="G475" s="18"/>
      <c r="H475" s="18"/>
      <c r="X475" s="8"/>
      <c r="Y475" s="8"/>
      <c r="Z475" s="8"/>
      <c r="AA475" s="8"/>
    </row>
    <row r="476" spans="1:27" x14ac:dyDescent="0.2">
      <c r="A476" s="16"/>
      <c r="B476" s="16"/>
      <c r="C476" s="16"/>
      <c r="D476" s="16"/>
      <c r="E476" s="16"/>
      <c r="F476" s="17"/>
      <c r="G476" s="18"/>
      <c r="H476" s="18"/>
      <c r="X476" s="8"/>
      <c r="Y476" s="8"/>
      <c r="Z476" s="8"/>
      <c r="AA476" s="8"/>
    </row>
    <row r="477" spans="1:27" x14ac:dyDescent="0.2">
      <c r="A477" s="16"/>
      <c r="B477" s="16"/>
      <c r="C477" s="16"/>
      <c r="D477" s="16"/>
      <c r="E477" s="16"/>
      <c r="F477" s="17"/>
      <c r="G477" s="18"/>
      <c r="H477" s="18"/>
      <c r="X477" s="8"/>
      <c r="Y477" s="8"/>
      <c r="Z477" s="8"/>
      <c r="AA477" s="8"/>
    </row>
    <row r="478" spans="1:27" x14ac:dyDescent="0.2">
      <c r="A478" s="16"/>
      <c r="B478" s="16"/>
      <c r="C478" s="16"/>
      <c r="D478" s="16"/>
      <c r="E478" s="16"/>
      <c r="F478" s="17"/>
      <c r="G478" s="18"/>
      <c r="H478" s="18"/>
      <c r="X478" s="8"/>
      <c r="Y478" s="8"/>
      <c r="Z478" s="8"/>
      <c r="AA478" s="8"/>
    </row>
    <row r="479" spans="1:27" x14ac:dyDescent="0.2">
      <c r="A479" s="16"/>
      <c r="B479" s="16"/>
      <c r="C479" s="16"/>
      <c r="D479" s="16"/>
      <c r="E479" s="16"/>
      <c r="F479" s="17"/>
      <c r="G479" s="18"/>
      <c r="H479" s="18"/>
      <c r="X479" s="8"/>
      <c r="Y479" s="8"/>
      <c r="Z479" s="8"/>
      <c r="AA479" s="8"/>
    </row>
    <row r="480" spans="1:27" x14ac:dyDescent="0.2">
      <c r="A480" s="16"/>
      <c r="B480" s="16"/>
      <c r="C480" s="16"/>
      <c r="D480" s="16"/>
      <c r="E480" s="16"/>
      <c r="F480" s="17"/>
      <c r="G480" s="18"/>
      <c r="H480" s="18"/>
      <c r="X480" s="8"/>
      <c r="Y480" s="8"/>
      <c r="Z480" s="8"/>
      <c r="AA480" s="8"/>
    </row>
    <row r="481" spans="1:27" x14ac:dyDescent="0.2">
      <c r="A481" s="16"/>
      <c r="B481" s="16"/>
      <c r="C481" s="16"/>
      <c r="D481" s="16"/>
      <c r="E481" s="16"/>
      <c r="F481" s="17"/>
      <c r="G481" s="18"/>
      <c r="H481" s="18"/>
      <c r="X481" s="8"/>
      <c r="Y481" s="8"/>
      <c r="Z481" s="8"/>
      <c r="AA481" s="8"/>
    </row>
  </sheetData>
  <autoFilter ref="A4:AC179" xr:uid="{00000000-0009-0000-0000-000000000000}"/>
  <mergeCells count="5">
    <mergeCell ref="O3:S3"/>
    <mergeCell ref="K3:N3"/>
    <mergeCell ref="X3:AA3"/>
    <mergeCell ref="T3:W3"/>
    <mergeCell ref="X1:AA1"/>
  </mergeCells>
  <pageMargins left="0.75" right="0.75" top="1" bottom="1" header="0.5" footer="0.5"/>
  <pageSetup paperSize="9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2"/>
  <sheetViews>
    <sheetView topLeftCell="A10" workbookViewId="0">
      <selection activeCell="E38" sqref="E38"/>
    </sheetView>
  </sheetViews>
  <sheetFormatPr defaultRowHeight="12.75" x14ac:dyDescent="0.2"/>
  <cols>
    <col min="1" max="1" width="18.7109375" bestFit="1" customWidth="1"/>
    <col min="2" max="2" width="20" bestFit="1" customWidth="1"/>
    <col min="3" max="3" width="7.28515625" bestFit="1" customWidth="1"/>
    <col min="4" max="4" width="20" bestFit="1" customWidth="1"/>
    <col min="5" max="5" width="44" bestFit="1" customWidth="1"/>
    <col min="6" max="6" width="28" bestFit="1" customWidth="1"/>
  </cols>
  <sheetData>
    <row r="2" spans="1:6" x14ac:dyDescent="0.2">
      <c r="D2" s="10" t="s">
        <v>39</v>
      </c>
    </row>
    <row r="3" spans="1:6" x14ac:dyDescent="0.2">
      <c r="A3" s="10" t="s">
        <v>5</v>
      </c>
      <c r="B3" s="10" t="s">
        <v>3</v>
      </c>
      <c r="C3" s="10" t="s">
        <v>4</v>
      </c>
      <c r="D3" t="s">
        <v>40</v>
      </c>
      <c r="E3" t="s">
        <v>37</v>
      </c>
      <c r="F3" t="s">
        <v>38</v>
      </c>
    </row>
    <row r="4" spans="1:6" x14ac:dyDescent="0.2">
      <c r="A4" t="s">
        <v>11</v>
      </c>
      <c r="B4" t="s">
        <v>45</v>
      </c>
      <c r="C4" s="13">
        <v>17</v>
      </c>
      <c r="D4" s="9">
        <v>25</v>
      </c>
      <c r="E4" s="14">
        <v>1718118.1328309411</v>
      </c>
      <c r="F4" s="14">
        <v>465267.38307531248</v>
      </c>
    </row>
    <row r="5" spans="1:6" x14ac:dyDescent="0.2">
      <c r="A5" t="s">
        <v>9</v>
      </c>
      <c r="B5" t="s">
        <v>43</v>
      </c>
      <c r="C5" s="13">
        <v>16</v>
      </c>
      <c r="D5" s="9">
        <v>2</v>
      </c>
      <c r="E5" s="14">
        <v>31247.771247954304</v>
      </c>
      <c r="F5" s="14">
        <v>8469.5441109689564</v>
      </c>
    </row>
    <row r="6" spans="1:6" x14ac:dyDescent="0.2">
      <c r="C6" s="13">
        <v>17</v>
      </c>
      <c r="D6" s="9">
        <v>5</v>
      </c>
      <c r="E6" s="14">
        <v>83637.692404929083</v>
      </c>
      <c r="F6" s="14">
        <v>24654.46161030831</v>
      </c>
    </row>
    <row r="7" spans="1:6" x14ac:dyDescent="0.2">
      <c r="B7" t="s">
        <v>45</v>
      </c>
      <c r="C7" s="13">
        <v>9</v>
      </c>
      <c r="D7" s="9">
        <v>1</v>
      </c>
      <c r="E7" s="14">
        <v>107046.31090374701</v>
      </c>
      <c r="F7" s="14">
        <v>26948.069913706677</v>
      </c>
    </row>
    <row r="8" spans="1:6" x14ac:dyDescent="0.2">
      <c r="C8" s="13">
        <v>10</v>
      </c>
      <c r="D8" s="9">
        <v>1</v>
      </c>
      <c r="E8" s="14">
        <v>11715.006320947014</v>
      </c>
      <c r="F8" s="14">
        <v>3371.4275573084806</v>
      </c>
    </row>
    <row r="9" spans="1:6" x14ac:dyDescent="0.2">
      <c r="C9" s="13">
        <v>18</v>
      </c>
      <c r="D9" s="9">
        <v>2</v>
      </c>
      <c r="E9" s="14">
        <v>262509.19031002343</v>
      </c>
      <c r="F9" s="14">
        <v>68230.398739973054</v>
      </c>
    </row>
    <row r="10" spans="1:6" x14ac:dyDescent="0.2">
      <c r="C10" s="13">
        <v>19</v>
      </c>
      <c r="D10" s="9">
        <v>1</v>
      </c>
      <c r="E10" s="14">
        <v>104019.42992713033</v>
      </c>
      <c r="F10" s="14">
        <v>31497.962226029766</v>
      </c>
    </row>
    <row r="11" spans="1:6" x14ac:dyDescent="0.2">
      <c r="B11" t="s">
        <v>44</v>
      </c>
      <c r="C11" s="13">
        <v>17</v>
      </c>
      <c r="D11" s="9">
        <v>12</v>
      </c>
      <c r="E11" s="14">
        <v>1709398.4520195001</v>
      </c>
      <c r="F11" s="14">
        <v>472584.95299333771</v>
      </c>
    </row>
    <row r="12" spans="1:6" x14ac:dyDescent="0.2">
      <c r="C12" s="13">
        <v>18</v>
      </c>
      <c r="D12" s="9">
        <v>1</v>
      </c>
      <c r="E12" s="14">
        <v>252299.75898519749</v>
      </c>
      <c r="F12" s="14">
        <v>76398.498662406608</v>
      </c>
    </row>
    <row r="13" spans="1:6" x14ac:dyDescent="0.2">
      <c r="B13" t="s">
        <v>46</v>
      </c>
      <c r="C13" s="13">
        <v>16</v>
      </c>
      <c r="D13" s="9">
        <v>1</v>
      </c>
      <c r="E13" s="14">
        <v>206103.32905880708</v>
      </c>
      <c r="F13" s="14">
        <v>56007.549004154804</v>
      </c>
    </row>
    <row r="14" spans="1:6" x14ac:dyDescent="0.2">
      <c r="C14" s="13">
        <v>17</v>
      </c>
      <c r="D14" s="9">
        <v>3</v>
      </c>
      <c r="E14" s="14">
        <v>1231532.3921938254</v>
      </c>
      <c r="F14" s="14">
        <v>319081.86853880988</v>
      </c>
    </row>
    <row r="15" spans="1:6" x14ac:dyDescent="0.2">
      <c r="A15" t="s">
        <v>8</v>
      </c>
      <c r="B15" t="s">
        <v>42</v>
      </c>
      <c r="C15" s="13">
        <v>17</v>
      </c>
      <c r="D15" s="9">
        <v>33</v>
      </c>
      <c r="E15" s="14">
        <v>142586.42254674813</v>
      </c>
      <c r="F15" s="14">
        <v>44160.416278098528</v>
      </c>
    </row>
    <row r="16" spans="1:6" x14ac:dyDescent="0.2">
      <c r="C16" s="13">
        <v>18</v>
      </c>
      <c r="D16" s="9">
        <v>3</v>
      </c>
      <c r="E16" s="14">
        <v>14327.236944215747</v>
      </c>
      <c r="F16" s="14">
        <v>3895.2681944645265</v>
      </c>
    </row>
    <row r="17" spans="1:6" x14ac:dyDescent="0.2">
      <c r="B17" t="s">
        <v>43</v>
      </c>
      <c r="C17" s="13">
        <v>9</v>
      </c>
      <c r="D17" s="9">
        <v>1</v>
      </c>
      <c r="E17" s="14">
        <v>32101.729498109624</v>
      </c>
      <c r="F17" s="14">
        <v>9715.1999556563496</v>
      </c>
    </row>
    <row r="18" spans="1:6" x14ac:dyDescent="0.2">
      <c r="C18" s="13">
        <v>10</v>
      </c>
      <c r="D18" s="9">
        <v>1</v>
      </c>
      <c r="E18" s="14">
        <v>18608.903543665936</v>
      </c>
      <c r="F18" s="14">
        <v>5658.8807860419329</v>
      </c>
    </row>
    <row r="19" spans="1:6" x14ac:dyDescent="0.2">
      <c r="C19" s="13">
        <v>17</v>
      </c>
      <c r="D19" s="9">
        <v>6</v>
      </c>
      <c r="E19" s="14">
        <v>89141.087175057008</v>
      </c>
      <c r="F19" s="14">
        <v>25109.537750649426</v>
      </c>
    </row>
    <row r="20" spans="1:6" x14ac:dyDescent="0.2">
      <c r="A20" t="s">
        <v>10</v>
      </c>
      <c r="B20" t="s">
        <v>46</v>
      </c>
      <c r="C20" s="13">
        <v>17</v>
      </c>
      <c r="D20" s="9">
        <v>1</v>
      </c>
      <c r="E20" s="14">
        <v>551791.13901803363</v>
      </c>
      <c r="F20" s="14">
        <v>183198.94070135179</v>
      </c>
    </row>
    <row r="21" spans="1:6" x14ac:dyDescent="0.2">
      <c r="A21" t="s">
        <v>12</v>
      </c>
      <c r="B21" t="s">
        <v>46</v>
      </c>
      <c r="C21" s="13">
        <v>17</v>
      </c>
      <c r="D21" s="9">
        <v>1</v>
      </c>
      <c r="E21" s="14">
        <v>143377.25014171063</v>
      </c>
      <c r="F21" s="14">
        <v>38660.66591828299</v>
      </c>
    </row>
    <row r="22" spans="1:6" x14ac:dyDescent="0.2">
      <c r="A22" t="s">
        <v>36</v>
      </c>
      <c r="D22" s="9">
        <v>100</v>
      </c>
      <c r="E22" s="14">
        <v>6709561.2350705424</v>
      </c>
      <c r="F22" s="14">
        <v>1862911.0260168617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5"/>
  <sheetViews>
    <sheetView workbookViewId="0">
      <selection activeCell="B7" sqref="B7"/>
    </sheetView>
  </sheetViews>
  <sheetFormatPr defaultRowHeight="12.75" x14ac:dyDescent="0.2"/>
  <cols>
    <col min="1" max="1" width="24.85546875" customWidth="1"/>
    <col min="2" max="2" width="12" bestFit="1" customWidth="1"/>
  </cols>
  <sheetData>
    <row r="3" spans="1:2" x14ac:dyDescent="0.2">
      <c r="A3" s="2" t="s">
        <v>5</v>
      </c>
      <c r="B3" s="2" t="s">
        <v>17</v>
      </c>
    </row>
    <row r="4" spans="1:2" x14ac:dyDescent="0.2">
      <c r="A4" t="s">
        <v>11</v>
      </c>
      <c r="B4" s="11">
        <v>19159.427856698418</v>
      </c>
    </row>
    <row r="5" spans="1:2" x14ac:dyDescent="0.2">
      <c r="A5" t="s">
        <v>9</v>
      </c>
      <c r="B5" s="11">
        <v>16066.356350357437</v>
      </c>
    </row>
    <row r="6" spans="1:2" x14ac:dyDescent="0.2">
      <c r="A6" t="s">
        <v>14</v>
      </c>
      <c r="B6" s="11">
        <v>15854.797858159351</v>
      </c>
    </row>
    <row r="7" spans="1:2" ht="12" customHeight="1" x14ac:dyDescent="0.2">
      <c r="A7" s="1" t="s">
        <v>35</v>
      </c>
      <c r="B7" s="11"/>
    </row>
    <row r="8" spans="1:2" x14ac:dyDescent="0.2">
      <c r="A8" t="s">
        <v>8</v>
      </c>
      <c r="B8" s="11">
        <v>18780</v>
      </c>
    </row>
    <row r="9" spans="1:2" x14ac:dyDescent="0.2">
      <c r="A9" t="s">
        <v>15</v>
      </c>
      <c r="B9" s="11">
        <v>11696</v>
      </c>
    </row>
    <row r="10" spans="1:2" x14ac:dyDescent="0.2">
      <c r="A10" t="s">
        <v>13</v>
      </c>
      <c r="B10" s="11">
        <v>15439</v>
      </c>
    </row>
    <row r="11" spans="1:2" x14ac:dyDescent="0.2">
      <c r="A11" t="s">
        <v>10</v>
      </c>
      <c r="B11" s="11">
        <v>16066</v>
      </c>
    </row>
    <row r="12" spans="1:2" x14ac:dyDescent="0.2">
      <c r="A12" t="s">
        <v>12</v>
      </c>
      <c r="B12" s="11">
        <v>14295</v>
      </c>
    </row>
    <row r="13" spans="1:2" x14ac:dyDescent="0.2">
      <c r="B13" s="3"/>
    </row>
    <row r="14" spans="1:2" x14ac:dyDescent="0.2">
      <c r="B14" s="3"/>
    </row>
    <row r="15" spans="1:2" x14ac:dyDescent="0.2">
      <c r="B15" s="3"/>
    </row>
  </sheetData>
  <sortState xmlns:xlrd2="http://schemas.microsoft.com/office/spreadsheetml/2017/richdata2" ref="A4:B12">
    <sortCondition ref="A4:A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12"/>
  <sheetViews>
    <sheetView workbookViewId="0">
      <selection activeCell="I12" sqref="I12"/>
    </sheetView>
  </sheetViews>
  <sheetFormatPr defaultRowHeight="12.75" x14ac:dyDescent="0.2"/>
  <cols>
    <col min="1" max="1" width="21.140625" customWidth="1"/>
    <col min="3" max="3" width="10.85546875" customWidth="1"/>
    <col min="4" max="4" width="13" customWidth="1"/>
    <col min="5" max="5" width="18" customWidth="1"/>
  </cols>
  <sheetData>
    <row r="3" spans="1:5" x14ac:dyDescent="0.2">
      <c r="A3" t="s">
        <v>22</v>
      </c>
      <c r="B3" t="s">
        <v>23</v>
      </c>
      <c r="C3" t="s">
        <v>24</v>
      </c>
      <c r="D3" t="s">
        <v>25</v>
      </c>
      <c r="E3" t="s">
        <v>26</v>
      </c>
    </row>
    <row r="4" spans="1:5" x14ac:dyDescent="0.2">
      <c r="A4" t="s">
        <v>11</v>
      </c>
      <c r="B4" s="12">
        <v>0.36168191139639044</v>
      </c>
      <c r="C4" s="12">
        <v>0.37889103252844947</v>
      </c>
      <c r="D4" s="12">
        <v>2.2751157296270735E-2</v>
      </c>
      <c r="E4" s="12">
        <v>0.23667589877888939</v>
      </c>
    </row>
    <row r="5" spans="1:5" x14ac:dyDescent="0.2">
      <c r="A5" t="s">
        <v>9</v>
      </c>
      <c r="B5" s="12">
        <v>0.45883404508888664</v>
      </c>
      <c r="C5" s="12">
        <v>0.25449399145893337</v>
      </c>
      <c r="D5" s="12">
        <v>2.1104379779521301E-2</v>
      </c>
      <c r="E5" s="12">
        <v>0.26556758367265865</v>
      </c>
    </row>
    <row r="6" spans="1:5" x14ac:dyDescent="0.2">
      <c r="A6" t="s">
        <v>14</v>
      </c>
      <c r="B6" s="12">
        <v>0.32801418439716312</v>
      </c>
      <c r="C6" s="12">
        <v>0.39007092198581561</v>
      </c>
      <c r="D6" s="12">
        <v>0.11702127659574468</v>
      </c>
      <c r="E6" s="12">
        <v>0.16489361702127661</v>
      </c>
    </row>
    <row r="7" spans="1:5" x14ac:dyDescent="0.2">
      <c r="A7" s="1" t="s">
        <v>35</v>
      </c>
      <c r="B7" s="12">
        <v>0.41682273269556441</v>
      </c>
      <c r="C7" s="12">
        <v>0.3024197675761337</v>
      </c>
      <c r="D7" s="12">
        <v>4.3619262300421756E-2</v>
      </c>
      <c r="E7" s="12">
        <v>0.23713823742788004</v>
      </c>
    </row>
    <row r="8" spans="1:5" x14ac:dyDescent="0.2">
      <c r="A8" t="s">
        <v>8</v>
      </c>
      <c r="B8" s="12">
        <v>0.35071554032652824</v>
      </c>
      <c r="C8" s="12">
        <v>0.37792622880013815</v>
      </c>
      <c r="D8" s="12">
        <v>0.10365976561375218</v>
      </c>
      <c r="E8" s="12">
        <v>0.16769846525958132</v>
      </c>
    </row>
    <row r="9" spans="1:5" x14ac:dyDescent="0.2">
      <c r="A9" t="s">
        <v>15</v>
      </c>
      <c r="B9" s="12">
        <v>0.45883404508888664</v>
      </c>
      <c r="C9" s="12">
        <v>0.25449399145893337</v>
      </c>
      <c r="D9" s="12">
        <v>2.1104379779521301E-2</v>
      </c>
      <c r="E9" s="12">
        <v>0.26556758367265865</v>
      </c>
    </row>
    <row r="10" spans="1:5" x14ac:dyDescent="0.2">
      <c r="A10" t="s">
        <v>13</v>
      </c>
      <c r="B10" s="12">
        <v>0.45883404508888664</v>
      </c>
      <c r="C10" s="12">
        <v>0.25449399145893337</v>
      </c>
      <c r="D10" s="12">
        <v>2.1104379779521301E-2</v>
      </c>
      <c r="E10" s="12">
        <v>0.26556758367265865</v>
      </c>
    </row>
    <row r="11" spans="1:5" x14ac:dyDescent="0.2">
      <c r="A11" s="7" t="s">
        <v>10</v>
      </c>
      <c r="B11" s="12">
        <v>0.45883404508888664</v>
      </c>
      <c r="C11" s="12">
        <v>0.25449399145893337</v>
      </c>
      <c r="D11" s="12">
        <v>2.1104379779521301E-2</v>
      </c>
      <c r="E11" s="12">
        <v>0.26556758367265865</v>
      </c>
    </row>
    <row r="12" spans="1:5" x14ac:dyDescent="0.2">
      <c r="A12" t="s">
        <v>12</v>
      </c>
      <c r="B12" s="12">
        <v>0.45883404508888664</v>
      </c>
      <c r="C12" s="12">
        <v>0.25449399145893337</v>
      </c>
      <c r="D12" s="12">
        <v>2.1104379779521301E-2</v>
      </c>
      <c r="E12" s="12">
        <v>0.26556758367265865</v>
      </c>
    </row>
  </sheetData>
  <sortState xmlns:xlrd2="http://schemas.microsoft.com/office/spreadsheetml/2017/richdata2" ref="A4:E12">
    <sortCondition ref="A4:A12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83"/>
  <sheetViews>
    <sheetView workbookViewId="0">
      <selection activeCell="E13" sqref="E13"/>
    </sheetView>
  </sheetViews>
  <sheetFormatPr defaultRowHeight="12.75" x14ac:dyDescent="0.2"/>
  <cols>
    <col min="4" max="4" width="10.28515625" bestFit="1" customWidth="1"/>
  </cols>
  <sheetData>
    <row r="2" spans="1:5" x14ac:dyDescent="0.2">
      <c r="A2" t="s">
        <v>31</v>
      </c>
      <c r="B2" t="s">
        <v>18</v>
      </c>
      <c r="C2" t="s">
        <v>19</v>
      </c>
      <c r="D2" t="s">
        <v>20</v>
      </c>
      <c r="E2" t="s">
        <v>21</v>
      </c>
    </row>
    <row r="3" spans="1:5" x14ac:dyDescent="0.2">
      <c r="A3">
        <v>1934</v>
      </c>
      <c r="B3">
        <v>80</v>
      </c>
      <c r="C3">
        <v>0</v>
      </c>
      <c r="D3">
        <v>0</v>
      </c>
      <c r="E3">
        <v>3</v>
      </c>
    </row>
    <row r="4" spans="1:5" x14ac:dyDescent="0.2">
      <c r="A4">
        <v>1935</v>
      </c>
      <c r="B4">
        <v>79</v>
      </c>
      <c r="C4">
        <v>9</v>
      </c>
      <c r="D4">
        <v>4</v>
      </c>
      <c r="E4">
        <v>2</v>
      </c>
    </row>
    <row r="5" spans="1:5" x14ac:dyDescent="0.2">
      <c r="A5">
        <v>1936</v>
      </c>
      <c r="B5">
        <v>78</v>
      </c>
      <c r="C5">
        <v>8</v>
      </c>
      <c r="D5">
        <v>3</v>
      </c>
      <c r="E5">
        <v>1</v>
      </c>
    </row>
    <row r="6" spans="1:5" x14ac:dyDescent="0.2">
      <c r="A6">
        <v>1937</v>
      </c>
      <c r="B6">
        <v>77</v>
      </c>
      <c r="C6">
        <v>7</v>
      </c>
      <c r="D6">
        <v>2</v>
      </c>
      <c r="E6">
        <v>0</v>
      </c>
    </row>
    <row r="7" spans="1:5" x14ac:dyDescent="0.2">
      <c r="A7">
        <v>1938</v>
      </c>
      <c r="B7">
        <v>76</v>
      </c>
      <c r="C7">
        <v>6</v>
      </c>
      <c r="D7">
        <v>1</v>
      </c>
      <c r="E7">
        <v>6</v>
      </c>
    </row>
    <row r="8" spans="1:5" x14ac:dyDescent="0.2">
      <c r="A8">
        <v>1939</v>
      </c>
      <c r="B8">
        <v>75</v>
      </c>
      <c r="C8">
        <v>5</v>
      </c>
      <c r="D8">
        <v>0</v>
      </c>
      <c r="E8">
        <v>5</v>
      </c>
    </row>
    <row r="9" spans="1:5" x14ac:dyDescent="0.2">
      <c r="A9">
        <v>1940</v>
      </c>
      <c r="B9">
        <v>74</v>
      </c>
      <c r="C9">
        <v>4</v>
      </c>
      <c r="D9">
        <v>4</v>
      </c>
      <c r="E9">
        <v>4</v>
      </c>
    </row>
    <row r="10" spans="1:5" x14ac:dyDescent="0.2">
      <c r="A10">
        <v>1941</v>
      </c>
      <c r="B10">
        <v>73</v>
      </c>
      <c r="C10">
        <v>3</v>
      </c>
      <c r="D10">
        <v>3</v>
      </c>
      <c r="E10">
        <v>3</v>
      </c>
    </row>
    <row r="11" spans="1:5" x14ac:dyDescent="0.2">
      <c r="A11">
        <v>1942</v>
      </c>
      <c r="B11">
        <v>72</v>
      </c>
      <c r="C11">
        <v>2</v>
      </c>
      <c r="D11">
        <v>2</v>
      </c>
      <c r="E11">
        <v>2</v>
      </c>
    </row>
    <row r="12" spans="1:5" x14ac:dyDescent="0.2">
      <c r="A12">
        <v>1943</v>
      </c>
      <c r="B12">
        <v>71</v>
      </c>
      <c r="C12">
        <v>1</v>
      </c>
      <c r="D12">
        <v>1</v>
      </c>
      <c r="E12">
        <v>1</v>
      </c>
    </row>
    <row r="13" spans="1:5" x14ac:dyDescent="0.2">
      <c r="A13">
        <v>1944</v>
      </c>
      <c r="B13">
        <v>70</v>
      </c>
      <c r="C13">
        <v>0</v>
      </c>
      <c r="D13">
        <v>0</v>
      </c>
      <c r="E13">
        <v>0</v>
      </c>
    </row>
    <row r="14" spans="1:5" x14ac:dyDescent="0.2">
      <c r="A14">
        <v>1945</v>
      </c>
      <c r="B14">
        <v>69</v>
      </c>
      <c r="C14">
        <v>9</v>
      </c>
      <c r="D14">
        <v>4</v>
      </c>
      <c r="E14">
        <v>6</v>
      </c>
    </row>
    <row r="15" spans="1:5" x14ac:dyDescent="0.2">
      <c r="A15">
        <v>1946</v>
      </c>
      <c r="B15">
        <v>68</v>
      </c>
      <c r="C15">
        <v>8</v>
      </c>
      <c r="D15">
        <v>3</v>
      </c>
      <c r="E15">
        <v>5</v>
      </c>
    </row>
    <row r="16" spans="1:5" x14ac:dyDescent="0.2">
      <c r="A16">
        <v>1947</v>
      </c>
      <c r="B16">
        <v>67</v>
      </c>
      <c r="C16">
        <v>7</v>
      </c>
      <c r="D16">
        <v>2</v>
      </c>
      <c r="E16">
        <v>4</v>
      </c>
    </row>
    <row r="17" spans="1:5" x14ac:dyDescent="0.2">
      <c r="A17">
        <v>1948</v>
      </c>
      <c r="B17">
        <v>66</v>
      </c>
      <c r="C17">
        <v>6</v>
      </c>
      <c r="D17">
        <v>1</v>
      </c>
      <c r="E17">
        <v>3</v>
      </c>
    </row>
    <row r="18" spans="1:5" x14ac:dyDescent="0.2">
      <c r="A18">
        <v>1949</v>
      </c>
      <c r="B18">
        <v>65</v>
      </c>
      <c r="C18">
        <v>5</v>
      </c>
      <c r="D18">
        <v>0</v>
      </c>
      <c r="E18">
        <v>2</v>
      </c>
    </row>
    <row r="19" spans="1:5" x14ac:dyDescent="0.2">
      <c r="A19">
        <v>1950</v>
      </c>
      <c r="B19">
        <v>64</v>
      </c>
      <c r="C19">
        <v>4</v>
      </c>
      <c r="D19">
        <v>4</v>
      </c>
      <c r="E19">
        <v>1</v>
      </c>
    </row>
    <row r="20" spans="1:5" x14ac:dyDescent="0.2">
      <c r="A20">
        <v>1951</v>
      </c>
      <c r="B20">
        <v>63</v>
      </c>
      <c r="C20">
        <v>3</v>
      </c>
      <c r="D20">
        <v>3</v>
      </c>
      <c r="E20">
        <v>0</v>
      </c>
    </row>
    <row r="21" spans="1:5" x14ac:dyDescent="0.2">
      <c r="A21">
        <v>1952</v>
      </c>
      <c r="B21">
        <v>62</v>
      </c>
      <c r="C21">
        <v>2</v>
      </c>
      <c r="D21">
        <v>2</v>
      </c>
      <c r="E21">
        <v>6</v>
      </c>
    </row>
    <row r="22" spans="1:5" x14ac:dyDescent="0.2">
      <c r="A22">
        <v>1953</v>
      </c>
      <c r="B22">
        <v>61</v>
      </c>
      <c r="C22">
        <v>1</v>
      </c>
      <c r="D22">
        <v>1</v>
      </c>
      <c r="E22">
        <v>5</v>
      </c>
    </row>
    <row r="23" spans="1:5" x14ac:dyDescent="0.2">
      <c r="A23">
        <v>1954</v>
      </c>
      <c r="B23">
        <v>60</v>
      </c>
      <c r="C23">
        <v>0</v>
      </c>
      <c r="D23">
        <v>0</v>
      </c>
      <c r="E23">
        <v>4</v>
      </c>
    </row>
    <row r="24" spans="1:5" x14ac:dyDescent="0.2">
      <c r="A24">
        <v>1955</v>
      </c>
      <c r="B24">
        <v>59</v>
      </c>
      <c r="C24">
        <v>9</v>
      </c>
      <c r="D24">
        <v>4</v>
      </c>
      <c r="E24">
        <v>3</v>
      </c>
    </row>
    <row r="25" spans="1:5" x14ac:dyDescent="0.2">
      <c r="A25">
        <v>1956</v>
      </c>
      <c r="B25">
        <v>58</v>
      </c>
      <c r="C25">
        <v>8</v>
      </c>
      <c r="D25">
        <v>3</v>
      </c>
      <c r="E25">
        <v>2</v>
      </c>
    </row>
    <row r="26" spans="1:5" x14ac:dyDescent="0.2">
      <c r="A26">
        <v>1957</v>
      </c>
      <c r="B26">
        <v>57</v>
      </c>
      <c r="C26">
        <v>7</v>
      </c>
      <c r="D26">
        <v>2</v>
      </c>
      <c r="E26">
        <v>1</v>
      </c>
    </row>
    <row r="27" spans="1:5" x14ac:dyDescent="0.2">
      <c r="A27">
        <v>1958</v>
      </c>
      <c r="B27">
        <v>56</v>
      </c>
      <c r="C27">
        <v>6</v>
      </c>
      <c r="D27">
        <v>1</v>
      </c>
      <c r="E27">
        <v>0</v>
      </c>
    </row>
    <row r="28" spans="1:5" x14ac:dyDescent="0.2">
      <c r="A28">
        <v>1959</v>
      </c>
      <c r="B28">
        <v>55</v>
      </c>
      <c r="C28">
        <v>5</v>
      </c>
      <c r="D28">
        <v>0</v>
      </c>
      <c r="E28">
        <v>6</v>
      </c>
    </row>
    <row r="29" spans="1:5" x14ac:dyDescent="0.2">
      <c r="A29">
        <v>1960</v>
      </c>
      <c r="B29">
        <v>54</v>
      </c>
      <c r="C29">
        <v>4</v>
      </c>
      <c r="D29">
        <v>4</v>
      </c>
      <c r="E29">
        <v>5</v>
      </c>
    </row>
    <row r="30" spans="1:5" x14ac:dyDescent="0.2">
      <c r="A30">
        <v>1961</v>
      </c>
      <c r="B30">
        <v>53</v>
      </c>
      <c r="C30">
        <v>3</v>
      </c>
      <c r="D30">
        <v>3</v>
      </c>
      <c r="E30">
        <v>4</v>
      </c>
    </row>
    <row r="31" spans="1:5" x14ac:dyDescent="0.2">
      <c r="A31">
        <v>1962</v>
      </c>
      <c r="B31">
        <v>52</v>
      </c>
      <c r="C31">
        <v>2</v>
      </c>
      <c r="D31">
        <v>2</v>
      </c>
      <c r="E31">
        <v>3</v>
      </c>
    </row>
    <row r="32" spans="1:5" x14ac:dyDescent="0.2">
      <c r="A32">
        <v>1963</v>
      </c>
      <c r="B32">
        <v>51</v>
      </c>
      <c r="C32">
        <v>1</v>
      </c>
      <c r="D32">
        <v>1</v>
      </c>
      <c r="E32">
        <v>2</v>
      </c>
    </row>
    <row r="33" spans="1:5" x14ac:dyDescent="0.2">
      <c r="A33">
        <v>1964</v>
      </c>
      <c r="B33">
        <v>50</v>
      </c>
      <c r="C33">
        <v>0</v>
      </c>
      <c r="D33">
        <v>0</v>
      </c>
      <c r="E33">
        <v>1</v>
      </c>
    </row>
    <row r="34" spans="1:5" x14ac:dyDescent="0.2">
      <c r="A34">
        <v>1965</v>
      </c>
      <c r="B34">
        <v>49</v>
      </c>
      <c r="C34">
        <v>9</v>
      </c>
      <c r="D34">
        <v>4</v>
      </c>
      <c r="E34">
        <v>0</v>
      </c>
    </row>
    <row r="35" spans="1:5" x14ac:dyDescent="0.2">
      <c r="A35">
        <v>1966</v>
      </c>
      <c r="B35">
        <v>48</v>
      </c>
      <c r="C35">
        <v>8</v>
      </c>
      <c r="D35">
        <v>3</v>
      </c>
      <c r="E35">
        <v>6</v>
      </c>
    </row>
    <row r="36" spans="1:5" x14ac:dyDescent="0.2">
      <c r="A36">
        <v>1967</v>
      </c>
      <c r="B36">
        <v>47</v>
      </c>
      <c r="C36">
        <v>7</v>
      </c>
      <c r="D36">
        <v>2</v>
      </c>
      <c r="E36">
        <v>5</v>
      </c>
    </row>
    <row r="37" spans="1:5" x14ac:dyDescent="0.2">
      <c r="A37">
        <v>1968</v>
      </c>
      <c r="B37">
        <v>46</v>
      </c>
      <c r="C37">
        <v>6</v>
      </c>
      <c r="D37">
        <v>1</v>
      </c>
      <c r="E37">
        <v>4</v>
      </c>
    </row>
    <row r="38" spans="1:5" x14ac:dyDescent="0.2">
      <c r="A38">
        <v>1969</v>
      </c>
      <c r="B38">
        <v>45</v>
      </c>
      <c r="C38">
        <v>5</v>
      </c>
      <c r="D38">
        <v>0</v>
      </c>
      <c r="E38">
        <v>3</v>
      </c>
    </row>
    <row r="39" spans="1:5" x14ac:dyDescent="0.2">
      <c r="A39">
        <v>1970</v>
      </c>
      <c r="B39">
        <v>44</v>
      </c>
      <c r="C39">
        <v>4</v>
      </c>
      <c r="D39">
        <v>4</v>
      </c>
      <c r="E39">
        <v>2</v>
      </c>
    </row>
    <row r="40" spans="1:5" x14ac:dyDescent="0.2">
      <c r="A40">
        <v>1971</v>
      </c>
      <c r="B40">
        <v>43</v>
      </c>
      <c r="C40">
        <v>3</v>
      </c>
      <c r="D40">
        <v>3</v>
      </c>
      <c r="E40">
        <v>1</v>
      </c>
    </row>
    <row r="41" spans="1:5" x14ac:dyDescent="0.2">
      <c r="A41">
        <v>1972</v>
      </c>
      <c r="B41">
        <v>42</v>
      </c>
      <c r="C41">
        <v>2</v>
      </c>
      <c r="D41">
        <v>2</v>
      </c>
      <c r="E41">
        <v>0</v>
      </c>
    </row>
    <row r="42" spans="1:5" x14ac:dyDescent="0.2">
      <c r="A42">
        <v>1973</v>
      </c>
      <c r="B42">
        <v>41</v>
      </c>
      <c r="C42">
        <v>1</v>
      </c>
      <c r="D42">
        <v>1</v>
      </c>
      <c r="E42">
        <v>6</v>
      </c>
    </row>
    <row r="43" spans="1:5" x14ac:dyDescent="0.2">
      <c r="A43">
        <v>1974</v>
      </c>
      <c r="B43">
        <v>40</v>
      </c>
      <c r="C43">
        <v>0</v>
      </c>
      <c r="D43">
        <v>0</v>
      </c>
      <c r="E43">
        <v>5</v>
      </c>
    </row>
    <row r="44" spans="1:5" x14ac:dyDescent="0.2">
      <c r="A44">
        <v>1975</v>
      </c>
      <c r="B44">
        <v>39</v>
      </c>
      <c r="C44">
        <v>9</v>
      </c>
      <c r="D44">
        <v>4</v>
      </c>
      <c r="E44">
        <v>4</v>
      </c>
    </row>
    <row r="45" spans="1:5" x14ac:dyDescent="0.2">
      <c r="A45">
        <v>1976</v>
      </c>
      <c r="B45">
        <v>38</v>
      </c>
      <c r="C45">
        <v>8</v>
      </c>
      <c r="D45">
        <v>3</v>
      </c>
      <c r="E45">
        <v>3</v>
      </c>
    </row>
    <row r="46" spans="1:5" x14ac:dyDescent="0.2">
      <c r="A46">
        <v>1977</v>
      </c>
      <c r="B46">
        <v>37</v>
      </c>
      <c r="C46">
        <v>7</v>
      </c>
      <c r="D46">
        <v>2</v>
      </c>
      <c r="E46">
        <v>2</v>
      </c>
    </row>
    <row r="47" spans="1:5" x14ac:dyDescent="0.2">
      <c r="A47">
        <v>1978</v>
      </c>
      <c r="B47">
        <v>36</v>
      </c>
      <c r="C47">
        <v>6</v>
      </c>
      <c r="D47">
        <v>1</v>
      </c>
      <c r="E47">
        <v>1</v>
      </c>
    </row>
    <row r="48" spans="1:5" x14ac:dyDescent="0.2">
      <c r="A48">
        <v>1979</v>
      </c>
      <c r="B48">
        <v>35</v>
      </c>
      <c r="C48">
        <v>5</v>
      </c>
      <c r="D48">
        <v>0</v>
      </c>
      <c r="E48">
        <v>0</v>
      </c>
    </row>
    <row r="49" spans="1:5" x14ac:dyDescent="0.2">
      <c r="A49">
        <v>1980</v>
      </c>
      <c r="B49">
        <v>34</v>
      </c>
      <c r="C49">
        <v>4</v>
      </c>
      <c r="D49">
        <v>4</v>
      </c>
      <c r="E49">
        <v>6</v>
      </c>
    </row>
    <row r="50" spans="1:5" x14ac:dyDescent="0.2">
      <c r="A50">
        <v>1981</v>
      </c>
      <c r="B50">
        <v>33</v>
      </c>
      <c r="C50">
        <v>3</v>
      </c>
      <c r="D50">
        <v>3</v>
      </c>
      <c r="E50">
        <v>5</v>
      </c>
    </row>
    <row r="51" spans="1:5" x14ac:dyDescent="0.2">
      <c r="A51">
        <v>1982</v>
      </c>
      <c r="B51">
        <v>32</v>
      </c>
      <c r="C51">
        <v>2</v>
      </c>
      <c r="D51">
        <v>2</v>
      </c>
      <c r="E51">
        <v>4</v>
      </c>
    </row>
    <row r="52" spans="1:5" x14ac:dyDescent="0.2">
      <c r="A52">
        <v>1983</v>
      </c>
      <c r="B52">
        <v>31</v>
      </c>
      <c r="C52">
        <v>1</v>
      </c>
      <c r="D52">
        <v>1</v>
      </c>
      <c r="E52">
        <v>3</v>
      </c>
    </row>
    <row r="53" spans="1:5" x14ac:dyDescent="0.2">
      <c r="A53">
        <v>1984</v>
      </c>
      <c r="B53">
        <v>30</v>
      </c>
      <c r="C53">
        <v>0</v>
      </c>
      <c r="D53">
        <v>0</v>
      </c>
      <c r="E53">
        <v>2</v>
      </c>
    </row>
    <row r="54" spans="1:5" x14ac:dyDescent="0.2">
      <c r="A54">
        <v>1985</v>
      </c>
      <c r="B54">
        <v>29</v>
      </c>
      <c r="C54">
        <v>9</v>
      </c>
      <c r="D54">
        <v>4</v>
      </c>
      <c r="E54">
        <v>1</v>
      </c>
    </row>
    <row r="55" spans="1:5" x14ac:dyDescent="0.2">
      <c r="A55">
        <v>1986</v>
      </c>
      <c r="B55">
        <v>28</v>
      </c>
      <c r="C55">
        <v>8</v>
      </c>
      <c r="D55">
        <v>3</v>
      </c>
      <c r="E55">
        <v>0</v>
      </c>
    </row>
    <row r="56" spans="1:5" x14ac:dyDescent="0.2">
      <c r="A56">
        <v>1987</v>
      </c>
      <c r="B56">
        <v>27</v>
      </c>
      <c r="C56">
        <v>7</v>
      </c>
      <c r="D56">
        <v>2</v>
      </c>
      <c r="E56">
        <v>6</v>
      </c>
    </row>
    <row r="57" spans="1:5" x14ac:dyDescent="0.2">
      <c r="A57">
        <v>1988</v>
      </c>
      <c r="B57">
        <v>26</v>
      </c>
      <c r="C57">
        <v>6</v>
      </c>
      <c r="D57">
        <v>1</v>
      </c>
      <c r="E57">
        <v>5</v>
      </c>
    </row>
    <row r="58" spans="1:5" x14ac:dyDescent="0.2">
      <c r="A58">
        <v>1989</v>
      </c>
      <c r="B58">
        <v>25</v>
      </c>
      <c r="C58">
        <v>5</v>
      </c>
      <c r="D58">
        <v>0</v>
      </c>
      <c r="E58">
        <v>4</v>
      </c>
    </row>
    <row r="59" spans="1:5" x14ac:dyDescent="0.2">
      <c r="A59">
        <v>1990</v>
      </c>
      <c r="B59">
        <v>24</v>
      </c>
      <c r="C59">
        <v>4</v>
      </c>
      <c r="D59">
        <v>4</v>
      </c>
      <c r="E59">
        <v>3</v>
      </c>
    </row>
    <row r="60" spans="1:5" x14ac:dyDescent="0.2">
      <c r="A60">
        <v>1991</v>
      </c>
      <c r="B60">
        <v>23</v>
      </c>
      <c r="C60">
        <v>3</v>
      </c>
      <c r="D60">
        <v>3</v>
      </c>
      <c r="E60">
        <v>2</v>
      </c>
    </row>
    <row r="61" spans="1:5" x14ac:dyDescent="0.2">
      <c r="A61">
        <v>1992</v>
      </c>
      <c r="B61">
        <v>22</v>
      </c>
      <c r="C61">
        <v>2</v>
      </c>
      <c r="D61">
        <v>2</v>
      </c>
      <c r="E61">
        <v>1</v>
      </c>
    </row>
    <row r="62" spans="1:5" x14ac:dyDescent="0.2">
      <c r="A62">
        <v>1993</v>
      </c>
      <c r="B62">
        <v>21</v>
      </c>
      <c r="C62">
        <v>1</v>
      </c>
      <c r="D62">
        <v>1</v>
      </c>
      <c r="E62">
        <v>0</v>
      </c>
    </row>
    <row r="63" spans="1:5" x14ac:dyDescent="0.2">
      <c r="A63">
        <v>1994</v>
      </c>
      <c r="B63">
        <v>20</v>
      </c>
      <c r="C63">
        <v>0</v>
      </c>
      <c r="D63">
        <v>0</v>
      </c>
      <c r="E63">
        <v>6</v>
      </c>
    </row>
    <row r="64" spans="1:5" x14ac:dyDescent="0.2">
      <c r="A64">
        <v>1995</v>
      </c>
      <c r="B64">
        <v>19</v>
      </c>
      <c r="C64">
        <v>9</v>
      </c>
      <c r="D64">
        <v>4</v>
      </c>
      <c r="E64">
        <v>5</v>
      </c>
    </row>
    <row r="65" spans="1:5" x14ac:dyDescent="0.2">
      <c r="A65">
        <v>1996</v>
      </c>
      <c r="B65">
        <v>18</v>
      </c>
      <c r="C65">
        <v>8</v>
      </c>
      <c r="D65">
        <v>3</v>
      </c>
      <c r="E65">
        <v>4</v>
      </c>
    </row>
    <row r="66" spans="1:5" x14ac:dyDescent="0.2">
      <c r="A66">
        <v>1997</v>
      </c>
      <c r="B66">
        <v>17</v>
      </c>
      <c r="C66">
        <v>7</v>
      </c>
      <c r="D66">
        <v>2</v>
      </c>
      <c r="E66">
        <v>3</v>
      </c>
    </row>
    <row r="67" spans="1:5" x14ac:dyDescent="0.2">
      <c r="A67">
        <v>1998</v>
      </c>
      <c r="B67">
        <v>16</v>
      </c>
      <c r="C67">
        <v>6</v>
      </c>
      <c r="D67">
        <v>1</v>
      </c>
      <c r="E67">
        <v>2</v>
      </c>
    </row>
    <row r="68" spans="1:5" x14ac:dyDescent="0.2">
      <c r="A68">
        <v>1999</v>
      </c>
      <c r="B68">
        <v>15</v>
      </c>
      <c r="C68">
        <v>5</v>
      </c>
      <c r="D68">
        <v>0</v>
      </c>
      <c r="E68">
        <v>1</v>
      </c>
    </row>
    <row r="69" spans="1:5" x14ac:dyDescent="0.2">
      <c r="A69">
        <v>2000</v>
      </c>
      <c r="B69">
        <v>14</v>
      </c>
      <c r="C69">
        <v>4</v>
      </c>
      <c r="D69">
        <v>4</v>
      </c>
      <c r="E69">
        <v>0</v>
      </c>
    </row>
    <row r="70" spans="1:5" x14ac:dyDescent="0.2">
      <c r="A70">
        <v>2001</v>
      </c>
      <c r="B70">
        <v>13</v>
      </c>
      <c r="C70">
        <v>3</v>
      </c>
      <c r="D70">
        <v>3</v>
      </c>
      <c r="E70">
        <v>6</v>
      </c>
    </row>
    <row r="71" spans="1:5" x14ac:dyDescent="0.2">
      <c r="A71">
        <v>2002</v>
      </c>
      <c r="B71">
        <v>12</v>
      </c>
      <c r="C71">
        <v>2</v>
      </c>
      <c r="D71">
        <v>2</v>
      </c>
      <c r="E71">
        <v>5</v>
      </c>
    </row>
    <row r="72" spans="1:5" x14ac:dyDescent="0.2">
      <c r="A72">
        <v>2003</v>
      </c>
      <c r="B72">
        <v>11</v>
      </c>
      <c r="C72">
        <v>1</v>
      </c>
      <c r="D72">
        <v>1</v>
      </c>
      <c r="E72">
        <v>4</v>
      </c>
    </row>
    <row r="73" spans="1:5" x14ac:dyDescent="0.2">
      <c r="A73">
        <v>2004</v>
      </c>
      <c r="B73">
        <v>10</v>
      </c>
      <c r="C73">
        <v>0</v>
      </c>
      <c r="D73">
        <v>0</v>
      </c>
      <c r="E73">
        <v>3</v>
      </c>
    </row>
    <row r="74" spans="1:5" x14ac:dyDescent="0.2">
      <c r="A74">
        <v>2005</v>
      </c>
      <c r="B74">
        <v>9</v>
      </c>
      <c r="C74">
        <v>9</v>
      </c>
      <c r="D74">
        <v>4</v>
      </c>
      <c r="E74">
        <v>2</v>
      </c>
    </row>
    <row r="75" spans="1:5" x14ac:dyDescent="0.2">
      <c r="A75">
        <v>2006</v>
      </c>
      <c r="B75">
        <v>8</v>
      </c>
      <c r="C75">
        <v>8</v>
      </c>
      <c r="D75">
        <v>3</v>
      </c>
      <c r="E75">
        <v>1</v>
      </c>
    </row>
    <row r="76" spans="1:5" x14ac:dyDescent="0.2">
      <c r="A76">
        <v>2007</v>
      </c>
      <c r="B76">
        <v>7</v>
      </c>
      <c r="C76">
        <v>7</v>
      </c>
      <c r="D76">
        <v>2</v>
      </c>
      <c r="E76">
        <v>0</v>
      </c>
    </row>
    <row r="77" spans="1:5" x14ac:dyDescent="0.2">
      <c r="A77">
        <v>2008</v>
      </c>
      <c r="B77">
        <v>6</v>
      </c>
      <c r="C77">
        <v>6</v>
      </c>
      <c r="D77">
        <v>1</v>
      </c>
      <c r="E77">
        <v>6</v>
      </c>
    </row>
    <row r="78" spans="1:5" x14ac:dyDescent="0.2">
      <c r="A78">
        <v>2009</v>
      </c>
      <c r="B78">
        <v>5</v>
      </c>
      <c r="C78">
        <v>5</v>
      </c>
      <c r="D78">
        <v>0</v>
      </c>
      <c r="E78">
        <v>5</v>
      </c>
    </row>
    <row r="79" spans="1:5" x14ac:dyDescent="0.2">
      <c r="A79">
        <v>2010</v>
      </c>
      <c r="B79">
        <v>4</v>
      </c>
      <c r="C79">
        <v>4</v>
      </c>
      <c r="D79">
        <v>4</v>
      </c>
      <c r="E79">
        <v>4</v>
      </c>
    </row>
    <row r="80" spans="1:5" x14ac:dyDescent="0.2">
      <c r="A80">
        <v>2011</v>
      </c>
      <c r="B80">
        <v>3</v>
      </c>
      <c r="C80">
        <v>3</v>
      </c>
      <c r="D80">
        <v>3</v>
      </c>
      <c r="E80">
        <v>3</v>
      </c>
    </row>
    <row r="81" spans="1:5" x14ac:dyDescent="0.2">
      <c r="A81">
        <v>2012</v>
      </c>
      <c r="B81">
        <v>2</v>
      </c>
      <c r="C81">
        <v>2</v>
      </c>
      <c r="D81">
        <v>2</v>
      </c>
      <c r="E81">
        <v>2</v>
      </c>
    </row>
    <row r="82" spans="1:5" x14ac:dyDescent="0.2">
      <c r="A82">
        <v>2013</v>
      </c>
      <c r="B82">
        <v>1</v>
      </c>
      <c r="C82">
        <v>1</v>
      </c>
      <c r="D82">
        <v>1</v>
      </c>
      <c r="E82">
        <v>1</v>
      </c>
    </row>
    <row r="83" spans="1:5" x14ac:dyDescent="0.2">
      <c r="A83">
        <v>2014</v>
      </c>
      <c r="B83">
        <v>0</v>
      </c>
      <c r="C83">
        <v>0</v>
      </c>
      <c r="D83">
        <v>0</v>
      </c>
      <c r="E8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Fleet_2014</vt:lpstr>
      <vt:lpstr>Pivot</vt:lpstr>
      <vt:lpstr>priceGT 2014</vt:lpstr>
      <vt:lpstr>share on total value</vt:lpstr>
      <vt:lpstr>age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</dc:creator>
  <cp:lastModifiedBy>UTENTE</cp:lastModifiedBy>
  <dcterms:created xsi:type="dcterms:W3CDTF">2012-09-10T10:50:11Z</dcterms:created>
  <dcterms:modified xsi:type="dcterms:W3CDTF">2021-09-13T08:06:05Z</dcterms:modified>
</cp:coreProperties>
</file>