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autoCompressPictures="0"/>
  <bookViews>
    <workbookView xWindow="-15" yWindow="4830" windowWidth="20730" windowHeight="4875" tabRatio="847" firstSheet="10" activeTab="17"/>
  </bookViews>
  <sheets>
    <sheet name="Country Codes_ISO alpha-3" sheetId="43" r:id="rId1"/>
    <sheet name="I_A_1" sheetId="44" r:id="rId2"/>
    <sheet name="I_A_2" sheetId="45" r:id="rId3"/>
    <sheet name="II_B_1" sheetId="1" r:id="rId4"/>
    <sheet name="II_B_2" sheetId="32" r:id="rId5"/>
    <sheet name="III_A_1" sheetId="2" r:id="rId6"/>
    <sheet name="III_B_1" sheetId="33" r:id="rId7"/>
    <sheet name="III_B_2" sheetId="34" r:id="rId8"/>
    <sheet name="III_B_3" sheetId="35" r:id="rId9"/>
    <sheet name="III_C_1" sheetId="6" r:id="rId10"/>
    <sheet name="III_C_3" sheetId="8" r:id="rId11"/>
    <sheet name="III_C_4" sheetId="31" r:id="rId12"/>
    <sheet name="III_C_6" sheetId="11" r:id="rId13"/>
    <sheet name="III_D_1" sheetId="30" r:id="rId14"/>
    <sheet name="III_E_1" sheetId="46" r:id="rId15"/>
    <sheet name="III_E_2" sheetId="47" r:id="rId16"/>
    <sheet name="III_E_3" sheetId="14" r:id="rId17"/>
    <sheet name="III_F_1 " sheetId="36" r:id="rId18"/>
    <sheet name="III_F_2" sheetId="16" r:id="rId19"/>
    <sheet name="III_G_1" sheetId="17" r:id="rId20"/>
    <sheet name="IV_A_1" sheetId="41" r:id="rId21"/>
    <sheet name="IV_A_2" sheetId="37" r:id="rId22"/>
    <sheet name="IV_A_3 " sheetId="38" r:id="rId23"/>
    <sheet name="IV_B_1" sheetId="39" r:id="rId24"/>
    <sheet name="IV_B_2" sheetId="40" r:id="rId25"/>
    <sheet name="V_1" sheetId="23" r:id="rId26"/>
    <sheet name="VI_1" sheetId="24" r:id="rId27"/>
  </sheets>
  <externalReferences>
    <externalReference r:id="rId28"/>
  </externalReferences>
  <definedNames>
    <definedName name="_1Excel_BuiltIn_Print_Area_10_1_1" localSheetId="6">#REF!</definedName>
    <definedName name="_1Excel_BuiltIn_Print_Area_10_1_1" localSheetId="7">#REF!</definedName>
    <definedName name="_1Excel_BuiltIn_Print_Area_10_1_1" localSheetId="8">#REF!</definedName>
    <definedName name="_1Excel_BuiltIn_Print_Area_10_1_1" localSheetId="13">#REF!</definedName>
    <definedName name="_1Excel_BuiltIn_Print_Area_10_1_1" localSheetId="17">#REF!</definedName>
    <definedName name="_1Excel_BuiltIn_Print_Area_10_1_1" localSheetId="20">#REF!</definedName>
    <definedName name="_1Excel_BuiltIn_Print_Area_10_1_1">#REF!</definedName>
    <definedName name="_xlnm._FilterDatabase" localSheetId="9" hidden="1">III_C_1!$A$3:$Q$155</definedName>
    <definedName name="_xlnm._FilterDatabase" localSheetId="10" hidden="1">III_C_3!$A$3:$M$53</definedName>
    <definedName name="_xlnm._FilterDatabase" localSheetId="11" hidden="1">III_C_4!$A$3:$Q$52</definedName>
    <definedName name="_xlnm._FilterDatabase" localSheetId="12" hidden="1">III_C_6!$A$3:$O$666</definedName>
    <definedName name="_xlnm._FilterDatabase" localSheetId="15" hidden="1">III_E_2!$A$3:$AJ$44</definedName>
    <definedName name="_xlnm._FilterDatabase" localSheetId="16" hidden="1">III_E_3!$A$3:$O$223</definedName>
    <definedName name="_xlnm._FilterDatabase" localSheetId="26" hidden="1">VI_1!$A$4:$V$50</definedName>
    <definedName name="Excel_BuiltIn_Print_Area_1_1" localSheetId="6">#REF!</definedName>
    <definedName name="Excel_BuiltIn_Print_Area_1_1" localSheetId="7">#REF!</definedName>
    <definedName name="Excel_BuiltIn_Print_Area_1_1" localSheetId="8">#REF!</definedName>
    <definedName name="Excel_BuiltIn_Print_Area_1_1" localSheetId="17">#REF!</definedName>
    <definedName name="Excel_BuiltIn_Print_Area_1_1">II_B_1!$A$1:$F$23</definedName>
    <definedName name="Excel_BuiltIn_Print_Area_1_1_1" localSheetId="6">#REF!</definedName>
    <definedName name="Excel_BuiltIn_Print_Area_1_1_1" localSheetId="7">#REF!</definedName>
    <definedName name="Excel_BuiltIn_Print_Area_1_1_1" localSheetId="8">#REF!</definedName>
    <definedName name="Excel_BuiltIn_Print_Area_1_1_1" localSheetId="17">#REF!</definedName>
    <definedName name="Excel_BuiltIn_Print_Area_1_1_1">II_B_1!$A$1:$D$3</definedName>
    <definedName name="Excel_BuiltIn_Print_Area_10_1" localSheetId="6">#REF!</definedName>
    <definedName name="Excel_BuiltIn_Print_Area_10_1" localSheetId="7">#REF!</definedName>
    <definedName name="Excel_BuiltIn_Print_Area_10_1" localSheetId="8">#REF!</definedName>
    <definedName name="Excel_BuiltIn_Print_Area_10_1" localSheetId="17">#REF!</definedName>
    <definedName name="Excel_BuiltIn_Print_Area_10_1">#REF!</definedName>
    <definedName name="Excel_BuiltIn_Print_Area_10_1_1" localSheetId="6">#REF!</definedName>
    <definedName name="Excel_BuiltIn_Print_Area_10_1_1" localSheetId="7">#REF!</definedName>
    <definedName name="Excel_BuiltIn_Print_Area_10_1_1" localSheetId="8">#REF!</definedName>
    <definedName name="Excel_BuiltIn_Print_Area_10_1_1" localSheetId="13">#REF!</definedName>
    <definedName name="Excel_BuiltIn_Print_Area_10_1_1" localSheetId="17">#REF!</definedName>
    <definedName name="Excel_BuiltIn_Print_Area_10_1_1">#REF!</definedName>
    <definedName name="Excel_BuiltIn_Print_Area_11_1" localSheetId="6">#REF!</definedName>
    <definedName name="Excel_BuiltIn_Print_Area_11_1" localSheetId="7">#REF!</definedName>
    <definedName name="Excel_BuiltIn_Print_Area_11_1" localSheetId="8">#REF!</definedName>
    <definedName name="Excel_BuiltIn_Print_Area_11_1" localSheetId="17">#REF!</definedName>
    <definedName name="Excel_BuiltIn_Print_Area_11_1">III_C_6!$A$1:$S$62</definedName>
    <definedName name="Excel_BuiltIn_Print_Area_12_1" localSheetId="6">#REF!</definedName>
    <definedName name="Excel_BuiltIn_Print_Area_12_1" localSheetId="7">#REF!</definedName>
    <definedName name="Excel_BuiltIn_Print_Area_12_1" localSheetId="8">#REF!</definedName>
    <definedName name="Excel_BuiltIn_Print_Area_12_1" localSheetId="17">#REF!</definedName>
    <definedName name="Excel_BuiltIn_Print_Area_12_1">III_E_1!$A$1:$L$56</definedName>
    <definedName name="Excel_BuiltIn_Print_Area_12_1_1" localSheetId="6">#REF!</definedName>
    <definedName name="Excel_BuiltIn_Print_Area_12_1_1" localSheetId="7">#REF!</definedName>
    <definedName name="Excel_BuiltIn_Print_Area_12_1_1" localSheetId="8">#REF!</definedName>
    <definedName name="Excel_BuiltIn_Print_Area_12_1_1" localSheetId="17">#REF!</definedName>
    <definedName name="Excel_BuiltIn_Print_Area_12_1_1">III_E_1!$A$1:$K$56</definedName>
    <definedName name="Excel_BuiltIn_Print_Area_14_1" localSheetId="6">#REF!</definedName>
    <definedName name="Excel_BuiltIn_Print_Area_14_1" localSheetId="7">#REF!</definedName>
    <definedName name="Excel_BuiltIn_Print_Area_14_1" localSheetId="8">#REF!</definedName>
    <definedName name="Excel_BuiltIn_Print_Area_14_1" localSheetId="17">#REF!</definedName>
    <definedName name="Excel_BuiltIn_Print_Area_14_1">III_E_3!$A$1:$N$47</definedName>
    <definedName name="Excel_BuiltIn_Print_Area_15_1" localSheetId="6">#REF!</definedName>
    <definedName name="Excel_BuiltIn_Print_Area_15_1" localSheetId="7">#REF!</definedName>
    <definedName name="Excel_BuiltIn_Print_Area_15_1" localSheetId="8">#REF!</definedName>
    <definedName name="Excel_BuiltIn_Print_Area_15_1" localSheetId="13">III_D_1!$C$1:$H$81</definedName>
    <definedName name="Excel_BuiltIn_Print_Area_15_1" localSheetId="17">'III_F_1 '!$A$1:$J$75</definedName>
    <definedName name="Excel_BuiltIn_Print_Area_15_1">#REF!</definedName>
    <definedName name="Excel_BuiltIn_Print_Area_24_1" localSheetId="6">#REF!</definedName>
    <definedName name="Excel_BuiltIn_Print_Area_24_1" localSheetId="8">#REF!</definedName>
    <definedName name="Excel_BuiltIn_Print_Area_24_1" localSheetId="13">#REF!</definedName>
    <definedName name="Excel_BuiltIn_Print_Area_24_1" localSheetId="17">#REF!</definedName>
    <definedName name="Excel_BuiltIn_Print_Area_24_1" localSheetId="22">#REF!</definedName>
    <definedName name="Excel_BuiltIn_Print_Area_24_1" localSheetId="24">#REF!</definedName>
    <definedName name="Excel_BuiltIn_Print_Area_24_1">#REF!</definedName>
    <definedName name="Excel_BuiltIn_Print_Area_4_1" localSheetId="7">III_B_2!$A$1:$F$42</definedName>
    <definedName name="Excel_BuiltIn_Print_Area_4_1">#REF!</definedName>
    <definedName name="Excel_BuiltIn_Print_Area_5_1" localSheetId="6">#REF!</definedName>
    <definedName name="Excel_BuiltIn_Print_Area_5_1" localSheetId="7">#REF!</definedName>
    <definedName name="Excel_BuiltIn_Print_Area_5_1" localSheetId="8">III_B_3!$A$1:$I$49</definedName>
    <definedName name="Excel_BuiltIn_Print_Area_5_1" localSheetId="13">#REF!</definedName>
    <definedName name="Excel_BuiltIn_Print_Area_5_1" localSheetId="17">#REF!</definedName>
    <definedName name="Excel_BuiltIn_Print_Area_5_1">#REF!</definedName>
    <definedName name="Excel_BuiltIn_Print_Area_7_1" localSheetId="6">#REF!</definedName>
    <definedName name="Excel_BuiltIn_Print_Area_7_1" localSheetId="7">#REF!</definedName>
    <definedName name="Excel_BuiltIn_Print_Area_7_1" localSheetId="8">#REF!</definedName>
    <definedName name="Excel_BuiltIn_Print_Area_7_1" localSheetId="17">#REF!</definedName>
    <definedName name="Excel_BuiltIn_Print_Area_7_1">#REF!</definedName>
    <definedName name="Excel_BuiltIn_Print_Area_8_1" localSheetId="6">#REF!</definedName>
    <definedName name="Excel_BuiltIn_Print_Area_8_1" localSheetId="7">#REF!</definedName>
    <definedName name="Excel_BuiltIn_Print_Area_8_1" localSheetId="8">#REF!</definedName>
    <definedName name="Excel_BuiltIn_Print_Area_8_1" localSheetId="13">#REF!</definedName>
    <definedName name="Excel_BuiltIn_Print_Area_8_1" localSheetId="17">#REF!</definedName>
    <definedName name="Excel_BuiltIn_Print_Area_8_1" localSheetId="22">#REF!</definedName>
    <definedName name="Excel_BuiltIn_Print_Area_8_1" localSheetId="24">#REF!</definedName>
    <definedName name="Excel_BuiltIn_Print_Area_8_1">III_C_3!$A$1:$N$51</definedName>
    <definedName name="Excel_BuiltIn_Print_Area_9_1" localSheetId="6">#REF!</definedName>
    <definedName name="Excel_BuiltIn_Print_Area_9_1" localSheetId="7">#REF!</definedName>
    <definedName name="Excel_BuiltIn_Print_Area_9_1" localSheetId="8">#REF!</definedName>
    <definedName name="Excel_BuiltIn_Print_Area_9_1" localSheetId="17">#REF!</definedName>
    <definedName name="Excel_BuiltIn_Print_Area_9_1">#REF!</definedName>
    <definedName name="Fleet_segments_vessels">'[1]drop down'!$B$4:$B$16</definedName>
    <definedName name="Fleet_segments_vessels_lenght_classes">'[1]drop down'!$G$4:$G$11</definedName>
    <definedName name="_xlnm.Print_Area" localSheetId="3">II_B_1!$A$1:$F$49</definedName>
    <definedName name="_xlnm.Print_Area" localSheetId="5">III_A_1!$A$1:$I$16</definedName>
    <definedName name="_xlnm.Print_Area" localSheetId="6">III_B_1!$A$1:$N$19</definedName>
    <definedName name="_xlnm.Print_Area" localSheetId="7">III_B_2!$A$1:$G$42</definedName>
    <definedName name="_xlnm.Print_Area" localSheetId="8">III_B_3!$A$1:$K$14</definedName>
    <definedName name="_xlnm.Print_Area" localSheetId="9">III_C_1!$A$1:$N$84</definedName>
    <definedName name="_xlnm.Print_Area" localSheetId="10">III_C_3!$A$1:$K$51</definedName>
    <definedName name="_xlnm.Print_Area" localSheetId="12">III_C_6!$A$1:$N$62</definedName>
    <definedName name="_xlnm.Print_Area" localSheetId="13">III_D_1!$C$1:$H$31</definedName>
    <definedName name="_xlnm.Print_Area" localSheetId="14">III_E_1!$A$1:$I$56</definedName>
    <definedName name="_xlnm.Print_Area" localSheetId="15">III_E_2!$A$1:$AJ$38</definedName>
    <definedName name="_xlnm.Print_Area" localSheetId="16">III_E_3!$A$1:$O$47</definedName>
    <definedName name="_xlnm.Print_Area" localSheetId="17">'III_F_1 '!$A$1:$J$25</definedName>
    <definedName name="_xlnm.Print_Area" localSheetId="18">III_F_2!$A$1:$G$50</definedName>
    <definedName name="_xlnm.Print_Area" localSheetId="19">III_G_1!$A$1:$T$40</definedName>
    <definedName name="_xlnm.Print_Area" localSheetId="20">IV_A_1!$A$1:$J$67</definedName>
    <definedName name="_xlnm.Print_Area" localSheetId="21">IV_A_2!$A$1:$K$18</definedName>
    <definedName name="_xlnm.Print_Area" localSheetId="22">'IV_A_3 '!$A$1:$H$17</definedName>
    <definedName name="_xlnm.Print_Area" localSheetId="23">IV_B_1!$A$1:$K$20</definedName>
    <definedName name="_xlnm.Print_Area" localSheetId="24">IV_B_2!$A$1:$H$16</definedName>
    <definedName name="_xlnm.Print_Area" localSheetId="25">V_1!$A$1:$J$61</definedName>
    <definedName name="_xlnm.Print_Area" localSheetId="26">VI_1!$A$1:$X$57</definedName>
  </definedNames>
  <calcPr calcId="145621" concurrentCalc="0"/>
</workbook>
</file>

<file path=xl/calcChain.xml><?xml version="1.0" encoding="utf-8"?>
<calcChain xmlns="http://schemas.openxmlformats.org/spreadsheetml/2006/main">
  <c r="L28" i="33" l="1"/>
  <c r="I28" i="33"/>
  <c r="L27" i="33"/>
  <c r="I27" i="33"/>
  <c r="L26" i="33"/>
  <c r="I26" i="33"/>
  <c r="L25" i="33"/>
  <c r="I25" i="33"/>
  <c r="L24" i="33"/>
  <c r="I24" i="33"/>
  <c r="L23" i="33"/>
  <c r="I23" i="33"/>
  <c r="M22" i="33"/>
  <c r="L22" i="33"/>
  <c r="I22" i="33"/>
  <c r="M21" i="33"/>
  <c r="L21" i="33"/>
  <c r="I21" i="33"/>
  <c r="M20" i="33"/>
  <c r="L20" i="33"/>
  <c r="I20" i="33"/>
  <c r="M19" i="33"/>
  <c r="L19" i="33"/>
  <c r="I19" i="33"/>
  <c r="M18" i="33"/>
  <c r="L18" i="33"/>
  <c r="I18" i="33"/>
  <c r="M17" i="33"/>
  <c r="L17" i="33"/>
  <c r="I17" i="33"/>
  <c r="M16" i="33"/>
  <c r="L16" i="33"/>
  <c r="I16" i="33"/>
  <c r="M15" i="33"/>
  <c r="L15" i="33"/>
  <c r="I15" i="33"/>
  <c r="M14" i="33"/>
  <c r="L14" i="33"/>
  <c r="I14" i="33"/>
  <c r="M13" i="33"/>
  <c r="L13" i="33"/>
  <c r="I13" i="33"/>
  <c r="M12" i="33"/>
  <c r="L12" i="33"/>
  <c r="I12" i="33"/>
  <c r="M11" i="33"/>
  <c r="L11" i="33"/>
  <c r="I11" i="33"/>
  <c r="M10" i="33"/>
  <c r="L10" i="33"/>
  <c r="I10" i="33"/>
  <c r="M9" i="33"/>
  <c r="L9" i="33"/>
  <c r="I9" i="33"/>
  <c r="M8" i="33"/>
  <c r="L8" i="33"/>
  <c r="I8" i="33"/>
  <c r="M7" i="33"/>
  <c r="L7" i="33"/>
  <c r="I7" i="33"/>
  <c r="M6" i="33"/>
  <c r="L6" i="33"/>
  <c r="I6" i="33"/>
  <c r="M5" i="33"/>
  <c r="L5" i="33"/>
  <c r="I5" i="33"/>
  <c r="M4" i="33"/>
  <c r="L4" i="33"/>
  <c r="I4" i="33"/>
  <c r="N23" i="14"/>
  <c r="N24" i="14"/>
  <c r="N210" i="14"/>
  <c r="N209" i="14"/>
  <c r="N208" i="14"/>
  <c r="N207" i="14"/>
  <c r="N202" i="14"/>
  <c r="N201" i="14"/>
  <c r="N200" i="14"/>
  <c r="N199" i="14"/>
  <c r="N198" i="14"/>
  <c r="N197" i="14"/>
  <c r="N196" i="14"/>
  <c r="N195" i="14"/>
  <c r="N194" i="14"/>
  <c r="N193" i="14"/>
  <c r="N192" i="14"/>
  <c r="N191" i="14"/>
  <c r="N187" i="14"/>
  <c r="N185" i="14"/>
  <c r="N184" i="14"/>
  <c r="N183" i="14"/>
  <c r="N182" i="14"/>
  <c r="N181" i="14"/>
  <c r="N180" i="14"/>
  <c r="N179" i="14"/>
  <c r="N170" i="14"/>
  <c r="N169" i="14"/>
  <c r="N168" i="14"/>
  <c r="N167" i="14"/>
  <c r="N166" i="14"/>
  <c r="N163" i="14"/>
  <c r="N158" i="14"/>
  <c r="N157" i="14"/>
  <c r="N156" i="14"/>
  <c r="N155" i="14"/>
  <c r="N146" i="14"/>
  <c r="N143" i="14"/>
  <c r="N142" i="14"/>
  <c r="N141" i="14"/>
  <c r="N140" i="14"/>
  <c r="N139" i="14"/>
  <c r="N138" i="14"/>
  <c r="N137" i="14"/>
  <c r="N136" i="14"/>
  <c r="N135" i="14"/>
  <c r="N134" i="14"/>
  <c r="N133" i="14"/>
  <c r="N132" i="14"/>
  <c r="N131" i="14"/>
  <c r="N130" i="14"/>
  <c r="N129" i="14"/>
  <c r="N128" i="14"/>
  <c r="N127" i="14"/>
  <c r="N126" i="14"/>
  <c r="N125" i="14"/>
  <c r="N124" i="14"/>
  <c r="N123" i="14"/>
  <c r="N122" i="14"/>
  <c r="N121" i="14"/>
  <c r="N120" i="14"/>
  <c r="N119" i="14"/>
  <c r="N116" i="14"/>
  <c r="N115" i="14"/>
  <c r="N114" i="14"/>
  <c r="N113" i="14"/>
  <c r="N112" i="14"/>
  <c r="N111" i="14"/>
  <c r="N108" i="14"/>
  <c r="N107" i="14"/>
  <c r="N106" i="14"/>
  <c r="N105" i="14"/>
  <c r="N104" i="14"/>
  <c r="N103" i="14"/>
  <c r="N102" i="14"/>
  <c r="N101" i="14"/>
  <c r="N100" i="14"/>
  <c r="N99" i="14"/>
  <c r="N97" i="14"/>
  <c r="N95" i="14"/>
  <c r="N94" i="14"/>
  <c r="N93" i="14"/>
  <c r="N92" i="14"/>
  <c r="N91" i="14"/>
  <c r="N90" i="14"/>
  <c r="N89" i="14"/>
  <c r="N88" i="14"/>
  <c r="N87" i="14"/>
  <c r="N86" i="14"/>
  <c r="N79" i="14"/>
  <c r="N76" i="14"/>
  <c r="N70" i="14"/>
  <c r="N69" i="14"/>
  <c r="N68" i="14"/>
  <c r="N67" i="14"/>
  <c r="N66" i="14"/>
  <c r="N65" i="14"/>
  <c r="N64" i="14"/>
  <c r="N63" i="14"/>
  <c r="N61" i="14"/>
  <c r="N60" i="14"/>
  <c r="N59" i="14"/>
  <c r="N58" i="14"/>
  <c r="N57" i="14"/>
  <c r="N56" i="14"/>
  <c r="N55" i="14"/>
  <c r="N54" i="14"/>
  <c r="N53" i="14"/>
  <c r="N52" i="14"/>
  <c r="N51" i="14"/>
  <c r="N50" i="14"/>
  <c r="N49" i="14"/>
  <c r="N48" i="14"/>
  <c r="N47" i="14"/>
  <c r="N46" i="14"/>
  <c r="N45" i="14"/>
  <c r="N44" i="14"/>
  <c r="N43" i="14"/>
  <c r="N42" i="14"/>
  <c r="N41" i="14"/>
  <c r="N40" i="14"/>
  <c r="N39" i="14"/>
  <c r="N38" i="14"/>
  <c r="N37" i="14"/>
  <c r="N36" i="14"/>
  <c r="N35" i="14"/>
  <c r="N34" i="14"/>
  <c r="N33" i="14"/>
  <c r="N32" i="14"/>
  <c r="N31" i="14"/>
  <c r="N30" i="14"/>
  <c r="N29" i="14"/>
  <c r="N28" i="14"/>
  <c r="N27" i="14"/>
  <c r="N26" i="14"/>
  <c r="N25" i="14"/>
  <c r="N18" i="14"/>
  <c r="N17" i="14"/>
  <c r="N16" i="14"/>
  <c r="N15" i="14"/>
  <c r="N14" i="14"/>
  <c r="N13" i="14"/>
  <c r="N12" i="14"/>
  <c r="N11" i="14"/>
  <c r="N10" i="14"/>
  <c r="N9" i="14"/>
  <c r="N8" i="14"/>
  <c r="N7" i="14"/>
  <c r="U25" i="17"/>
  <c r="U24" i="17"/>
  <c r="N5" i="11"/>
  <c r="L119" i="11"/>
  <c r="N1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20" i="11"/>
  <c r="N121" i="11"/>
  <c r="N122" i="11"/>
  <c r="N123" i="11"/>
  <c r="N124" i="11"/>
  <c r="N125" i="11"/>
  <c r="N126" i="11"/>
  <c r="N128" i="11"/>
  <c r="N129" i="11"/>
  <c r="N130" i="11"/>
  <c r="N132" i="11"/>
  <c r="N133" i="11"/>
  <c r="N134" i="11"/>
  <c r="N135" i="11"/>
  <c r="N137" i="11"/>
  <c r="N138" i="11"/>
  <c r="N140" i="11"/>
  <c r="N141" i="11"/>
  <c r="N142" i="11"/>
  <c r="N144" i="11"/>
  <c r="N145" i="11"/>
  <c r="N146" i="11"/>
  <c r="N149" i="11"/>
  <c r="N150" i="11"/>
  <c r="N152" i="11"/>
  <c r="N153" i="11"/>
  <c r="N157" i="11"/>
  <c r="N159" i="11"/>
  <c r="N160" i="11"/>
  <c r="N161" i="11"/>
  <c r="N163" i="11"/>
  <c r="N164" i="11"/>
  <c r="N165" i="11"/>
  <c r="N166" i="11"/>
  <c r="N167" i="11"/>
  <c r="N168" i="11"/>
  <c r="N169" i="11"/>
  <c r="N170" i="11"/>
  <c r="N171" i="11"/>
  <c r="N172" i="11"/>
  <c r="N177" i="11"/>
  <c r="N178" i="11"/>
  <c r="N180" i="11"/>
  <c r="N181" i="11"/>
  <c r="N183" i="11"/>
  <c r="N185" i="11"/>
  <c r="N186" i="11"/>
  <c r="N187" i="11"/>
  <c r="N188" i="11"/>
  <c r="N189" i="11"/>
  <c r="N190" i="11"/>
  <c r="N191" i="11"/>
  <c r="N192" i="11"/>
  <c r="N193" i="11"/>
  <c r="N195" i="11"/>
  <c r="N196" i="11"/>
  <c r="N197" i="11"/>
  <c r="N198" i="11"/>
  <c r="N199" i="11"/>
  <c r="N200" i="11"/>
  <c r="N201" i="11"/>
  <c r="N202" i="11"/>
  <c r="N203" i="11"/>
  <c r="N204" i="11"/>
  <c r="N205" i="11"/>
  <c r="N206" i="11"/>
  <c r="N207" i="11"/>
  <c r="N210" i="11"/>
  <c r="N211" i="11"/>
  <c r="N212" i="11"/>
  <c r="N213" i="11"/>
  <c r="N214" i="11"/>
  <c r="N215" i="11"/>
  <c r="N216" i="11"/>
  <c r="N219" i="11"/>
  <c r="N220" i="11"/>
  <c r="N221" i="11"/>
  <c r="N222" i="11"/>
  <c r="N223" i="11"/>
  <c r="N224" i="11"/>
  <c r="N227" i="11"/>
  <c r="N228" i="11"/>
  <c r="N229" i="11"/>
  <c r="N231" i="11"/>
  <c r="N232" i="11"/>
  <c r="N233" i="11"/>
  <c r="N234" i="11"/>
  <c r="N235" i="11"/>
  <c r="N236" i="11"/>
  <c r="N238" i="11"/>
  <c r="N239" i="11"/>
  <c r="N240" i="11"/>
  <c r="N241" i="11"/>
  <c r="N242" i="11"/>
  <c r="N243" i="11"/>
  <c r="N244" i="11"/>
  <c r="N245" i="11"/>
  <c r="N246" i="11"/>
  <c r="N247" i="11"/>
  <c r="N250" i="11"/>
  <c r="N251" i="11"/>
  <c r="N252" i="11"/>
  <c r="N253" i="11"/>
  <c r="N254" i="11"/>
  <c r="N256" i="11"/>
  <c r="N258" i="11"/>
  <c r="N259" i="11"/>
  <c r="N260" i="11"/>
  <c r="N261" i="11"/>
  <c r="N262" i="11"/>
  <c r="N263" i="11"/>
  <c r="N264" i="11"/>
  <c r="N265" i="11"/>
  <c r="N266" i="11"/>
  <c r="N268" i="11"/>
  <c r="N269" i="11"/>
  <c r="N270" i="11"/>
  <c r="N271" i="11"/>
  <c r="N272" i="11"/>
  <c r="N273" i="11"/>
  <c r="N274" i="11"/>
  <c r="N275" i="11"/>
  <c r="N276" i="11"/>
  <c r="N277" i="11"/>
  <c r="N280" i="11"/>
  <c r="N281" i="11"/>
  <c r="N282" i="11"/>
  <c r="N283" i="11"/>
  <c r="N284" i="11"/>
  <c r="N286" i="11"/>
  <c r="N287" i="11"/>
  <c r="N288" i="11"/>
  <c r="N289" i="11"/>
  <c r="N290" i="11"/>
  <c r="N291" i="11"/>
  <c r="N292" i="11"/>
  <c r="N293" i="11"/>
  <c r="N294" i="11"/>
  <c r="N296" i="11"/>
  <c r="N297" i="11"/>
  <c r="N298" i="11"/>
  <c r="N299" i="11"/>
  <c r="N300" i="11"/>
  <c r="N303" i="11"/>
  <c r="N304" i="11"/>
  <c r="N305" i="11"/>
  <c r="N306" i="11"/>
  <c r="N307" i="11"/>
  <c r="N310" i="11"/>
  <c r="N312" i="11"/>
  <c r="N313" i="11"/>
  <c r="N314" i="11"/>
  <c r="N315" i="11"/>
  <c r="N316" i="11"/>
  <c r="N317" i="11"/>
  <c r="N318" i="11"/>
  <c r="N320" i="11"/>
  <c r="N321" i="11"/>
  <c r="N322" i="11"/>
  <c r="N323" i="11"/>
  <c r="N324" i="11"/>
  <c r="N325" i="11"/>
  <c r="N326" i="11"/>
  <c r="N327" i="11"/>
  <c r="N328" i="11"/>
  <c r="N329" i="11"/>
  <c r="N330" i="11"/>
  <c r="N334" i="11"/>
  <c r="N335" i="11"/>
  <c r="N336" i="11"/>
  <c r="N337" i="11"/>
  <c r="N338" i="11"/>
  <c r="N340" i="11"/>
  <c r="N341" i="11"/>
  <c r="N342" i="11"/>
  <c r="N343" i="11"/>
  <c r="N344" i="11"/>
  <c r="N345" i="11"/>
  <c r="N346" i="11"/>
  <c r="N347" i="11"/>
  <c r="N348" i="11"/>
  <c r="N352" i="11"/>
  <c r="N353" i="11"/>
  <c r="N354" i="11"/>
  <c r="N356" i="11"/>
  <c r="N357" i="11"/>
  <c r="N358" i="11"/>
  <c r="N360" i="11"/>
  <c r="N361" i="11"/>
  <c r="N363" i="11"/>
  <c r="N364" i="11"/>
  <c r="N366" i="11"/>
  <c r="N367" i="11"/>
  <c r="N368" i="11"/>
  <c r="N369" i="11"/>
  <c r="N371" i="11"/>
  <c r="N372" i="11"/>
  <c r="N373" i="11"/>
  <c r="N374" i="11"/>
  <c r="N375" i="11"/>
  <c r="N378" i="11"/>
  <c r="N379" i="11"/>
  <c r="N380" i="11"/>
  <c r="N381" i="11"/>
  <c r="N384" i="11"/>
  <c r="N386" i="11"/>
  <c r="N387" i="11"/>
  <c r="N388" i="11"/>
  <c r="N391" i="11"/>
  <c r="N392" i="11"/>
  <c r="N393" i="11"/>
  <c r="N394" i="11"/>
  <c r="N397" i="11"/>
  <c r="N399" i="11"/>
  <c r="N400" i="11"/>
  <c r="N127" i="11"/>
  <c r="N131" i="11"/>
  <c r="N136" i="11"/>
  <c r="N139" i="11"/>
  <c r="N143" i="11"/>
  <c r="N147" i="11"/>
  <c r="N148" i="11"/>
  <c r="N151" i="11"/>
  <c r="N154" i="11"/>
  <c r="N155" i="11"/>
  <c r="N156" i="11"/>
  <c r="N158" i="11"/>
  <c r="N162" i="11"/>
  <c r="N173" i="11"/>
  <c r="N174" i="11"/>
  <c r="N175" i="11"/>
  <c r="N176" i="11"/>
  <c r="N179" i="11"/>
  <c r="N182" i="11"/>
  <c r="N184" i="11"/>
  <c r="N194" i="11"/>
  <c r="N208" i="11"/>
  <c r="N209" i="11"/>
  <c r="N217" i="11"/>
  <c r="N218" i="11"/>
  <c r="N225" i="11"/>
  <c r="N226" i="11"/>
  <c r="N230" i="11"/>
  <c r="N237" i="11"/>
  <c r="N248" i="11"/>
  <c r="N249" i="11"/>
  <c r="N255" i="11"/>
  <c r="N257" i="11"/>
  <c r="N267" i="11"/>
  <c r="N278" i="11"/>
  <c r="N279" i="11"/>
  <c r="N285" i="11"/>
  <c r="N295" i="11"/>
  <c r="N301" i="11"/>
  <c r="N302" i="11"/>
  <c r="N308" i="11"/>
  <c r="N309" i="11"/>
  <c r="N311" i="11"/>
  <c r="N319" i="11"/>
  <c r="N331" i="11"/>
  <c r="N332" i="11"/>
  <c r="N333" i="11"/>
  <c r="N339" i="11"/>
  <c r="N349" i="11"/>
  <c r="N350" i="11"/>
  <c r="N351" i="11"/>
  <c r="N355" i="11"/>
  <c r="N359" i="11"/>
  <c r="N362" i="11"/>
  <c r="N365" i="11"/>
  <c r="N370" i="11"/>
  <c r="N376" i="11"/>
  <c r="N377" i="11"/>
  <c r="N382" i="11"/>
  <c r="N383" i="11"/>
  <c r="N385" i="11"/>
  <c r="N389" i="11"/>
  <c r="N390" i="11"/>
  <c r="N395" i="11"/>
  <c r="N396" i="11"/>
  <c r="N398" i="11"/>
  <c r="N401" i="11"/>
  <c r="N402" i="11"/>
  <c r="N403" i="11"/>
  <c r="N404" i="11"/>
  <c r="N405" i="11"/>
  <c r="N406" i="11"/>
  <c r="N407" i="11"/>
  <c r="N408" i="11"/>
  <c r="N409" i="11"/>
  <c r="N410" i="11"/>
  <c r="N411" i="11"/>
  <c r="N412" i="11"/>
  <c r="N413" i="11"/>
  <c r="N414" i="11"/>
  <c r="N415" i="11"/>
  <c r="N416" i="11"/>
  <c r="N417" i="11"/>
  <c r="N418" i="11"/>
  <c r="N419" i="11"/>
  <c r="N420" i="11"/>
  <c r="N421" i="11"/>
  <c r="N422" i="11"/>
  <c r="N423" i="11"/>
  <c r="N424" i="11"/>
  <c r="N425" i="11"/>
  <c r="N426" i="11"/>
  <c r="N427" i="11"/>
  <c r="N428" i="11"/>
  <c r="N429" i="11"/>
  <c r="N430" i="11"/>
  <c r="N431" i="11"/>
  <c r="N432" i="11"/>
  <c r="N433" i="11"/>
  <c r="N434" i="11"/>
  <c r="N435" i="11"/>
  <c r="N436" i="11"/>
  <c r="N437" i="11"/>
  <c r="N438" i="11"/>
  <c r="N439" i="11"/>
  <c r="N440" i="11"/>
  <c r="N441" i="11"/>
  <c r="N442" i="11"/>
  <c r="N443" i="11"/>
  <c r="N444" i="11"/>
  <c r="N445" i="11"/>
  <c r="N446" i="11"/>
  <c r="N447" i="11"/>
  <c r="N448" i="11"/>
  <c r="N449" i="11"/>
  <c r="N450" i="11"/>
  <c r="N451" i="11"/>
  <c r="N452" i="11"/>
  <c r="N453" i="11"/>
  <c r="N454" i="11"/>
  <c r="N455" i="11"/>
  <c r="N456" i="11"/>
  <c r="N457" i="11"/>
  <c r="N458" i="11"/>
  <c r="N459" i="11"/>
  <c r="N460" i="11"/>
  <c r="N461" i="11"/>
  <c r="N462" i="11"/>
  <c r="N463" i="11"/>
  <c r="N464" i="11"/>
  <c r="N465" i="11"/>
  <c r="N466" i="11"/>
  <c r="N467" i="11"/>
  <c r="N468" i="11"/>
  <c r="N469" i="11"/>
  <c r="N470" i="11"/>
  <c r="N471" i="11"/>
  <c r="N472" i="11"/>
  <c r="N473" i="11"/>
  <c r="N474" i="11"/>
  <c r="N475" i="11"/>
  <c r="N476" i="11"/>
  <c r="N477" i="11"/>
  <c r="N478" i="11"/>
  <c r="N479" i="11"/>
  <c r="N480" i="11"/>
  <c r="N481" i="11"/>
  <c r="N482" i="11"/>
  <c r="N483" i="11"/>
  <c r="N484" i="11"/>
  <c r="N485" i="11"/>
  <c r="N486" i="11"/>
  <c r="N487" i="11"/>
  <c r="N488" i="11"/>
  <c r="N489" i="11"/>
  <c r="N490" i="11"/>
  <c r="N491" i="11"/>
  <c r="N492" i="11"/>
  <c r="N493" i="11"/>
  <c r="N494" i="11"/>
  <c r="N495" i="11"/>
  <c r="N496" i="11"/>
  <c r="N497" i="11"/>
  <c r="N498" i="11"/>
  <c r="N499" i="11"/>
  <c r="N500" i="11"/>
  <c r="N501" i="11"/>
  <c r="N502" i="11"/>
  <c r="N503" i="11"/>
  <c r="N504" i="11"/>
  <c r="N505" i="11"/>
  <c r="N506" i="11"/>
  <c r="N507" i="11"/>
  <c r="N508" i="11"/>
  <c r="N509" i="11"/>
  <c r="N510" i="11"/>
  <c r="N511" i="11"/>
  <c r="N512" i="11"/>
  <c r="N513" i="11"/>
  <c r="N514" i="11"/>
  <c r="N515" i="11"/>
  <c r="N516" i="11"/>
  <c r="N517" i="11"/>
  <c r="N518" i="11"/>
  <c r="N519" i="11"/>
  <c r="N520" i="11"/>
  <c r="N521" i="11"/>
  <c r="N522" i="11"/>
  <c r="N523" i="11"/>
  <c r="N524" i="11"/>
  <c r="N525" i="11"/>
  <c r="N526" i="11"/>
  <c r="N527" i="11"/>
  <c r="N528" i="11"/>
  <c r="N529" i="11"/>
  <c r="N530" i="11"/>
  <c r="N531" i="11"/>
  <c r="N532" i="11"/>
  <c r="N533" i="11"/>
  <c r="N534" i="11"/>
  <c r="N535" i="11"/>
  <c r="N536" i="11"/>
  <c r="N537" i="11"/>
  <c r="N538" i="11"/>
  <c r="N539" i="11"/>
  <c r="N540" i="11"/>
  <c r="N541" i="11"/>
  <c r="N542" i="11"/>
  <c r="N543" i="11"/>
  <c r="N544" i="11"/>
  <c r="N545" i="11"/>
  <c r="N546" i="11"/>
  <c r="N547" i="11"/>
  <c r="N548" i="11"/>
  <c r="N549" i="11"/>
  <c r="N550" i="11"/>
  <c r="N551" i="11"/>
  <c r="N552" i="11"/>
  <c r="N553" i="11"/>
  <c r="N554" i="11"/>
  <c r="N555" i="11"/>
  <c r="N556" i="11"/>
  <c r="N557" i="11"/>
  <c r="N558" i="11"/>
  <c r="N559" i="11"/>
  <c r="N560" i="11"/>
  <c r="N561" i="11"/>
  <c r="N562" i="11"/>
  <c r="N563" i="11"/>
  <c r="N564" i="11"/>
  <c r="N565" i="11"/>
  <c r="N566" i="11"/>
  <c r="N567" i="11"/>
  <c r="N568" i="11"/>
  <c r="N569" i="11"/>
  <c r="N570" i="11"/>
  <c r="N571" i="11"/>
  <c r="N572" i="11"/>
  <c r="N573" i="11"/>
  <c r="N574" i="11"/>
  <c r="N575" i="11"/>
  <c r="N576" i="11"/>
  <c r="N577" i="11"/>
  <c r="N578" i="11"/>
  <c r="N579" i="11"/>
  <c r="N580" i="11"/>
  <c r="N581" i="11"/>
  <c r="N582" i="11"/>
  <c r="N583" i="11"/>
  <c r="N584" i="11"/>
  <c r="N585" i="11"/>
  <c r="N586" i="11"/>
  <c r="N587" i="11"/>
  <c r="N588" i="11"/>
  <c r="N589" i="11"/>
  <c r="N590" i="11"/>
  <c r="N591" i="11"/>
  <c r="N592" i="11"/>
  <c r="N593" i="11"/>
  <c r="N594" i="11"/>
  <c r="N595" i="11"/>
  <c r="N596" i="11"/>
  <c r="N597" i="11"/>
  <c r="N598" i="11"/>
  <c r="N599" i="11"/>
  <c r="N600" i="11"/>
  <c r="N601" i="11"/>
  <c r="N602" i="11"/>
  <c r="N603" i="11"/>
  <c r="N604" i="11"/>
  <c r="N605" i="11"/>
  <c r="N606" i="11"/>
  <c r="N607" i="11"/>
  <c r="N608" i="11"/>
  <c r="N609" i="11"/>
  <c r="N610" i="11"/>
  <c r="I130" i="6"/>
  <c r="H130" i="6"/>
  <c r="G130" i="6"/>
  <c r="I129" i="6"/>
  <c r="H129" i="6"/>
  <c r="G129" i="6"/>
  <c r="I120" i="6"/>
  <c r="G120" i="6"/>
  <c r="I97" i="6"/>
  <c r="H97" i="6"/>
  <c r="G97" i="6"/>
  <c r="I68" i="6"/>
  <c r="H68" i="6"/>
  <c r="G68" i="6"/>
  <c r="I67" i="6"/>
  <c r="H67" i="6"/>
  <c r="G67" i="6"/>
  <c r="I60" i="6"/>
  <c r="H60" i="6"/>
  <c r="G60" i="6"/>
  <c r="I49" i="6"/>
  <c r="H49" i="6"/>
  <c r="G49" i="6"/>
  <c r="I47" i="6"/>
  <c r="H47" i="6"/>
  <c r="G47" i="6"/>
  <c r="I40" i="6"/>
  <c r="H40" i="6"/>
  <c r="G40" i="6"/>
  <c r="I30" i="6"/>
  <c r="H30" i="6"/>
  <c r="G30" i="6"/>
  <c r="I27" i="6"/>
  <c r="H27" i="6"/>
  <c r="G27" i="6"/>
  <c r="I23" i="6"/>
  <c r="H23" i="6"/>
  <c r="G23" i="6"/>
  <c r="P34" i="31"/>
  <c r="P29" i="31"/>
  <c r="P46" i="31"/>
  <c r="P24" i="31"/>
  <c r="P25" i="31"/>
  <c r="P47" i="31"/>
  <c r="P43" i="31"/>
  <c r="P39" i="31"/>
  <c r="P35" i="31"/>
  <c r="P40" i="31"/>
  <c r="P36" i="31"/>
  <c r="P20" i="31"/>
  <c r="P30" i="31"/>
  <c r="P18" i="31"/>
  <c r="P26" i="31"/>
  <c r="P28" i="31"/>
  <c r="P44" i="31"/>
  <c r="P22" i="31"/>
  <c r="P49" i="31"/>
  <c r="P45" i="31"/>
  <c r="P23" i="31"/>
  <c r="P41" i="31"/>
  <c r="P37" i="31"/>
  <c r="P21" i="31"/>
  <c r="P31" i="31"/>
  <c r="P19" i="31"/>
  <c r="P27" i="31"/>
  <c r="P42" i="31"/>
  <c r="L8" i="8"/>
  <c r="L9" i="8"/>
  <c r="L14" i="8"/>
  <c r="L10" i="8"/>
  <c r="L11" i="8"/>
  <c r="L12" i="8"/>
  <c r="L13" i="8"/>
  <c r="L15" i="8"/>
  <c r="L16" i="8"/>
  <c r="L17" i="8"/>
  <c r="L20" i="8"/>
  <c r="L21" i="8"/>
  <c r="L18" i="8"/>
  <c r="L19" i="8"/>
  <c r="L22" i="8"/>
  <c r="L23" i="8"/>
  <c r="L24" i="8"/>
  <c r="L29" i="8"/>
  <c r="L30" i="8"/>
  <c r="L31" i="8"/>
  <c r="L28" i="8"/>
  <c r="L26" i="8"/>
  <c r="L27" i="8"/>
  <c r="L25" i="8"/>
  <c r="L38" i="8"/>
  <c r="L39" i="8"/>
  <c r="L40" i="8"/>
  <c r="L41" i="8"/>
  <c r="L42" i="8"/>
  <c r="L32" i="8"/>
  <c r="L33" i="8"/>
  <c r="L34" i="8"/>
  <c r="L35" i="8"/>
  <c r="L36" i="8"/>
  <c r="L37" i="8"/>
  <c r="L44" i="8"/>
  <c r="L45" i="8"/>
  <c r="L43" i="8"/>
  <c r="L46" i="8"/>
  <c r="L47" i="8"/>
  <c r="L48" i="8"/>
  <c r="L49" i="8"/>
  <c r="L52" i="8"/>
  <c r="L50" i="8"/>
  <c r="L51" i="8"/>
  <c r="L4" i="8"/>
  <c r="L5" i="8"/>
  <c r="L6" i="8"/>
  <c r="L7" i="8"/>
  <c r="K15" i="39"/>
  <c r="J15" i="39"/>
  <c r="G15" i="39"/>
  <c r="K14" i="39"/>
  <c r="J14" i="39"/>
  <c r="G14" i="39"/>
  <c r="K13" i="39"/>
  <c r="J13" i="39"/>
  <c r="G13" i="39"/>
  <c r="K12" i="39"/>
  <c r="J12" i="39"/>
  <c r="G12" i="39"/>
  <c r="K11" i="39"/>
  <c r="J11" i="39"/>
  <c r="G11" i="39"/>
  <c r="K10" i="39"/>
  <c r="J10" i="39"/>
  <c r="G10" i="39"/>
  <c r="K6" i="39"/>
  <c r="J6" i="39"/>
  <c r="G6" i="39"/>
  <c r="K5" i="39"/>
  <c r="J5" i="39"/>
  <c r="G5" i="39"/>
  <c r="K4" i="39"/>
  <c r="J4" i="39"/>
  <c r="G4" i="39"/>
  <c r="U19" i="17"/>
  <c r="T19" i="17"/>
  <c r="U18" i="17"/>
  <c r="T18" i="17"/>
  <c r="U15" i="17"/>
  <c r="T14" i="17"/>
  <c r="U13" i="17"/>
  <c r="T13" i="17"/>
  <c r="U12" i="17"/>
  <c r="T11" i="17"/>
  <c r="U10" i="17"/>
  <c r="T10" i="17"/>
  <c r="U9" i="17"/>
  <c r="T9" i="17"/>
  <c r="U8" i="17"/>
  <c r="T8" i="17"/>
  <c r="U7" i="17"/>
  <c r="T7" i="17"/>
  <c r="U6" i="17"/>
  <c r="T6" i="17"/>
  <c r="U5" i="17"/>
  <c r="T5" i="17"/>
  <c r="N19" i="11"/>
  <c r="N18" i="11"/>
  <c r="N17" i="11"/>
  <c r="N16" i="11"/>
  <c r="N15" i="11"/>
  <c r="N14" i="11"/>
  <c r="N13" i="11"/>
  <c r="N12" i="11"/>
  <c r="N11" i="11"/>
  <c r="N10" i="11"/>
  <c r="N9" i="11"/>
  <c r="N8" i="11"/>
  <c r="N7" i="11"/>
  <c r="N6" i="11"/>
  <c r="P51" i="31"/>
  <c r="P33" i="31"/>
  <c r="P52" i="31"/>
  <c r="P38" i="31"/>
  <c r="P50" i="31"/>
  <c r="P32" i="31"/>
  <c r="P48" i="31"/>
  <c r="P16" i="31"/>
  <c r="P15" i="31"/>
  <c r="P8" i="31"/>
  <c r="P17" i="31"/>
  <c r="P13" i="31"/>
  <c r="P12" i="31"/>
  <c r="P6" i="31"/>
  <c r="P14" i="31"/>
  <c r="P7" i="31"/>
  <c r="P5" i="31"/>
  <c r="P9" i="31"/>
  <c r="P11" i="31"/>
  <c r="P4" i="31"/>
  <c r="P10" i="31"/>
</calcChain>
</file>

<file path=xl/sharedStrings.xml><?xml version="1.0" encoding="utf-8"?>
<sst xmlns="http://schemas.openxmlformats.org/spreadsheetml/2006/main" count="19163" uniqueCount="1602">
  <si>
    <t xml:space="preserve">  NP years</t>
  </si>
  <si>
    <t>MS</t>
  </si>
  <si>
    <t>RFMO</t>
  </si>
  <si>
    <t>Attendance</t>
  </si>
  <si>
    <t>SWE</t>
  </si>
  <si>
    <t>X</t>
  </si>
  <si>
    <t>WGNSSK</t>
  </si>
  <si>
    <t>ICES</t>
  </si>
  <si>
    <t>Table III.A.1 – General description of the fishing sector</t>
  </si>
  <si>
    <t>Region</t>
  </si>
  <si>
    <t>Sub-area</t>
  </si>
  <si>
    <t>Target assemblages or species assemblages</t>
  </si>
  <si>
    <t>Demersal (a)</t>
  </si>
  <si>
    <t>Pelagic
(a)</t>
  </si>
  <si>
    <t>Industrial 
(b)</t>
  </si>
  <si>
    <t>Deep-water 
(a)</t>
  </si>
  <si>
    <t>Tuna and 
tuna-like</t>
  </si>
  <si>
    <t>Other highly
migratory</t>
  </si>
  <si>
    <t>Baltic Sea</t>
  </si>
  <si>
    <t>ICES areas III b-d</t>
  </si>
  <si>
    <t>North Sea and Eastern Arctic</t>
  </si>
  <si>
    <t>ICES Sub-areas I, II, IIIa, IV and VIId</t>
  </si>
  <si>
    <t>North Atlantic</t>
  </si>
  <si>
    <t>ICES Sub-areas V, XIV (excl. VIId), and NAFO area</t>
  </si>
  <si>
    <t>Mediterranean Sea and Black Sea</t>
  </si>
  <si>
    <t>All geographical sub-areas</t>
  </si>
  <si>
    <t>Other regions where fisheries are operated by EU vessels and managed by RFMOs</t>
  </si>
  <si>
    <t>Central East Atlantic</t>
  </si>
  <si>
    <t>Antarctic</t>
  </si>
  <si>
    <t>Central West Atlantic</t>
  </si>
  <si>
    <t>Indian Ocean</t>
  </si>
  <si>
    <t>Pacific Ocean</t>
  </si>
  <si>
    <t xml:space="preserve">  (a) Including fish, crustaceans and molluscs</t>
  </si>
  <si>
    <t xml:space="preserve">  (b) Fisheries targeting species for the production of fish meal, fish oil, etc. </t>
  </si>
  <si>
    <t>Table III.B.1 - Population segments for collection of economic data</t>
  </si>
  <si>
    <t>Supra region</t>
  </si>
  <si>
    <t>Achieved Sample  no.</t>
  </si>
  <si>
    <t>Achieved Sample rate</t>
  </si>
  <si>
    <t>Achieved Sample no. / Planned sampled no.</t>
  </si>
  <si>
    <t>ESP</t>
  </si>
  <si>
    <t>Baltic Sea, North Sea and Eastern Arctic, and North Atlantic</t>
  </si>
  <si>
    <t>A</t>
  </si>
  <si>
    <t>B</t>
  </si>
  <si>
    <t>5</t>
  </si>
  <si>
    <t>C</t>
  </si>
  <si>
    <t>(b) planned sample can be modified based on updated information on the total population (fleet register)</t>
  </si>
  <si>
    <t>Table III.B.2 - Economic Clustering of fleet segments</t>
  </si>
  <si>
    <t>Name of the clustered fleet segments</t>
  </si>
  <si>
    <r>
      <t>Total number of vessels in the cluster by the 1</t>
    </r>
    <r>
      <rPr>
        <b/>
        <vertAlign val="superscript"/>
        <sz val="10"/>
        <rFont val="Arial"/>
        <family val="2"/>
      </rPr>
      <t>st</t>
    </r>
    <r>
      <rPr>
        <b/>
        <sz val="10"/>
        <rFont val="Arial"/>
        <family val="2"/>
      </rPr>
      <t xml:space="preserve"> of January of the sampling year</t>
    </r>
  </si>
  <si>
    <t>Fleet segments which have been clustered</t>
  </si>
  <si>
    <r>
      <t>Number of vessels in the segment by the 1</t>
    </r>
    <r>
      <rPr>
        <b/>
        <vertAlign val="superscript"/>
        <sz val="10"/>
        <rFont val="Arial"/>
        <family val="2"/>
      </rPr>
      <t>st</t>
    </r>
    <r>
      <rPr>
        <b/>
        <sz val="10"/>
        <rFont val="Arial"/>
        <family val="2"/>
      </rPr>
      <t xml:space="preserve"> of January of the sampling year</t>
    </r>
  </si>
  <si>
    <t>FRA</t>
  </si>
  <si>
    <t>Table III.B.3 - Economic Data collection strategy</t>
  </si>
  <si>
    <t>NP years</t>
  </si>
  <si>
    <t>Variable group</t>
  </si>
  <si>
    <t>Variables</t>
  </si>
  <si>
    <t>Data sources</t>
  </si>
  <si>
    <t>Income</t>
  </si>
  <si>
    <t>Other income</t>
  </si>
  <si>
    <t>Table III.C.1 - List of identified metiers</t>
  </si>
  <si>
    <t>Fishing ground</t>
  </si>
  <si>
    <t>Metier LVL6</t>
  </si>
  <si>
    <t>Effort Days</t>
  </si>
  <si>
    <t>Total Landings (tonnes)</t>
  </si>
  <si>
    <t>Total Value (euros)</t>
  </si>
  <si>
    <t>IV, VIId</t>
  </si>
  <si>
    <t>Y</t>
  </si>
  <si>
    <t>Sampling year</t>
  </si>
  <si>
    <t>Baltic</t>
  </si>
  <si>
    <t>Yes</t>
  </si>
  <si>
    <t>MS participating in sampling</t>
  </si>
  <si>
    <t>Sampling Year</t>
  </si>
  <si>
    <t>Sampling frame codes</t>
  </si>
  <si>
    <t>Sampling strategy</t>
  </si>
  <si>
    <t>Sampling scheme</t>
  </si>
  <si>
    <t>Other [Market stock specific sampling]</t>
  </si>
  <si>
    <t>Time stratification</t>
  </si>
  <si>
    <t>MS partcipating in sampling</t>
  </si>
  <si>
    <t>Species</t>
  </si>
  <si>
    <t>Species Group</t>
  </si>
  <si>
    <t>From the unsorted
catches</t>
  </si>
  <si>
    <t>From the retained
catches and/or landings</t>
  </si>
  <si>
    <t>From the discards</t>
  </si>
  <si>
    <t>Solea solea</t>
  </si>
  <si>
    <t>No</t>
  </si>
  <si>
    <t>Pleuronectes platessa</t>
  </si>
  <si>
    <t>Age</t>
  </si>
  <si>
    <t>Metier level 6</t>
  </si>
  <si>
    <t>Achieved length sampling</t>
  </si>
  <si>
    <t>OTB_DEF_70-99_0_0</t>
  </si>
  <si>
    <t>Table III.E.1 – List of required stocks (Appendix VII)</t>
  </si>
  <si>
    <t>Area / Stock</t>
  </si>
  <si>
    <t>Average
landings
---
tons</t>
  </si>
  <si>
    <t>Share in
EU landings
---
%</t>
  </si>
  <si>
    <t>Selected for sampling</t>
  </si>
  <si>
    <t>Gadus morhua</t>
  </si>
  <si>
    <t>VIIa</t>
  </si>
  <si>
    <t>VIIe</t>
  </si>
  <si>
    <t>Nephrops norvegicus</t>
  </si>
  <si>
    <t>ITA</t>
  </si>
  <si>
    <t>7</t>
  </si>
  <si>
    <t>Merluccius merluccius</t>
  </si>
  <si>
    <t>1</t>
  </si>
  <si>
    <t>60</t>
  </si>
  <si>
    <t>Table III.E.2 - Long-term planning of sampling for stock-based variables</t>
  </si>
  <si>
    <t>NP Years</t>
  </si>
  <si>
    <t>Weight</t>
  </si>
  <si>
    <t>Sex ratio</t>
  </si>
  <si>
    <t>Sexual maturity</t>
  </si>
  <si>
    <t>Fecundity</t>
  </si>
  <si>
    <t>IV</t>
  </si>
  <si>
    <t>Not applicable</t>
  </si>
  <si>
    <t>Table III.E.3 - Sampling intensity for stock-based variables</t>
  </si>
  <si>
    <t>Variable (*)</t>
  </si>
  <si>
    <t>Required precision target (CV)</t>
  </si>
  <si>
    <t>Length @age</t>
  </si>
  <si>
    <t>Weight @age</t>
  </si>
  <si>
    <t>Sex-ratio @age</t>
  </si>
  <si>
    <t>Maturity @age</t>
  </si>
  <si>
    <t>Survey</t>
  </si>
  <si>
    <t>IIIa, IV, VI, VII, VIIIab</t>
  </si>
  <si>
    <t>Weight @length</t>
  </si>
  <si>
    <t>Maturity @length</t>
  </si>
  <si>
    <t>Sex-ratio @length</t>
  </si>
  <si>
    <t>Fecundity @length</t>
  </si>
  <si>
    <t>Fecundity @age</t>
  </si>
  <si>
    <t>Abundance of smolt</t>
  </si>
  <si>
    <t>Abundance of parr</t>
  </si>
  <si>
    <t>Number of ascending individuals</t>
  </si>
  <si>
    <t>Table III.F.1 – Transversal Variables Data collection strategy</t>
  </si>
  <si>
    <t>Capacity</t>
  </si>
  <si>
    <t>Number of vessels</t>
  </si>
  <si>
    <t>GT, kW, vessel age,</t>
  </si>
  <si>
    <t>Effort</t>
  </si>
  <si>
    <t>Days at sea</t>
  </si>
  <si>
    <t>Hours fished</t>
  </si>
  <si>
    <t>Fishing days</t>
  </si>
  <si>
    <t>kW* fishing days</t>
  </si>
  <si>
    <t>Landings</t>
  </si>
  <si>
    <t>Value of landings total and per species</t>
  </si>
  <si>
    <t>Live weight of landings total and per species</t>
  </si>
  <si>
    <t>Table III.F.2 - Conversion factors</t>
  </si>
  <si>
    <t>Presentation</t>
  </si>
  <si>
    <t>Conversion factor</t>
  </si>
  <si>
    <t>FIN</t>
  </si>
  <si>
    <t>Gutted</t>
  </si>
  <si>
    <t>Whole</t>
  </si>
  <si>
    <t>Tails</t>
  </si>
  <si>
    <t>Table III.G.1-  List of surveys</t>
  </si>
  <si>
    <t>Name of survey</t>
  </si>
  <si>
    <t>Aim of survey</t>
  </si>
  <si>
    <t>Area(s)
covered</t>
  </si>
  <si>
    <t>Period (Month)</t>
  </si>
  <si>
    <t>Max. days eligible</t>
  </si>
  <si>
    <t>Type of Sampling activities</t>
  </si>
  <si>
    <t>Ecosystem indicators collected</t>
  </si>
  <si>
    <t>Map</t>
  </si>
  <si>
    <t>Relevant international planning group</t>
  </si>
  <si>
    <t>Upload in international database</t>
  </si>
  <si>
    <t>Achieved Days at sea</t>
  </si>
  <si>
    <t>Achieved Target</t>
  </si>
  <si>
    <t>% achievement no days ----- A/P %</t>
  </si>
  <si>
    <t>% achievement target ----- A/P %</t>
  </si>
  <si>
    <t>Fish Hauls</t>
  </si>
  <si>
    <t>NS Herring Acoustic Survey</t>
  </si>
  <si>
    <t>IIIa, IV</t>
  </si>
  <si>
    <t>Echo Nm</t>
  </si>
  <si>
    <t>15</t>
  </si>
  <si>
    <t>14</t>
  </si>
  <si>
    <t>Table IV.A.1 - General overview of aquaculture activities</t>
  </si>
  <si>
    <t xml:space="preserve">Fish farming techniques </t>
  </si>
  <si>
    <t>Shellfish farming techniques</t>
  </si>
  <si>
    <t>Land based farms</t>
  </si>
  <si>
    <t>Cages</t>
  </si>
  <si>
    <t>Hatcheries and Nurseries</t>
  </si>
  <si>
    <t>On growing</t>
  </si>
  <si>
    <t>Combined</t>
  </si>
  <si>
    <t>Rafts</t>
  </si>
  <si>
    <t>Long line</t>
  </si>
  <si>
    <t>Bottom</t>
  </si>
  <si>
    <t>Other</t>
  </si>
  <si>
    <t>Salmon (a)</t>
  </si>
  <si>
    <t>Eel (b)</t>
  </si>
  <si>
    <t>Sea bass and Sea Bream (c)</t>
  </si>
  <si>
    <t>Other marine fish (d)</t>
  </si>
  <si>
    <t xml:space="preserve">  Tuna (e)</t>
  </si>
  <si>
    <t xml:space="preserve">       Haddock (f)</t>
  </si>
  <si>
    <t xml:space="preserve">    Turbot (g)</t>
  </si>
  <si>
    <t xml:space="preserve"> Cod (h)</t>
  </si>
  <si>
    <t>Mussel (i)</t>
  </si>
  <si>
    <t>Oyster (j)</t>
  </si>
  <si>
    <t>Clam (k)</t>
  </si>
  <si>
    <t>Other shellfish (l)</t>
  </si>
  <si>
    <t>Fresh water fish (m)</t>
  </si>
  <si>
    <t xml:space="preserve"> Trout (n)</t>
  </si>
  <si>
    <t>Carp (o)</t>
  </si>
  <si>
    <t>(a) Salmo salar</t>
  </si>
  <si>
    <t>(d) This row contains all other not listed marine species</t>
  </si>
  <si>
    <t>(l) This row contains all other not listed shellfish species</t>
  </si>
  <si>
    <t>(m) This row contains all other not listed fresh water species</t>
  </si>
  <si>
    <t>(o) Latin name</t>
  </si>
  <si>
    <t>Table IV.A.2 - Population segments for collection of aquaculture data</t>
  </si>
  <si>
    <t>Segment</t>
  </si>
  <si>
    <t xml:space="preserve">Frame population no. F </t>
  </si>
  <si>
    <t>Achieved no.sample</t>
  </si>
  <si>
    <t>Achieved Sample rate / Planned sampled rate</t>
  </si>
  <si>
    <t>Table IV.A.3 – Sampling strategy  - Aquaculture sector</t>
  </si>
  <si>
    <t>Variables (as listed in Appendix X)</t>
  </si>
  <si>
    <t>Turnover</t>
  </si>
  <si>
    <t>Financial accounts</t>
  </si>
  <si>
    <t>Energy costs</t>
  </si>
  <si>
    <t>Table IV.B.1 - Processing industry: Population segments for collection of economic data</t>
  </si>
  <si>
    <t>Total 
population no.
-----
N</t>
  </si>
  <si>
    <t>Planned
sample no. (a)
-----
P</t>
  </si>
  <si>
    <t>Achieved no. sample</t>
  </si>
  <si>
    <t>Companies &lt;= 10</t>
  </si>
  <si>
    <t>Companies 11-49</t>
  </si>
  <si>
    <t>(c) A - Census; B - Probability Sample Survey; C - Non-Probability Sample Survey</t>
  </si>
  <si>
    <t>Table IV.B.2 – Sampling strategy - Processing industry</t>
  </si>
  <si>
    <t>Variables (as listed in Appendix XII)</t>
  </si>
  <si>
    <t>Other operational costs</t>
  </si>
  <si>
    <t xml:space="preserve">Table V.1 - Indicators to measure the effects of fisheries on the marine ecosystem </t>
  </si>
  <si>
    <t>Code specification</t>
  </si>
  <si>
    <t xml:space="preserve"> Indicator</t>
  </si>
  <si>
    <t>Data required</t>
  </si>
  <si>
    <t>Data collection</t>
  </si>
  <si>
    <t>Effective time lag for availability</t>
  </si>
  <si>
    <t>Time interval for position reports</t>
  </si>
  <si>
    <t xml:space="preserve">Position and vessel registration </t>
  </si>
  <si>
    <t>Discarding rates of commercially exploited species</t>
  </si>
  <si>
    <t xml:space="preserve">Species of catches and discards </t>
  </si>
  <si>
    <t>length of catches and discards</t>
  </si>
  <si>
    <t>Value of landings and cost of fuel.</t>
  </si>
  <si>
    <t>Types of data transmitted</t>
  </si>
  <si>
    <t>Expert group
or
Project</t>
  </si>
  <si>
    <t>Species
or
Fleet segment</t>
  </si>
  <si>
    <t>Species specific effort</t>
  </si>
  <si>
    <t>Quantities landed</t>
  </si>
  <si>
    <t>Quantities discarded</t>
  </si>
  <si>
    <t>CPUE data</t>
  </si>
  <si>
    <t>Survey data</t>
  </si>
  <si>
    <t>Length comp landings</t>
  </si>
  <si>
    <t>Age comp landings</t>
  </si>
  <si>
    <t>Length comp discards</t>
  </si>
  <si>
    <t>Age comp discards</t>
  </si>
  <si>
    <t>Growth</t>
  </si>
  <si>
    <t>Sex ratios</t>
  </si>
  <si>
    <t>Economic data fleets</t>
  </si>
  <si>
    <t>Fish processing industry</t>
  </si>
  <si>
    <t>ICES WGNSSK</t>
  </si>
  <si>
    <t>VII, VIII</t>
  </si>
  <si>
    <t>Achieved no of fish measured at a national level by metier 
(= J + K + L)</t>
  </si>
  <si>
    <t>VI.1 – Achieved Data transmission</t>
  </si>
  <si>
    <t>Target 
population no. (b)
-----
N</t>
  </si>
  <si>
    <t xml:space="preserve">Frame population no. 
----
F </t>
  </si>
  <si>
    <t>Reference year</t>
  </si>
  <si>
    <t>Type of data collection scheme  (a)</t>
  </si>
  <si>
    <t>Response rate</t>
  </si>
  <si>
    <t>18-&lt; 24 m</t>
  </si>
  <si>
    <t>40 m or larger</t>
  </si>
  <si>
    <t>12-&lt; 18 m</t>
  </si>
  <si>
    <t>INFO dropdown list</t>
  </si>
  <si>
    <t>Table III.B.3</t>
  </si>
  <si>
    <t>Variable group (a)</t>
  </si>
  <si>
    <t>Type of data collection scheme (c)</t>
  </si>
  <si>
    <t>Achieved sample rate</t>
  </si>
  <si>
    <t>Fleet segments vessels</t>
  </si>
  <si>
    <t>Fleet segments vessels lenght classes</t>
  </si>
  <si>
    <t>Beam trawlers</t>
  </si>
  <si>
    <t>0-&lt; 10 m</t>
  </si>
  <si>
    <t>Demersal trawlers and/or demersal seiners</t>
  </si>
  <si>
    <t>Pelagic trawlers</t>
  </si>
  <si>
    <t>10-&lt; 12 m</t>
  </si>
  <si>
    <t>Purse seiners</t>
  </si>
  <si>
    <t>Dredgers</t>
  </si>
  <si>
    <t>Vessel using other active gears</t>
  </si>
  <si>
    <t>Vessels using Polyvalent ‘active’ gears only</t>
  </si>
  <si>
    <t>24-&lt; 40 m</t>
  </si>
  <si>
    <t>Vessels using hooks</t>
  </si>
  <si>
    <t>Drift and/or fixed netters</t>
  </si>
  <si>
    <t>Vessels using Pots and/or traps</t>
  </si>
  <si>
    <t>Vessels using other Passive gears</t>
  </si>
  <si>
    <t>Vessels using Polyvalent ‘passive’ gears only</t>
  </si>
  <si>
    <t>Vessels using active and passive gears</t>
  </si>
  <si>
    <t>Fleet segments (a)</t>
  </si>
  <si>
    <t>Type of data collection scheme (b)</t>
  </si>
  <si>
    <t>Achieved sample rate (c )</t>
  </si>
  <si>
    <t>Response rate (c )</t>
  </si>
  <si>
    <t>(b) A - Census; B - Probability Sample Survey; C - Non-Probability Sample Survey</t>
  </si>
  <si>
    <t>Segments (b)</t>
  </si>
  <si>
    <t>(a) A - Census; B - Probability Sample Survey; C - Non-Probability Sample Survey</t>
  </si>
  <si>
    <t>(c ) DCF data quality requirements have not to be addressed for data which is mandatory to be collected under a different EU legislation. This applies in particular to all capacity data, which are regulated under Commission Regulation No 26/2004, and to the data that are derived from logbooks and sales notes, which are regulated under Council Regulation (EC) No 1224/2009.</t>
  </si>
  <si>
    <t>Frame population no. 
----
F</t>
  </si>
  <si>
    <t>National name of the survey (d)</t>
  </si>
  <si>
    <t xml:space="preserve">Achieved sample rate </t>
  </si>
  <si>
    <t xml:space="preserve">Response rate </t>
  </si>
  <si>
    <t>(d) name of the survey as reported in the NP if applicable. Not mandatory</t>
  </si>
  <si>
    <t xml:space="preserve">  AR year</t>
  </si>
  <si>
    <t>AR year</t>
  </si>
  <si>
    <t>AR Year</t>
  </si>
  <si>
    <t>National name of the survey (c)</t>
  </si>
  <si>
    <t>Planned
sample no. (b)
-----
P</t>
  </si>
  <si>
    <t xml:space="preserve"> Planned 
sample rate (b)
-----
(P/F)*100 (%)</t>
  </si>
  <si>
    <t>(a) put an asterisk in the case the segment has been clustered with other segment(s)</t>
  </si>
  <si>
    <t xml:space="preserve">(a) planned sample can be modified based on updated information on the total population </t>
  </si>
  <si>
    <t>Total 
population no. (a)
----
N</t>
  </si>
  <si>
    <t xml:space="preserve"> Planned 
sample rate
-----
P/F*100 (%)</t>
  </si>
  <si>
    <t>Type of data collection scheme  (b)</t>
  </si>
  <si>
    <t>(c) name of the survey as reported in the NP if applicable. Not mandatory</t>
  </si>
  <si>
    <t>Planned
sample no. 
-----
P</t>
  </si>
  <si>
    <t xml:space="preserve"> Planned 
sample rate 
-----
P/F*100 (%)</t>
  </si>
  <si>
    <t>Segment (a)</t>
  </si>
  <si>
    <t>(a) in case of no stratification, put all the population</t>
  </si>
  <si>
    <t>Table III.C.6 - Achieved length sampling of catches, landings and discards by metier and species</t>
  </si>
  <si>
    <t>Conservation status of fish species</t>
  </si>
  <si>
    <t>Proportion of large fish</t>
  </si>
  <si>
    <t>Mean maximum length of fishes</t>
  </si>
  <si>
    <t>Size at maturation of exploited fish species</t>
  </si>
  <si>
    <t>LLS_DEF_0_0_0</t>
  </si>
  <si>
    <r>
      <t xml:space="preserve">Table II.B.1 - </t>
    </r>
    <r>
      <rPr>
        <b/>
        <sz val="12"/>
        <rFont val="Antique Olive"/>
        <family val="2"/>
      </rPr>
      <t>International co-ordination</t>
    </r>
  </si>
  <si>
    <t>(a) capital value (apart from the value of quota and other fishing rights), capital costs and transversal variables should not be reported in this table.  Transversal variables have to be reported only in table III.F.1.</t>
  </si>
  <si>
    <t>Achieved Sampled rate
-----
A/F</t>
  </si>
  <si>
    <t>Table III.D.1 – Recreational Fisheries</t>
  </si>
  <si>
    <t>Applicable</t>
  </si>
  <si>
    <t>Approved Derrogation?</t>
  </si>
  <si>
    <t>Type of Survey</t>
  </si>
  <si>
    <t>Cod</t>
  </si>
  <si>
    <t>Sharks</t>
  </si>
  <si>
    <t>Questionnaires</t>
  </si>
  <si>
    <t>RFMO/RFO</t>
  </si>
  <si>
    <t>Sampling frame code</t>
  </si>
  <si>
    <t>Sampling frame (fishing activities)</t>
  </si>
  <si>
    <t>Sampling frame (geographical location)</t>
  </si>
  <si>
    <t>Sampling frame (seasonality)</t>
  </si>
  <si>
    <t>Type of data collection scheme</t>
  </si>
  <si>
    <t>Planned no. trips to be sampled at sea by MS</t>
  </si>
  <si>
    <t>All year</t>
  </si>
  <si>
    <t>Table III.C.3 - Sampled trips by metier</t>
  </si>
  <si>
    <t>Table III.C.4 - sampling strategy</t>
  </si>
  <si>
    <t>year</t>
  </si>
  <si>
    <t xml:space="preserve">Achieved No of individuals at a national level </t>
  </si>
  <si>
    <t>Days at sea planned according to NP</t>
  </si>
  <si>
    <t>Acronym</t>
  </si>
  <si>
    <t>Name of the meeting</t>
  </si>
  <si>
    <t>Identified Effort</t>
  </si>
  <si>
    <t>Identified Landings</t>
  </si>
  <si>
    <t>Identified Value</t>
  </si>
  <si>
    <t>Identified Other (1)</t>
  </si>
  <si>
    <t>Identified Discards</t>
  </si>
  <si>
    <t>RFMO/RFO/IO</t>
  </si>
  <si>
    <t>Is metier merged with other metiers for sampling?</t>
  </si>
  <si>
    <t>Total No. of fishing trips during the Sampling year</t>
  </si>
  <si>
    <t>Comments</t>
  </si>
  <si>
    <t>Multi-lateral agreement</t>
  </si>
  <si>
    <t>Source</t>
  </si>
  <si>
    <t>Follow-up action</t>
  </si>
  <si>
    <t>Topic</t>
  </si>
  <si>
    <t>Table II.B.2 - Follow-up of recommendations</t>
  </si>
  <si>
    <t>Recommendation/Agreement</t>
  </si>
  <si>
    <t>Section</t>
  </si>
  <si>
    <t>Recommendation number</t>
  </si>
  <si>
    <t>Reference period</t>
  </si>
  <si>
    <t>Length class</t>
  </si>
  <si>
    <t>Fishing technique (b)</t>
  </si>
  <si>
    <t>Length class (b)</t>
  </si>
  <si>
    <t>No. of attendees by MS</t>
  </si>
  <si>
    <t>Planned target according to NP</t>
  </si>
  <si>
    <t>LVA</t>
  </si>
  <si>
    <t>DNK</t>
  </si>
  <si>
    <t>GBR</t>
  </si>
  <si>
    <t>NLD</t>
  </si>
  <si>
    <t>LTU</t>
  </si>
  <si>
    <t>DEU</t>
  </si>
  <si>
    <t>   Country or area name</t>
  </si>
  <si>
    <t>ISO ALPHA-3 code</t>
  </si>
  <si>
    <t>Source: http://unstats.un.org/unsd/methods/m49/m49alphaf.htm</t>
  </si>
  <si>
    <t>Austria</t>
  </si>
  <si>
    <t>AUT</t>
  </si>
  <si>
    <t>Belgium</t>
  </si>
  <si>
    <t>BEL</t>
  </si>
  <si>
    <t>Bulgaria</t>
  </si>
  <si>
    <t>BGR</t>
  </si>
  <si>
    <t>Croatia</t>
  </si>
  <si>
    <t>HRV</t>
  </si>
  <si>
    <t>Cyprus</t>
  </si>
  <si>
    <t>CYP</t>
  </si>
  <si>
    <t>Czech Republic</t>
  </si>
  <si>
    <t>CZE</t>
  </si>
  <si>
    <t>Denmark</t>
  </si>
  <si>
    <t>Estonia</t>
  </si>
  <si>
    <t>EST</t>
  </si>
  <si>
    <t>Finland</t>
  </si>
  <si>
    <t>France</t>
  </si>
  <si>
    <t>Germany</t>
  </si>
  <si>
    <t>Greece</t>
  </si>
  <si>
    <t>GRC</t>
  </si>
  <si>
    <t>Hungary</t>
  </si>
  <si>
    <t>HUN</t>
  </si>
  <si>
    <t>Ireland</t>
  </si>
  <si>
    <t>IRL</t>
  </si>
  <si>
    <t>Italy</t>
  </si>
  <si>
    <t>Latvia</t>
  </si>
  <si>
    <t>Lithuania</t>
  </si>
  <si>
    <t>Luxembourg</t>
  </si>
  <si>
    <t>LUX</t>
  </si>
  <si>
    <t>Malta</t>
  </si>
  <si>
    <t>MLT</t>
  </si>
  <si>
    <t>Netherlands</t>
  </si>
  <si>
    <t>Poland</t>
  </si>
  <si>
    <t>POL</t>
  </si>
  <si>
    <t>Portugal</t>
  </si>
  <si>
    <t>PRT</t>
  </si>
  <si>
    <t>Romania</t>
  </si>
  <si>
    <t>ROU</t>
  </si>
  <si>
    <t>Slovakia</t>
  </si>
  <si>
    <t>SVK</t>
  </si>
  <si>
    <t>Slovenia</t>
  </si>
  <si>
    <t>SVN</t>
  </si>
  <si>
    <t>Spain</t>
  </si>
  <si>
    <t>Sweden</t>
  </si>
  <si>
    <t>United Kingdom of Great Britain and Northern Ireland</t>
  </si>
  <si>
    <t>Year of the Survey</t>
  </si>
  <si>
    <t>Name of metier to sample (Table III_C_3 column G)</t>
  </si>
  <si>
    <t>Note:</t>
  </si>
  <si>
    <t xml:space="preserve">(a) MS should specify the segments for which a specific sampling strategy has been used. </t>
  </si>
  <si>
    <t>(b ) segments can be reported as "all segments" in the case the sampling strategy is the same for all segments, otherwise MS should specify the segments for which a specific sampling strategy has been used</t>
  </si>
  <si>
    <t>Table I.A.1 - Derogations</t>
  </si>
  <si>
    <t>Short title of derogation</t>
  </si>
  <si>
    <t>NP proposal section</t>
  </si>
  <si>
    <t>Type of data - Variables</t>
  </si>
  <si>
    <t>Derogation approved or rejected</t>
  </si>
  <si>
    <t>Year of approval or rejection</t>
  </si>
  <si>
    <t>Reason / Justification for derogation</t>
  </si>
  <si>
    <t>MSs</t>
  </si>
  <si>
    <t>content</t>
  </si>
  <si>
    <t>coordination</t>
  </si>
  <si>
    <t>description of sampling / sampling protocol / sampling intensity</t>
  </si>
  <si>
    <t>data transmission</t>
  </si>
  <si>
    <t>costs</t>
  </si>
  <si>
    <t>access to vessels</t>
  </si>
  <si>
    <t>validity</t>
  </si>
  <si>
    <t>na</t>
  </si>
  <si>
    <t>Length and age of discards and landings, in accordance with the respective NP.
Levels and coverage of sampling to be as agreed at the annual RCMs Baltic and NS&amp;EA.</t>
  </si>
  <si>
    <t>Approved</t>
  </si>
  <si>
    <r>
      <t xml:space="preserve">Planned minimum No of individuals to be measured at the </t>
    </r>
    <r>
      <rPr>
        <b/>
        <sz val="10"/>
        <color rgb="FFFF0000"/>
        <rFont val="Arial"/>
        <family val="2"/>
      </rPr>
      <t>national</t>
    </r>
    <r>
      <rPr>
        <b/>
        <sz val="10"/>
        <rFont val="Arial"/>
        <family val="2"/>
      </rPr>
      <t xml:space="preserve"> level</t>
    </r>
  </si>
  <si>
    <r>
      <t>% achievement (100*</t>
    </r>
    <r>
      <rPr>
        <b/>
        <sz val="10"/>
        <color rgb="FFFF0000"/>
        <rFont val="Arial"/>
        <family val="2"/>
      </rPr>
      <t>M/L</t>
    </r>
    <r>
      <rPr>
        <b/>
        <sz val="10"/>
        <rFont val="Arial"/>
        <family val="2"/>
      </rPr>
      <t>)</t>
    </r>
  </si>
  <si>
    <t xml:space="preserve"> References to "Regional" planning &amp; achievements were removed (incl. A column on achieved regional sampling).</t>
  </si>
  <si>
    <t>Columns M &amp; L were exchanged so "Planned" column comes before "Achieved". Formula in column N was therefroe adapted.</t>
  </si>
  <si>
    <t>2014</t>
  </si>
  <si>
    <t>Baltic International Trawl Survey</t>
  </si>
  <si>
    <t xml:space="preserve">Indices for recruitment and stock abundance for cod </t>
  </si>
  <si>
    <t>IIId</t>
  </si>
  <si>
    <r>
      <t>1</t>
    </r>
    <r>
      <rPr>
        <vertAlign val="superscript"/>
        <sz val="10"/>
        <rFont val="Calibri"/>
        <family val="2"/>
      </rPr>
      <t>st</t>
    </r>
    <r>
      <rPr>
        <sz val="10"/>
        <rFont val="Arial"/>
        <family val="2"/>
      </rPr>
      <t xml:space="preserve"> quarter (Feb. - March)</t>
    </r>
  </si>
  <si>
    <t>1-4</t>
  </si>
  <si>
    <t xml:space="preserve">Figure III.G.1 </t>
  </si>
  <si>
    <t>ICES WGBIFS</t>
  </si>
  <si>
    <t>18</t>
  </si>
  <si>
    <t>46</t>
  </si>
  <si>
    <t>Indices for stock abundance for cod and flatfish</t>
  </si>
  <si>
    <t>IIIaS, IIIb-c</t>
  </si>
  <si>
    <t xml:space="preserve">Figure III.G.2 </t>
  </si>
  <si>
    <t>19</t>
  </si>
  <si>
    <t>49</t>
  </si>
  <si>
    <r>
      <t>4</t>
    </r>
    <r>
      <rPr>
        <vertAlign val="superscript"/>
        <sz val="10"/>
        <rFont val="Arial"/>
        <family val="2"/>
      </rPr>
      <t>th</t>
    </r>
    <r>
      <rPr>
        <sz val="10"/>
        <rFont val="Arial"/>
        <family val="2"/>
      </rPr>
      <t xml:space="preserve"> quarter (Oct. - Nov.)</t>
    </r>
  </si>
  <si>
    <t xml:space="preserve">Figure III.G.3 </t>
  </si>
  <si>
    <t>16</t>
  </si>
  <si>
    <t xml:space="preserve">Figure III.G.4 </t>
  </si>
  <si>
    <t>48</t>
  </si>
  <si>
    <t>International Bottom Trawl Survey</t>
  </si>
  <si>
    <t>Indices for recruitment and stock abundance for commercial and non-commercial species</t>
  </si>
  <si>
    <r>
      <t>1</t>
    </r>
    <r>
      <rPr>
        <vertAlign val="superscript"/>
        <sz val="10"/>
        <rFont val="Calibri"/>
        <family val="2"/>
      </rPr>
      <t xml:space="preserve">st </t>
    </r>
    <r>
      <rPr>
        <sz val="10"/>
        <rFont val="Arial"/>
        <family val="2"/>
      </rPr>
      <t>quarter (Jan. - Feb.)</t>
    </r>
  </si>
  <si>
    <t xml:space="preserve">Figure III.G.5 </t>
  </si>
  <si>
    <t>ICES IBTSWG</t>
  </si>
  <si>
    <t>17</t>
  </si>
  <si>
    <t>36</t>
  </si>
  <si>
    <t>extremely bad weather</t>
  </si>
  <si>
    <r>
      <t>3</t>
    </r>
    <r>
      <rPr>
        <vertAlign val="superscript"/>
        <sz val="10"/>
        <rFont val="Arial"/>
        <family val="2"/>
      </rPr>
      <t>th</t>
    </r>
    <r>
      <rPr>
        <sz val="10"/>
        <rFont val="Arial"/>
        <family val="2"/>
      </rPr>
      <t xml:space="preserve"> quarter (July - Aug.)</t>
    </r>
  </si>
  <si>
    <t xml:space="preserve">Figure III.G.6 </t>
  </si>
  <si>
    <t>50</t>
  </si>
  <si>
    <t>International Ecosystem Survey in the Nordic Sea</t>
  </si>
  <si>
    <t>Acoustic abundance estimate of herring stocks</t>
  </si>
  <si>
    <t>IIa-IIb</t>
  </si>
  <si>
    <r>
      <t>2</t>
    </r>
    <r>
      <rPr>
        <vertAlign val="superscript"/>
        <sz val="10"/>
        <rFont val="Arial"/>
        <family val="2"/>
      </rPr>
      <t>nd</t>
    </r>
    <r>
      <rPr>
        <sz val="10"/>
        <rFont val="Arial"/>
        <family val="2"/>
      </rPr>
      <t xml:space="preserve"> quarter (April - May)</t>
    </r>
  </si>
  <si>
    <t>N/A</t>
  </si>
  <si>
    <t>Figure III.G.7</t>
  </si>
  <si>
    <t>ICES WGIPS</t>
  </si>
  <si>
    <t>30</t>
  </si>
  <si>
    <t>32</t>
  </si>
  <si>
    <t>-</t>
  </si>
  <si>
    <t>3159</t>
  </si>
  <si>
    <t>International Herring Larvae survey</t>
  </si>
  <si>
    <t>Recruitment  indices for herring</t>
  </si>
  <si>
    <t>Plankton Hauls</t>
  </si>
  <si>
    <t xml:space="preserve">Figure III.G.8 </t>
  </si>
  <si>
    <t>68</t>
  </si>
  <si>
    <r>
      <t>2</t>
    </r>
    <r>
      <rPr>
        <vertAlign val="superscript"/>
        <sz val="10"/>
        <rFont val="Arial"/>
        <family val="2"/>
      </rPr>
      <t>nd</t>
    </r>
    <r>
      <rPr>
        <sz val="10"/>
        <rFont val="Arial"/>
        <family val="2"/>
      </rPr>
      <t xml:space="preserve"> and 3</t>
    </r>
    <r>
      <rPr>
        <vertAlign val="superscript"/>
        <sz val="10"/>
        <rFont val="Arial"/>
        <family val="2"/>
      </rPr>
      <t>rd</t>
    </r>
    <r>
      <rPr>
        <sz val="10"/>
        <rFont val="Arial"/>
        <family val="2"/>
      </rPr>
      <t xml:space="preserve"> quarter (June - July)</t>
    </r>
  </si>
  <si>
    <t xml:space="preserve">Figure III.G.9 </t>
  </si>
  <si>
    <t>39</t>
  </si>
  <si>
    <t>1763</t>
  </si>
  <si>
    <t>Baltic International Acoustic survey</t>
  </si>
  <si>
    <t>IIIa, IIIb-d</t>
  </si>
  <si>
    <r>
      <t>2</t>
    </r>
    <r>
      <rPr>
        <vertAlign val="superscript"/>
        <sz val="11"/>
        <color theme="1"/>
        <rFont val="Calibri"/>
        <family val="2"/>
        <scheme val="minor"/>
      </rPr>
      <t>nd</t>
    </r>
    <r>
      <rPr>
        <sz val="10"/>
        <rFont val="Arial"/>
        <family val="2"/>
      </rPr>
      <t xml:space="preserve"> and 3</t>
    </r>
    <r>
      <rPr>
        <vertAlign val="superscript"/>
        <sz val="11"/>
        <color theme="1"/>
        <rFont val="Calibri"/>
        <family val="2"/>
        <scheme val="minor"/>
      </rPr>
      <t>rd</t>
    </r>
    <r>
      <rPr>
        <sz val="10"/>
        <rFont val="Arial"/>
        <family val="2"/>
      </rPr>
      <t xml:space="preserve"> quarter (Sept. - Oct.)</t>
    </r>
  </si>
  <si>
    <t>Denmark participates on other MS research vessel</t>
  </si>
  <si>
    <t>Blue Whiting Survey</t>
  </si>
  <si>
    <t>Acoustic abundance estimate of blue whiting stocks</t>
  </si>
  <si>
    <t>VI, VII</t>
  </si>
  <si>
    <r>
      <t>1</t>
    </r>
    <r>
      <rPr>
        <vertAlign val="superscript"/>
        <sz val="10"/>
        <rFont val="Calibri"/>
        <family val="2"/>
      </rPr>
      <t>st</t>
    </r>
    <r>
      <rPr>
        <sz val="10"/>
        <rFont val="Arial"/>
        <family val="2"/>
      </rPr>
      <t xml:space="preserve"> and 2</t>
    </r>
    <r>
      <rPr>
        <vertAlign val="superscript"/>
        <sz val="10"/>
        <rFont val="Arial"/>
        <family val="2"/>
      </rPr>
      <t xml:space="preserve">nd </t>
    </r>
    <r>
      <rPr>
        <sz val="10"/>
        <rFont val="Arial"/>
        <family val="2"/>
      </rPr>
      <t>quarter (March - April)</t>
    </r>
  </si>
  <si>
    <t>Denmark participates on other MS research vessels</t>
  </si>
  <si>
    <t>Nephrops UWTV survey (FU 3&amp;4)</t>
  </si>
  <si>
    <t>Estimate of Nephrops abundance</t>
  </si>
  <si>
    <t>IIIa</t>
  </si>
  <si>
    <r>
      <t>2</t>
    </r>
    <r>
      <rPr>
        <vertAlign val="superscript"/>
        <sz val="10"/>
        <rFont val="Arial"/>
        <family val="2"/>
      </rPr>
      <t>nd</t>
    </r>
    <r>
      <rPr>
        <sz val="10"/>
        <rFont val="Arial"/>
        <family val="2"/>
      </rPr>
      <t xml:space="preserve"> and 3</t>
    </r>
    <r>
      <rPr>
        <vertAlign val="superscript"/>
        <sz val="10"/>
        <rFont val="Arial"/>
        <family val="2"/>
      </rPr>
      <t>th</t>
    </r>
    <r>
      <rPr>
        <sz val="10"/>
        <rFont val="Arial"/>
        <family val="2"/>
      </rPr>
      <t xml:space="preserve"> quarter (April - Sept.)</t>
    </r>
  </si>
  <si>
    <t>TV-tracks</t>
  </si>
  <si>
    <t xml:space="preserve">Figure III.G.10 </t>
  </si>
  <si>
    <t>ICES WGNEPS</t>
  </si>
  <si>
    <t>N</t>
  </si>
  <si>
    <t>97</t>
  </si>
  <si>
    <t>bad weather</t>
  </si>
  <si>
    <t>North Sea Sandeel Survey</t>
  </si>
  <si>
    <t>Abundance and recruitment estimate of sandeel</t>
  </si>
  <si>
    <t>IVa, IVb</t>
  </si>
  <si>
    <r>
      <t>4</t>
    </r>
    <r>
      <rPr>
        <vertAlign val="superscript"/>
        <sz val="10"/>
        <rFont val="Arial"/>
        <family val="2"/>
      </rPr>
      <t>th</t>
    </r>
    <r>
      <rPr>
        <sz val="10"/>
        <rFont val="Arial"/>
        <family val="2"/>
      </rPr>
      <t xml:space="preserve"> quarter (Nov. - Dec.)</t>
    </r>
  </si>
  <si>
    <t>Positions</t>
  </si>
  <si>
    <t>Figure III.G.11</t>
  </si>
  <si>
    <t>23</t>
  </si>
  <si>
    <t>New:</t>
  </si>
  <si>
    <t>Joint research-industry survey for sole in the southern Skagerrak and the Kattegat</t>
  </si>
  <si>
    <t xml:space="preserve">Abundance indices for sole </t>
  </si>
  <si>
    <r>
      <t>4</t>
    </r>
    <r>
      <rPr>
        <vertAlign val="superscript"/>
        <sz val="11"/>
        <color theme="1"/>
        <rFont val="Calibri"/>
        <family val="2"/>
        <scheme val="minor"/>
      </rPr>
      <t>th</t>
    </r>
    <r>
      <rPr>
        <sz val="10"/>
        <rFont val="Arial"/>
        <family val="2"/>
      </rPr>
      <t xml:space="preserve"> quarter (November)</t>
    </r>
  </si>
  <si>
    <t>2 * 12</t>
  </si>
  <si>
    <t>2 * 40</t>
  </si>
  <si>
    <t>77</t>
  </si>
  <si>
    <t>Survey for cod in the Kattegat</t>
  </si>
  <si>
    <t>Abundance indices for cod</t>
  </si>
  <si>
    <t>IIIa (south)</t>
  </si>
  <si>
    <r>
      <t>4</t>
    </r>
    <r>
      <rPr>
        <vertAlign val="superscript"/>
        <sz val="11"/>
        <color theme="1"/>
        <rFont val="Calibri"/>
        <family val="2"/>
        <scheme val="minor"/>
      </rPr>
      <t>th</t>
    </r>
    <r>
      <rPr>
        <sz val="10"/>
        <rFont val="Arial"/>
        <family val="2"/>
      </rPr>
      <t xml:space="preserve"> quarter (Nov. - Dec.)</t>
    </r>
  </si>
  <si>
    <t>ICES WGBFAS</t>
  </si>
  <si>
    <t>Copied from Kai</t>
  </si>
  <si>
    <t>2011-2014</t>
  </si>
  <si>
    <t>27.SD22-24</t>
  </si>
  <si>
    <t>27.SD25-32</t>
  </si>
  <si>
    <t>27.VII-VIII</t>
  </si>
  <si>
    <t>27.IV+VIId</t>
  </si>
  <si>
    <t>27.IIIa</t>
  </si>
  <si>
    <t>27.IIIaN</t>
  </si>
  <si>
    <t>27.IIIaS</t>
  </si>
  <si>
    <t>27.I+II</t>
  </si>
  <si>
    <t>FPN_MDC_&gt;0_0_0</t>
  </si>
  <si>
    <t>GNS_DEF_110-156_0_0</t>
  </si>
  <si>
    <t>LLD_ANA_0_0_0</t>
  </si>
  <si>
    <t>OTB_DEF_&gt;=105_1_120</t>
  </si>
  <si>
    <t>OTB_DEF_90-104_0_0</t>
  </si>
  <si>
    <t>PTM_DEF_&lt;16_0_0</t>
  </si>
  <si>
    <t>PTM_SPF_16-104_0_0</t>
  </si>
  <si>
    <t>PTM_SPF_16-31_0_0</t>
  </si>
  <si>
    <t>PTM_SPF_32-89_0_0</t>
  </si>
  <si>
    <t>OTM_SPF_32-69_0_0</t>
  </si>
  <si>
    <t>GNS_DEF_&gt;=220_0_0</t>
  </si>
  <si>
    <t>GNS_DEF_100-119_0_0</t>
  </si>
  <si>
    <t>GNS_DEF_120-219_0_0</t>
  </si>
  <si>
    <t>GNS_DEF_90-99_0_0</t>
  </si>
  <si>
    <t>OTB_CRU_32-69_0_0</t>
  </si>
  <si>
    <t>OTB_DEF_&lt;16_0_0</t>
  </si>
  <si>
    <t>OTB_DEF_16-31_0_0</t>
  </si>
  <si>
    <t>OTB_MCD_&gt;=120_0_0</t>
  </si>
  <si>
    <t xml:space="preserve">OTB_MCD_&gt;=120_0_0 </t>
  </si>
  <si>
    <t>OTB_MCD_70-99_0_0</t>
  </si>
  <si>
    <t>OTB_MCD_90-119_0_0</t>
  </si>
  <si>
    <t>OTB_SPF_32-69_0_0</t>
  </si>
  <si>
    <t>OTM_SPF_16-31_0_0</t>
  </si>
  <si>
    <t>PTM_SPF_32-69_0_0</t>
  </si>
  <si>
    <t>SDN_DEF_&gt;=120_0_0</t>
  </si>
  <si>
    <t>SDN_DEF_90-119_0_0</t>
  </si>
  <si>
    <t>TBB_CRU_16-31_0_0</t>
  </si>
  <si>
    <t>Area</t>
  </si>
  <si>
    <t>Season</t>
  </si>
  <si>
    <t>East Baltic</t>
  </si>
  <si>
    <t>West Baltic</t>
  </si>
  <si>
    <t>Q123</t>
  </si>
  <si>
    <t>Kattegat</t>
  </si>
  <si>
    <t>April-June</t>
  </si>
  <si>
    <t>D</t>
  </si>
  <si>
    <t>Skagerrak</t>
  </si>
  <si>
    <t>E</t>
  </si>
  <si>
    <t>NorthSea</t>
  </si>
  <si>
    <t>F</t>
  </si>
  <si>
    <t>G</t>
  </si>
  <si>
    <t>I and II</t>
  </si>
  <si>
    <t>H</t>
  </si>
  <si>
    <t>M</t>
  </si>
  <si>
    <t>S</t>
  </si>
  <si>
    <t>Other sampling</t>
  </si>
  <si>
    <t>Concurrent-at-sea</t>
  </si>
  <si>
    <t>A1-S1</t>
  </si>
  <si>
    <t>A1-M0</t>
  </si>
  <si>
    <t>A3-M0</t>
  </si>
  <si>
    <t>B1-S1</t>
  </si>
  <si>
    <t>B1-M0</t>
  </si>
  <si>
    <t>B2-M1</t>
  </si>
  <si>
    <t>B3-M1</t>
  </si>
  <si>
    <t>C1-S1</t>
  </si>
  <si>
    <t>C1-M0</t>
  </si>
  <si>
    <t>C2-M1</t>
  </si>
  <si>
    <t>C3-M0</t>
  </si>
  <si>
    <t>D1-S1</t>
  </si>
  <si>
    <t>D1-M1</t>
  </si>
  <si>
    <t>D1-M0</t>
  </si>
  <si>
    <t>E1-S1</t>
  </si>
  <si>
    <t>E1-M0</t>
  </si>
  <si>
    <t>E2-M1</t>
  </si>
  <si>
    <t>E2-M0</t>
  </si>
  <si>
    <t>E3-M0</t>
  </si>
  <si>
    <t>F2-M1</t>
  </si>
  <si>
    <t>G2-M1</t>
  </si>
  <si>
    <t>H1-S1</t>
  </si>
  <si>
    <t>H1-M0</t>
  </si>
  <si>
    <t>2012</t>
  </si>
  <si>
    <t xml:space="preserve">The National Danish Account Statistics </t>
  </si>
  <si>
    <t>Companies 50-249</t>
  </si>
  <si>
    <t>Companies 250-</t>
  </si>
  <si>
    <t>Segment by Species</t>
  </si>
  <si>
    <t>“Cod, flatfish etc.”, provides more than 50% of the enterprises turnover.</t>
  </si>
  <si>
    <t>“Mackerel”and "Herring", provides more than 50% of the enterprises turnover.</t>
  </si>
  <si>
    <t>“Molluscs”and “Shrimps and crustaceans”, provides more than 50% of the enterprises turnover.</t>
  </si>
  <si>
    <t>“Mixed species production”, provides more than 50% of the enterprises turnover.</t>
  </si>
  <si>
    <t>“Salmonoids”, provides more than 50% of the enterprises turnover.</t>
  </si>
  <si>
    <t>“Fish meal factories”</t>
  </si>
  <si>
    <t>100%</t>
  </si>
  <si>
    <t>All segments</t>
  </si>
  <si>
    <t>Subsidies</t>
  </si>
  <si>
    <t>Total income</t>
  </si>
  <si>
    <t>Wages and salaries of staff</t>
  </si>
  <si>
    <t xml:space="preserve">Imputed value of labour </t>
  </si>
  <si>
    <t xml:space="preserve">Purchase of fish and other raw materials for production </t>
  </si>
  <si>
    <t>Depreciation of capital</t>
  </si>
  <si>
    <t>Financial costs, net</t>
  </si>
  <si>
    <t>Exstarordinary costs, net</t>
  </si>
  <si>
    <t>Capital value (Total value of assets)</t>
  </si>
  <si>
    <t>Net investments</t>
  </si>
  <si>
    <t>Debt</t>
  </si>
  <si>
    <t>Number of persons employed (Male and female)</t>
  </si>
  <si>
    <t>FTE National  (Male and female)</t>
  </si>
  <si>
    <t>Number of interprises (Divided on size classes in terms of numbers of employees)</t>
  </si>
  <si>
    <t>Discard sampling FPN_MDC_&gt;0_0_0</t>
  </si>
  <si>
    <t xml:space="preserve">III.C.6 </t>
  </si>
  <si>
    <t>Discard length/weight information</t>
  </si>
  <si>
    <t>Baltic 27.SD22-24</t>
  </si>
  <si>
    <t>Every year since 2008</t>
  </si>
  <si>
    <t>Historic sampling information has confirmed that discard (release) for this metiér in periods is higher than 10%. However the survival of the released fish is assumed very high and this metier is therefore not selected for discard sampling.</t>
  </si>
  <si>
    <t>Discard sampling PTM_SPF_32-89_0_0</t>
  </si>
  <si>
    <t xml:space="preserve">This is a fishery for herring. No discard occur for this fishery as all catches are landed unsorted in the harbours. Therefore, catches can be sampled in the harbours. This minimizes the cost for sampling. It is not physical possible for the vessels participating in this fishery to discard the catches when it has been taking onboard.  </t>
  </si>
  <si>
    <t>Discard sampling PTM_SPF_16-31_0_0</t>
  </si>
  <si>
    <t>This is a fishery for sprat. No discard occur for this fishery as all catches are landed unsorted and used for fish meal and oil production. Therefore, catches can be sampled in the harbours. This minimizes the cost for sampling. It is not physical possible for the vessels participating in this fishery to discard the catches when it has been taking onboard.</t>
  </si>
  <si>
    <t>Discard sampling OTB_DEF_90-104_0_0</t>
  </si>
  <si>
    <t>This is a very small fishery landing only 170t in average a year mostly conducted on smaller vessels. Therefore it would be very expansive to case the few trips conducted by this metier</t>
  </si>
  <si>
    <t>Discard sampling PTM_DEF_&lt;16_0_0</t>
  </si>
  <si>
    <t>This is a fishery for sandell. No discard occur for this fishery as all catches are landed unsorted and used for fish meal and oil production. Therefore, catches can be sampled in the harbours. This minimizes the cost for sampling. It is not physical possible for the vessels participating in this fishery to discard the catches when it has been taking onboard.</t>
  </si>
  <si>
    <t>Discard sampling GNS_DEF_110-156_0_0</t>
  </si>
  <si>
    <t>The metier is at present not included in the sea-sampling programme as the discard rate has been estimated to be below 10% and derogations is therefore applied for.</t>
  </si>
  <si>
    <t>Baltic 27.SD25-32</t>
  </si>
  <si>
    <t>Discard sampling LLS_DEF_0_0_0</t>
  </si>
  <si>
    <t>This is a very small (125 t) and very clean fishery for cod. Historic information confirms that the discard is below 10% for this metier and therefore there is applied for derogations</t>
  </si>
  <si>
    <t>Discard sampling PTM_SPF_16-104_0_0</t>
  </si>
  <si>
    <t>This is a sprat fishery. No discard occur for this fishery as all catches are landed unsorted and used for fish meal and oil production. Therefore, catches can be sampled in the harbours. This minimizes the cost for sampling. It is not physical possible for the vessels participating in this fishery to discard the catches when it has been taking onboard.</t>
  </si>
  <si>
    <t>Discard sampling OTM_SPF_32-69_0_0</t>
  </si>
  <si>
    <t>NS&amp;EA 27.I+II</t>
  </si>
  <si>
    <t>This is a fishery for herring and mackerel. Discard occur for this fishery but previous years’ experience when sampling this metiér has often shown change of fishing pattern when having observer onboard. Furthermore, discarding occurs seldom however if it occurs discarding is in large quantities. Catches can be sampled in the harbours. This minimizes the cost for sampling. It is not physical possible for the vessels participating in this fishery to discard the catches when it has been taking onboard.</t>
  </si>
  <si>
    <t>Discard sampling OTB_SPF_32-69_0_0</t>
  </si>
  <si>
    <t>NS&amp;EA 27.IIIaN</t>
  </si>
  <si>
    <t>This is a fishery for herring. Discard occur for this fishery but previous years’ experience when sampling this metiér has often shown change of fishing pattern when having observer onboard. Furthermore, when discarding it occurs seldom but when discarding it is large quantities. Catches can be sampled in the harbours. This minimizes the cost for sampling. It is not physical possible for the vessels participating in this fishery to discard the catches when it has been taking onboard.</t>
  </si>
  <si>
    <t>Discard sampling OTB_DEF_&lt;16_0_0</t>
  </si>
  <si>
    <t>This is a fishery for sandeel. No discard occur for this fishery as all catches are landed unsorted and used for fish meal and oil production. Therefore, catches can be sampled in the harbours. This minimizes the cost for sampling. It is not physical possible for the vessels participating in this fishery to discard the catches when it has been taking onboard.</t>
  </si>
  <si>
    <t>Discard sampling OTM_SPF_16-31_0_0</t>
  </si>
  <si>
    <t>NS&amp;EA 27.IIIa</t>
  </si>
  <si>
    <t>This is a fishery for sprat. No discard occur for this fishery as all catches are landed unsorted in the harbours. Therefore, catches can be sampled in the harbours. This minimizes the cost for sampling. It is not physical possible for the vessels participating in this fishery to discard the catches when it has been taking onboard.</t>
  </si>
  <si>
    <t>Discard sampling PTM_SPF_32-69_0_0</t>
  </si>
  <si>
    <t>NS&amp;EA 27.IIIaS</t>
  </si>
  <si>
    <t>This is a fishery for herring. No discard occur for this fishery as all catches are landed unsorted in the harbours. Therefore, catches can be sampled in the harbours. This minimizes the cost for sampling. It is not physical possible for the vessels participating in this fishery to discard the catches when it has been taking onboard.</t>
  </si>
  <si>
    <t>Discard sampling GNS_DEF_100-119_0_0</t>
  </si>
  <si>
    <t>NS&amp;EA 27.IV+VIId</t>
  </si>
  <si>
    <t>This is a sole fishery with a very small amount of annual landings accounting for below 200 t. in average in the reference period. To sample this metier with observers would be much cost consuming compared to the very small fishery.</t>
  </si>
  <si>
    <t>Discard sampling GNS_DEF_&gt;=220_0_0</t>
  </si>
  <si>
    <t>This is a turbot fishery with large mesh sizes. It is a relatively small fishery 282t in average and due to the very large mesh sizes it is believed to have relatively little discard. To sample this metier with observers would be much cost consuming compared to the very small fishery.</t>
  </si>
  <si>
    <t>This is a fishery for sandeel. No discard occur for this fishery as all catches are landed unsorted and used for fish meal and oil production. Therefore, catches can be sampled in the harbours. There is a cooperation between the industry and DTU Aqua and samples a collected by haul. This minimizes the cost for sampling. It is not physical possible for the vessels participating in this fishery to discard the catches when it has been taking onboard.</t>
  </si>
  <si>
    <t>Discard sampling OTB_DEF_16-31_0_0</t>
  </si>
  <si>
    <t>This is a fishery for Norway pout. No discard occur for this fishery as all catches are landed unsorted and used for fish meal and oil production. Therefore, catches can be sampled in the harbours. This minimizes the cost for sampling. It is not physical possible for the vessels participating in this fishery to discard the catches when it has been taking onboard.</t>
  </si>
  <si>
    <t>This is a fishery for herring and mackerel. Discard occur for this fishery but previous years’ experience when sampling this metiér has often shown change of fishing pattern when having observer onboard. Furthermore, when discarding it occurs seldom but when discarding it is large quantities. Catches can be sampled in the harbours. This minimizes the cost for sampling.  It is not physical possible for the vessels participating in this fishery to discard the catches when it has been taking onboard.</t>
  </si>
  <si>
    <t>Discard sampling All fleets</t>
  </si>
  <si>
    <t>NA</t>
  </si>
  <si>
    <t>Every year since 2010</t>
  </si>
  <si>
    <t>No discard occurs in the Danish fisheries carried out for this region. The fisheries carried out are historically the blue whiting fishery and a limited fishery for horse mackerel. A fishery for boar fish started a few years ago, but no discards occur in this fishery.. Therefore, Denmark request for derogation for discard sampling for this region.</t>
  </si>
  <si>
    <t>Salmon genetics</t>
  </si>
  <si>
    <t>III.E.5</t>
  </si>
  <si>
    <t>Genetics</t>
  </si>
  <si>
    <t>Denmark asks derogation not to carry out any genetically analysis on salmon.</t>
  </si>
  <si>
    <t>NS&amp;EA</t>
  </si>
  <si>
    <t>As Denmark is not conducting any research vessel survey in areas and periods where data on fecundity for mackerel and horse mackerel can be collected, Denmark asks for derogation for collecting the data.</t>
  </si>
  <si>
    <t>Transversal data</t>
  </si>
  <si>
    <t>III.F.2.5</t>
  </si>
  <si>
    <t>‘Hours fished’, ‘Number of rigs’, ‘Number of fishing operations’, ‘Number of nets, length’, ‘Number of hook, number of lines’, ‘Number of pots, traps’ and ‘Soaking time’</t>
  </si>
  <si>
    <t>All regions</t>
  </si>
  <si>
    <t xml:space="preserve">‘Hours fished’: It is not possible to estimate ‘Hours fished’ since this is not recorded in the Danish logbooks and according to the EU logbook regulation it is not mandatory to record that. Therefore, Denmark request for derogation for recording and submitting. The variables concerning numbers of gear (‘Number of rigs’, ‘Number of fishing operations’, ‘Number of nets, length’, ‘Number of hook, number of lines’, ‘Number of pots, traps’) and ‘Soaking time’ are not recorded in the Danish logbooks. According to the EU logbook regulation it is not mandatory to record this detailed information. Therefore, Denmark request for derogation for recording and submitting this information. </t>
  </si>
  <si>
    <t>Aquaculture</t>
  </si>
  <si>
    <t>IV.A.7</t>
  </si>
  <si>
    <t>Number of persons employed</t>
  </si>
  <si>
    <t>It is suggested that the segmentation of the aquaculture sector should be according to the number of persons employed (SBS 16 11 0) in each enterprise. The Danish aquaculture sector only contains very few enterprises with more than 5 persons employed. Hence, for reasons of discretion the suggested segmentation may not be carried out.</t>
  </si>
  <si>
    <t>Table I.A.2 - Bilateral agreements</t>
  </si>
  <si>
    <t>DNK- BEL</t>
  </si>
  <si>
    <t>a) BEL to conduct age reading of all brill and turbot sampled by DNK in Skagerrak and North Sea from the IBTS, the commercial harbour and at sea sampling.
b) DNK to sample genetics from 50-70 individuals of brill and turbot from the IBTS and commercial sampling.</t>
  </si>
  <si>
    <t>Sampling intensity (si) in accordance with the stated programme level, based on last year's landings, if decrease or increase amount of samples to be adjusted:
turbot: DNK to sample in North Sea, Skagerrak, Kattegat and Baltic Sea. si: 100 age readings in total, 300 length measurements, 0 individual weight/sample.
brill: DNK to sample in North Sea, Skagerrak, Kattegat and Baltic Sea. si: 100 age readings in total, 200 length measurements, 0 individual weight/sample.</t>
  </si>
  <si>
    <t>DNK obtains samples by market sampling from landings, data to be delivered to BE regularly at latest by February each year. BE responsible for submitting data to the respective end-users.</t>
  </si>
  <si>
    <t>No bilateral cost agreement needed.</t>
  </si>
  <si>
    <t>This agreement has been in place since 2009 and both parties agreed to continue the bi-lateral agreement until further notice.</t>
  </si>
  <si>
    <t>DNK - DEU</t>
  </si>
  <si>
    <t>a) DEU vessels landing for first sale in DNK to be covered under DEU NP.
b) DNK vessels landing for first sale in DEU to be covered under DNK NP.</t>
  </si>
  <si>
    <t>DEU/DNK responsible for submitting data from each own vessels to the respective end-users and to each other.</t>
  </si>
  <si>
    <t>a) Eventual additional sampling costs will be included within DEU NP 2011-2013.
b) Eventual additional sampling costs will be included within DNK NP 2011-2013.</t>
  </si>
  <si>
    <t>Country responsible for sampling ensures access to vessels</t>
  </si>
  <si>
    <t>According to NP 2011-2013</t>
  </si>
  <si>
    <t>DNK - FIN</t>
  </si>
  <si>
    <t>Salmon fishing vessels operating in the Baltic Sea Main Basin landing for first sale in DNK to be covered under DNK NP.
National Institute for Aquatic Resources (DTU Aqua) to deliver collected salmon samples to the Finnish Game and Fisheries Research Institute (FGFRI) for genetic analysis, to be carried out under FI NP.</t>
  </si>
  <si>
    <t>Landings, in accordance with DNK NP.
Sampling intensity: levels and coverage as agreed at the annual RCM Baltic.</t>
  </si>
  <si>
    <t>FGFRI to deliver the results of genetic analysis to DTU Aqua as well as to the respective end-users.</t>
  </si>
  <si>
    <t>Eventual additional sampling costs will be included within DNK NP 2011-2013.
Costs of genetic analysis will be included within FI NP 2011-2013.</t>
  </si>
  <si>
    <t>Started in 2009 and continues from until other agreements is made.</t>
  </si>
  <si>
    <t>DNK - IRL</t>
  </si>
  <si>
    <t xml:space="preserve">5 DNK vessels operating/landing for first sale in IRL to be covered under 2009 and 2011-2013 NP. </t>
  </si>
  <si>
    <t>Length, maturity and age of blue whiting landings, in accordance with IRL NP.
Sampling intensity: max 3 samples of blue whiting to be collected from DNK vessels landing in IE ports.</t>
  </si>
  <si>
    <t>Data on age, sex, length, maturity from processed samples to be sent to DNK scientists, and these to end-users.
DNK responsible for submitting the data to the respective end-users.
IRL to provide data to the respective end-users and to DNK.</t>
  </si>
  <si>
    <t>Eventual additional sampling costs will be included within DNK NP 2011-2013.</t>
  </si>
  <si>
    <t>Started in 2010 and continues from until other agreements is made.</t>
  </si>
  <si>
    <t>DNK - NLD</t>
  </si>
  <si>
    <t xml:space="preserve">a) NLD obliged to sample plaice from IIIa for biological parameters. DNK to take over this obligation by extra sampling accounting 1273t. Samples added to the normal DNK sampling schedule.
b) DNK obliged to sample plaice and sole from IV for biological parameters. NLD to take over this obligation by extra sampling accounting 240t of sole and 580t of place. Samples added to the normal NLD sampling schedule.
</t>
  </si>
  <si>
    <t>a) Sampling of biological variables to be carried out in accordance with DNK NP. DNK to describe the additional samples in its NP and AR. Sampling intensity and strategy in full complience with DNK sampling schedule and samples treated as normal DNK samples.
b) Sampling of biological variables to be carried out in accordance with NLD NP. NLD to describe the additional samples in its NP and AR. Sampling intensity and strategy in full complience with NLD sampling schedule and samples treated as normal NLD samples.</t>
  </si>
  <si>
    <t>a) DNK responsible for submitting the data to the respective end-users.
b) NLD responsible for submitting the data to the respective end-users.</t>
  </si>
  <si>
    <t>DNK - SVE</t>
  </si>
  <si>
    <t>a) Sampling of the following species has been discussed and agreed: plaice in Skagerrak and Kattegat, cod in North Sea, haddock in div.IIIa, saithe in div.IIIa, sole in div.IIIa, whiting in div.IIIa, norway lobster in Kattegat and Skagerrak, hake in div.IIIa, salmon in Baltic Sea.
b) Special agreements for: pandalus in div.IIIa, herring in div.IIIa and div.IIIb-d, sprat in div.IIIa and div.IIIb-d, witch flounder in div.IIIa.</t>
  </si>
  <si>
    <t>a) plaice: only DNK to sample, age reading calibration between DNK and SE to be carried out on routine basis. cod: only DNK to sample. haddock: only DNK to sample. saithe: only DNK to sample. sole: only DNK to sample. whiting: discard rates will continue to be obtained. norway lobster: DNK&amp;SE to sample. hake: DNK to sample. salmon: DNK to sample scales from Baltic and send them to SE for age reading.
b) For 2011, sampling intensity (si) based on last year's landings, if decrease or increase amount of samples to be adjusted:
pandalus: SE to sample, si: 2 samples, 0 age readings/sample, 400 length measurements/sample, 0 individual weight/sample.
herring IIIa: DNK to sample from trawl fisheries targeting small pelagic fish, si: 2 samples, 50 age readings/sample, 50 length measurements/sample, 50 individual weight/sample.
sprat IIIa: DNK to sample from trawl fisheries targeting small pelagic fish, si: 1 sample, 100 age readings/sample, 100 length measurements/sample, 100 individual weight/sample.
herring IIIb-d: DNK to sample from trawl fisheries targeting small pelagic fish, si: 34 samples, 50 age readings/sample, 50 length measurements/sample, 50 individual weight/sample.
sprat IIIb-d: DNK to sample from trawl fisheries targeting small pelagic fish, si: 43 samples, 50 age readings/sample, 50 length measurements/sample, 50 individual weight/sample.
witch flounder IIIa: samples collected in DNK and SE, SE to conduct age reading of DNK samples and then data shared for rising, si: 4 samples, 50 age readings/sample, 50 length measurements/sample, 50 individual weight/sample.</t>
  </si>
  <si>
    <t>b) pandalus: SE obtains samples by market sampling from landings, data to be delivered to DNK regularly at latest 01/02/12. DNK responsible for submittin data the respective end-users.
herring IIIa: DNK obtains samples by market sampling from unsorted catches stratified by fishery. DNK to sample length, age and weight, otoliths stored in paper bags. Raw data and otoliths sent to SE for age determination, data to be delivered to SE regularly at latest 01/02/12. Subset of otoliths to be returned to DNK for cross-checking of age interpretation. SE responsible for submitting data to the respective end-users.
sprat IIIa: DNK obtains samples by market sampling from unsorted catches stratified by fishery. DNK to sample lenght, age and weight, otoliths mounted on glass plates. Otoliths to be age determined in DNK and the otoliths and obtained raw-data to be sent to SE afterwards for cross-checking of the age interpretation. SE responsible for submitting the data to relevant ICES WG and to the EC. Data to be delivered to SE regularly and at latest 1 February 2012.
herring IIIb-d: DNK obtains samples by market sampling from unsorted catches stratified by fishery. DNK to sample length, age and weight, otoliths stored in paper bags. Raw data and otoliths sent to SE for age determination, data to be delivered to SE regularly at latest 01/02/12. SE responsible for submitting data to the respective end-users.
sprat IIIb-d: DNK obtains samples by market sampling from unsorted catches stratified by fishery. DNK to send frozen samples to SE every quarter, data to be delivered to SE regularly at latest 01/02/12. SE to measure length and weight, age reading. SE responsible for submitting data to the respective end-users.
witch flounder IIIa: DNK collect data from market sampling and sea sampling, and sends otoliths to SE for age reading, otoliths delivered to SE regularly at latest 01/02/12 and SE to return with age reading latest 01/03/12. DNK responsible for submitting data to the respective end-users.</t>
  </si>
  <si>
    <t>a) Eventual additional sampling costs will be included within NP 2011-2013.</t>
  </si>
  <si>
    <t>Yearly updated</t>
  </si>
  <si>
    <t>DNK - SWE (IBTS)</t>
  </si>
  <si>
    <t>To optimize and exchange the age reading expertise for species collected in the IBTS survey. A list of species are collected during the survey according to the Manual for the International Bottom Trawl Surveys ICES CM 2000/D:07. but for some species only a small amount are caught and there is a need for collaboration and task sharing.
DNK and SWE seeks for a balanced share of tasks and the species of interests are described:</t>
  </si>
  <si>
    <t>Age samples will be collected during the IBTS survey according to the manual (ICES CM 2007/D:07). Otoliths will be stored in paperbags and sent to the country in charge for age reading.
Norway pout - SWE sends the collected otoliths to DNK for age reading. App 200-300 individuals per year.
Sole - SWE sends the collected otoliths to DNK for age reading. App 50-100 individuals per year.
Witch flounders - DNK sends the collected otoliths to SWE for age reading. App 50-100 individuals per year.
Whiting - SWE sends the collected otoliths to DNK for age reading. App 1000 individuals per year.</t>
  </si>
  <si>
    <t>For norway pout, sole and whiting, SWE responsible for submitting the data to the relevant ICES Expert Groups, and to the EC under the requirements of its DCF.
For witch flounder, DNK responsible for submitting the data to the relevant ICES Expert Groups, and to the EC under the requirements of its DCF.</t>
  </si>
  <si>
    <t>No additional sampling costs are involved and cost for analysis will be covered in the National Sampling Programme for 2011-2013</t>
  </si>
  <si>
    <t>DNK - POL</t>
  </si>
  <si>
    <t xml:space="preserve">While sprat in the Baltic is managed as one single stock and that the stock is well covered concerning biological samples, vessels fishing under the Polish register, which land for first sale into Denmark, will be sampled as part of the Polish National Programme under the requirements of the EC Data Collection Framework (199/2008). </t>
  </si>
  <si>
    <t>Length and age of discards and landings, in  accordance with POL NP.</t>
  </si>
  <si>
    <t>DNK responsible for submitting data from DNK vessels, and POL from POL vessels, to the respective end-users.</t>
  </si>
  <si>
    <t>From 2013 onwards</t>
  </si>
  <si>
    <t>DNK - GBR</t>
  </si>
  <si>
    <t xml:space="preserve">Scotland GBR has a verbal agreement with Denmark to rescind the bilateral agreement between the two MS, which has been in place for three years, regarding the sampling of blue whiting. It has been agreed that the need for the bilateral can be re-instated at any time, depending on the changing pattern of the fishery landing ports. </t>
  </si>
  <si>
    <t>DNK - SWE- GBR - DEU - NLD - IRL</t>
  </si>
  <si>
    <t>The International Ecosystem Survey in the Nordic Seas (IESNS, previously ASH) is carried as a joint EU survey with participation of UK, Ireland, Netherlands, Germany, Sweden and Denmark. The Danish R/V DANA is carrying out the survey and scientific staff from all the above mentioned MS is carrying out the scientific work onboard the vessel.</t>
  </si>
  <si>
    <t>The survey planning is carried out by an ICES survey planning group and.</t>
  </si>
  <si>
    <t xml:space="preserve">An ICES survey manual exists </t>
  </si>
  <si>
    <t>DNK is responsible for providing data to the relevant ICES groups.</t>
  </si>
  <si>
    <t>The involved MS is sharing the vessel costs according to their quota share of Norwegian spring spawning herring.</t>
  </si>
  <si>
    <t>The agrrements has existed since 2004 and has after the impelemtation of the EMFF been renewed for 2014-2016.</t>
  </si>
  <si>
    <t>DNK - GBR - DEU - NLD - IRL</t>
  </si>
  <si>
    <t>International blue whiting spawning stock survey (IBWSS) in areas VI and VII. Denmark has participated with one scientific staff member on the Dutch R/V Tridens and the Irish R/V Celtic Explorer in 2014.</t>
  </si>
  <si>
    <t>NLD and IRL are responsible for providing data to the relevant ICES groups.</t>
  </si>
  <si>
    <t>The involved MS is sharing the vessel costs according to their quota share of bluewhiting.</t>
  </si>
  <si>
    <t>The agrrements has existed for a number of year and has after the impelemtation of the EMFF been renewed for 2014-2016.</t>
  </si>
  <si>
    <t>2014-16</t>
  </si>
  <si>
    <t>RCM Baltic</t>
  </si>
  <si>
    <t>DCF auspices</t>
  </si>
  <si>
    <t>RCM NS&amp;EA</t>
  </si>
  <si>
    <t>RCM North Sea and Eatsern Arctic</t>
  </si>
  <si>
    <t>Liaison meeting</t>
  </si>
  <si>
    <t>NC meetings</t>
  </si>
  <si>
    <t>SC-RDB</t>
  </si>
  <si>
    <t xml:space="preserve">The Steering Committee for the Regional Database FishFrame </t>
  </si>
  <si>
    <t>WKMSYREF</t>
  </si>
  <si>
    <t xml:space="preserve">Workshop to consider reference points for all stocks </t>
  </si>
  <si>
    <t>WKD3R</t>
  </si>
  <si>
    <t>The Workshop to draft recommendations for the assessment of Descriptor D3</t>
  </si>
  <si>
    <t>WGISUR</t>
  </si>
  <si>
    <t>Working Group on Integrating Survyes for the Ecosystem Approach</t>
  </si>
  <si>
    <t>WGISDAA</t>
  </si>
  <si>
    <t xml:space="preserve">Working Group on Improving use of Survey Data for Assessment and Advice </t>
  </si>
  <si>
    <t>WKBALFLAT</t>
  </si>
  <si>
    <t xml:space="preserve">A Benchmark Workshop on Baltic Flatfish Stocks </t>
  </si>
  <si>
    <t>MEE</t>
  </si>
  <si>
    <t>WGCHAIRS</t>
  </si>
  <si>
    <t xml:space="preserve">Annual Meeting of Advisory Working Group Chairs </t>
  </si>
  <si>
    <t>WGBYC</t>
  </si>
  <si>
    <t xml:space="preserve">Working Group on Bycatch of Protected Species </t>
  </si>
  <si>
    <t>PGCCDBS</t>
  </si>
  <si>
    <t>Planning Group on Commercial Catches, Discards and Biological Sampling</t>
  </si>
  <si>
    <t>WGIAB</t>
  </si>
  <si>
    <t xml:space="preserve">ICES/HELCOM Working Group on Integrated Assessments of the Baltic Sea </t>
  </si>
  <si>
    <t>WKPELA</t>
  </si>
  <si>
    <t xml:space="preserve">Benchmark Workshop on Pelagic Stocks </t>
  </si>
  <si>
    <t>HAWG</t>
  </si>
  <si>
    <t xml:space="preserve">Herring Assessment Working Group for the Area South of 62ºN </t>
  </si>
  <si>
    <t>LAW</t>
  </si>
  <si>
    <t>WGBIFS</t>
  </si>
  <si>
    <t xml:space="preserve">Baltic International Fish Survey Working Group </t>
  </si>
  <si>
    <t>WKFOOWI</t>
  </si>
  <si>
    <t xml:space="preserve">The ACOM Workshop to develop recommendations for potentially useful Food Web Indicators </t>
  </si>
  <si>
    <t>WGBFAS</t>
  </si>
  <si>
    <t xml:space="preserve">Baltic Fisheries Assessment Working Group </t>
  </si>
  <si>
    <t>MSP</t>
  </si>
  <si>
    <t>WGECO</t>
  </si>
  <si>
    <t xml:space="preserve">Working Group on the Ecosystem Effects of Fishing Activities </t>
  </si>
  <si>
    <t>AR</t>
  </si>
  <si>
    <t>Working Group on the Assessment of Demersal Stocks in the North Sea and Skagerrak  </t>
  </si>
  <si>
    <t>WGMHM</t>
  </si>
  <si>
    <t xml:space="preserve">Working Group on Marine Habitat Mapping </t>
  </si>
  <si>
    <t>WGAGFM</t>
  </si>
  <si>
    <t>Working Group on Application of Genetics in Fisheries and Mariculture</t>
  </si>
  <si>
    <t>DIG</t>
  </si>
  <si>
    <t>The Data and Information Group</t>
  </si>
  <si>
    <t>WGRFS</t>
  </si>
  <si>
    <t xml:space="preserve">The Working Group on Recreational Fisheries Surveys </t>
  </si>
  <si>
    <t>WGWIDE</t>
  </si>
  <si>
    <t>Working Group on Widely Distributed Stocks</t>
  </si>
  <si>
    <t>WKIDCLUP</t>
  </si>
  <si>
    <t>Workshop on the identification of clupeoid larvae</t>
  </si>
  <si>
    <t>WKIDP</t>
  </si>
  <si>
    <t xml:space="preserve">Workshop on Integrated DATRAS Products </t>
  </si>
  <si>
    <t>CLU</t>
  </si>
  <si>
    <t>WKSIBCA</t>
  </si>
  <si>
    <t>The Workshop on Scoping for Integrated Baltic Cod Assessment</t>
  </si>
  <si>
    <t>WGBAST</t>
  </si>
  <si>
    <t xml:space="preserve">Baltic Salmon and Trout Assessment Working Group </t>
  </si>
  <si>
    <t>IBTSWG</t>
  </si>
  <si>
    <t xml:space="preserve">International Bottom Trawl Survey Working Group </t>
  </si>
  <si>
    <t>WGMIXFISH-ADVICE</t>
  </si>
  <si>
    <t>Working Group on Mixed Fisheries Advice</t>
  </si>
  <si>
    <t>WGSFD</t>
  </si>
  <si>
    <t xml:space="preserve">Working Group on Spatial Fisheries Data </t>
  </si>
  <si>
    <t>NIPAQ</t>
  </si>
  <si>
    <t xml:space="preserve">The Joint NAFO/ICES Pandalus Assessment Working Group </t>
  </si>
  <si>
    <t>WKSABCAL</t>
  </si>
  <si>
    <t xml:space="preserve">Workshop on Statistical Analysis of Biological Calibration Studies </t>
  </si>
  <si>
    <t>WGALES</t>
  </si>
  <si>
    <t xml:space="preserve">Working Group on Atlantic Fish Larvae and Eggs Surveys </t>
  </si>
  <si>
    <t>WKMSYREF3</t>
  </si>
  <si>
    <t>Joint ICES-MYFISH Workshop to consider the basis for Fmsy ranges for all stocks</t>
  </si>
  <si>
    <t>WGCATCH</t>
  </si>
  <si>
    <t xml:space="preserve">The Working Group on Commercial Carches </t>
  </si>
  <si>
    <t xml:space="preserve">
DCWKNSEA</t>
  </si>
  <si>
    <t>Data Compilation for Benchmark Workshop on North Sea stocks</t>
  </si>
  <si>
    <t>WKMEDS II</t>
  </si>
  <si>
    <t>Workshop on Methods for Estimating Discard Survival</t>
  </si>
  <si>
    <t>2014 - 2016</t>
  </si>
  <si>
    <t>RCMs Baltic and NA Recommendation</t>
  </si>
  <si>
    <t>LM 2013</t>
  </si>
  <si>
    <t>II.B</t>
  </si>
  <si>
    <t xml:space="preserve">Training course </t>
  </si>
  <si>
    <t>A training course on “Design and analysis of statistically sound catch sampling programs” should be organised.</t>
  </si>
  <si>
    <t>RCMs Baltic, NS&amp;EA  and NA Recommendation</t>
  </si>
  <si>
    <t>Quality assurance</t>
  </si>
  <si>
    <t>It is recommended that a system for administering and recording upload successes by Member States and a facility to provide a clear reference for data users on how complete the data is, are set up. For this purpose, a repository should be implemented for giving data users direct access to:   Up to date status reports on the contents of the database. These reports need to be live and available for data users so that, a) data calls can be properly audited, b) DB content can be properly interpreted , c) Up to date guidance notes, d) Up to date reference lists</t>
  </si>
  <si>
    <t>The RDB-SC has in cooperation with ICES implemented several of the requested facilities. Denmark has through the RCM Baltic two members of the RDB-SC.</t>
  </si>
  <si>
    <t>RCMs Baltic and NS&amp;EA Recommendation</t>
  </si>
  <si>
    <t>Regional sampling scheme</t>
  </si>
  <si>
    <t>It is recommended that a ‘dry-run’ on the process from end-user participation to defining data needs and designing a regional sampling scheme is carried out during the roll-over years 2014-2015. The process itself, participating meetings and end-user specification can be used as specified by STECF EWG 13-02.</t>
  </si>
  <si>
    <t xml:space="preserve">RCMs NS&amp;EA &amp; NA Recommendation </t>
  </si>
  <si>
    <t>Quality diagnostics</t>
  </si>
  <si>
    <t xml:space="preserve">It is recommended that WKPICS3 provides detailed guidance on diagnostic methods to evaluate aspects of data quality to facilitate the work of Regional Coordination Groups in coordinating regional data collection and analysis, and provide any additional Terms of Reference for the proposed WGCATCH and WGBIOP to continue this development during the transition phase of DC-MAP. In addition recommends that WKPICS3 provides advice to SC-RDB on development requirements for the RDB related to data quality assurance and reporting. </t>
  </si>
  <si>
    <t>Denmark participation in the relevant meeting in ICES</t>
  </si>
  <si>
    <t>RCMs NS&amp;EA , NA and NA Recommendation</t>
  </si>
  <si>
    <t>RDB</t>
  </si>
  <si>
    <t>It is recommended that code lists and reference tables in the regional data base are made comprehensive and unambiguous. Fields and appropriate standardized code lists are needed for: a) Harbour (limited to the EU Master Data Register), b) Species (limited to WoRMS and further restricted to species needed by RCMs), c) Metier (definitions already listed in regulation and RCM reports, but currently not restricted by RDB). Sales location, sampling location (in the CS data), fish presentation (e.g. whole or partial), and data provider (i.e. who did the sampling and uploaded the data).</t>
  </si>
  <si>
    <t>Denmark has participated in carrying out this work.</t>
  </si>
  <si>
    <t xml:space="preserve">RCM Baltic 2013 </t>
  </si>
  <si>
    <t>Regional data base</t>
  </si>
  <si>
    <t>RCM Baltic strongly recommends that funding is found to ensure further development and improvement of the RDB “FishFrame”.</t>
  </si>
  <si>
    <t xml:space="preserve">Denmark fully support and has promoted this recommendation when ever possible. </t>
  </si>
  <si>
    <t xml:space="preserve">RCM NS &amp; EA 2013 </t>
  </si>
  <si>
    <t xml:space="preserve">Quality assurance </t>
  </si>
  <si>
    <t>RCM recommends that MS document their interpretation of trips, samples and sampling events and describe what the TripID and SampleID represent in there uploaded data.</t>
  </si>
  <si>
    <t>Denmark has presented the requested information at the 2014 RCM’s</t>
  </si>
  <si>
    <t xml:space="preserve">RCM NA 2013 </t>
  </si>
  <si>
    <t>MS to document Quality Control and Quality Approach procedures in summary for review at the next RCM.</t>
  </si>
  <si>
    <t>Denmark present some of their procedures at the RCM Baltic 2014 meeting.</t>
  </si>
  <si>
    <t>Regional Coordination</t>
  </si>
  <si>
    <t>Cost sharing of International Ecosystem Survey in Nordic Waters and Blue Whiting joint research surveys. RCM NA recommends that the non-EU share of the research vessel cost for conducting the following surveys is shared among MS according to their EU-TAC shares for the main species concerned: i) the International Ecosystem Survey in the Nordic (Atlanto-Scandian herring), ii) the Blue Whiting Survey (blue whiting). Those MS having a EU-TAC share &gt;= 5% (average TAC 2011-2013) are to be included in the cost sharing. The share is based on the relative share in the total costs of all MS participating. The share will be reviewed mid-term EMFF period.</t>
  </si>
  <si>
    <t>Denmark has participated in the development of a cost sharing model and has greed to that until a new model is developed or at least for the period 2014-2016</t>
  </si>
  <si>
    <t>Melanogrammus aeglefinus</t>
  </si>
  <si>
    <t>Merlangius merlangus</t>
  </si>
  <si>
    <t>Molva molva</t>
  </si>
  <si>
    <t>Pollachius virens</t>
  </si>
  <si>
    <t xml:space="preserve">Pollachius pollachius </t>
  </si>
  <si>
    <t>Platichthys flesus</t>
  </si>
  <si>
    <t>Limanda limanda</t>
  </si>
  <si>
    <t>Lophius piscatorius</t>
  </si>
  <si>
    <t>Psetta maxima</t>
  </si>
  <si>
    <t>Scopthalmus rhombus</t>
  </si>
  <si>
    <t xml:space="preserve">Glyptocephalus  cynoglossus  </t>
  </si>
  <si>
    <t>Microstomus kitt</t>
  </si>
  <si>
    <t xml:space="preserve">Hippoglossus hippoglossus </t>
  </si>
  <si>
    <t>Lamna nasus</t>
  </si>
  <si>
    <t>Salmo salar</t>
  </si>
  <si>
    <t>Gutted without head</t>
  </si>
  <si>
    <t>Fleet register</t>
  </si>
  <si>
    <t>All registered vessels</t>
  </si>
  <si>
    <t>Logbook register</t>
  </si>
  <si>
    <t>All vessel keeping a logbook</t>
  </si>
  <si>
    <t>GT* fishing days</t>
  </si>
  <si>
    <t>Number of trips</t>
  </si>
  <si>
    <t>Number of rigs</t>
  </si>
  <si>
    <t>Number of fishing operations</t>
  </si>
  <si>
    <t>Number of nets/length</t>
  </si>
  <si>
    <t>Number of hooks, number of lines</t>
  </si>
  <si>
    <t>Number of pots and traps</t>
  </si>
  <si>
    <t>Soaking time</t>
  </si>
  <si>
    <t>Sales note register</t>
  </si>
  <si>
    <t>All active vessels</t>
  </si>
  <si>
    <t>Prices by commercial species</t>
  </si>
  <si>
    <t>Annual update</t>
  </si>
  <si>
    <t>assesment on stock</t>
  </si>
  <si>
    <t>3-4 month</t>
  </si>
  <si>
    <t>not relevant</t>
  </si>
  <si>
    <t>survey / commercial data</t>
  </si>
  <si>
    <t>Distribution of fishing activities</t>
  </si>
  <si>
    <t>3 month</t>
  </si>
  <si>
    <t>1 hours</t>
  </si>
  <si>
    <t>Aggregation of fishing activities</t>
  </si>
  <si>
    <t>Areas not impacted by mobile bottom gears</t>
  </si>
  <si>
    <t>Fuel efficiencN of fish capture</t>
  </si>
  <si>
    <t>12 month</t>
  </si>
  <si>
    <t>Areas not impacted bymobile bottom gears</t>
  </si>
  <si>
    <t>ICES HAWG</t>
  </si>
  <si>
    <t>Clupea harengus (Herring)</t>
  </si>
  <si>
    <t>IIa, IIIaN, IIIaS, IIIb-d, IV</t>
  </si>
  <si>
    <t>Sprattus sprattus (Sprat)</t>
  </si>
  <si>
    <t>IIId, IIIaN, IIIaS, IV</t>
  </si>
  <si>
    <t>ICES WGBAST</t>
  </si>
  <si>
    <t>Salmo salar (Salmon)</t>
  </si>
  <si>
    <t>IIIb-d</t>
  </si>
  <si>
    <t>Gadus morhua (Cod)</t>
  </si>
  <si>
    <t>IIIaS, IIIb-d</t>
  </si>
  <si>
    <t>Platichthys flesus (flounder)</t>
  </si>
  <si>
    <t>Pleuronectes platessa (Plaice)</t>
  </si>
  <si>
    <t>Limanda limanda (Dab)</t>
  </si>
  <si>
    <t>Psetta maxima (Turbut)</t>
  </si>
  <si>
    <t>Solea solea (Sole)</t>
  </si>
  <si>
    <t>IIIaN, IIIaS</t>
  </si>
  <si>
    <t>III, IV</t>
  </si>
  <si>
    <t>ICES WGBYC</t>
  </si>
  <si>
    <t>All fleets (metiers)</t>
  </si>
  <si>
    <t>ICES WGDEEP</t>
  </si>
  <si>
    <t>Argentina silus (Greater silver smelt)</t>
  </si>
  <si>
    <t xml:space="preserve">IIIa </t>
  </si>
  <si>
    <t>Coryphaenoides rupestris (Roundnose grenadier)</t>
  </si>
  <si>
    <t>Brosme brosme (Tusk)</t>
  </si>
  <si>
    <t>Molva molva (Ling)</t>
  </si>
  <si>
    <t>ICES WGEF</t>
  </si>
  <si>
    <t>Elasmobranchii (Sharks, rays and skates)</t>
  </si>
  <si>
    <t>Merluccius merluccius (Hake)</t>
  </si>
  <si>
    <t>ICES WGWIDE</t>
  </si>
  <si>
    <t>Engraulis encrasicholus (Anchovy)</t>
  </si>
  <si>
    <t>IIIa, IV, V, VII</t>
  </si>
  <si>
    <t>Scomber scombrus (Mackerel)</t>
  </si>
  <si>
    <t>Sardina pilchardus (Sardine)</t>
  </si>
  <si>
    <t>Trachurus spp. (Horse mackerel)</t>
  </si>
  <si>
    <t>Glyptocephalus cynoglossus (Witch flounder)</t>
  </si>
  <si>
    <t>IIa</t>
  </si>
  <si>
    <t>Micromestitius poutassou (Blue whiting)</t>
  </si>
  <si>
    <t>IIa, IIIa, IV, V, VIa</t>
  </si>
  <si>
    <t>Nephrops norvegicus (Norway lobster)</t>
  </si>
  <si>
    <t>ICES WGCRAN</t>
  </si>
  <si>
    <t>Crangon crangon</t>
  </si>
  <si>
    <t>Lophius piscatorius (Anglerfish)</t>
  </si>
  <si>
    <t>IIIa, IV, VI</t>
  </si>
  <si>
    <t>Ammodytidae (Sandeel)</t>
  </si>
  <si>
    <t>IIIaN, IV, VIId</t>
  </si>
  <si>
    <t>x</t>
  </si>
  <si>
    <t>Melanogrammus aeglefinus (Haddock)</t>
  </si>
  <si>
    <t>Merlangius merlangus (Whiting)</t>
  </si>
  <si>
    <t>Pollachius virens (Saithe)</t>
  </si>
  <si>
    <t>Trisopterus esmarki (Norway pout)</t>
  </si>
  <si>
    <t>ICES NIPAG</t>
  </si>
  <si>
    <t>Pandalus spp. (Shrimp)</t>
  </si>
  <si>
    <t>IIIaN, IV</t>
  </si>
  <si>
    <t>Capros aper (Boarfish)</t>
  </si>
  <si>
    <t>Other species</t>
  </si>
  <si>
    <t>Mullus surmuletus (Stripped red mullet)</t>
  </si>
  <si>
    <t>ICES WGCSE</t>
  </si>
  <si>
    <t>ICES WGBIE</t>
  </si>
  <si>
    <t>A2-M1</t>
  </si>
  <si>
    <t>Achieved no. of sampled fishing trips at sea</t>
  </si>
  <si>
    <t>Western Baltic</t>
  </si>
  <si>
    <t>Eastern Baltic</t>
  </si>
  <si>
    <t>Follows the fishery</t>
  </si>
  <si>
    <t>quarterly</t>
  </si>
  <si>
    <t>2009-2010</t>
  </si>
  <si>
    <t>FPN_CAT_&gt;0_0_0</t>
  </si>
  <si>
    <t>FPN_DEF_&gt;0_0_0</t>
  </si>
  <si>
    <t>GNS_DEF_&gt;=157_0_0</t>
  </si>
  <si>
    <t>OTB_SPF_32-104_0_0</t>
  </si>
  <si>
    <t>OTB_SPF_32-89_0_0</t>
  </si>
  <si>
    <t>OTM_DEF_&gt;=105_1_120</t>
  </si>
  <si>
    <t>PTB_DEF_&lt;16_0_0</t>
  </si>
  <si>
    <t>PTB_DEF_&gt;=105_1_120</t>
  </si>
  <si>
    <t>PTB_SPF_16-31_0_0</t>
  </si>
  <si>
    <t>PTB_SPF_32-104_0_0</t>
  </si>
  <si>
    <t>PTB_SPF_32-89_0_0</t>
  </si>
  <si>
    <t>PTM_SPF_32-104_0_0</t>
  </si>
  <si>
    <t>SDN_DEF_&gt;=105_1_120</t>
  </si>
  <si>
    <t>FPN_ANA_&gt;0_0_0</t>
  </si>
  <si>
    <t>FPN_FWS_&gt;0_0_0</t>
  </si>
  <si>
    <t>FPN_SPF_&gt;0_0_0</t>
  </si>
  <si>
    <t>GNS_CAT_&gt;0_0_0</t>
  </si>
  <si>
    <t>GNS_CRU_&gt;0_0_0</t>
  </si>
  <si>
    <t>GNS_DEF_90-109_0_0</t>
  </si>
  <si>
    <t>GNS_FWS_&gt;0_0_0</t>
  </si>
  <si>
    <t>GNS_SPF_110-156_0_0</t>
  </si>
  <si>
    <t>GNS_SPF_32-109_0_0</t>
  </si>
  <si>
    <t>LHP_FIF_0_0_0</t>
  </si>
  <si>
    <t>LLS_CAT_0_0_0</t>
  </si>
  <si>
    <t>OTB_CRU_&gt;0_0_0</t>
  </si>
  <si>
    <t>PTM_DEF_16-31_0_0</t>
  </si>
  <si>
    <t>PTM_DEF_90-104_0_0</t>
  </si>
  <si>
    <t>SSC_DEF_&gt;=105_1_110</t>
  </si>
  <si>
    <t>SSC_DEF_&gt;=105_1_120</t>
  </si>
  <si>
    <t>OTB_SPF_16-31_0_0</t>
  </si>
  <si>
    <t>OTM_SPF_16-104_0_0</t>
  </si>
  <si>
    <t>PS__SPF_ALL_0_0</t>
  </si>
  <si>
    <t>OTM_DEF_&lt;16_0_0</t>
  </si>
  <si>
    <t>PTB_MCD_&gt;=120_0_0</t>
  </si>
  <si>
    <t>GNS_DEF_50-70_0_0</t>
  </si>
  <si>
    <t>GNS_SPF_100-119_0_0</t>
  </si>
  <si>
    <t>GNS_SPF_120-219_0_0</t>
  </si>
  <si>
    <t>GNS_SPF_50-70_0_0</t>
  </si>
  <si>
    <t>OTB_DEF_32-69_0_0</t>
  </si>
  <si>
    <t>SSC_DEF_&gt;=120_0_0</t>
  </si>
  <si>
    <t>TBB_DEF_&gt;=120_0_0</t>
  </si>
  <si>
    <t>TBB_DEF_90-119_0_0</t>
  </si>
  <si>
    <t>PTB_MCD_90-119_0_0</t>
  </si>
  <si>
    <t>PTB_SPF_32-69_0_0</t>
  </si>
  <si>
    <t>GNS_SPF_10-30_0_0</t>
  </si>
  <si>
    <t>OTB_CRU_70-89_2_35</t>
  </si>
  <si>
    <t>OTB_DEF_70-89_2_35</t>
  </si>
  <si>
    <t>OTM_SPF_&lt;16_0_0</t>
  </si>
  <si>
    <t>OTB_MCD_100-119_0_0</t>
  </si>
  <si>
    <t>OTM_DEF_16-31_0_0</t>
  </si>
  <si>
    <t>SDN_DEF_100-119_0_0</t>
  </si>
  <si>
    <t>LLS_FIF_0_0_0</t>
  </si>
  <si>
    <t>SSC_DEF_70-99_0_0</t>
  </si>
  <si>
    <t>TBB_DEF_100-119_0_0</t>
  </si>
  <si>
    <t>FPN_MCD_&gt;0_0_0</t>
  </si>
  <si>
    <t>Anguilla anguilla</t>
  </si>
  <si>
    <t>22-32</t>
  </si>
  <si>
    <t>G1</t>
  </si>
  <si>
    <t>44</t>
  </si>
  <si>
    <t>Clupea harengus</t>
  </si>
  <si>
    <t>28.1</t>
  </si>
  <si>
    <t>None</t>
  </si>
  <si>
    <t>0</t>
  </si>
  <si>
    <t>31</t>
  </si>
  <si>
    <r>
      <t>22-24</t>
    </r>
    <r>
      <rPr>
        <vertAlign val="superscript"/>
        <sz val="10"/>
        <rFont val="Arial"/>
        <family val="2"/>
      </rPr>
      <t>b</t>
    </r>
  </si>
  <si>
    <t>25-27,28.2,29,32</t>
  </si>
  <si>
    <t>3039</t>
  </si>
  <si>
    <t>Coregorius lavaretus</t>
  </si>
  <si>
    <t>G2</t>
  </si>
  <si>
    <t>Esox lucius</t>
  </si>
  <si>
    <t>2</t>
  </si>
  <si>
    <t>25-32</t>
  </si>
  <si>
    <t>10929</t>
  </si>
  <si>
    <t>22-24</t>
  </si>
  <si>
    <t>6222</t>
  </si>
  <si>
    <t>846</t>
  </si>
  <si>
    <t>Perca fluviatilis</t>
  </si>
  <si>
    <t>10</t>
  </si>
  <si>
    <t>1567</t>
  </si>
  <si>
    <t>Pleuronectes platesca</t>
  </si>
  <si>
    <t>1760</t>
  </si>
  <si>
    <t>125</t>
  </si>
  <si>
    <t>22-31</t>
  </si>
  <si>
    <t>3</t>
  </si>
  <si>
    <t>Salmo trutta</t>
  </si>
  <si>
    <t>4</t>
  </si>
  <si>
    <t>Sander lucioperca</t>
  </si>
  <si>
    <t>Scophthalmus rhombus</t>
  </si>
  <si>
    <t>78</t>
  </si>
  <si>
    <t>88</t>
  </si>
  <si>
    <t>22</t>
  </si>
  <si>
    <t>113</t>
  </si>
  <si>
    <t>Sprattus sprattus</t>
  </si>
  <si>
    <t>47941</t>
  </si>
  <si>
    <t>Alepocephalus bairdii</t>
  </si>
  <si>
    <t>VI, XII</t>
  </si>
  <si>
    <t xml:space="preserve">Ammodytidae </t>
  </si>
  <si>
    <t>VIa</t>
  </si>
  <si>
    <t xml:space="preserve">Anguilla anguilla </t>
  </si>
  <si>
    <t>all areas</t>
  </si>
  <si>
    <t>Aphanopus spp.</t>
  </si>
  <si>
    <t>Argentina spp.</t>
  </si>
  <si>
    <t xml:space="preserve">Argyrosomus regius </t>
  </si>
  <si>
    <t>Aspitrigla cuculus</t>
  </si>
  <si>
    <t>Beryx spp.</t>
  </si>
  <si>
    <t>all areas, excluding X and IXa</t>
  </si>
  <si>
    <t>IXa and X</t>
  </si>
  <si>
    <t xml:space="preserve">Cancer pagurus </t>
  </si>
  <si>
    <t xml:space="preserve">Centrophorus granulosus </t>
  </si>
  <si>
    <t xml:space="preserve">Centrophorus squamosus </t>
  </si>
  <si>
    <t xml:space="preserve">Centroscymnus coelolepis </t>
  </si>
  <si>
    <t xml:space="preserve">Clupea harengus </t>
  </si>
  <si>
    <t>VIaN</t>
  </si>
  <si>
    <t>VIa S, VIIbc</t>
  </si>
  <si>
    <t>VIIj</t>
  </si>
  <si>
    <t xml:space="preserve">Conger conger </t>
  </si>
  <si>
    <t>all areas, excluding X</t>
  </si>
  <si>
    <t xml:space="preserve">Coryphaenoides rupestris </t>
  </si>
  <si>
    <t>Deania calcea</t>
  </si>
  <si>
    <t xml:space="preserve">Dicentrarchus labrax </t>
  </si>
  <si>
    <t>all areas, excluding IX</t>
  </si>
  <si>
    <t>IX</t>
  </si>
  <si>
    <t>Dicologoglosa cuneata</t>
  </si>
  <si>
    <t>VIIIc, IX</t>
  </si>
  <si>
    <t xml:space="preserve">Engraulis encrasicolus </t>
  </si>
  <si>
    <t>IXa (only Cádiz)</t>
  </si>
  <si>
    <t>VIII</t>
  </si>
  <si>
    <t xml:space="preserve">Eutrigla gurnardus </t>
  </si>
  <si>
    <t>VIId,e</t>
  </si>
  <si>
    <t xml:space="preserve">Gadus morhua </t>
  </si>
  <si>
    <t>Va/Vb/VIa/VIb/VIIa/VIIe-k</t>
  </si>
  <si>
    <t>NAFO</t>
  </si>
  <si>
    <t>2J 3KL</t>
  </si>
  <si>
    <t>3M</t>
  </si>
  <si>
    <t>3NO</t>
  </si>
  <si>
    <t>3Ps</t>
  </si>
  <si>
    <t>SA 1</t>
  </si>
  <si>
    <t xml:space="preserve">Glyptocephalus cynoglossus </t>
  </si>
  <si>
    <t xml:space="preserve">Helicolenus dactylopterus </t>
  </si>
  <si>
    <t xml:space="preserve">Hippoglossoides platessoides </t>
  </si>
  <si>
    <t>3LNO</t>
  </si>
  <si>
    <t xml:space="preserve">Homarus gammarus </t>
  </si>
  <si>
    <t xml:space="preserve">Hoplostethus atlanticus </t>
  </si>
  <si>
    <t>Lepidopus caudatus</t>
  </si>
  <si>
    <t>IXa</t>
  </si>
  <si>
    <t xml:space="preserve">Lepidorhombus boscii </t>
  </si>
  <si>
    <t>VIIIc, IXa</t>
  </si>
  <si>
    <t xml:space="preserve">Lepidorhombus whiffiagonis </t>
  </si>
  <si>
    <t>VI/VII, VIIIabd/VIIIc, IXa</t>
  </si>
  <si>
    <t xml:space="preserve">Limanda ferruginea </t>
  </si>
  <si>
    <t>VIIe/VIIa,f-h</t>
  </si>
  <si>
    <t xml:space="preserve">Loligo vulgaris </t>
  </si>
  <si>
    <t>all areas, excluding VIIIc, IXa</t>
  </si>
  <si>
    <t xml:space="preserve">Lophius budegassa </t>
  </si>
  <si>
    <t>IV, VI/VIIb-k, VIIIabd</t>
  </si>
  <si>
    <t xml:space="preserve">Lophius piscatorious </t>
  </si>
  <si>
    <t xml:space="preserve">Macrouridae </t>
  </si>
  <si>
    <t>SA 2+3</t>
  </si>
  <si>
    <t xml:space="preserve">Mallotus villosus </t>
  </si>
  <si>
    <t>XIV</t>
  </si>
  <si>
    <t xml:space="preserve">Melanogrammus aeglefinus </t>
  </si>
  <si>
    <t>Va/Vb</t>
  </si>
  <si>
    <t>VIa/VIb/VIIa/VIIb-k</t>
  </si>
  <si>
    <t xml:space="preserve">Merlangius merlangus </t>
  </si>
  <si>
    <t>VIII/IX, X</t>
  </si>
  <si>
    <t>Vb/VIa/VIb/VIIa/VIIe-k</t>
  </si>
  <si>
    <t xml:space="preserve">Merluccius merluccius </t>
  </si>
  <si>
    <t>IIIa, IV, VI, VII, VIIIab / VIIIc, IXa</t>
  </si>
  <si>
    <t xml:space="preserve">Microchirus variegatus </t>
  </si>
  <si>
    <t xml:space="preserve">Micromesistius poutassou </t>
  </si>
  <si>
    <t>I-IX, XII, XIV</t>
  </si>
  <si>
    <t xml:space="preserve">Microstomus kitt </t>
  </si>
  <si>
    <t xml:space="preserve">Molva dypterygia </t>
  </si>
  <si>
    <t xml:space="preserve">Molva molva </t>
  </si>
  <si>
    <t xml:space="preserve">Mullus surmuletus </t>
  </si>
  <si>
    <t xml:space="preserve">Nephrops norvegicus </t>
  </si>
  <si>
    <t>VI Fuctional unit</t>
  </si>
  <si>
    <t>VII Functional unit</t>
  </si>
  <si>
    <t>VIII, IX Functional unit</t>
  </si>
  <si>
    <t xml:space="preserve">Octopus vulgaris </t>
  </si>
  <si>
    <t>Pagellus bogaraveo</t>
  </si>
  <si>
    <t>IXa, X</t>
  </si>
  <si>
    <t>Pandalus spp.</t>
  </si>
  <si>
    <t>All areas</t>
  </si>
  <si>
    <t>3L</t>
  </si>
  <si>
    <t xml:space="preserve">Parapenaeus longirostris </t>
  </si>
  <si>
    <t xml:space="preserve">Phycis blennoides </t>
  </si>
  <si>
    <t xml:space="preserve">Phycis phycis </t>
  </si>
  <si>
    <t xml:space="preserve">Pleuronectes platessa </t>
  </si>
  <si>
    <t>VIIa/VIIe/VIIfg</t>
  </si>
  <si>
    <t>VIIbc/VIIh-k/VIII, IX, X</t>
  </si>
  <si>
    <t>all areas except IX, X</t>
  </si>
  <si>
    <t xml:space="preserve">IX, X </t>
  </si>
  <si>
    <t xml:space="preserve">Pollachius virens </t>
  </si>
  <si>
    <t>Va</t>
  </si>
  <si>
    <t>Vb</t>
  </si>
  <si>
    <t>IV, IIIa, VI</t>
  </si>
  <si>
    <t xml:space="preserve">Polyprion americanus </t>
  </si>
  <si>
    <t xml:space="preserve">Raja brachyura </t>
  </si>
  <si>
    <t xml:space="preserve">Raja clavata </t>
  </si>
  <si>
    <t xml:space="preserve">Raja montagui </t>
  </si>
  <si>
    <t xml:space="preserve">Raja naevus </t>
  </si>
  <si>
    <t>Raja spp.</t>
  </si>
  <si>
    <t>SA 3</t>
  </si>
  <si>
    <t xml:space="preserve">Rajidae </t>
  </si>
  <si>
    <t xml:space="preserve">Reinhardtius hippoglossoides </t>
  </si>
  <si>
    <t>V, XIV/VI</t>
  </si>
  <si>
    <t>3KLMNO</t>
  </si>
  <si>
    <t xml:space="preserve">Salmo salar </t>
  </si>
  <si>
    <t>ICES Sub-area XIV &amp;NAFO Sub-area 1</t>
  </si>
  <si>
    <t xml:space="preserve">Sardina pilchardus </t>
  </si>
  <si>
    <t>VIIIabd</t>
  </si>
  <si>
    <t>29</t>
  </si>
  <si>
    <t xml:space="preserve">Scomber japonicus </t>
  </si>
  <si>
    <t>VIII, IX</t>
  </si>
  <si>
    <t xml:space="preserve">Scomber scombrus </t>
  </si>
  <si>
    <t>II, IIIa, IV, V, VI, VII, VIII, IX</t>
  </si>
  <si>
    <t>6</t>
  </si>
  <si>
    <t xml:space="preserve">Scophthalmus rhombus </t>
  </si>
  <si>
    <t>Sebastes marinus</t>
  </si>
  <si>
    <t>ICES Sub areas V, VI, XII, XIV &amp; NAFO SA 2 + (Div. 1F + 3K).</t>
  </si>
  <si>
    <t>Sebastes mentella</t>
  </si>
  <si>
    <t>ICES Sub areas V, VI, XII, XIV &amp; NAFO SA 2 + (Div. 1F + 3K)</t>
  </si>
  <si>
    <t>Sebastes mentella.</t>
  </si>
  <si>
    <t>Sebastes spp.</t>
  </si>
  <si>
    <t>3LN</t>
  </si>
  <si>
    <t>3O</t>
  </si>
  <si>
    <t xml:space="preserve">Sepia officinalis </t>
  </si>
  <si>
    <t xml:space="preserve">Solea solea </t>
  </si>
  <si>
    <t>VIIa/VIIfg</t>
  </si>
  <si>
    <t>VIIbc / VIIhjk / Ixa / VIIIc</t>
  </si>
  <si>
    <t>VIIIab</t>
  </si>
  <si>
    <t xml:space="preserve">Sparidae </t>
  </si>
  <si>
    <t xml:space="preserve">Squalus acanthias </t>
  </si>
  <si>
    <t xml:space="preserve">Trachurus mediterraneus </t>
  </si>
  <si>
    <t xml:space="preserve">Trachurus picturatus </t>
  </si>
  <si>
    <t xml:space="preserve">Trachurus trachurus </t>
  </si>
  <si>
    <r>
      <t>VI, VII, VIIIabde, Vb, XII, XIV</t>
    </r>
    <r>
      <rPr>
        <vertAlign val="superscript"/>
        <sz val="10"/>
        <rFont val="Arial"/>
        <family val="2"/>
      </rPr>
      <t>1</t>
    </r>
  </si>
  <si>
    <t>Trisopterus spp.</t>
  </si>
  <si>
    <t>Zeus faber</t>
  </si>
  <si>
    <t>224380</t>
  </si>
  <si>
    <t>92</t>
  </si>
  <si>
    <t>14261</t>
  </si>
  <si>
    <t>Anarhichas spp.</t>
  </si>
  <si>
    <t>123</t>
  </si>
  <si>
    <t>24</t>
  </si>
  <si>
    <t>I, II</t>
  </si>
  <si>
    <t>9</t>
  </si>
  <si>
    <t>12</t>
  </si>
  <si>
    <t xml:space="preserve">Brosme brosme </t>
  </si>
  <si>
    <t>IV, IIIa</t>
  </si>
  <si>
    <t>33</t>
  </si>
  <si>
    <r>
      <t>Ivab</t>
    </r>
    <r>
      <rPr>
        <vertAlign val="superscript"/>
        <sz val="10"/>
        <rFont val="Arial"/>
        <family val="2"/>
      </rPr>
      <t>b</t>
    </r>
  </si>
  <si>
    <t>54347</t>
  </si>
  <si>
    <t>40</t>
  </si>
  <si>
    <r>
      <t>I, II</t>
    </r>
    <r>
      <rPr>
        <vertAlign val="superscript"/>
        <sz val="10"/>
        <rFont val="Arial"/>
        <family val="2"/>
      </rPr>
      <t>b</t>
    </r>
  </si>
  <si>
    <t>28787</t>
  </si>
  <si>
    <r>
      <t>IIIa</t>
    </r>
    <r>
      <rPr>
        <vertAlign val="superscript"/>
        <sz val="10"/>
        <rFont val="Arial"/>
        <family val="2"/>
      </rPr>
      <t>b</t>
    </r>
  </si>
  <si>
    <t>24163</t>
  </si>
  <si>
    <t xml:space="preserve">Crangon crangon </t>
  </si>
  <si>
    <t>3486</t>
  </si>
  <si>
    <t>1031</t>
  </si>
  <si>
    <t>61</t>
  </si>
  <si>
    <t>83</t>
  </si>
  <si>
    <r>
      <t>IV</t>
    </r>
    <r>
      <rPr>
        <vertAlign val="superscript"/>
        <sz val="10"/>
        <rFont val="Arial"/>
        <family val="2"/>
      </rPr>
      <t>b</t>
    </r>
  </si>
  <si>
    <t>3944</t>
  </si>
  <si>
    <t>21</t>
  </si>
  <si>
    <r>
      <t>IIIaN</t>
    </r>
    <r>
      <rPr>
        <vertAlign val="superscript"/>
        <sz val="10"/>
        <rFont val="Arial"/>
        <family val="2"/>
      </rPr>
      <t>b</t>
    </r>
  </si>
  <si>
    <t>2613</t>
  </si>
  <si>
    <r>
      <t>83</t>
    </r>
    <r>
      <rPr>
        <vertAlign val="superscript"/>
        <sz val="10"/>
        <rFont val="Arial"/>
        <family val="2"/>
      </rPr>
      <t>k</t>
    </r>
  </si>
  <si>
    <r>
      <t>IIIaS</t>
    </r>
    <r>
      <rPr>
        <vertAlign val="superscript"/>
        <sz val="10"/>
        <rFont val="Arial"/>
        <family val="2"/>
      </rPr>
      <t>b</t>
    </r>
  </si>
  <si>
    <t>272</t>
  </si>
  <si>
    <t>413</t>
  </si>
  <si>
    <t>987</t>
  </si>
  <si>
    <t xml:space="preserve">Limanda limanda </t>
  </si>
  <si>
    <t>677</t>
  </si>
  <si>
    <t>8</t>
  </si>
  <si>
    <t>G3</t>
  </si>
  <si>
    <t>524</t>
  </si>
  <si>
    <t>91</t>
  </si>
  <si>
    <t xml:space="preserve">Lophius piscatorius </t>
  </si>
  <si>
    <t>IIa, IV</t>
  </si>
  <si>
    <t>1274</t>
  </si>
  <si>
    <t>90</t>
  </si>
  <si>
    <t xml:space="preserve">Macrourus berglax </t>
  </si>
  <si>
    <t>1149</t>
  </si>
  <si>
    <t>74</t>
  </si>
  <si>
    <r>
      <t>IIa, IV</t>
    </r>
    <r>
      <rPr>
        <vertAlign val="superscript"/>
        <sz val="10"/>
        <rFont val="Arial"/>
        <family val="2"/>
      </rPr>
      <t>b</t>
    </r>
  </si>
  <si>
    <t>664</t>
  </si>
  <si>
    <t>1264</t>
  </si>
  <si>
    <t>304</t>
  </si>
  <si>
    <r>
      <t>IIIabcd, IV, IIa</t>
    </r>
    <r>
      <rPr>
        <vertAlign val="superscript"/>
        <sz val="10"/>
        <rFont val="Arial"/>
        <family val="2"/>
      </rPr>
      <t>b</t>
    </r>
  </si>
  <si>
    <t>1692</t>
  </si>
  <si>
    <t>1959</t>
  </si>
  <si>
    <t>99</t>
  </si>
  <si>
    <t>67</t>
  </si>
  <si>
    <t>574</t>
  </si>
  <si>
    <t xml:space="preserve">Mullus barbatus </t>
  </si>
  <si>
    <t>3216</t>
  </si>
  <si>
    <t>1122</t>
  </si>
  <si>
    <t xml:space="preserve">Pandalus borealis </t>
  </si>
  <si>
    <t>2113</t>
  </si>
  <si>
    <t>149</t>
  </si>
  <si>
    <t xml:space="preserve">Pecten maximus </t>
  </si>
  <si>
    <t>VIId</t>
  </si>
  <si>
    <t>8172</t>
  </si>
  <si>
    <t>6875</t>
  </si>
  <si>
    <t>7436</t>
  </si>
  <si>
    <t>13</t>
  </si>
  <si>
    <t>117</t>
  </si>
  <si>
    <t>118</t>
  </si>
  <si>
    <t xml:space="preserve">Psetta maxima </t>
  </si>
  <si>
    <t>439</t>
  </si>
  <si>
    <t>79</t>
  </si>
  <si>
    <t xml:space="preserve">Raja radiata </t>
  </si>
  <si>
    <t>28</t>
  </si>
  <si>
    <t>25338</t>
  </si>
  <si>
    <t>Sebastes marinus.</t>
  </si>
  <si>
    <r>
      <t>Shark-like Selachii (Deepwater)</t>
    </r>
    <r>
      <rPr>
        <vertAlign val="superscript"/>
        <sz val="10"/>
        <rFont val="Arial"/>
        <family val="2"/>
      </rPr>
      <t>a</t>
    </r>
  </si>
  <si>
    <t>Shark-like Selachii (Small)</t>
  </si>
  <si>
    <t>460</t>
  </si>
  <si>
    <t>447</t>
  </si>
  <si>
    <t>87</t>
  </si>
  <si>
    <t xml:space="preserve">Sprattus sprattus </t>
  </si>
  <si>
    <t>VIIde</t>
  </si>
  <si>
    <t>86646</t>
  </si>
  <si>
    <t>7545</t>
  </si>
  <si>
    <t xml:space="preserve">Squalidae </t>
  </si>
  <si>
    <t>IIIa N</t>
  </si>
  <si>
    <t>43</t>
  </si>
  <si>
    <t>37</t>
  </si>
  <si>
    <t>Trachurus trachurus.</t>
  </si>
  <si>
    <r>
      <t>IV, VIId</t>
    </r>
    <r>
      <rPr>
        <vertAlign val="superscript"/>
        <sz val="10"/>
        <rFont val="Arial"/>
        <family val="2"/>
      </rPr>
      <t>b</t>
    </r>
  </si>
  <si>
    <t>183</t>
  </si>
  <si>
    <t xml:space="preserve">Trigla lucerna </t>
  </si>
  <si>
    <t xml:space="preserve">Trisopterus esmarki </t>
  </si>
  <si>
    <t>17424</t>
  </si>
  <si>
    <t>100</t>
  </si>
  <si>
    <r>
      <t xml:space="preserve">a. </t>
    </r>
    <r>
      <rPr>
        <i/>
        <sz val="10"/>
        <rFont val="Arial"/>
        <family val="2"/>
      </rPr>
      <t>Etmopterus spinax</t>
    </r>
  </si>
  <si>
    <t>b. Management area</t>
  </si>
  <si>
    <r>
      <t xml:space="preserve">c. The quota for </t>
    </r>
    <r>
      <rPr>
        <i/>
        <sz val="10"/>
        <rFont val="Arial"/>
        <family val="2"/>
      </rPr>
      <t>Solea solea</t>
    </r>
    <r>
      <rPr>
        <sz val="10"/>
        <rFont val="Arial"/>
        <family val="2"/>
      </rPr>
      <t xml:space="preserve"> is common for IIIa and IIIbcd</t>
    </r>
  </si>
  <si>
    <r>
      <t>d. The quota for</t>
    </r>
    <r>
      <rPr>
        <i/>
        <sz val="10"/>
        <rFont val="Arial"/>
        <family val="2"/>
      </rPr>
      <t xml:space="preserve"> Micromesistius poutassou</t>
    </r>
    <r>
      <rPr>
        <sz val="10"/>
        <rFont val="Arial"/>
        <family val="2"/>
      </rPr>
      <t xml:space="preserve"> is common in EU and International water for area I-VII, VIIIabcde, XII-XIV</t>
    </r>
  </si>
  <si>
    <r>
      <t>e. The quota for</t>
    </r>
    <r>
      <rPr>
        <i/>
        <sz val="10"/>
        <rFont val="Arial"/>
        <family val="2"/>
      </rPr>
      <t xml:space="preserve"> Limanda limanda </t>
    </r>
    <r>
      <rPr>
        <sz val="10"/>
        <rFont val="Arial"/>
        <family val="2"/>
      </rPr>
      <t xml:space="preserve">and </t>
    </r>
    <r>
      <rPr>
        <i/>
        <sz val="10"/>
        <rFont val="Arial"/>
        <family val="2"/>
      </rPr>
      <t>Platichthys flesus</t>
    </r>
    <r>
      <rPr>
        <sz val="10"/>
        <rFont val="Arial"/>
        <family val="2"/>
      </rPr>
      <t xml:space="preserve"> is common in IV</t>
    </r>
  </si>
  <si>
    <r>
      <t xml:space="preserve">f. The quota for </t>
    </r>
    <r>
      <rPr>
        <i/>
        <sz val="10"/>
        <rFont val="Arial"/>
        <family val="2"/>
      </rPr>
      <t>Microstomus kitt</t>
    </r>
    <r>
      <rPr>
        <sz val="10"/>
        <rFont val="Arial"/>
        <family val="2"/>
      </rPr>
      <t xml:space="preserve"> and </t>
    </r>
    <r>
      <rPr>
        <i/>
        <sz val="10"/>
        <rFont val="Arial"/>
        <family val="2"/>
      </rPr>
      <t>Glyptocephalus cynoglossus</t>
    </r>
    <r>
      <rPr>
        <sz val="10"/>
        <rFont val="Arial"/>
        <family val="2"/>
      </rPr>
      <t xml:space="preserve"> is common in IV</t>
    </r>
  </si>
  <si>
    <r>
      <t>g. The quota for</t>
    </r>
    <r>
      <rPr>
        <i/>
        <sz val="10"/>
        <rFont val="Arial"/>
        <family val="2"/>
      </rPr>
      <t xml:space="preserve"> Psetta maxima </t>
    </r>
    <r>
      <rPr>
        <sz val="10"/>
        <rFont val="Arial"/>
        <family val="2"/>
      </rPr>
      <t xml:space="preserve">and </t>
    </r>
    <r>
      <rPr>
        <i/>
        <sz val="10"/>
        <rFont val="Arial"/>
        <family val="2"/>
      </rPr>
      <t>Scophthalmus rhombus</t>
    </r>
    <r>
      <rPr>
        <sz val="10"/>
        <rFont val="Arial"/>
        <family val="2"/>
      </rPr>
      <t xml:space="preserve">  is common in IV</t>
    </r>
  </si>
  <si>
    <t xml:space="preserve">h. The majority of the stock is taken by Norway </t>
  </si>
  <si>
    <t>i. Based on data from EUROSTAT. Since data for 2009 are not available in EUROSTAT - the ratios are based on data from 2008.</t>
  </si>
  <si>
    <t>k. The figures in EOROSTAT are for IIIa.</t>
  </si>
  <si>
    <t>Amblyraja radiata</t>
  </si>
  <si>
    <t>Survey            Observer at sea</t>
  </si>
  <si>
    <t>Harbour sampling  Observer at sea</t>
  </si>
  <si>
    <t>Harbour sampling Survey Observer at sea</t>
  </si>
  <si>
    <t>Survey and harbour sampling</t>
  </si>
  <si>
    <t>Not collected</t>
  </si>
  <si>
    <t>Capros aper</t>
  </si>
  <si>
    <t>Harbour sampling</t>
  </si>
  <si>
    <t>her-2529+32(-GOR)</t>
  </si>
  <si>
    <t>her-3a22</t>
  </si>
  <si>
    <t>her-noss</t>
  </si>
  <si>
    <t>her-47d3</t>
  </si>
  <si>
    <t>Harbour sampling      Survey            Observer at sea</t>
  </si>
  <si>
    <t xml:space="preserve">Survey </t>
  </si>
  <si>
    <r>
      <t>IIIaN</t>
    </r>
    <r>
      <rPr>
        <vertAlign val="superscript"/>
        <sz val="8"/>
        <rFont val="Arial"/>
        <family val="2"/>
      </rPr>
      <t>1</t>
    </r>
  </si>
  <si>
    <r>
      <t>IIIaS</t>
    </r>
    <r>
      <rPr>
        <vertAlign val="superscript"/>
        <sz val="8"/>
        <rFont val="Arial"/>
        <family val="2"/>
      </rPr>
      <t>1</t>
    </r>
  </si>
  <si>
    <r>
      <t>IV</t>
    </r>
    <r>
      <rPr>
        <vertAlign val="superscript"/>
        <sz val="8"/>
        <rFont val="Arial"/>
        <family val="2"/>
      </rPr>
      <t>1</t>
    </r>
  </si>
  <si>
    <t>Galeorhinus galeus</t>
  </si>
  <si>
    <t>Leucoraja naevus</t>
  </si>
  <si>
    <t>maturity @age</t>
  </si>
  <si>
    <r>
      <t>IV (norweigian waters)</t>
    </r>
    <r>
      <rPr>
        <vertAlign val="superscript"/>
        <sz val="8"/>
        <rFont val="Arial"/>
        <family val="2"/>
      </rPr>
      <t>1</t>
    </r>
  </si>
  <si>
    <t>Observer at sea</t>
  </si>
  <si>
    <r>
      <t>IIIa</t>
    </r>
    <r>
      <rPr>
        <vertAlign val="superscript"/>
        <sz val="8"/>
        <rFont val="Arial"/>
        <family val="2"/>
      </rPr>
      <t>1</t>
    </r>
  </si>
  <si>
    <t>Survey and        Observer at sea</t>
  </si>
  <si>
    <t>G4</t>
  </si>
  <si>
    <t>G5</t>
  </si>
  <si>
    <r>
      <t>IIa, IV</t>
    </r>
    <r>
      <rPr>
        <vertAlign val="superscript"/>
        <sz val="8"/>
        <rFont val="Arial"/>
        <family val="2"/>
      </rPr>
      <t>1</t>
    </r>
  </si>
  <si>
    <t>Survey and observer at sea</t>
  </si>
  <si>
    <t>Raja batis</t>
  </si>
  <si>
    <t>Raja clavata</t>
  </si>
  <si>
    <t>Raja montagui</t>
  </si>
  <si>
    <t xml:space="preserve"> Harbour sampling</t>
  </si>
  <si>
    <t>Harbour sampling  Survey</t>
  </si>
  <si>
    <t>Trachurus trachurus</t>
  </si>
  <si>
    <t>IIIa, IVbc, VIId</t>
  </si>
  <si>
    <t>Trisopterus esmarkii</t>
  </si>
  <si>
    <t>STECF EWG</t>
  </si>
  <si>
    <t>Type of data collection scheme  (a), (d)</t>
  </si>
  <si>
    <t>Register data</t>
  </si>
  <si>
    <t>Fish farming - Land based farms - Combined - Trout</t>
  </si>
  <si>
    <t>Imputed value of labour</t>
  </si>
  <si>
    <t>Calculated from register data</t>
  </si>
  <si>
    <t>Livestock costs</t>
  </si>
  <si>
    <t>Feed costs</t>
  </si>
  <si>
    <t>Repair and maintenance</t>
  </si>
  <si>
    <t>Exstraordinary costs, net</t>
  </si>
  <si>
    <t>Total value of assets</t>
  </si>
  <si>
    <t>Livestock</t>
  </si>
  <si>
    <t>Fish Feed</t>
  </si>
  <si>
    <t>Volume of sales</t>
  </si>
  <si>
    <t>FTE National</t>
  </si>
  <si>
    <t>Number of interprises</t>
  </si>
  <si>
    <t>Fish farming - Land based farms - Combined - Other</t>
  </si>
  <si>
    <t>Fish farming - Cages - Cages - Trout</t>
  </si>
  <si>
    <t>Shellfish farming - Long line - Mussel</t>
  </si>
  <si>
    <t>(b) fleet segments can be reported as "all segments" in the case the sampling strategy is the same for all segments, otherwise MS should specify the segments for which a specific sampling strategy has been used</t>
  </si>
  <si>
    <t>(c) only in case of Non Probability Sampling, measures of variability other than CV could be provided and explained in the text</t>
  </si>
  <si>
    <t>(d) Please note that by a mistake column E of tabel IV.A.3 in our NP 2011-2013 was not filled in correctly as it contained only tha value A. Here in the AR we have corrected column E</t>
  </si>
  <si>
    <t>Type of data collection scheme  (b), (d)</t>
  </si>
  <si>
    <t>39-105</t>
  </si>
  <si>
    <t>37-100%</t>
  </si>
  <si>
    <t>A and C</t>
  </si>
  <si>
    <t>Regnskabsstatistik for akvakultur</t>
  </si>
  <si>
    <t>Account statistics for aquaculture</t>
  </si>
  <si>
    <t>4-8</t>
  </si>
  <si>
    <t>40-100%</t>
  </si>
  <si>
    <t>5-6</t>
  </si>
  <si>
    <t>83-100%</t>
  </si>
  <si>
    <t>4-9</t>
  </si>
  <si>
    <t>44-100%</t>
  </si>
  <si>
    <t>Fleet segment ( a)</t>
  </si>
  <si>
    <t>0m-&lt;10m</t>
  </si>
  <si>
    <t>Regnskabsstatistik for fiskeri</t>
  </si>
  <si>
    <t>Account statistics for fishery</t>
  </si>
  <si>
    <t>Vessels using polyvalent passive gears only</t>
  </si>
  <si>
    <t>10m-&lt;12m</t>
  </si>
  <si>
    <t>12m-&lt;18m</t>
  </si>
  <si>
    <t>18m-&lt;24m</t>
  </si>
  <si>
    <t>24m-&lt;40m</t>
  </si>
  <si>
    <t>over 40m</t>
  </si>
  <si>
    <t>Non active vessels</t>
  </si>
  <si>
    <t>Administrative registre</t>
  </si>
  <si>
    <t>Administrative registers</t>
  </si>
  <si>
    <t xml:space="preserve"> 40 m or larger</t>
  </si>
  <si>
    <t>Demersal trawlers and/or demersal seiners 10-&lt; 12 m</t>
  </si>
  <si>
    <t>Pelagic trawlers 10-12m</t>
  </si>
  <si>
    <t>Demersal trawlers 10-12m</t>
  </si>
  <si>
    <t>Demersal trawlers and/or demersal seiners 18-&lt; 24 m</t>
  </si>
  <si>
    <t>Pelagic trawlers 18-24m</t>
  </si>
  <si>
    <t>Demersal trawlers 18-24m</t>
  </si>
  <si>
    <t>Vessels using active and passive gears      18-&lt; 24 m</t>
  </si>
  <si>
    <t>Vessels using polyvalent passive gears 18-24m</t>
  </si>
  <si>
    <t>Vessels using active and passive gears 18-24m</t>
  </si>
  <si>
    <t>Demersal trawlers and/or demersal seiners 24-&lt; 40 m</t>
  </si>
  <si>
    <t>Pelagic trawlers 24-40m</t>
  </si>
  <si>
    <t>Demersal trawlers 24-40m</t>
  </si>
  <si>
    <t>Demersal trawlers and/or demersal seiners &gt;= 40 m</t>
  </si>
  <si>
    <t>Demersal trawlers &gt;= 40m</t>
  </si>
  <si>
    <t>Beam trawlers &gt;= 40m</t>
  </si>
  <si>
    <t>Capital</t>
  </si>
  <si>
    <t>Depreciated replacement value</t>
  </si>
  <si>
    <t>Harmonized accounts for fishery</t>
  </si>
  <si>
    <t>Financial position (%)</t>
  </si>
  <si>
    <t>Fishing rights</t>
  </si>
  <si>
    <t>Investments</t>
  </si>
  <si>
    <t>Employment</t>
  </si>
  <si>
    <t>FTE</t>
  </si>
  <si>
    <t>FTE (harmonised)</t>
  </si>
  <si>
    <t>Total employed</t>
  </si>
  <si>
    <t>Expenditure</t>
  </si>
  <si>
    <t>Annual depreciation</t>
  </si>
  <si>
    <t>Crew wage costs</t>
  </si>
  <si>
    <t xml:space="preserve">Energy costs </t>
  </si>
  <si>
    <t>Other non-variable costs</t>
  </si>
  <si>
    <t>Other variable costs</t>
  </si>
  <si>
    <t>Repair costs</t>
  </si>
  <si>
    <t>Rights costs</t>
  </si>
  <si>
    <t>Unpaid labour</t>
  </si>
  <si>
    <t>Direct income subsidies</t>
  </si>
  <si>
    <t>Fishing rights income</t>
  </si>
  <si>
    <t xml:space="preserve">Landings income </t>
  </si>
  <si>
    <t>Energy consumption</t>
  </si>
  <si>
    <t>Vessels using polyvalent 'passive' gears only</t>
  </si>
  <si>
    <t>Vessels using active and passive gear</t>
  </si>
  <si>
    <t>(b) MS should specify the segments for which a specific sampling strategy has been used. CV, achieved sample rate and response rate have to be reported for each segment and each variable</t>
  </si>
  <si>
    <t>(b) Anguila anguilla</t>
  </si>
  <si>
    <t>(c) Dicentrarchus labrax and Sparus aurata</t>
  </si>
  <si>
    <t>(e) Thunnus thynnus</t>
  </si>
  <si>
    <t>(f) Melanogrammus aeglefinus</t>
  </si>
  <si>
    <t>(g) Psetta maxima</t>
  </si>
  <si>
    <t>(h) Gadus morhua</t>
  </si>
  <si>
    <t>(i) Mytilus edulis, Mytilus galoprovincialis</t>
  </si>
  <si>
    <t>(j) Ostrea edulis, Crassostrea gigas</t>
  </si>
  <si>
    <t>(k) Venus verucosa or Veneridae</t>
  </si>
  <si>
    <t>(n) Salmo trutta and ....</t>
  </si>
  <si>
    <t>Aquaculture data</t>
  </si>
  <si>
    <t>MARE/A3/AC(2014)</t>
  </si>
  <si>
    <t>DTS-VL0010</t>
  </si>
  <si>
    <t>PGP-VL0010</t>
  </si>
  <si>
    <t>PMP-VL0010</t>
  </si>
  <si>
    <t>DRB-VL1012</t>
  </si>
  <si>
    <t>DTS-VL1012</t>
  </si>
  <si>
    <t>PGP-VL1012</t>
  </si>
  <si>
    <t>PMP-VL1012</t>
  </si>
  <si>
    <t>DRB-VL1218</t>
  </si>
  <si>
    <t>DTS-VL1218</t>
  </si>
  <si>
    <t>PGP-VL1218</t>
  </si>
  <si>
    <t>PMP-VL1218</t>
  </si>
  <si>
    <t>TBB-VL1218</t>
  </si>
  <si>
    <t>TM-VL1218</t>
  </si>
  <si>
    <t>DTS-VL1824</t>
  </si>
  <si>
    <t>PMP-VL1824</t>
  </si>
  <si>
    <t>TBB-VL1824</t>
  </si>
  <si>
    <t>DTS-VL2440</t>
  </si>
  <si>
    <t>DTS-VL40XX</t>
  </si>
  <si>
    <t>TM-VL40XX</t>
  </si>
  <si>
    <t>MARE/A3/(2014)</t>
  </si>
  <si>
    <t>Fish farming - Land based farms - Combined - Eel</t>
  </si>
  <si>
    <t>27.22-24</t>
  </si>
  <si>
    <t>Agonus cataphractus</t>
  </si>
  <si>
    <t>Ammodytes marinus</t>
  </si>
  <si>
    <t>Amnodytes</t>
  </si>
  <si>
    <t>Callionymus lyra</t>
  </si>
  <si>
    <t>Callionymus maculatus</t>
  </si>
  <si>
    <t>Cancer pagurus</t>
  </si>
  <si>
    <t>Chelidonichthys cuculus</t>
  </si>
  <si>
    <t>Chelidonichthys lucerna</t>
  </si>
  <si>
    <t>Cyclopterus lumpus</t>
  </si>
  <si>
    <t>Enchelyopus cimbrius</t>
  </si>
  <si>
    <t>Engraulis encrasicolus</t>
  </si>
  <si>
    <t>Eutrigla gurnardus</t>
  </si>
  <si>
    <t>Gasterosteus aculeatus</t>
  </si>
  <si>
    <t>Glyptocephalus cynoglossus</t>
  </si>
  <si>
    <t>Gobiidae sp.</t>
  </si>
  <si>
    <t>Gobius niger</t>
  </si>
  <si>
    <t>Hippoglossoides platessoides</t>
  </si>
  <si>
    <t>Hyperoplus lanceolatus</t>
  </si>
  <si>
    <t>Lumpenus lumpretaeformis</t>
  </si>
  <si>
    <t>Myoxocephalus scorpius</t>
  </si>
  <si>
    <t>Osmerus eperlanus</t>
  </si>
  <si>
    <t>Scomber scombrus</t>
  </si>
  <si>
    <t>Scophthalmus maximus</t>
  </si>
  <si>
    <t>Syngnathus typhle</t>
  </si>
  <si>
    <t>Taurulus bubalis</t>
  </si>
  <si>
    <t>Zoarces viviparus</t>
  </si>
  <si>
    <t>27.25-32</t>
  </si>
  <si>
    <t>Micromesistius poutassou</t>
  </si>
  <si>
    <t>Alosa alosa</t>
  </si>
  <si>
    <t>Alosa fallax</t>
  </si>
  <si>
    <t>Anarhichas lupus</t>
  </si>
  <si>
    <t>Argentina sphyraena</t>
  </si>
  <si>
    <t>Arnoglossus laterna</t>
  </si>
  <si>
    <t>Cephalopoda sp.</t>
  </si>
  <si>
    <t>Chimaera monstrosa</t>
  </si>
  <si>
    <t>Etmopterus spinax</t>
  </si>
  <si>
    <t>Hippoglossus hippoglossus</t>
  </si>
  <si>
    <t>Homarus gammarus</t>
  </si>
  <si>
    <t>Labrus bergylta</t>
  </si>
  <si>
    <t>Lepidorhombus whiffiagonis</t>
  </si>
  <si>
    <t>Lycenchelys sarsi</t>
  </si>
  <si>
    <t>Lycodes vahlii</t>
  </si>
  <si>
    <t>Mustelus mustelus</t>
  </si>
  <si>
    <t>Pandalus borealis</t>
  </si>
  <si>
    <t>Phycis blennoides</t>
  </si>
  <si>
    <t>Pollachius pollachius</t>
  </si>
  <si>
    <t>Scyliorhinus canicula</t>
  </si>
  <si>
    <t>Squalus acanthias</t>
  </si>
  <si>
    <t>Trachinus draco</t>
  </si>
  <si>
    <t>Trisopterus minutus</t>
  </si>
  <si>
    <t>Zeugopterus punctatus</t>
  </si>
  <si>
    <t>Buglossidium luteum</t>
  </si>
  <si>
    <t>Callionymus reticulatus</t>
  </si>
  <si>
    <t>Ctenolabrus rupestris</t>
  </si>
  <si>
    <t>Mullus surmuletus</t>
  </si>
  <si>
    <t>Myxine glutinosa</t>
  </si>
  <si>
    <t>Pomatoschistus</t>
  </si>
  <si>
    <t>Symphodus melops</t>
  </si>
  <si>
    <t>Trisopterus luscus</t>
  </si>
  <si>
    <t>Brosme brosme</t>
  </si>
  <si>
    <t>Coryphaenoides rupestris</t>
  </si>
  <si>
    <t>Entelurus aequoreus</t>
  </si>
  <si>
    <t>Gaidropsarus vulgaris</t>
  </si>
  <si>
    <t>Galeus melastomus</t>
  </si>
  <si>
    <t>Gymnammodytes semisquamatus</t>
  </si>
  <si>
    <t>Leucoraja circularis</t>
  </si>
  <si>
    <t>Liparis montagui</t>
  </si>
  <si>
    <t>Lange</t>
  </si>
  <si>
    <t>Phocoena phocoena</t>
  </si>
  <si>
    <t>Pholis gunnellus</t>
  </si>
  <si>
    <t>Scyliorhinus stellaris</t>
  </si>
  <si>
    <t>Sebastes norvegicus</t>
  </si>
  <si>
    <t>Spinachia spinachia</t>
  </si>
  <si>
    <t>Syngnathidae sp.</t>
  </si>
  <si>
    <t>Syngnathus rostellatus</t>
  </si>
  <si>
    <t>two commercial vessels in parallel</t>
  </si>
  <si>
    <t>2*6</t>
  </si>
  <si>
    <t>2*20</t>
  </si>
  <si>
    <t>two commercial vessels in parallel conducted together with Sweden</t>
  </si>
  <si>
    <t>A training course was held in ICES in 2014 'Training course on design and analysis of statistically sound catch sampling programmes (TCDESIGN)'</t>
  </si>
  <si>
    <t>This work will be covered by MARE/MARE/2014/19 – FishPi</t>
  </si>
  <si>
    <t>Salmon</t>
  </si>
  <si>
    <t>Trout</t>
  </si>
  <si>
    <t>Eel</t>
  </si>
  <si>
    <t>Outside shark distribution area</t>
  </si>
  <si>
    <t xml:space="preserve">No recreational fishing for sharks in the North Sea and Div. IIIa. </t>
  </si>
  <si>
    <t>Survey/Questionnaires</t>
  </si>
  <si>
    <t>Planned no. trips to be sampled on shore by MS</t>
  </si>
  <si>
    <t>Planned total no. trips to be sampled by MS (N+O)</t>
  </si>
  <si>
    <t>Achieved no. of sampled fishing trips on shore</t>
  </si>
  <si>
    <t>Total achieved no. of sampled fishing trips (J+K)</t>
  </si>
  <si>
    <t>All species</t>
  </si>
  <si>
    <t>All data on commercial landings and effort have been provieded. All raw sampling data from sampling the commercial fishery have been submitted</t>
  </si>
  <si>
    <t>RCM BS, NA &amp; NS&amp;EA</t>
  </si>
  <si>
    <t>Denmark have a self-sampling scheme in this metier snd gets samples from all vessels partipating - no matter area.</t>
  </si>
  <si>
    <t>MIS_MIS_0_0_0</t>
  </si>
  <si>
    <t>LLS_ANA_0_0_0</t>
  </si>
  <si>
    <t>OTB_SPF_16-104_0_0</t>
  </si>
  <si>
    <t>OTM_DEF_90-119_0_0</t>
  </si>
  <si>
    <t>The yellow cells have been corrected</t>
  </si>
  <si>
    <t>Demersal trawlers and/or demersal seiners *</t>
  </si>
  <si>
    <t>Vessels using active and passive gears *</t>
  </si>
  <si>
    <t>2014-2016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</si>
</sst>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dddd"/>
    <numFmt numFmtId="165" formatCode="\ \ @"/>
    <numFmt numFmtId="166" formatCode="0.000"/>
  </numFmts>
  <fonts count="8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1"/>
      <color indexed="8"/>
      <name val="Calibri"/>
      <family val="2"/>
    </font>
    <font>
      <sz val="10"/>
      <color indexed="9"/>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b/>
      <sz val="10"/>
      <color indexed="8"/>
      <name val="Arial"/>
      <family val="2"/>
    </font>
    <font>
      <sz val="10"/>
      <color indexed="17"/>
      <name val="Arial"/>
      <family val="2"/>
    </font>
    <font>
      <sz val="11"/>
      <color indexed="20"/>
      <name val="Calibri"/>
      <family val="2"/>
    </font>
    <font>
      <sz val="10"/>
      <color indexed="60"/>
      <name val="Arial"/>
      <family val="2"/>
    </font>
    <font>
      <sz val="10"/>
      <color indexed="20"/>
      <name val="Arial"/>
      <family val="2"/>
    </font>
    <font>
      <i/>
      <sz val="11"/>
      <color indexed="23"/>
      <name val="Calibri"/>
      <family val="2"/>
    </font>
    <font>
      <b/>
      <sz val="11"/>
      <color indexed="8"/>
      <name val="Calibri"/>
      <family val="2"/>
    </font>
    <font>
      <b/>
      <sz val="12"/>
      <name val="Antique Olive"/>
      <family val="2"/>
    </font>
    <font>
      <b/>
      <sz val="11"/>
      <name val="Antique Olive"/>
      <family val="2"/>
    </font>
    <font>
      <b/>
      <sz val="10"/>
      <name val="Arial"/>
      <family val="2"/>
    </font>
    <font>
      <sz val="10"/>
      <color indexed="23"/>
      <name val="Arial"/>
      <family val="2"/>
    </font>
    <font>
      <b/>
      <sz val="12"/>
      <name val="Arial"/>
      <family val="2"/>
    </font>
    <font>
      <b/>
      <sz val="11"/>
      <name val="Arial"/>
      <family val="2"/>
    </font>
    <font>
      <sz val="10"/>
      <color indexed="19"/>
      <name val="Arial"/>
      <family val="2"/>
    </font>
    <font>
      <sz val="8"/>
      <name val="Arial"/>
      <family val="2"/>
    </font>
    <font>
      <b/>
      <vertAlign val="superscript"/>
      <sz val="10"/>
      <name val="Arial"/>
      <family val="2"/>
    </font>
    <font>
      <sz val="14"/>
      <name val="Arial"/>
      <family val="2"/>
    </font>
    <font>
      <b/>
      <sz val="10"/>
      <color indexed="10"/>
      <name val="Arial"/>
      <family val="2"/>
    </font>
    <font>
      <i/>
      <sz val="10"/>
      <name val="Arial"/>
      <family val="2"/>
    </font>
    <font>
      <b/>
      <sz val="14"/>
      <name val="Arial"/>
      <family val="2"/>
    </font>
    <font>
      <sz val="10"/>
      <name val="Arial"/>
      <family val="2"/>
    </font>
    <font>
      <b/>
      <sz val="8"/>
      <name val="Arial"/>
      <family val="2"/>
    </font>
    <font>
      <sz val="12"/>
      <name val="Arial"/>
      <family val="2"/>
    </font>
    <font>
      <sz val="10"/>
      <color rgb="FF808080"/>
      <name val="Arial"/>
      <family val="2"/>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i/>
      <sz val="11"/>
      <color rgb="FF7F7F7F"/>
      <name val="Calibri"/>
      <family val="2"/>
      <scheme val="minor"/>
    </font>
    <font>
      <sz val="11"/>
      <color theme="0"/>
      <name val="Calibri"/>
      <family val="2"/>
      <scheme val="minor"/>
    </font>
    <font>
      <sz val="11"/>
      <color theme="1"/>
      <name val="Calibri"/>
      <family val="2"/>
      <scheme val="minor"/>
    </font>
    <font>
      <sz val="10"/>
      <color theme="0" tint="-0.499984740745262"/>
      <name val="Arial"/>
      <family val="2"/>
    </font>
    <font>
      <sz val="10"/>
      <color theme="0" tint="-0.34998626667073579"/>
      <name val="Arial"/>
      <family val="2"/>
    </font>
    <font>
      <b/>
      <i/>
      <sz val="12"/>
      <color rgb="FFFC70E1"/>
      <name val="Arial"/>
      <family val="2"/>
    </font>
    <font>
      <sz val="11"/>
      <color indexed="62"/>
      <name val="Calibri"/>
      <family val="2"/>
    </font>
    <font>
      <u/>
      <sz val="10"/>
      <color theme="10"/>
      <name val="Arial"/>
      <family val="2"/>
    </font>
    <font>
      <u/>
      <sz val="10"/>
      <color theme="11"/>
      <name val="Arial"/>
      <family val="2"/>
    </font>
    <font>
      <b/>
      <sz val="11"/>
      <color theme="1"/>
      <name val="Calibri"/>
      <family val="2"/>
      <scheme val="minor"/>
    </font>
    <font>
      <sz val="11"/>
      <name val="Arial"/>
      <family val="2"/>
    </font>
    <font>
      <sz val="11"/>
      <color rgb="FFFF0000"/>
      <name val="Calibri"/>
      <family val="2"/>
    </font>
    <font>
      <b/>
      <sz val="10"/>
      <color rgb="FFFF0000"/>
      <name val="Arial"/>
      <family val="2"/>
    </font>
    <font>
      <b/>
      <sz val="11"/>
      <color rgb="FFFF0000"/>
      <name val="Arial"/>
      <family val="2"/>
    </font>
    <font>
      <sz val="14"/>
      <color rgb="FFFF0000"/>
      <name val="Arial"/>
      <family val="2"/>
    </font>
    <font>
      <b/>
      <sz val="8"/>
      <color rgb="FFFF0000"/>
      <name val="Arial"/>
      <family val="2"/>
    </font>
    <font>
      <sz val="11"/>
      <color rgb="FFFF0000"/>
      <name val="Calibri"/>
      <family val="2"/>
      <scheme val="minor"/>
    </font>
    <font>
      <vertAlign val="superscript"/>
      <sz val="10"/>
      <name val="Calibri"/>
      <family val="2"/>
    </font>
    <font>
      <sz val="11"/>
      <name val="Calibri"/>
      <family val="2"/>
      <scheme val="minor"/>
    </font>
    <font>
      <vertAlign val="superscript"/>
      <sz val="10"/>
      <name val="Arial"/>
      <family val="2"/>
    </font>
    <font>
      <vertAlign val="superscript"/>
      <sz val="11"/>
      <color theme="1"/>
      <name val="Calibri"/>
      <family val="2"/>
      <scheme val="minor"/>
    </font>
    <font>
      <sz val="10"/>
      <color rgb="FFFF0000"/>
      <name val="Arial"/>
      <family val="2"/>
    </font>
    <font>
      <sz val="11"/>
      <name val="Calibri"/>
      <family val="2"/>
    </font>
    <font>
      <b/>
      <sz val="11"/>
      <color theme="3"/>
      <name val="Calibri"/>
      <family val="2"/>
      <scheme val="minor"/>
    </font>
    <font>
      <sz val="10"/>
      <name val="Times New Roman"/>
      <family val="1"/>
    </font>
    <font>
      <sz val="10"/>
      <color theme="1"/>
      <name val="Arial"/>
      <family val="2"/>
    </font>
    <font>
      <sz val="8"/>
      <color indexed="8"/>
      <name val="Arial"/>
      <family val="2"/>
    </font>
    <font>
      <i/>
      <sz val="8"/>
      <color indexed="8"/>
      <name val="Arial"/>
      <family val="2"/>
    </font>
    <font>
      <i/>
      <sz val="8"/>
      <name val="Arial"/>
      <family val="2"/>
    </font>
    <font>
      <vertAlign val="superscript"/>
      <sz val="8"/>
      <name val="Arial"/>
      <family val="2"/>
    </font>
    <font>
      <b/>
      <sz val="10"/>
      <color indexed="63"/>
      <name val="Arial"/>
      <family val="2"/>
    </font>
    <font>
      <b/>
      <sz val="10"/>
      <color indexed="52"/>
      <name val="Arial"/>
      <family val="2"/>
    </font>
    <font>
      <i/>
      <sz val="10"/>
      <color indexed="23"/>
      <name val="Arial"/>
      <family val="2"/>
    </font>
    <font>
      <b/>
      <sz val="10"/>
      <name val="Arial"/>
      <family val="2"/>
      <charset val="186"/>
    </font>
  </fonts>
  <fills count="64">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34"/>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0"/>
      </patternFill>
    </fill>
    <fill>
      <patternFill patternType="solid">
        <fgColor indexed="55"/>
        <bgColor indexed="23"/>
      </patternFill>
    </fill>
    <fill>
      <patternFill patternType="solid">
        <fgColor indexed="54"/>
        <bgColor indexed="19"/>
      </patternFill>
    </fill>
    <fill>
      <patternFill patternType="solid">
        <fgColor indexed="9"/>
        <bgColor indexed="26"/>
      </patternFill>
    </fill>
    <fill>
      <patternFill patternType="solid">
        <fgColor rgb="FFDDDDDD"/>
        <bgColor indexed="41"/>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
      <patternFill patternType="solid">
        <fgColor theme="0" tint="-0.14999847407452621"/>
        <bgColor indexed="41"/>
      </patternFill>
    </fill>
    <fill>
      <patternFill patternType="solid">
        <fgColor theme="0" tint="-0.34998626667073579"/>
        <bgColor indexed="64"/>
      </patternFill>
    </fill>
    <fill>
      <patternFill patternType="solid">
        <fgColor theme="0"/>
        <bgColor indexed="24"/>
      </patternFill>
    </fill>
    <fill>
      <patternFill patternType="solid">
        <fgColor theme="0" tint="-0.34998626667073579"/>
        <bgColor indexed="24"/>
      </patternFill>
    </fill>
    <fill>
      <patternFill patternType="solid">
        <fgColor theme="0" tint="-0.249977111117893"/>
        <bgColor indexed="64"/>
      </patternFill>
    </fill>
    <fill>
      <patternFill patternType="solid">
        <fgColor rgb="FFFFFF00"/>
        <bgColor indexed="64"/>
      </patternFill>
    </fill>
  </fills>
  <borders count="24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style="thin">
        <color indexed="8"/>
      </left>
      <right style="thin">
        <color indexed="8"/>
      </right>
      <top style="medium">
        <color indexed="8"/>
      </top>
      <bottom style="medium">
        <color indexed="8"/>
      </bottom>
      <diagonal/>
    </border>
    <border>
      <left style="hair">
        <color indexed="8"/>
      </left>
      <right style="hair">
        <color indexed="8"/>
      </right>
      <top style="hair">
        <color indexed="8"/>
      </top>
      <bottom style="hair">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right style="thin">
        <color indexed="8"/>
      </right>
      <top style="thin">
        <color indexed="8"/>
      </top>
      <bottom style="thin">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diagonalUp="1" diagonalDown="1">
      <left style="thin">
        <color indexed="8"/>
      </left>
      <right style="thin">
        <color indexed="8"/>
      </right>
      <top style="thin">
        <color indexed="8"/>
      </top>
      <bottom style="thin">
        <color indexed="8"/>
      </bottom>
      <diagonal style="thin">
        <color indexed="8"/>
      </diagonal>
    </border>
    <border>
      <left/>
      <right/>
      <top style="thin">
        <color indexed="8"/>
      </top>
      <bottom/>
      <diagonal/>
    </border>
    <border>
      <left/>
      <right style="medium">
        <color indexed="8"/>
      </right>
      <top/>
      <bottom/>
      <diagonal/>
    </border>
    <border>
      <left style="thin">
        <color indexed="8"/>
      </left>
      <right style="thin">
        <color indexed="8"/>
      </right>
      <top style="medium">
        <color indexed="8"/>
      </top>
      <bottom style="thin">
        <color indexed="8"/>
      </bottom>
      <diagonal/>
    </border>
    <border>
      <left style="medium">
        <color indexed="8"/>
      </left>
      <right style="medium">
        <color indexed="8"/>
      </right>
      <top style="medium">
        <color indexed="8"/>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8"/>
      </left>
      <right/>
      <top/>
      <bottom/>
      <diagonal/>
    </border>
    <border>
      <left style="thin">
        <color indexed="8"/>
      </left>
      <right style="thin">
        <color indexed="8"/>
      </right>
      <top/>
      <bottom/>
      <diagonal/>
    </border>
    <border>
      <left/>
      <right/>
      <top style="thin">
        <color indexed="8"/>
      </top>
      <bottom style="thin">
        <color indexed="8"/>
      </bottom>
      <diagonal/>
    </border>
    <border>
      <left style="thin">
        <color indexed="8"/>
      </left>
      <right/>
      <top style="thin">
        <color indexed="8"/>
      </top>
      <bottom/>
      <diagonal/>
    </border>
    <border>
      <left/>
      <right style="thin">
        <color indexed="8"/>
      </right>
      <top style="medium">
        <color indexed="8"/>
      </top>
      <bottom style="medium">
        <color indexed="8"/>
      </bottom>
      <diagonal/>
    </border>
    <border>
      <left style="thin">
        <color auto="1"/>
      </left>
      <right style="thin">
        <color auto="1"/>
      </right>
      <top style="thin">
        <color auto="1"/>
      </top>
      <bottom style="thin">
        <color auto="1"/>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indexed="8"/>
      </right>
      <top/>
      <bottom/>
      <diagonal/>
    </border>
    <border>
      <left/>
      <right style="thin">
        <color indexed="8"/>
      </right>
      <top style="thin">
        <color indexed="8"/>
      </top>
      <bottom style="medium">
        <color indexed="8"/>
      </bottom>
      <diagonal/>
    </border>
    <border>
      <left/>
      <right style="thin">
        <color auto="1"/>
      </right>
      <top style="thin">
        <color auto="1"/>
      </top>
      <bottom style="thin">
        <color auto="1"/>
      </bottom>
      <diagonal/>
    </border>
    <border>
      <left style="medium">
        <color indexed="8"/>
      </left>
      <right style="medium">
        <color indexed="8"/>
      </right>
      <top/>
      <bottom style="medium">
        <color indexed="8"/>
      </bottom>
      <diagonal/>
    </border>
    <border>
      <left style="thin">
        <color auto="1"/>
      </left>
      <right style="thin">
        <color auto="1"/>
      </right>
      <top/>
      <bottom/>
      <diagonal/>
    </border>
    <border>
      <left/>
      <right style="thin">
        <color indexed="8"/>
      </right>
      <top style="thin">
        <color indexed="8"/>
      </top>
      <bottom/>
      <diagonal/>
    </border>
    <border>
      <left style="thin">
        <color indexed="8"/>
      </left>
      <right style="medium">
        <color indexed="8"/>
      </right>
      <top style="medium">
        <color indexed="8"/>
      </top>
      <bottom style="medium">
        <color indexed="8"/>
      </bottom>
      <diagonal/>
    </border>
    <border>
      <left style="medium">
        <color indexed="8"/>
      </left>
      <right style="thin">
        <color indexed="8"/>
      </right>
      <top/>
      <bottom style="medium">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style="medium">
        <color rgb="FF000000"/>
      </top>
      <bottom style="medium">
        <color rgb="FF000000"/>
      </bottom>
      <diagonal/>
    </border>
    <border>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indexed="8"/>
      </left>
      <right/>
      <top/>
      <bottom/>
      <diagonal/>
    </border>
    <border>
      <left style="medium">
        <color indexed="8"/>
      </left>
      <right style="medium">
        <color indexed="8"/>
      </right>
      <top style="medium">
        <color indexed="8"/>
      </top>
      <bottom/>
      <diagonal/>
    </border>
    <border>
      <left style="thin">
        <color rgb="FF000000"/>
      </left>
      <right style="medium">
        <color auto="1"/>
      </right>
      <top style="medium">
        <color auto="1"/>
      </top>
      <bottom style="medium">
        <color auto="1"/>
      </bottom>
      <diagonal/>
    </border>
    <border>
      <left style="medium">
        <color auto="1"/>
      </left>
      <right style="medium">
        <color indexed="8"/>
      </right>
      <top style="medium">
        <color auto="1"/>
      </top>
      <bottom style="medium">
        <color indexed="8"/>
      </bottom>
      <diagonal/>
    </border>
    <border>
      <left style="medium">
        <color indexed="8"/>
      </left>
      <right style="medium">
        <color auto="1"/>
      </right>
      <top style="medium">
        <color auto="1"/>
      </top>
      <bottom style="medium">
        <color indexed="8"/>
      </bottom>
      <diagonal/>
    </border>
    <border>
      <left style="medium">
        <color indexed="8"/>
      </left>
      <right style="medium">
        <color auto="1"/>
      </right>
      <top style="medium">
        <color indexed="8"/>
      </top>
      <bottom style="medium">
        <color indexed="8"/>
      </bottom>
      <diagonal/>
    </border>
    <border>
      <left style="medium">
        <color auto="1"/>
      </left>
      <right style="medium">
        <color auto="1"/>
      </right>
      <top style="medium">
        <color auto="1"/>
      </top>
      <bottom/>
      <diagonal/>
    </border>
    <border>
      <left/>
      <right style="medium">
        <color auto="1"/>
      </right>
      <top style="medium">
        <color indexed="8"/>
      </top>
      <bottom/>
      <diagonal/>
    </border>
    <border>
      <left style="medium">
        <color auto="1"/>
      </left>
      <right style="medium">
        <color auto="1"/>
      </right>
      <top style="medium">
        <color auto="1"/>
      </top>
      <bottom style="medium">
        <color auto="1"/>
      </bottom>
      <diagonal/>
    </border>
    <border>
      <left/>
      <right style="thin">
        <color indexed="8"/>
      </right>
      <top style="medium">
        <color indexed="8"/>
      </top>
      <bottom style="medium">
        <color indexed="8"/>
      </bottom>
      <diagonal/>
    </border>
    <border>
      <left style="thin">
        <color indexed="8"/>
      </left>
      <right/>
      <top style="medium">
        <color indexed="8"/>
      </top>
      <bottom style="medium">
        <color indexed="8"/>
      </bottom>
      <diagonal/>
    </border>
    <border>
      <left style="medium">
        <color auto="1"/>
      </left>
      <right style="thin">
        <color indexed="8"/>
      </right>
      <top style="medium">
        <color auto="1"/>
      </top>
      <bottom style="medium">
        <color auto="1"/>
      </bottom>
      <diagonal/>
    </border>
    <border>
      <left style="medium">
        <color auto="1"/>
      </left>
      <right style="medium">
        <color indexed="8"/>
      </right>
      <top style="medium">
        <color indexed="8"/>
      </top>
      <bottom/>
      <diagonal/>
    </border>
    <border>
      <left style="medium">
        <color indexed="8"/>
      </left>
      <right style="thin">
        <color indexed="8"/>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indexed="8"/>
      </bottom>
      <diagonal/>
    </border>
    <border>
      <left/>
      <right style="medium">
        <color auto="1"/>
      </right>
      <top/>
      <bottom/>
      <diagonal/>
    </border>
    <border>
      <left style="medium">
        <color auto="1"/>
      </left>
      <right/>
      <top style="medium">
        <color auto="1"/>
      </top>
      <bottom style="medium">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medium">
        <color auto="1"/>
      </bottom>
      <diagonal/>
    </border>
    <border>
      <left style="thin">
        <color indexed="8"/>
      </left>
      <right style="thin">
        <color indexed="8"/>
      </right>
      <top style="thin">
        <color indexed="8"/>
      </top>
      <bottom style="medium">
        <color auto="1"/>
      </bottom>
      <diagonal/>
    </border>
    <border>
      <left style="thin">
        <color indexed="8"/>
      </left>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medium">
        <color indexed="8"/>
      </top>
      <bottom style="medium">
        <color auto="1"/>
      </bottom>
      <diagonal/>
    </border>
    <border>
      <left style="thin">
        <color auto="1"/>
      </left>
      <right/>
      <top/>
      <bottom style="medium">
        <color auto="1"/>
      </bottom>
      <diagonal/>
    </border>
    <border>
      <left style="thin">
        <color indexed="8"/>
      </left>
      <right style="thin">
        <color indexed="8"/>
      </right>
      <top style="medium">
        <color indexed="8"/>
      </top>
      <bottom/>
      <diagonal/>
    </border>
    <border>
      <left style="medium">
        <color indexed="8"/>
      </left>
      <right/>
      <top style="medium">
        <color indexed="8"/>
      </top>
      <bottom style="medium">
        <color indexed="8"/>
      </bottom>
      <diagonal/>
    </border>
    <border>
      <left style="medium">
        <color auto="1"/>
      </left>
      <right style="medium">
        <color auto="1"/>
      </right>
      <top/>
      <bottom style="medium">
        <color auto="1"/>
      </bottom>
      <diagonal/>
    </border>
    <border>
      <left style="thin">
        <color indexed="8"/>
      </left>
      <right style="thin">
        <color indexed="8"/>
      </right>
      <top style="medium">
        <color indexed="8"/>
      </top>
      <bottom style="medium">
        <color indexed="8"/>
      </bottom>
      <diagonal/>
    </border>
    <border>
      <left/>
      <right/>
      <top/>
      <bottom style="medium">
        <color indexed="64"/>
      </bottom>
      <diagonal/>
    </border>
    <border>
      <left style="medium">
        <color indexed="64"/>
      </left>
      <right style="thin">
        <color indexed="8"/>
      </right>
      <top style="medium">
        <color indexed="64"/>
      </top>
      <bottom style="medium">
        <color indexed="64"/>
      </bottom>
      <diagonal/>
    </border>
    <border>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top style="medium">
        <color auto="1"/>
      </top>
      <bottom style="medium">
        <color auto="1"/>
      </bottom>
      <diagonal/>
    </border>
    <border>
      <left style="thin">
        <color indexed="8"/>
      </left>
      <right style="medium">
        <color auto="1"/>
      </right>
      <top style="medium">
        <color auto="1"/>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medium">
        <color indexed="64"/>
      </right>
      <top style="thin">
        <color indexed="8"/>
      </top>
      <bottom style="thin">
        <color indexed="8"/>
      </bottom>
      <diagonal/>
    </border>
    <border>
      <left style="medium">
        <color indexed="64"/>
      </left>
      <right style="thin">
        <color indexed="64"/>
      </right>
      <top style="thin">
        <color indexed="64"/>
      </top>
      <bottom/>
      <diagonal/>
    </border>
    <border>
      <left style="thin">
        <color indexed="64"/>
      </left>
      <right style="thin">
        <color indexed="64"/>
      </right>
      <top style="thin">
        <color indexed="8"/>
      </top>
      <bottom/>
      <diagonal/>
    </border>
    <border>
      <left/>
      <right style="medium">
        <color indexed="64"/>
      </right>
      <top style="thin">
        <color indexed="8"/>
      </top>
      <bottom style="thin">
        <color indexed="8"/>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medium">
        <color indexed="64"/>
      </right>
      <top style="thin">
        <color indexed="8"/>
      </top>
      <bottom style="thin">
        <color indexed="64"/>
      </bottom>
      <diagonal/>
    </border>
    <border>
      <left style="medium">
        <color indexed="64"/>
      </left>
      <right style="thin">
        <color indexed="64"/>
      </right>
      <top/>
      <bottom/>
      <diagonal/>
    </border>
    <border>
      <left style="thin">
        <color indexed="8"/>
      </left>
      <right style="medium">
        <color indexed="64"/>
      </right>
      <top/>
      <bottom style="thin">
        <color indexed="8"/>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8"/>
      </left>
      <right style="medium">
        <color indexed="64"/>
      </right>
      <top style="thin">
        <color indexed="8"/>
      </top>
      <bottom style="medium">
        <color indexed="64"/>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top style="medium">
        <color indexed="8"/>
      </top>
      <bottom/>
      <diagonal/>
    </border>
    <border>
      <left style="medium">
        <color indexed="8"/>
      </left>
      <right/>
      <top style="medium">
        <color indexed="8"/>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medium">
        <color indexed="64"/>
      </top>
      <bottom style="medium">
        <color indexed="64"/>
      </bottom>
      <diagonal/>
    </border>
    <border>
      <left/>
      <right/>
      <top/>
      <bottom style="medium">
        <color theme="4" tint="0.39997558519241921"/>
      </bottom>
      <diagonal/>
    </border>
    <border>
      <left style="thin">
        <color indexed="8"/>
      </left>
      <right/>
      <top style="thin">
        <color indexed="8"/>
      </top>
      <bottom style="medium">
        <color indexed="64"/>
      </bottom>
      <diagonal/>
    </border>
    <border>
      <left style="thin">
        <color auto="1"/>
      </left>
      <right style="thin">
        <color auto="1"/>
      </right>
      <top/>
      <bottom style="medium">
        <color indexed="64"/>
      </bottom>
      <diagonal/>
    </border>
    <border>
      <left style="thin">
        <color indexed="8"/>
      </left>
      <right style="thin">
        <color indexed="8"/>
      </right>
      <top style="medium">
        <color auto="1"/>
      </top>
      <bottom style="medium">
        <color indexed="64"/>
      </bottom>
      <diagonal/>
    </border>
    <border>
      <left style="thin">
        <color indexed="8"/>
      </left>
      <right/>
      <top style="medium">
        <color auto="1"/>
      </top>
      <bottom style="medium">
        <color indexed="64"/>
      </bottom>
      <diagonal/>
    </border>
    <border>
      <left style="thin">
        <color indexed="64"/>
      </left>
      <right style="thin">
        <color indexed="64"/>
      </right>
      <top style="medium">
        <color auto="1"/>
      </top>
      <bottom style="medium">
        <color indexed="64"/>
      </bottom>
      <diagonal/>
    </border>
    <border>
      <left style="hair">
        <color indexed="8"/>
      </left>
      <right style="hair">
        <color indexed="8"/>
      </right>
      <top style="hair">
        <color indexed="8"/>
      </top>
      <bottom/>
      <diagonal/>
    </border>
    <border>
      <left style="medium">
        <color auto="1"/>
      </left>
      <right style="medium">
        <color auto="1"/>
      </right>
      <top style="medium">
        <color auto="1"/>
      </top>
      <bottom style="medium">
        <color auto="1"/>
      </bottom>
      <diagonal/>
    </border>
    <border>
      <left/>
      <right/>
      <top style="medium">
        <color auto="1"/>
      </top>
      <bottom style="medium">
        <color indexed="8"/>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8"/>
      </left>
      <right style="thin">
        <color indexed="8"/>
      </right>
      <top style="medium">
        <color indexed="8"/>
      </top>
      <bottom/>
      <diagonal/>
    </border>
    <border>
      <left style="thin">
        <color indexed="8"/>
      </left>
      <right style="thin">
        <color indexed="8"/>
      </right>
      <top style="medium">
        <color indexed="8"/>
      </top>
      <bottom style="medium">
        <color indexed="64"/>
      </bottom>
      <diagonal/>
    </border>
    <border>
      <left style="thin">
        <color indexed="8"/>
      </left>
      <right style="thin">
        <color auto="1"/>
      </right>
      <top style="medium">
        <color auto="1"/>
      </top>
      <bottom style="medium">
        <color auto="1"/>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8"/>
      </left>
      <right style="thin">
        <color indexed="8"/>
      </right>
      <top style="medium">
        <color indexed="8"/>
      </top>
      <bottom style="medium">
        <color indexed="8"/>
      </bottom>
      <diagonal/>
    </border>
    <border>
      <left style="medium">
        <color indexed="8"/>
      </left>
      <right/>
      <top style="medium">
        <color indexed="8"/>
      </top>
      <bottom/>
      <diagonal/>
    </border>
    <border>
      <left/>
      <right style="medium">
        <color indexed="8"/>
      </right>
      <top style="medium">
        <color indexed="8"/>
      </top>
      <bottom/>
      <diagonal/>
    </border>
    <border>
      <left style="thin">
        <color indexed="8"/>
      </left>
      <right style="medium">
        <color indexed="8"/>
      </right>
      <top/>
      <bottom/>
      <diagonal/>
    </border>
    <border>
      <left style="medium">
        <color indexed="8"/>
      </left>
      <right style="thin">
        <color indexed="8"/>
      </right>
      <top/>
      <bottom/>
      <diagonal/>
    </border>
    <border>
      <left style="medium">
        <color indexed="8"/>
      </left>
      <right style="medium">
        <color indexed="8"/>
      </right>
      <top/>
      <bottom/>
      <diagonal/>
    </border>
    <border>
      <left style="thin">
        <color rgb="FF000000"/>
      </left>
      <right style="thin">
        <color rgb="FF000000"/>
      </right>
      <top style="medium">
        <color rgb="FF000000"/>
      </top>
      <bottom/>
      <diagonal/>
    </border>
    <border>
      <left style="medium">
        <color indexed="8"/>
      </left>
      <right/>
      <top/>
      <bottom style="thin">
        <color indexed="64"/>
      </bottom>
      <diagonal/>
    </border>
    <border>
      <left/>
      <right style="medium">
        <color indexed="8"/>
      </right>
      <top/>
      <bottom style="thin">
        <color indexed="64"/>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thin">
        <color indexed="8"/>
      </left>
      <right/>
      <top style="medium">
        <color indexed="8"/>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bottom style="thin">
        <color indexed="8"/>
      </bottom>
      <diagonal/>
    </border>
    <border>
      <left/>
      <right/>
      <top style="thin">
        <color indexed="8"/>
      </top>
      <bottom style="thin">
        <color indexed="8"/>
      </bottom>
      <diagonal/>
    </border>
    <border>
      <left style="thin">
        <color auto="1"/>
      </left>
      <right style="thin">
        <color auto="1"/>
      </right>
      <top/>
      <bottom style="thin">
        <color auto="1"/>
      </bottom>
      <diagonal/>
    </border>
    <border>
      <left style="medium">
        <color indexed="64"/>
      </left>
      <right style="medium">
        <color indexed="8"/>
      </right>
      <top style="medium">
        <color indexed="64"/>
      </top>
      <bottom style="thin">
        <color indexed="8"/>
      </bottom>
      <diagonal/>
    </border>
    <border>
      <left style="medium">
        <color indexed="8"/>
      </left>
      <right style="medium">
        <color indexed="8"/>
      </right>
      <top style="medium">
        <color indexed="64"/>
      </top>
      <bottom style="thin">
        <color indexed="8"/>
      </bottom>
      <diagonal/>
    </border>
    <border>
      <left style="hair">
        <color indexed="8"/>
      </left>
      <right style="hair">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medium">
        <color indexed="8"/>
      </left>
      <right style="medium">
        <color indexed="8"/>
      </right>
      <top style="medium">
        <color indexed="64"/>
      </top>
      <bottom/>
      <diagonal/>
    </border>
    <border>
      <left style="thin">
        <color indexed="8"/>
      </left>
      <right style="medium">
        <color indexed="64"/>
      </right>
      <top style="medium">
        <color indexed="64"/>
      </top>
      <bottom style="medium">
        <color indexed="8"/>
      </bottom>
      <diagonal/>
    </border>
    <border>
      <left style="thin">
        <color indexed="8"/>
      </left>
      <right style="thin">
        <color indexed="8"/>
      </right>
      <top/>
      <bottom style="medium">
        <color indexed="64"/>
      </bottom>
      <diagonal/>
    </border>
    <border>
      <left style="medium">
        <color indexed="8"/>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8"/>
      </right>
      <top style="thin">
        <color indexed="8"/>
      </top>
      <bottom style="medium">
        <color indexed="64"/>
      </bottom>
      <diagonal/>
    </border>
    <border>
      <left style="thin">
        <color auto="1"/>
      </left>
      <right style="medium">
        <color indexed="64"/>
      </right>
      <top style="thin">
        <color auto="1"/>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8"/>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8"/>
      </right>
      <top style="medium">
        <color indexed="64"/>
      </top>
      <bottom style="thin">
        <color indexed="8"/>
      </bottom>
      <diagonal/>
    </border>
    <border>
      <left style="medium">
        <color indexed="64"/>
      </left>
      <right style="medium">
        <color indexed="64"/>
      </right>
      <top style="medium">
        <color indexed="64"/>
      </top>
      <bottom style="thin">
        <color indexed="8"/>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8"/>
      </right>
      <top/>
      <bottom style="medium">
        <color indexed="64"/>
      </bottom>
      <diagonal/>
    </border>
    <border>
      <left/>
      <right style="medium">
        <color indexed="8"/>
      </right>
      <top style="medium">
        <color indexed="64"/>
      </top>
      <bottom/>
      <diagonal/>
    </border>
    <border>
      <left style="thin">
        <color indexed="8"/>
      </left>
      <right/>
      <top style="medium">
        <color indexed="64"/>
      </top>
      <bottom style="thin">
        <color indexed="8"/>
      </bottom>
      <diagonal/>
    </border>
    <border>
      <left style="thin">
        <color indexed="8"/>
      </left>
      <right/>
      <top/>
      <bottom style="medium">
        <color indexed="64"/>
      </bottom>
      <diagonal/>
    </border>
    <border>
      <left/>
      <right style="thin">
        <color indexed="8"/>
      </right>
      <top style="thin">
        <color indexed="8"/>
      </top>
      <bottom style="medium">
        <color indexed="64"/>
      </bottom>
      <diagonal/>
    </border>
    <border>
      <left style="medium">
        <color indexed="8"/>
      </left>
      <right style="medium">
        <color indexed="64"/>
      </right>
      <top style="medium">
        <color indexed="64"/>
      </top>
      <bottom style="thin">
        <color indexed="8"/>
      </bottom>
      <diagonal/>
    </border>
    <border>
      <left style="medium">
        <color indexed="64"/>
      </left>
      <right style="thin">
        <color indexed="8"/>
      </right>
      <top style="thin">
        <color indexed="8"/>
      </top>
      <bottom style="medium">
        <color indexed="64"/>
      </bottom>
      <diagonal/>
    </border>
    <border>
      <left style="medium">
        <color indexed="8"/>
      </left>
      <right/>
      <top style="medium">
        <color indexed="64"/>
      </top>
      <bottom style="thin">
        <color indexed="8"/>
      </bottom>
      <diagonal/>
    </border>
    <border>
      <left/>
      <right/>
      <top style="medium">
        <color indexed="64"/>
      </top>
      <bottom style="thin">
        <color indexed="8"/>
      </bottom>
      <diagonal/>
    </border>
    <border>
      <left style="medium">
        <color indexed="64"/>
      </left>
      <right/>
      <top style="thin">
        <color indexed="8"/>
      </top>
      <bottom style="thin">
        <color indexed="8"/>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style="thin">
        <color indexed="49"/>
      </top>
      <bottom style="double">
        <color indexed="49"/>
      </bottom>
      <diagonal/>
    </border>
    <border>
      <left/>
      <right style="thin">
        <color indexed="8"/>
      </right>
      <top style="thin">
        <color indexed="8"/>
      </top>
      <bottom style="thin">
        <color indexed="8"/>
      </bottom>
      <diagonal/>
    </border>
    <border>
      <left/>
      <right/>
      <top/>
      <bottom style="medium">
        <color indexed="8"/>
      </bottom>
      <diagonal/>
    </border>
    <border>
      <left/>
      <right/>
      <top style="thin">
        <color indexed="8"/>
      </top>
      <bottom/>
      <diagonal/>
    </border>
    <border>
      <left style="thin">
        <color indexed="8"/>
      </left>
      <right/>
      <top style="thin">
        <color indexed="8"/>
      </top>
      <bottom style="thin">
        <color indexed="8"/>
      </bottom>
      <diagonal/>
    </border>
    <border>
      <left style="thin">
        <color indexed="8"/>
      </left>
      <right/>
      <top style="medium">
        <color indexed="8"/>
      </top>
      <bottom style="medium">
        <color indexed="8"/>
      </bottom>
      <diagonal/>
    </border>
    <border>
      <left style="thin">
        <color indexed="8"/>
      </left>
      <right style="thin">
        <color indexed="8"/>
      </right>
      <top/>
      <bottom style="medium">
        <color indexed="8"/>
      </bottom>
      <diagonal/>
    </border>
    <border>
      <left/>
      <right/>
      <top style="thin">
        <color indexed="8"/>
      </top>
      <bottom style="thin">
        <color indexed="8"/>
      </bottom>
      <diagonal/>
    </border>
    <border>
      <left style="thin">
        <color indexed="8"/>
      </left>
      <right/>
      <top style="thin">
        <color indexed="8"/>
      </top>
      <bottom/>
      <diagonal/>
    </border>
    <border>
      <left style="thin">
        <color indexed="64"/>
      </left>
      <right style="thin">
        <color indexed="64"/>
      </right>
      <top style="thin">
        <color indexed="64"/>
      </top>
      <bottom style="thin">
        <color indexed="64"/>
      </bottom>
      <diagonal/>
    </border>
    <border>
      <left/>
      <right style="medium">
        <color indexed="8"/>
      </right>
      <top/>
      <bottom style="medium">
        <color indexed="8"/>
      </bottom>
      <diagonal/>
    </border>
    <border>
      <left style="thin">
        <color indexed="8"/>
      </left>
      <right style="thin">
        <color indexed="8"/>
      </right>
      <top/>
      <bottom style="thin">
        <color indexed="8"/>
      </bottom>
      <diagonal/>
    </border>
    <border>
      <left style="hair">
        <color indexed="8"/>
      </left>
      <right style="hair">
        <color indexed="8"/>
      </right>
      <top/>
      <bottom style="hair">
        <color indexed="8"/>
      </bottom>
      <diagonal/>
    </border>
    <border>
      <left style="thin">
        <color indexed="64"/>
      </left>
      <right/>
      <top style="thin">
        <color indexed="64"/>
      </top>
      <bottom style="thin">
        <color indexed="64"/>
      </bottom>
      <diagonal/>
    </border>
    <border>
      <left style="thin">
        <color indexed="8"/>
      </left>
      <right style="thin">
        <color indexed="8"/>
      </right>
      <top style="medium">
        <color indexed="8"/>
      </top>
      <bottom style="thin">
        <color indexed="8"/>
      </bottom>
      <diagonal/>
    </border>
    <border>
      <left style="thin">
        <color indexed="8"/>
      </left>
      <right style="thin">
        <color indexed="8"/>
      </right>
      <top style="thin">
        <color indexed="8"/>
      </top>
      <bottom style="medium">
        <color indexed="8"/>
      </bottom>
      <diagonal/>
    </border>
    <border>
      <left/>
      <right style="thin">
        <color indexed="8"/>
      </right>
      <top/>
      <bottom style="thin">
        <color indexed="8"/>
      </bottom>
      <diagonal/>
    </border>
    <border>
      <left style="thin">
        <color indexed="8"/>
      </left>
      <right/>
      <top/>
      <bottom style="thin">
        <color indexed="8"/>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medium">
        <color indexed="64"/>
      </left>
      <right style="thin">
        <color indexed="64"/>
      </right>
      <top style="thin">
        <color indexed="64"/>
      </top>
      <bottom style="thin">
        <color indexed="64"/>
      </bottom>
      <diagonal/>
    </border>
    <border>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medium">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medium">
        <color indexed="8"/>
      </left>
      <right style="medium">
        <color indexed="8"/>
      </right>
      <top/>
      <bottom style="medium">
        <color indexed="8"/>
      </bottom>
      <diagonal/>
    </border>
    <border>
      <left/>
      <right style="thin">
        <color indexed="8"/>
      </right>
      <top style="medium">
        <color indexed="8"/>
      </top>
      <bottom style="medium">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auto="1"/>
      </left>
      <right style="thin">
        <color auto="1"/>
      </right>
      <top/>
      <bottom style="thin">
        <color auto="1"/>
      </bottom>
      <diagonal/>
    </border>
    <border>
      <left/>
      <right style="thin">
        <color indexed="64"/>
      </right>
      <top style="thin">
        <color indexed="64"/>
      </top>
      <bottom style="thin">
        <color indexed="64"/>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s>
  <cellStyleXfs count="134">
    <xf numFmtId="0" fontId="0"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9" fillId="8" borderId="0" applyNumberFormat="0" applyBorder="0" applyAlignment="0" applyProtection="0"/>
    <xf numFmtId="0" fontId="9" fillId="7" borderId="0" applyNumberFormat="0" applyBorder="0" applyAlignment="0" applyProtection="0"/>
    <xf numFmtId="0" fontId="9" fillId="9" borderId="0" applyNumberFormat="0" applyBorder="0" applyAlignment="0" applyProtection="0"/>
    <xf numFmtId="0" fontId="9" fillId="8"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9" fillId="14"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4" borderId="0" applyNumberFormat="0" applyBorder="0" applyAlignment="0" applyProtection="0"/>
    <xf numFmtId="0" fontId="9" fillId="10" borderId="0" applyNumberFormat="0" applyBorder="0" applyAlignment="0" applyProtection="0"/>
    <xf numFmtId="0" fontId="9" fillId="7" borderId="0" applyNumberFormat="0" applyBorder="0" applyAlignment="0" applyProtection="0"/>
    <xf numFmtId="0" fontId="10" fillId="16"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7" borderId="0" applyNumberFormat="0" applyBorder="0" applyAlignment="0" applyProtection="0"/>
    <xf numFmtId="0" fontId="12" fillId="4" borderId="0" applyNumberFormat="0" applyBorder="0" applyAlignment="0" applyProtection="0"/>
    <xf numFmtId="0" fontId="13" fillId="8" borderId="1" applyNumberFormat="0" applyAlignment="0" applyProtection="0"/>
    <xf numFmtId="0" fontId="14" fillId="24" borderId="2" applyNumberFormat="0" applyAlignment="0" applyProtection="0"/>
    <xf numFmtId="0" fontId="15" fillId="0" borderId="3" applyNumberFormat="0" applyFill="0" applyAlignment="0" applyProtection="0"/>
    <xf numFmtId="43" fontId="7" fillId="0" borderId="0" applyFill="0" applyBorder="0" applyAlignment="0" applyProtection="0"/>
    <xf numFmtId="0" fontId="16" fillId="7" borderId="1" applyNumberFormat="0" applyAlignment="0" applyProtection="0"/>
    <xf numFmtId="0" fontId="17" fillId="0" borderId="0" applyNumberFormat="0" applyFill="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18" borderId="0" applyNumberFormat="0" applyBorder="0" applyAlignment="0" applyProtection="0"/>
    <xf numFmtId="0" fontId="11" fillId="23" borderId="0" applyNumberFormat="0" applyBorder="0" applyAlignment="0" applyProtection="0"/>
    <xf numFmtId="0" fontId="18" fillId="0" borderId="4" applyNumberFormat="0" applyFill="0" applyAlignment="0" applyProtection="0"/>
    <xf numFmtId="0" fontId="19" fillId="4" borderId="0" applyNumberFormat="0" applyBorder="0" applyAlignment="0" applyProtection="0"/>
    <xf numFmtId="0" fontId="20" fillId="3" borderId="0" applyNumberFormat="0" applyBorder="0" applyAlignment="0" applyProtection="0"/>
    <xf numFmtId="0" fontId="21" fillId="15" borderId="0" applyNumberFormat="0" applyBorder="0" applyAlignment="0" applyProtection="0"/>
    <xf numFmtId="0" fontId="38" fillId="0" borderId="0"/>
    <xf numFmtId="0" fontId="38" fillId="0" borderId="0"/>
    <xf numFmtId="0" fontId="38" fillId="0" borderId="0"/>
    <xf numFmtId="0" fontId="38" fillId="0" borderId="0"/>
    <xf numFmtId="9" fontId="38" fillId="0" borderId="0" applyFill="0" applyBorder="0" applyAlignment="0" applyProtection="0"/>
    <xf numFmtId="0" fontId="22" fillId="3" borderId="0" applyNumberFormat="0" applyBorder="0" applyAlignment="0" applyProtection="0"/>
    <xf numFmtId="0" fontId="23" fillId="0" borderId="0" applyNumberFormat="0" applyFill="0" applyBorder="0" applyAlignment="0" applyProtection="0"/>
    <xf numFmtId="0" fontId="24" fillId="0" borderId="5" applyNumberFormat="0" applyFill="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46" applyNumberFormat="0" applyAlignment="0" applyProtection="0"/>
    <xf numFmtId="0" fontId="45" fillId="31" borderId="47" applyNumberFormat="0" applyAlignment="0" applyProtection="0"/>
    <xf numFmtId="0" fontId="46" fillId="31" borderId="46" applyNumberFormat="0" applyAlignment="0" applyProtection="0"/>
    <xf numFmtId="0" fontId="47" fillId="0" borderId="0" applyNumberFormat="0" applyFill="0" applyBorder="0" applyAlignment="0" applyProtection="0"/>
    <xf numFmtId="0" fontId="48" fillId="32" borderId="0" applyNumberFormat="0" applyBorder="0" applyAlignment="0" applyProtection="0"/>
    <xf numFmtId="0" fontId="49" fillId="33" borderId="0" applyNumberFormat="0" applyBorder="0" applyAlignment="0" applyProtection="0"/>
    <xf numFmtId="0" fontId="49" fillId="34" borderId="0" applyNumberFormat="0" applyBorder="0" applyAlignment="0" applyProtection="0"/>
    <xf numFmtId="0" fontId="48" fillId="35" borderId="0" applyNumberFormat="0" applyBorder="0" applyAlignment="0" applyProtection="0"/>
    <xf numFmtId="0" fontId="48" fillId="36" borderId="0" applyNumberFormat="0" applyBorder="0" applyAlignment="0" applyProtection="0"/>
    <xf numFmtId="0" fontId="49" fillId="37" borderId="0" applyNumberFormat="0" applyBorder="0" applyAlignment="0" applyProtection="0"/>
    <xf numFmtId="0" fontId="49" fillId="38" borderId="0" applyNumberFormat="0" applyBorder="0" applyAlignment="0" applyProtection="0"/>
    <xf numFmtId="0" fontId="48" fillId="39" borderId="0" applyNumberFormat="0" applyBorder="0" applyAlignment="0" applyProtection="0"/>
    <xf numFmtId="0" fontId="48" fillId="40" borderId="0" applyNumberFormat="0" applyBorder="0" applyAlignment="0" applyProtection="0"/>
    <xf numFmtId="0" fontId="49" fillId="41" borderId="0" applyNumberFormat="0" applyBorder="0" applyAlignment="0" applyProtection="0"/>
    <xf numFmtId="0" fontId="49" fillId="42" borderId="0" applyNumberFormat="0" applyBorder="0" applyAlignment="0" applyProtection="0"/>
    <xf numFmtId="0" fontId="48" fillId="43" borderId="0" applyNumberFormat="0" applyBorder="0" applyAlignment="0" applyProtection="0"/>
    <xf numFmtId="0" fontId="48" fillId="44" borderId="0" applyNumberFormat="0" applyBorder="0" applyAlignment="0" applyProtection="0"/>
    <xf numFmtId="0" fontId="49" fillId="45" borderId="0" applyNumberFormat="0" applyBorder="0" applyAlignment="0" applyProtection="0"/>
    <xf numFmtId="0" fontId="49" fillId="46" borderId="0" applyNumberFormat="0" applyBorder="0" applyAlignment="0" applyProtection="0"/>
    <xf numFmtId="0" fontId="48" fillId="47" borderId="0" applyNumberFormat="0" applyBorder="0" applyAlignment="0" applyProtection="0"/>
    <xf numFmtId="0" fontId="48" fillId="48" borderId="0" applyNumberFormat="0" applyBorder="0" applyAlignment="0" applyProtection="0"/>
    <xf numFmtId="0" fontId="49" fillId="49" borderId="0" applyNumberFormat="0" applyBorder="0" applyAlignment="0" applyProtection="0"/>
    <xf numFmtId="0" fontId="49" fillId="50" borderId="0" applyNumberFormat="0" applyBorder="0" applyAlignment="0" applyProtection="0"/>
    <xf numFmtId="0" fontId="48" fillId="51" borderId="0" applyNumberFormat="0" applyBorder="0" applyAlignment="0" applyProtection="0"/>
    <xf numFmtId="0" fontId="48" fillId="52" borderId="0" applyNumberFormat="0" applyBorder="0" applyAlignment="0" applyProtection="0"/>
    <xf numFmtId="0" fontId="49" fillId="53" borderId="0" applyNumberFormat="0" applyBorder="0" applyAlignment="0" applyProtection="0"/>
    <xf numFmtId="0" fontId="49" fillId="54" borderId="0" applyNumberFormat="0" applyBorder="0" applyAlignment="0" applyProtection="0"/>
    <xf numFmtId="0" fontId="48" fillId="55" borderId="0" applyNumberFormat="0" applyBorder="0" applyAlignment="0" applyProtection="0"/>
    <xf numFmtId="0" fontId="7" fillId="0" borderId="0"/>
    <xf numFmtId="9" fontId="7" fillId="0" borderId="0" applyFont="0" applyFill="0" applyBorder="0" applyAlignment="0" applyProtection="0"/>
    <xf numFmtId="0" fontId="7" fillId="0" borderId="0"/>
    <xf numFmtId="0" fontId="10"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23" borderId="0" applyNumberFormat="0" applyBorder="0" applyAlignment="0" applyProtection="0"/>
    <xf numFmtId="0" fontId="53" fillId="7" borderId="1" applyNumberFormat="0" applyAlignment="0" applyProtection="0"/>
    <xf numFmtId="9" fontId="7" fillId="0" borderId="0" applyFill="0" applyBorder="0" applyAlignment="0" applyProtection="0"/>
    <xf numFmtId="0" fontId="7" fillId="0" borderId="0"/>
    <xf numFmtId="0" fontId="54" fillId="0" borderId="0" applyNumberFormat="0" applyFill="0" applyBorder="0" applyAlignment="0" applyProtection="0"/>
    <xf numFmtId="0" fontId="55" fillId="0" borderId="0" applyNumberFormat="0" applyFill="0" applyBorder="0" applyAlignment="0" applyProtection="0"/>
    <xf numFmtId="0" fontId="6" fillId="0" borderId="0"/>
    <xf numFmtId="0" fontId="54" fillId="0" borderId="0" applyNumberFormat="0" applyFill="0" applyBorder="0" applyAlignment="0" applyProtection="0"/>
    <xf numFmtId="0" fontId="55" fillId="0" borderId="0" applyNumberFormat="0" applyFill="0" applyBorder="0" applyAlignment="0" applyProtection="0"/>
    <xf numFmtId="0" fontId="4" fillId="0" borderId="0"/>
    <xf numFmtId="0" fontId="54" fillId="0" borderId="0" applyNumberFormat="0" applyFill="0" applyBorder="0" applyAlignment="0" applyProtection="0"/>
    <xf numFmtId="0" fontId="55" fillId="0" borderId="0" applyNumberFormat="0" applyFill="0" applyBorder="0" applyAlignment="0" applyProtection="0"/>
    <xf numFmtId="0" fontId="7" fillId="0" borderId="0"/>
    <xf numFmtId="0" fontId="70" fillId="0" borderId="122" applyNumberFormat="0" applyFill="0" applyAlignment="0" applyProtection="0"/>
    <xf numFmtId="0" fontId="3" fillId="0" borderId="0"/>
    <xf numFmtId="0" fontId="2" fillId="0" borderId="0"/>
    <xf numFmtId="0" fontId="77" fillId="14" borderId="204" applyNumberFormat="0" applyAlignment="0" applyProtection="0"/>
    <xf numFmtId="0" fontId="78" fillId="14" borderId="205" applyNumberFormat="0" applyAlignment="0" applyProtection="0"/>
    <xf numFmtId="0" fontId="13" fillId="8" borderId="205" applyNumberFormat="0" applyAlignment="0" applyProtection="0"/>
    <xf numFmtId="0" fontId="16" fillId="7" borderId="205" applyNumberFormat="0" applyAlignment="0" applyProtection="0"/>
    <xf numFmtId="0" fontId="53" fillId="7" borderId="205" applyNumberFormat="0" applyAlignment="0" applyProtection="0"/>
    <xf numFmtId="0" fontId="18" fillId="0" borderId="206" applyNumberFormat="0" applyFill="0" applyAlignment="0" applyProtection="0"/>
    <xf numFmtId="0" fontId="79" fillId="0" borderId="0" applyNumberFormat="0" applyFill="0" applyBorder="0" applyAlignment="0" applyProtection="0"/>
    <xf numFmtId="0" fontId="24" fillId="0" borderId="207" applyNumberFormat="0" applyFill="0" applyAlignment="0" applyProtection="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cellStyleXfs>
  <cellXfs count="1052">
    <xf numFmtId="0" fontId="0" fillId="0" borderId="0" xfId="0"/>
    <xf numFmtId="0" fontId="0" fillId="0" borderId="0" xfId="0" applyFont="1"/>
    <xf numFmtId="49" fontId="25" fillId="0" borderId="0" xfId="0" applyNumberFormat="1" applyFont="1" applyFill="1" applyBorder="1" applyAlignment="1">
      <alignment vertical="center"/>
    </xf>
    <xf numFmtId="0" fontId="27" fillId="0" borderId="7" xfId="0" applyFont="1" applyFill="1" applyBorder="1" applyAlignment="1">
      <alignment horizontal="center" vertical="center" wrapText="1"/>
    </xf>
    <xf numFmtId="0" fontId="0" fillId="0" borderId="8" xfId="0" applyFont="1" applyBorder="1"/>
    <xf numFmtId="0" fontId="0" fillId="0" borderId="0" xfId="0" applyFont="1" applyFill="1" applyAlignment="1">
      <alignment horizontal="center" vertical="center"/>
    </xf>
    <xf numFmtId="49" fontId="0" fillId="0" borderId="0" xfId="0" applyNumberFormat="1" applyFont="1" applyFill="1" applyAlignment="1">
      <alignment vertical="center"/>
    </xf>
    <xf numFmtId="0" fontId="0" fillId="0" borderId="0" xfId="0" applyFont="1" applyFill="1" applyAlignment="1">
      <alignment vertical="center"/>
    </xf>
    <xf numFmtId="49" fontId="29" fillId="0" borderId="9" xfId="0" applyNumberFormat="1" applyFont="1" applyFill="1" applyBorder="1" applyAlignment="1">
      <alignment vertical="center"/>
    </xf>
    <xf numFmtId="0" fontId="0" fillId="0" borderId="10" xfId="0" applyFont="1" applyFill="1" applyBorder="1" applyAlignment="1">
      <alignment horizontal="center" vertical="center"/>
    </xf>
    <xf numFmtId="49" fontId="29" fillId="0" borderId="10" xfId="0" applyNumberFormat="1" applyFont="1" applyFill="1" applyBorder="1" applyAlignment="1">
      <alignment vertical="center"/>
    </xf>
    <xf numFmtId="49" fontId="29" fillId="0" borderId="11" xfId="0" applyNumberFormat="1" applyFont="1" applyFill="1" applyBorder="1" applyAlignment="1">
      <alignment vertical="center"/>
    </xf>
    <xf numFmtId="0" fontId="30" fillId="0" borderId="12" xfId="0" applyFont="1" applyFill="1" applyBorder="1" applyAlignment="1">
      <alignment horizontal="left" vertical="center"/>
    </xf>
    <xf numFmtId="0" fontId="30" fillId="0" borderId="13" xfId="0" applyFont="1" applyFill="1" applyBorder="1" applyAlignment="1">
      <alignment horizontal="center" vertical="center"/>
    </xf>
    <xf numFmtId="0" fontId="0" fillId="0" borderId="14" xfId="0" applyFont="1" applyBorder="1"/>
    <xf numFmtId="49" fontId="29" fillId="0" borderId="15" xfId="0" applyNumberFormat="1" applyFont="1" applyFill="1" applyBorder="1" applyAlignment="1">
      <alignment vertical="center"/>
    </xf>
    <xf numFmtId="49" fontId="29" fillId="0" borderId="16" xfId="0" applyNumberFormat="1" applyFont="1" applyFill="1" applyBorder="1" applyAlignment="1">
      <alignment vertical="center"/>
    </xf>
    <xf numFmtId="49" fontId="27" fillId="0" borderId="17" xfId="0" applyNumberFormat="1" applyFont="1" applyFill="1" applyBorder="1" applyAlignment="1">
      <alignment horizontal="center" vertical="center" wrapText="1"/>
    </xf>
    <xf numFmtId="0" fontId="0" fillId="0" borderId="6" xfId="0" applyFont="1" applyBorder="1"/>
    <xf numFmtId="0" fontId="0" fillId="0" borderId="13" xfId="0" applyFont="1" applyFill="1" applyBorder="1" applyAlignment="1">
      <alignment horizontal="center" vertical="center"/>
    </xf>
    <xf numFmtId="49" fontId="0" fillId="0" borderId="6" xfId="0" applyNumberFormat="1" applyFont="1" applyFill="1" applyBorder="1" applyAlignment="1">
      <alignment horizontal="left" vertical="center"/>
    </xf>
    <xf numFmtId="49" fontId="0" fillId="0" borderId="6" xfId="0" applyNumberFormat="1" applyFont="1" applyFill="1" applyBorder="1" applyAlignment="1">
      <alignment horizontal="center" vertical="center"/>
    </xf>
    <xf numFmtId="49" fontId="27" fillId="0" borderId="18" xfId="0" applyNumberFormat="1" applyFont="1" applyFill="1" applyBorder="1" applyAlignment="1">
      <alignment horizontal="center" vertical="center" wrapText="1"/>
    </xf>
    <xf numFmtId="0" fontId="0" fillId="0" borderId="6" xfId="0" applyFont="1" applyFill="1" applyBorder="1" applyAlignment="1">
      <alignment vertical="center"/>
    </xf>
    <xf numFmtId="0" fontId="0" fillId="0" borderId="0" xfId="0" applyFont="1" applyFill="1" applyBorder="1" applyAlignment="1">
      <alignment vertical="center"/>
    </xf>
    <xf numFmtId="0" fontId="32" fillId="0" borderId="19" xfId="0" applyFont="1" applyFill="1" applyBorder="1" applyAlignment="1">
      <alignment horizontal="left" vertical="center"/>
    </xf>
    <xf numFmtId="0" fontId="32" fillId="0" borderId="0" xfId="0" applyFont="1" applyFill="1" applyBorder="1" applyAlignment="1">
      <alignment horizontal="left" vertical="center"/>
    </xf>
    <xf numFmtId="0" fontId="0" fillId="0" borderId="0" xfId="0" applyFont="1" applyBorder="1"/>
    <xf numFmtId="0" fontId="0" fillId="0" borderId="15" xfId="0" applyFont="1" applyBorder="1"/>
    <xf numFmtId="0" fontId="27" fillId="0" borderId="12" xfId="0" applyFont="1" applyBorder="1" applyAlignment="1">
      <alignment horizontal="center"/>
    </xf>
    <xf numFmtId="0" fontId="30" fillId="0" borderId="12" xfId="56" applyFont="1" applyFill="1" applyBorder="1" applyAlignment="1">
      <alignment horizontal="center" vertical="center"/>
    </xf>
    <xf numFmtId="0" fontId="27" fillId="0" borderId="7" xfId="0" applyFont="1" applyBorder="1" applyAlignment="1">
      <alignment horizontal="center" vertical="center"/>
    </xf>
    <xf numFmtId="0" fontId="32" fillId="0" borderId="0" xfId="0" applyFont="1" applyBorder="1" applyAlignment="1">
      <alignment wrapText="1"/>
    </xf>
    <xf numFmtId="0" fontId="29" fillId="0" borderId="0" xfId="0" applyFont="1" applyBorder="1" applyAlignment="1">
      <alignment vertical="center"/>
    </xf>
    <xf numFmtId="0" fontId="30" fillId="0" borderId="12" xfId="0" applyFont="1" applyFill="1" applyBorder="1" applyAlignment="1">
      <alignment horizontal="center" vertical="center"/>
    </xf>
    <xf numFmtId="0" fontId="34" fillId="0" borderId="12" xfId="0" applyFont="1" applyBorder="1" applyAlignment="1">
      <alignment vertical="center"/>
    </xf>
    <xf numFmtId="0" fontId="34" fillId="0" borderId="0" xfId="0" applyFont="1" applyAlignment="1">
      <alignment horizontal="center" vertical="center"/>
    </xf>
    <xf numFmtId="0" fontId="29" fillId="0" borderId="15" xfId="0" applyFont="1" applyBorder="1" applyAlignment="1">
      <alignment vertical="center"/>
    </xf>
    <xf numFmtId="0" fontId="27" fillId="0" borderId="0" xfId="0" applyFont="1" applyAlignment="1">
      <alignment horizontal="center" vertical="center"/>
    </xf>
    <xf numFmtId="0" fontId="0" fillId="0" borderId="0" xfId="0" applyFont="1" applyAlignment="1">
      <alignment horizontal="center" vertical="center"/>
    </xf>
    <xf numFmtId="0" fontId="0" fillId="0" borderId="0" xfId="0" applyFont="1" applyAlignment="1">
      <alignment horizontal="center"/>
    </xf>
    <xf numFmtId="0" fontId="0" fillId="0" borderId="0" xfId="0" applyBorder="1"/>
    <xf numFmtId="0" fontId="0" fillId="0" borderId="15" xfId="0" applyBorder="1"/>
    <xf numFmtId="0" fontId="29" fillId="0" borderId="0" xfId="0" applyFont="1" applyFill="1" applyBorder="1" applyAlignment="1">
      <alignment vertical="center"/>
    </xf>
    <xf numFmtId="0" fontId="29" fillId="0" borderId="15" xfId="0" applyFont="1" applyFill="1" applyBorder="1" applyAlignment="1">
      <alignment vertical="center"/>
    </xf>
    <xf numFmtId="0" fontId="0" fillId="0" borderId="0" xfId="0" applyFont="1" applyFill="1"/>
    <xf numFmtId="49" fontId="27" fillId="0" borderId="0" xfId="0" applyNumberFormat="1" applyFont="1" applyFill="1" applyBorder="1" applyAlignment="1">
      <alignment horizontal="center" vertical="center"/>
    </xf>
    <xf numFmtId="49" fontId="0" fillId="0" borderId="0" xfId="0" applyNumberFormat="1" applyFont="1" applyFill="1" applyBorder="1" applyAlignment="1">
      <alignment vertical="center"/>
    </xf>
    <xf numFmtId="49" fontId="0" fillId="0" borderId="0" xfId="0" applyNumberFormat="1" applyFont="1" applyFill="1" applyBorder="1" applyAlignment="1">
      <alignment horizontal="center" vertical="center"/>
    </xf>
    <xf numFmtId="49" fontId="29" fillId="0" borderId="0" xfId="0" applyNumberFormat="1" applyFont="1" applyFill="1" applyBorder="1" applyAlignment="1">
      <alignment vertical="center"/>
    </xf>
    <xf numFmtId="49" fontId="0" fillId="0" borderId="0" xfId="0" applyNumberFormat="1" applyFont="1"/>
    <xf numFmtId="0" fontId="0" fillId="0" borderId="0" xfId="0" applyFont="1" applyFill="1" applyBorder="1"/>
    <xf numFmtId="49" fontId="29" fillId="0" borderId="0" xfId="57" applyNumberFormat="1" applyFont="1" applyFill="1" applyBorder="1" applyAlignment="1">
      <alignment vertical="center"/>
    </xf>
    <xf numFmtId="0" fontId="0" fillId="0" borderId="20" xfId="0" applyFont="1" applyBorder="1"/>
    <xf numFmtId="49" fontId="0" fillId="0" borderId="0" xfId="0" applyNumberFormat="1" applyFill="1" applyBorder="1" applyAlignment="1">
      <alignment vertical="center"/>
    </xf>
    <xf numFmtId="49" fontId="0" fillId="0" borderId="13" xfId="0" applyNumberFormat="1" applyFont="1" applyFill="1" applyBorder="1" applyAlignment="1">
      <alignment horizontal="center" vertical="center" wrapText="1"/>
    </xf>
    <xf numFmtId="0" fontId="29" fillId="0" borderId="20" xfId="0" applyFont="1" applyBorder="1" applyAlignment="1">
      <alignment vertical="center"/>
    </xf>
    <xf numFmtId="0" fontId="0" fillId="0" borderId="29" xfId="0" applyBorder="1"/>
    <xf numFmtId="0" fontId="27" fillId="0" borderId="30" xfId="0" applyFont="1" applyBorder="1" applyAlignment="1"/>
    <xf numFmtId="0" fontId="0" fillId="0" borderId="24" xfId="0" applyFont="1" applyBorder="1"/>
    <xf numFmtId="49" fontId="0" fillId="0" borderId="24" xfId="0" applyNumberFormat="1" applyFont="1" applyFill="1" applyBorder="1" applyAlignment="1">
      <alignment vertical="center"/>
    </xf>
    <xf numFmtId="0" fontId="0" fillId="0" borderId="24" xfId="0" applyNumberFormat="1" applyFont="1" applyFill="1" applyBorder="1" applyAlignment="1">
      <alignment horizontal="center" vertical="center"/>
    </xf>
    <xf numFmtId="0" fontId="0" fillId="0" borderId="24" xfId="0" applyNumberFormat="1" applyFont="1" applyFill="1" applyBorder="1" applyAlignment="1">
      <alignment horizontal="center" vertical="center" wrapText="1"/>
    </xf>
    <xf numFmtId="49" fontId="0" fillId="0" borderId="24" xfId="0" applyNumberFormat="1" applyFont="1" applyFill="1" applyBorder="1" applyAlignment="1">
      <alignment vertical="center" wrapText="1"/>
    </xf>
    <xf numFmtId="0" fontId="0" fillId="0" borderId="15" xfId="0" applyFont="1" applyFill="1" applyBorder="1" applyAlignment="1">
      <alignment vertical="center"/>
    </xf>
    <xf numFmtId="0" fontId="0" fillId="0" borderId="34" xfId="0" applyFont="1" applyFill="1" applyBorder="1"/>
    <xf numFmtId="0" fontId="28" fillId="0" borderId="0" xfId="0" applyFont="1" applyFill="1" applyAlignment="1">
      <alignment horizontal="center" vertical="center" wrapText="1"/>
    </xf>
    <xf numFmtId="0" fontId="28" fillId="0" borderId="0" xfId="0" applyFont="1" applyAlignment="1">
      <alignment horizontal="center" vertical="center"/>
    </xf>
    <xf numFmtId="0" fontId="28" fillId="0" borderId="0" xfId="0" applyFont="1" applyFill="1" applyAlignment="1">
      <alignment vertical="center"/>
    </xf>
    <xf numFmtId="0" fontId="0" fillId="0" borderId="0" xfId="0" applyFont="1" applyAlignment="1">
      <alignment horizontal="left"/>
    </xf>
    <xf numFmtId="49" fontId="29" fillId="0" borderId="0" xfId="55" applyNumberFormat="1" applyFont="1" applyFill="1" applyBorder="1" applyAlignment="1">
      <alignment vertical="center"/>
    </xf>
    <xf numFmtId="49" fontId="29" fillId="0" borderId="15" xfId="55" applyNumberFormat="1" applyFont="1" applyFill="1" applyBorder="1" applyAlignment="1">
      <alignment vertical="center"/>
    </xf>
    <xf numFmtId="0" fontId="39" fillId="0" borderId="0" xfId="0" applyFont="1"/>
    <xf numFmtId="49" fontId="27" fillId="0" borderId="7" xfId="55" applyNumberFormat="1" applyFont="1" applyFill="1" applyBorder="1" applyAlignment="1">
      <alignment horizontal="center" vertical="center" wrapText="1"/>
    </xf>
    <xf numFmtId="49" fontId="38" fillId="0" borderId="0" xfId="55" applyNumberFormat="1" applyFont="1" applyFill="1" applyBorder="1" applyAlignment="1">
      <alignment vertical="center"/>
    </xf>
    <xf numFmtId="0" fontId="0" fillId="0" borderId="0" xfId="0" applyFont="1" applyAlignment="1"/>
    <xf numFmtId="0" fontId="38" fillId="0" borderId="0" xfId="0" applyFont="1"/>
    <xf numFmtId="0" fontId="40" fillId="0" borderId="0" xfId="0" applyFont="1"/>
    <xf numFmtId="0" fontId="38" fillId="0" borderId="0" xfId="0" applyFont="1" applyFill="1"/>
    <xf numFmtId="0" fontId="27" fillId="0" borderId="36" xfId="0" applyFont="1" applyFill="1" applyBorder="1" applyAlignment="1">
      <alignment horizontal="center" vertical="center" wrapText="1"/>
    </xf>
    <xf numFmtId="0" fontId="0" fillId="0" borderId="37" xfId="0" applyFont="1" applyBorder="1"/>
    <xf numFmtId="0" fontId="27" fillId="27" borderId="7" xfId="0" applyFont="1" applyFill="1" applyBorder="1" applyAlignment="1">
      <alignment horizontal="center" vertical="center" wrapText="1"/>
    </xf>
    <xf numFmtId="0" fontId="27" fillId="27" borderId="41" xfId="0" applyFont="1" applyFill="1" applyBorder="1" applyAlignment="1">
      <alignment horizontal="center"/>
    </xf>
    <xf numFmtId="0" fontId="30" fillId="27" borderId="39" xfId="0" applyFont="1" applyFill="1" applyBorder="1" applyAlignment="1">
      <alignment horizontal="left" vertical="center"/>
    </xf>
    <xf numFmtId="49" fontId="41" fillId="0" borderId="6" xfId="0" applyNumberFormat="1" applyFont="1" applyFill="1" applyBorder="1" applyAlignment="1">
      <alignment horizontal="center" vertical="center"/>
    </xf>
    <xf numFmtId="0" fontId="41" fillId="0" borderId="0" xfId="0" applyFont="1" applyFill="1" applyBorder="1" applyAlignment="1">
      <alignment horizontal="center" vertical="center"/>
    </xf>
    <xf numFmtId="0" fontId="41" fillId="0" borderId="0" xfId="0" applyFont="1"/>
    <xf numFmtId="0" fontId="41" fillId="0" borderId="0" xfId="0" applyFont="1" applyBorder="1" applyAlignment="1">
      <alignment horizontal="center" vertical="center"/>
    </xf>
    <xf numFmtId="0" fontId="27" fillId="27" borderId="27" xfId="0" applyFont="1" applyFill="1" applyBorder="1" applyAlignment="1">
      <alignment horizontal="center" vertical="center" wrapText="1"/>
    </xf>
    <xf numFmtId="0" fontId="0" fillId="27" borderId="24" xfId="0" applyFont="1" applyFill="1" applyBorder="1"/>
    <xf numFmtId="0" fontId="0" fillId="0" borderId="6" xfId="0" applyFill="1" applyBorder="1" applyAlignment="1">
      <alignment horizontal="center" vertical="center"/>
    </xf>
    <xf numFmtId="0" fontId="0" fillId="0" borderId="13" xfId="0" applyFill="1" applyBorder="1" applyAlignment="1">
      <alignment horizontal="center"/>
    </xf>
    <xf numFmtId="0" fontId="38" fillId="0" borderId="13" xfId="0" applyFont="1" applyFill="1" applyBorder="1" applyAlignment="1">
      <alignment horizontal="center"/>
    </xf>
    <xf numFmtId="0" fontId="38" fillId="0" borderId="13" xfId="0" applyFont="1" applyBorder="1" applyAlignment="1">
      <alignment horizontal="center"/>
    </xf>
    <xf numFmtId="0" fontId="0" fillId="0" borderId="13" xfId="0" applyBorder="1" applyAlignment="1">
      <alignment horizontal="center"/>
    </xf>
    <xf numFmtId="0" fontId="38" fillId="0" borderId="6" xfId="0" applyFont="1" applyBorder="1" applyAlignment="1">
      <alignment horizontal="center"/>
    </xf>
    <xf numFmtId="49" fontId="0" fillId="0" borderId="34" xfId="55" applyNumberFormat="1" applyFont="1" applyFill="1" applyBorder="1" applyAlignment="1">
      <alignment horizontal="center" vertical="center" wrapText="1"/>
    </xf>
    <xf numFmtId="0" fontId="0" fillId="0" borderId="0" xfId="0" applyFont="1"/>
    <xf numFmtId="49" fontId="27" fillId="0" borderId="33" xfId="55" applyNumberFormat="1" applyFont="1" applyFill="1" applyBorder="1" applyAlignment="1">
      <alignment horizontal="center" vertical="center" wrapText="1"/>
    </xf>
    <xf numFmtId="0" fontId="0" fillId="0" borderId="0" xfId="0" applyFill="1"/>
    <xf numFmtId="49" fontId="25" fillId="0" borderId="0" xfId="0" applyNumberFormat="1" applyFont="1" applyFill="1" applyBorder="1" applyAlignment="1">
      <alignment horizontal="center" vertical="center"/>
    </xf>
    <xf numFmtId="0" fontId="50" fillId="0" borderId="0" xfId="0" applyFont="1"/>
    <xf numFmtId="0" fontId="34" fillId="0" borderId="12" xfId="0" applyFont="1" applyFill="1" applyBorder="1" applyAlignment="1">
      <alignment horizontal="center" vertical="center"/>
    </xf>
    <xf numFmtId="0" fontId="29" fillId="0" borderId="0" xfId="0" applyFont="1" applyBorder="1" applyAlignment="1">
      <alignment horizontal="center" vertical="center"/>
    </xf>
    <xf numFmtId="0" fontId="51" fillId="0" borderId="0" xfId="0" applyFont="1" applyFill="1" applyAlignment="1">
      <alignment wrapText="1"/>
    </xf>
    <xf numFmtId="49" fontId="30" fillId="0" borderId="12" xfId="92" applyNumberFormat="1" applyFont="1" applyFill="1" applyBorder="1" applyAlignment="1">
      <alignment vertical="center"/>
    </xf>
    <xf numFmtId="49" fontId="52" fillId="0" borderId="15" xfId="92" applyNumberFormat="1" applyFont="1" applyFill="1" applyBorder="1" applyAlignment="1">
      <alignment vertical="center"/>
    </xf>
    <xf numFmtId="0" fontId="41" fillId="0" borderId="25" xfId="92" applyNumberFormat="1" applyFont="1" applyFill="1" applyBorder="1" applyAlignment="1">
      <alignment horizontal="center" vertical="center"/>
    </xf>
    <xf numFmtId="1" fontId="41" fillId="0" borderId="25" xfId="92" applyNumberFormat="1" applyFont="1" applyFill="1" applyBorder="1" applyAlignment="1">
      <alignment horizontal="center" vertical="center"/>
    </xf>
    <xf numFmtId="49" fontId="7" fillId="0" borderId="0" xfId="92" applyNumberFormat="1" applyFont="1" applyFill="1" applyBorder="1" applyAlignment="1">
      <alignment horizontal="left" vertical="center"/>
    </xf>
    <xf numFmtId="0" fontId="30" fillId="0" borderId="12" xfId="92" applyFont="1" applyFill="1" applyBorder="1" applyAlignment="1">
      <alignment horizontal="center" vertical="center"/>
    </xf>
    <xf numFmtId="49" fontId="29" fillId="0" borderId="0" xfId="94" applyNumberFormat="1" applyFont="1" applyFill="1" applyBorder="1" applyAlignment="1">
      <alignment vertical="center"/>
    </xf>
    <xf numFmtId="0" fontId="7" fillId="0" borderId="0" xfId="0" applyFont="1"/>
    <xf numFmtId="49" fontId="29" fillId="0" borderId="15" xfId="94" applyNumberFormat="1" applyFont="1" applyFill="1" applyBorder="1" applyAlignment="1">
      <alignment vertical="center"/>
    </xf>
    <xf numFmtId="49" fontId="7" fillId="0" borderId="25" xfId="94" applyNumberFormat="1" applyFont="1" applyFill="1" applyBorder="1" applyAlignment="1">
      <alignment horizontal="center" vertical="center" wrapText="1"/>
    </xf>
    <xf numFmtId="49" fontId="32" fillId="0" borderId="0" xfId="94" applyNumberFormat="1" applyFont="1" applyFill="1" applyBorder="1" applyAlignment="1">
      <alignment vertical="center"/>
    </xf>
    <xf numFmtId="49" fontId="7" fillId="0" borderId="0" xfId="94" applyNumberFormat="1" applyFont="1" applyFill="1" applyBorder="1" applyAlignment="1">
      <alignment vertical="center"/>
    </xf>
    <xf numFmtId="49" fontId="0" fillId="0" borderId="0" xfId="94" applyNumberFormat="1" applyFont="1" applyFill="1" applyBorder="1" applyAlignment="1">
      <alignment vertical="center"/>
    </xf>
    <xf numFmtId="49" fontId="7" fillId="0" borderId="25" xfId="94" applyNumberFormat="1" applyFont="1" applyFill="1" applyBorder="1" applyAlignment="1">
      <alignment horizontal="center" vertical="center"/>
    </xf>
    <xf numFmtId="0" fontId="7" fillId="0" borderId="0" xfId="0" applyFont="1" applyFill="1"/>
    <xf numFmtId="49" fontId="41" fillId="0" borderId="25" xfId="92" applyNumberFormat="1" applyFont="1" applyFill="1" applyBorder="1" applyAlignment="1">
      <alignment horizontal="center" vertical="center" wrapText="1"/>
    </xf>
    <xf numFmtId="49" fontId="29" fillId="0" borderId="0" xfId="103" applyNumberFormat="1" applyFont="1" applyFill="1" applyBorder="1" applyAlignment="1">
      <alignment vertical="center"/>
    </xf>
    <xf numFmtId="49" fontId="29" fillId="0" borderId="15" xfId="103" applyNumberFormat="1" applyFont="1" applyFill="1" applyBorder="1" applyAlignment="1">
      <alignment vertical="center"/>
    </xf>
    <xf numFmtId="49" fontId="0" fillId="0" borderId="13" xfId="103" applyNumberFormat="1" applyFont="1" applyFill="1" applyBorder="1" applyAlignment="1">
      <alignment vertical="center"/>
    </xf>
    <xf numFmtId="49" fontId="32" fillId="0" borderId="0" xfId="103" applyNumberFormat="1" applyFont="1" applyFill="1" applyBorder="1" applyAlignment="1">
      <alignment vertical="center"/>
    </xf>
    <xf numFmtId="49" fontId="32" fillId="0" borderId="0" xfId="103" applyNumberFormat="1" applyFont="1" applyFill="1" applyBorder="1" applyAlignment="1">
      <alignment horizontal="left" vertical="center" wrapText="1"/>
    </xf>
    <xf numFmtId="0" fontId="0" fillId="0" borderId="0" xfId="0" applyFill="1" applyBorder="1"/>
    <xf numFmtId="0" fontId="56" fillId="0" borderId="0" xfId="106" applyFont="1" applyAlignment="1">
      <alignment vertical="top" wrapText="1"/>
    </xf>
    <xf numFmtId="0" fontId="6" fillId="0" borderId="0" xfId="106"/>
    <xf numFmtId="0" fontId="6" fillId="0" borderId="0" xfId="106" applyAlignment="1">
      <alignment vertical="top" wrapText="1"/>
    </xf>
    <xf numFmtId="0" fontId="27" fillId="0" borderId="7" xfId="0" applyFont="1" applyFill="1" applyBorder="1" applyAlignment="1">
      <alignment horizontal="center" vertical="center" wrapText="1"/>
    </xf>
    <xf numFmtId="0" fontId="38" fillId="0" borderId="13" xfId="0" applyFont="1" applyFill="1" applyBorder="1" applyAlignment="1">
      <alignment horizontal="center" vertical="center"/>
    </xf>
    <xf numFmtId="0" fontId="38" fillId="0" borderId="43" xfId="0" applyFont="1" applyFill="1" applyBorder="1" applyAlignment="1">
      <alignment horizontal="center" vertical="center"/>
    </xf>
    <xf numFmtId="49" fontId="38" fillId="0" borderId="34" xfId="55" applyNumberFormat="1" applyFont="1" applyFill="1" applyBorder="1" applyAlignment="1">
      <alignment horizontal="center" vertical="center" wrapText="1"/>
    </xf>
    <xf numFmtId="0" fontId="38" fillId="0" borderId="34" xfId="0" applyFont="1" applyFill="1" applyBorder="1" applyAlignment="1">
      <alignment horizontal="center"/>
    </xf>
    <xf numFmtId="0" fontId="0" fillId="0" borderId="40" xfId="0" applyFill="1" applyBorder="1" applyAlignment="1">
      <alignment horizontal="center"/>
    </xf>
    <xf numFmtId="0" fontId="38" fillId="0" borderId="34" xfId="0" applyFont="1" applyBorder="1" applyAlignment="1">
      <alignment horizontal="center"/>
    </xf>
    <xf numFmtId="0" fontId="0" fillId="0" borderId="13" xfId="0" applyFill="1" applyBorder="1" applyAlignment="1">
      <alignment horizontal="center" vertical="center"/>
    </xf>
    <xf numFmtId="0" fontId="38" fillId="0" borderId="0" xfId="0" applyFont="1" applyAlignment="1">
      <alignment horizontal="center"/>
    </xf>
    <xf numFmtId="49" fontId="38" fillId="0" borderId="0" xfId="55" applyNumberFormat="1" applyFont="1" applyFill="1" applyBorder="1" applyAlignment="1">
      <alignment horizontal="center" vertical="center"/>
    </xf>
    <xf numFmtId="0" fontId="32" fillId="0" borderId="0" xfId="0" applyFont="1" applyBorder="1" applyAlignment="1">
      <alignment horizontal="center" wrapText="1"/>
    </xf>
    <xf numFmtId="0" fontId="29" fillId="0" borderId="0" xfId="0" applyFont="1" applyFill="1" applyBorder="1" applyAlignment="1">
      <alignment horizontal="left" vertical="center"/>
    </xf>
    <xf numFmtId="0" fontId="38" fillId="0" borderId="0" xfId="0" applyFont="1" applyFill="1" applyAlignment="1">
      <alignment horizontal="center"/>
    </xf>
    <xf numFmtId="0" fontId="50" fillId="0" borderId="0" xfId="0" applyFont="1" applyFill="1"/>
    <xf numFmtId="0" fontId="27" fillId="0" borderId="33" xfId="0" applyFont="1" applyFill="1" applyBorder="1" applyAlignment="1">
      <alignment horizontal="center" vertical="center" wrapText="1"/>
    </xf>
    <xf numFmtId="0" fontId="27" fillId="0" borderId="0" xfId="0" applyFont="1" applyFill="1" applyAlignment="1">
      <alignment horizontal="center" vertical="center"/>
    </xf>
    <xf numFmtId="0" fontId="0" fillId="0" borderId="0" xfId="0" applyFill="1" applyBorder="1" applyAlignment="1">
      <alignment wrapText="1"/>
    </xf>
    <xf numFmtId="0" fontId="27" fillId="0" borderId="54" xfId="0" applyFont="1" applyBorder="1" applyAlignment="1">
      <alignment horizontal="center"/>
    </xf>
    <xf numFmtId="49" fontId="30" fillId="0" borderId="54" xfId="92" applyNumberFormat="1" applyFont="1" applyFill="1" applyBorder="1" applyAlignment="1">
      <alignment vertical="center"/>
    </xf>
    <xf numFmtId="0" fontId="27" fillId="0" borderId="55" xfId="0" applyFont="1" applyFill="1" applyBorder="1" applyAlignment="1">
      <alignment horizontal="center" vertical="center" wrapText="1"/>
    </xf>
    <xf numFmtId="0" fontId="41" fillId="0" borderId="36" xfId="0" applyFont="1" applyFill="1" applyBorder="1"/>
    <xf numFmtId="0" fontId="0" fillId="0" borderId="36" xfId="0" applyFill="1" applyBorder="1"/>
    <xf numFmtId="49" fontId="30" fillId="0" borderId="56" xfId="0" applyNumberFormat="1" applyFont="1" applyFill="1" applyBorder="1" applyAlignment="1">
      <alignment horizontal="center" vertical="center"/>
    </xf>
    <xf numFmtId="49" fontId="30" fillId="0" borderId="57" xfId="0" applyNumberFormat="1" applyFont="1" applyFill="1" applyBorder="1" applyAlignment="1">
      <alignment horizontal="center" vertical="center"/>
    </xf>
    <xf numFmtId="49" fontId="30" fillId="0" borderId="58" xfId="0" applyNumberFormat="1" applyFont="1" applyFill="1" applyBorder="1" applyAlignment="1">
      <alignment horizontal="center" vertical="center"/>
    </xf>
    <xf numFmtId="49" fontId="27" fillId="0" borderId="59" xfId="0" applyNumberFormat="1" applyFont="1" applyFill="1" applyBorder="1" applyAlignment="1">
      <alignment vertical="center"/>
    </xf>
    <xf numFmtId="49" fontId="27" fillId="0" borderId="0" xfId="94" applyNumberFormat="1" applyFont="1" applyFill="1" applyBorder="1" applyAlignment="1">
      <alignment horizontal="left" vertical="center" wrapText="1"/>
    </xf>
    <xf numFmtId="0" fontId="27" fillId="0" borderId="48" xfId="0" applyFont="1" applyFill="1" applyBorder="1" applyAlignment="1">
      <alignment horizontal="center" vertical="center" wrapText="1"/>
    </xf>
    <xf numFmtId="0" fontId="41" fillId="0" borderId="34" xfId="0" applyFont="1" applyFill="1" applyBorder="1"/>
    <xf numFmtId="0" fontId="30" fillId="0" borderId="65" xfId="0" applyFont="1" applyFill="1" applyBorder="1" applyAlignment="1">
      <alignment horizontal="center" vertical="center"/>
    </xf>
    <xf numFmtId="49" fontId="27" fillId="0" borderId="45" xfId="0" applyNumberFormat="1" applyFont="1" applyFill="1" applyBorder="1" applyAlignment="1">
      <alignment horizontal="center" vertical="center" wrapText="1"/>
    </xf>
    <xf numFmtId="49" fontId="27" fillId="0" borderId="27" xfId="0" applyNumberFormat="1" applyFont="1" applyFill="1" applyBorder="1" applyAlignment="1">
      <alignment horizontal="center" vertical="center" wrapText="1"/>
    </xf>
    <xf numFmtId="49" fontId="27" fillId="0" borderId="28" xfId="0" applyNumberFormat="1" applyFont="1" applyFill="1" applyBorder="1" applyAlignment="1">
      <alignment horizontal="center" vertical="center" wrapText="1"/>
    </xf>
    <xf numFmtId="0" fontId="27" fillId="0" borderId="27" xfId="0" applyFont="1" applyFill="1" applyBorder="1" applyAlignment="1">
      <alignment horizontal="center" vertical="center" wrapText="1"/>
    </xf>
    <xf numFmtId="49" fontId="27" fillId="0" borderId="67" xfId="0" applyNumberFormat="1" applyFont="1" applyFill="1" applyBorder="1" applyAlignment="1">
      <alignment horizontal="center" vertical="center"/>
    </xf>
    <xf numFmtId="0" fontId="30" fillId="0" borderId="68" xfId="0" applyFont="1" applyFill="1" applyBorder="1" applyAlignment="1">
      <alignment horizontal="center" vertical="center"/>
    </xf>
    <xf numFmtId="9" fontId="0" fillId="0" borderId="0" xfId="0" applyNumberFormat="1" applyFont="1" applyFill="1" applyBorder="1"/>
    <xf numFmtId="0" fontId="0" fillId="0" borderId="42" xfId="0" applyFill="1" applyBorder="1"/>
    <xf numFmtId="49" fontId="41" fillId="0" borderId="71" xfId="103" applyNumberFormat="1" applyFont="1" applyFill="1" applyBorder="1" applyAlignment="1">
      <alignment horizontal="center" vertical="center"/>
    </xf>
    <xf numFmtId="49" fontId="41" fillId="0" borderId="23" xfId="103" applyNumberFormat="1" applyFont="1" applyFill="1" applyBorder="1" applyAlignment="1">
      <alignment horizontal="center" vertical="center"/>
    </xf>
    <xf numFmtId="0" fontId="0" fillId="0" borderId="0" xfId="0" applyNumberFormat="1" applyFont="1" applyFill="1" applyBorder="1" applyAlignment="1">
      <alignment horizontal="center" vertical="center"/>
    </xf>
    <xf numFmtId="0" fontId="0" fillId="0" borderId="0" xfId="0" applyNumberFormat="1" applyFont="1" applyFill="1" applyBorder="1" applyAlignment="1">
      <alignment horizontal="center" vertical="center" wrapText="1"/>
    </xf>
    <xf numFmtId="49" fontId="0" fillId="0" borderId="0" xfId="0" applyNumberFormat="1" applyFont="1" applyFill="1" applyBorder="1" applyAlignment="1">
      <alignment vertical="center" wrapText="1"/>
    </xf>
    <xf numFmtId="0" fontId="0" fillId="0" borderId="75" xfId="0" applyFont="1" applyBorder="1"/>
    <xf numFmtId="9" fontId="0" fillId="58" borderId="25" xfId="0" applyNumberFormat="1" applyFont="1" applyFill="1" applyBorder="1"/>
    <xf numFmtId="9" fontId="0" fillId="58" borderId="32" xfId="0" applyNumberFormat="1" applyFont="1" applyFill="1" applyBorder="1"/>
    <xf numFmtId="9" fontId="0" fillId="58" borderId="74" xfId="0" applyNumberFormat="1" applyFont="1" applyFill="1" applyBorder="1"/>
    <xf numFmtId="0" fontId="0" fillId="0" borderId="75" xfId="0" applyFill="1" applyBorder="1"/>
    <xf numFmtId="49" fontId="27" fillId="27" borderId="27" xfId="92" applyNumberFormat="1" applyFont="1" applyFill="1" applyBorder="1" applyAlignment="1">
      <alignment horizontal="center" vertical="center" wrapText="1"/>
    </xf>
    <xf numFmtId="0" fontId="30" fillId="0" borderId="68" xfId="0" applyFont="1" applyFill="1" applyBorder="1" applyAlignment="1">
      <alignment horizontal="left" vertical="center"/>
    </xf>
    <xf numFmtId="0" fontId="30" fillId="0" borderId="76" xfId="0" applyFont="1" applyFill="1" applyBorder="1" applyAlignment="1">
      <alignment horizontal="left" vertical="center"/>
    </xf>
    <xf numFmtId="0" fontId="27" fillId="0" borderId="78" xfId="0" applyFont="1" applyFill="1" applyBorder="1" applyAlignment="1">
      <alignment horizontal="center" vertical="center" wrapText="1"/>
    </xf>
    <xf numFmtId="49" fontId="30" fillId="0" borderId="79" xfId="54" applyNumberFormat="1" applyFont="1" applyFill="1" applyBorder="1" applyAlignment="1">
      <alignment horizontal="center" vertical="center"/>
    </xf>
    <xf numFmtId="0" fontId="0" fillId="0" borderId="61" xfId="0" applyFont="1" applyBorder="1" applyAlignment="1">
      <alignment horizontal="center"/>
    </xf>
    <xf numFmtId="0" fontId="27" fillId="0" borderId="44" xfId="0" applyFont="1" applyFill="1" applyBorder="1" applyAlignment="1">
      <alignment horizontal="center" vertical="center" wrapText="1"/>
    </xf>
    <xf numFmtId="0" fontId="5" fillId="0" borderId="0" xfId="106" applyFont="1"/>
    <xf numFmtId="0" fontId="57" fillId="0" borderId="0" xfId="0" applyFont="1" applyBorder="1"/>
    <xf numFmtId="49" fontId="57" fillId="0" borderId="0" xfId="0" applyNumberFormat="1" applyFont="1" applyFill="1" applyBorder="1" applyAlignment="1">
      <alignment vertical="center"/>
    </xf>
    <xf numFmtId="0" fontId="57" fillId="0" borderId="0" xfId="0" applyNumberFormat="1" applyFont="1" applyFill="1" applyBorder="1" applyAlignment="1">
      <alignment horizontal="center" vertical="center"/>
    </xf>
    <xf numFmtId="0" fontId="57" fillId="0" borderId="0" xfId="0" applyNumberFormat="1" applyFont="1" applyFill="1" applyBorder="1" applyAlignment="1">
      <alignment horizontal="center" vertical="center" wrapText="1"/>
    </xf>
    <xf numFmtId="49" fontId="57" fillId="0" borderId="0" xfId="92" applyNumberFormat="1" applyFont="1" applyFill="1" applyBorder="1" applyAlignment="1">
      <alignment horizontal="left" vertical="center"/>
    </xf>
    <xf numFmtId="0" fontId="28" fillId="0" borderId="8" xfId="0" applyFont="1" applyBorder="1" applyAlignment="1">
      <alignment horizontal="center"/>
    </xf>
    <xf numFmtId="0" fontId="28" fillId="0" borderId="8" xfId="0" applyFont="1" applyBorder="1" applyAlignment="1">
      <alignment horizontal="left"/>
    </xf>
    <xf numFmtId="0" fontId="27" fillId="0" borderId="81" xfId="0" applyFont="1" applyFill="1" applyBorder="1" applyAlignment="1">
      <alignment horizontal="center" vertical="center" wrapText="1"/>
    </xf>
    <xf numFmtId="0" fontId="0" fillId="0" borderId="0" xfId="0" applyAlignment="1">
      <alignment wrapText="1"/>
    </xf>
    <xf numFmtId="0" fontId="58" fillId="0" borderId="0" xfId="0" applyFont="1"/>
    <xf numFmtId="0" fontId="61" fillId="0" borderId="12" xfId="0" applyFont="1" applyFill="1" applyBorder="1" applyAlignment="1">
      <alignment horizontal="center" vertical="center"/>
    </xf>
    <xf numFmtId="0" fontId="59" fillId="0" borderId="12" xfId="0" applyFont="1" applyFill="1" applyBorder="1" applyAlignment="1">
      <alignment horizontal="center" vertical="center"/>
    </xf>
    <xf numFmtId="0" fontId="62" fillId="0" borderId="0" xfId="0" applyFont="1" applyBorder="1" applyAlignment="1">
      <alignment vertical="center"/>
    </xf>
    <xf numFmtId="0" fontId="30" fillId="0" borderId="65" xfId="0" applyFont="1" applyFill="1" applyBorder="1" applyAlignment="1">
      <alignment horizontal="center"/>
    </xf>
    <xf numFmtId="0" fontId="0" fillId="0" borderId="82" xfId="0" applyFont="1" applyBorder="1"/>
    <xf numFmtId="49" fontId="56" fillId="0" borderId="60" xfId="0" applyNumberFormat="1" applyFont="1" applyFill="1" applyBorder="1" applyAlignment="1">
      <alignment horizontal="center" vertical="center"/>
    </xf>
    <xf numFmtId="49" fontId="27" fillId="0" borderId="83" xfId="0" applyNumberFormat="1" applyFont="1" applyFill="1" applyBorder="1" applyAlignment="1">
      <alignment horizontal="center" vertical="center"/>
    </xf>
    <xf numFmtId="49" fontId="27" fillId="0" borderId="84" xfId="0" applyNumberFormat="1" applyFont="1" applyFill="1" applyBorder="1" applyAlignment="1">
      <alignment horizontal="center" vertical="center"/>
    </xf>
    <xf numFmtId="49" fontId="27" fillId="0" borderId="85" xfId="0" applyNumberFormat="1" applyFont="1" applyFill="1" applyBorder="1" applyAlignment="1">
      <alignment horizontal="center" vertical="center"/>
    </xf>
    <xf numFmtId="49" fontId="27" fillId="0" borderId="85" xfId="0" applyNumberFormat="1" applyFont="1" applyFill="1" applyBorder="1" applyAlignment="1">
      <alignment horizontal="center" vertical="center" wrapText="1"/>
    </xf>
    <xf numFmtId="0" fontId="27" fillId="0" borderId="85" xfId="0" applyFont="1" applyFill="1" applyBorder="1" applyAlignment="1">
      <alignment horizontal="center" vertical="center"/>
    </xf>
    <xf numFmtId="49" fontId="27" fillId="0" borderId="86" xfId="0" applyNumberFormat="1" applyFont="1" applyFill="1" applyBorder="1" applyAlignment="1">
      <alignment horizontal="center" vertical="center" wrapText="1"/>
    </xf>
    <xf numFmtId="0" fontId="27" fillId="0" borderId="87" xfId="0" applyFont="1" applyFill="1" applyBorder="1" applyAlignment="1">
      <alignment horizontal="center" vertical="center" wrapText="1"/>
    </xf>
    <xf numFmtId="49" fontId="0" fillId="0" borderId="88" xfId="0" applyNumberFormat="1" applyFont="1" applyFill="1" applyBorder="1" applyAlignment="1">
      <alignment horizontal="center" vertical="center" wrapText="1"/>
    </xf>
    <xf numFmtId="49" fontId="0" fillId="0" borderId="89" xfId="0" applyNumberFormat="1" applyFont="1" applyFill="1" applyBorder="1" applyAlignment="1">
      <alignment horizontal="center" vertical="center" wrapText="1"/>
    </xf>
    <xf numFmtId="49" fontId="0" fillId="0" borderId="89" xfId="0" applyNumberFormat="1" applyFill="1" applyBorder="1" applyAlignment="1">
      <alignment horizontal="center" vertical="center"/>
    </xf>
    <xf numFmtId="0" fontId="0" fillId="0" borderId="89" xfId="0" applyFont="1" applyFill="1" applyBorder="1" applyAlignment="1">
      <alignment horizontal="center" vertical="center" wrapText="1"/>
    </xf>
    <xf numFmtId="1" fontId="0" fillId="0" borderId="89" xfId="0" applyNumberFormat="1" applyFont="1" applyFill="1" applyBorder="1" applyAlignment="1">
      <alignment horizontal="center" vertical="center" wrapText="1"/>
    </xf>
    <xf numFmtId="1" fontId="65" fillId="0" borderId="89" xfId="0" applyNumberFormat="1" applyFont="1" applyFill="1" applyBorder="1" applyAlignment="1">
      <alignment horizontal="center" vertical="center" wrapText="1"/>
    </xf>
    <xf numFmtId="49" fontId="0" fillId="0" borderId="91" xfId="0" applyNumberFormat="1" applyFont="1" applyFill="1" applyBorder="1" applyAlignment="1">
      <alignment horizontal="center" vertical="center" wrapText="1"/>
    </xf>
    <xf numFmtId="49" fontId="0" fillId="0" borderId="92" xfId="0" applyNumberFormat="1" applyFont="1" applyFill="1" applyBorder="1" applyAlignment="1">
      <alignment horizontal="center" vertical="center" wrapText="1"/>
    </xf>
    <xf numFmtId="9" fontId="0" fillId="0" borderId="71" xfId="0" applyNumberFormat="1" applyFont="1" applyFill="1" applyBorder="1" applyAlignment="1">
      <alignment horizontal="center" vertical="center" wrapText="1"/>
    </xf>
    <xf numFmtId="9" fontId="0" fillId="0" borderId="93" xfId="0" applyNumberFormat="1" applyFont="1" applyFill="1" applyBorder="1" applyAlignment="1">
      <alignment horizontal="center" vertical="center" wrapText="1"/>
    </xf>
    <xf numFmtId="0" fontId="51" fillId="0" borderId="94" xfId="0" applyFont="1" applyFill="1" applyBorder="1"/>
    <xf numFmtId="49" fontId="0" fillId="0" borderId="95" xfId="0" applyNumberFormat="1" applyFont="1" applyFill="1" applyBorder="1" applyAlignment="1">
      <alignment horizontal="center" vertical="center" wrapText="1"/>
    </xf>
    <xf numFmtId="49" fontId="0" fillId="0" borderId="96" xfId="0" applyNumberFormat="1" applyFont="1" applyFill="1" applyBorder="1" applyAlignment="1">
      <alignment horizontal="center" vertical="center" wrapText="1"/>
    </xf>
    <xf numFmtId="49" fontId="0" fillId="0" borderId="96" xfId="0" applyNumberFormat="1" applyFont="1" applyFill="1" applyBorder="1" applyAlignment="1">
      <alignment horizontal="center" vertical="center"/>
    </xf>
    <xf numFmtId="0" fontId="0" fillId="0" borderId="96" xfId="0" applyFont="1" applyFill="1" applyBorder="1" applyAlignment="1">
      <alignment horizontal="center" vertical="center" wrapText="1"/>
    </xf>
    <xf numFmtId="1" fontId="0" fillId="0" borderId="96" xfId="0" applyNumberFormat="1" applyFont="1" applyFill="1" applyBorder="1" applyAlignment="1">
      <alignment horizontal="center" vertical="center" wrapText="1"/>
    </xf>
    <xf numFmtId="1" fontId="65" fillId="0" borderId="96" xfId="0" applyNumberFormat="1" applyFont="1" applyFill="1" applyBorder="1" applyAlignment="1">
      <alignment horizontal="center" vertical="center" wrapText="1"/>
    </xf>
    <xf numFmtId="49" fontId="0" fillId="0" borderId="71" xfId="0" applyNumberFormat="1" applyFont="1" applyFill="1" applyBorder="1" applyAlignment="1">
      <alignment horizontal="center" vertical="center" wrapText="1"/>
    </xf>
    <xf numFmtId="9" fontId="0" fillId="0" borderId="97" xfId="0" applyNumberFormat="1" applyFont="1" applyFill="1" applyBorder="1" applyAlignment="1">
      <alignment horizontal="center" vertical="center" wrapText="1"/>
    </xf>
    <xf numFmtId="0" fontId="51" fillId="0" borderId="75" xfId="0" applyFont="1" applyFill="1" applyBorder="1"/>
    <xf numFmtId="49" fontId="0" fillId="0" borderId="75" xfId="0" applyNumberFormat="1" applyFont="1" applyFill="1" applyBorder="1" applyAlignment="1">
      <alignment horizontal="center" vertical="center" wrapText="1"/>
    </xf>
    <xf numFmtId="49" fontId="0" fillId="0" borderId="75" xfId="0" applyNumberFormat="1" applyFill="1" applyBorder="1" applyAlignment="1">
      <alignment horizontal="center" vertical="center"/>
    </xf>
    <xf numFmtId="0" fontId="0" fillId="0" borderId="75" xfId="0" applyFont="1" applyFill="1" applyBorder="1" applyAlignment="1">
      <alignment horizontal="center" vertical="center" wrapText="1"/>
    </xf>
    <xf numFmtId="1" fontId="0" fillId="0" borderId="75" xfId="0" applyNumberFormat="1" applyFont="1" applyFill="1" applyBorder="1" applyAlignment="1">
      <alignment horizontal="center" vertical="center" wrapText="1"/>
    </xf>
    <xf numFmtId="1" fontId="65" fillId="0" borderId="75" xfId="0" applyNumberFormat="1" applyFont="1" applyFill="1" applyBorder="1" applyAlignment="1">
      <alignment horizontal="center" vertical="center" wrapText="1"/>
    </xf>
    <xf numFmtId="0" fontId="7" fillId="0" borderId="75" xfId="0" applyFont="1" applyFill="1" applyBorder="1" applyAlignment="1">
      <alignment horizontal="center" vertical="center"/>
    </xf>
    <xf numFmtId="49" fontId="0" fillId="0" borderId="31" xfId="0" applyNumberFormat="1" applyFont="1" applyFill="1" applyBorder="1" applyAlignment="1">
      <alignment horizontal="center" vertical="center" wrapText="1"/>
    </xf>
    <xf numFmtId="9" fontId="0" fillId="0" borderId="100" xfId="0" applyNumberFormat="1" applyFont="1" applyFill="1" applyBorder="1" applyAlignment="1">
      <alignment horizontal="center" vertical="center" wrapText="1"/>
    </xf>
    <xf numFmtId="1" fontId="63" fillId="0" borderId="75" xfId="0" applyNumberFormat="1" applyFont="1" applyFill="1" applyBorder="1" applyAlignment="1">
      <alignment horizontal="center" vertical="center" wrapText="1"/>
    </xf>
    <xf numFmtId="49" fontId="0" fillId="0" borderId="96" xfId="0" applyNumberFormat="1" applyFill="1" applyBorder="1" applyAlignment="1">
      <alignment horizontal="center" vertical="center" wrapText="1"/>
    </xf>
    <xf numFmtId="0" fontId="0" fillId="0" borderId="96" xfId="0" applyFill="1" applyBorder="1" applyAlignment="1">
      <alignment horizontal="center" vertical="center" wrapText="1"/>
    </xf>
    <xf numFmtId="1" fontId="0" fillId="0" borderId="96" xfId="0" applyNumberFormat="1" applyFill="1" applyBorder="1" applyAlignment="1">
      <alignment horizontal="center" vertical="center" wrapText="1"/>
    </xf>
    <xf numFmtId="49" fontId="0" fillId="0" borderId="95" xfId="0" applyNumberFormat="1" applyFill="1" applyBorder="1" applyAlignment="1">
      <alignment horizontal="center" vertical="center" wrapText="1"/>
    </xf>
    <xf numFmtId="49" fontId="0" fillId="0" borderId="106" xfId="0" applyNumberFormat="1" applyFont="1" applyFill="1" applyBorder="1" applyAlignment="1">
      <alignment horizontal="center" vertical="center" wrapText="1"/>
    </xf>
    <xf numFmtId="49" fontId="0" fillId="0" borderId="107" xfId="0" applyNumberFormat="1" applyFont="1" applyFill="1" applyBorder="1" applyAlignment="1">
      <alignment horizontal="center" vertical="center" wrapText="1"/>
    </xf>
    <xf numFmtId="9" fontId="0" fillId="0" borderId="107" xfId="0" applyNumberFormat="1" applyFont="1" applyFill="1" applyBorder="1" applyAlignment="1">
      <alignment horizontal="center" vertical="center" wrapText="1"/>
    </xf>
    <xf numFmtId="9" fontId="0" fillId="0" borderId="108" xfId="0" applyNumberFormat="1" applyFont="1" applyFill="1" applyBorder="1" applyAlignment="1">
      <alignment horizontal="center" vertical="center" wrapText="1"/>
    </xf>
    <xf numFmtId="49" fontId="0" fillId="0" borderId="109" xfId="0" applyNumberFormat="1" applyFont="1" applyFill="1" applyBorder="1" applyAlignment="1">
      <alignment horizontal="center" vertical="center" wrapText="1"/>
    </xf>
    <xf numFmtId="49" fontId="0" fillId="0" borderId="42" xfId="0" applyNumberFormat="1" applyFont="1" applyFill="1" applyBorder="1" applyAlignment="1">
      <alignment horizontal="center" vertical="center" wrapText="1"/>
    </xf>
    <xf numFmtId="0" fontId="0" fillId="0" borderId="42" xfId="0" applyFont="1" applyFill="1" applyBorder="1" applyAlignment="1">
      <alignment horizontal="center" vertical="center" wrapText="1"/>
    </xf>
    <xf numFmtId="1" fontId="0" fillId="0" borderId="42" xfId="0" applyNumberFormat="1" applyFont="1" applyFill="1" applyBorder="1" applyAlignment="1">
      <alignment horizontal="center" vertical="center" wrapText="1"/>
    </xf>
    <xf numFmtId="1" fontId="65" fillId="0" borderId="42" xfId="0" applyNumberFormat="1" applyFont="1" applyFill="1" applyBorder="1" applyAlignment="1">
      <alignment horizontal="center" vertical="center" wrapText="1"/>
    </xf>
    <xf numFmtId="1" fontId="0" fillId="0" borderId="36" xfId="0" applyNumberFormat="1" applyFont="1" applyFill="1" applyBorder="1" applyAlignment="1">
      <alignment horizontal="center" vertical="center" wrapText="1"/>
    </xf>
    <xf numFmtId="1" fontId="63" fillId="0" borderId="36" xfId="0" applyNumberFormat="1" applyFont="1" applyFill="1" applyBorder="1" applyAlignment="1">
      <alignment horizontal="center" vertical="center" wrapText="1"/>
    </xf>
    <xf numFmtId="49" fontId="0" fillId="0" borderId="36" xfId="0" applyNumberFormat="1" applyFont="1" applyFill="1" applyBorder="1" applyAlignment="1">
      <alignment horizontal="center" vertical="center" wrapText="1"/>
    </xf>
    <xf numFmtId="49" fontId="0" fillId="0" borderId="36" xfId="0" applyNumberFormat="1" applyFont="1" applyFill="1" applyBorder="1" applyAlignment="1">
      <alignment horizontal="center" vertical="center"/>
    </xf>
    <xf numFmtId="49" fontId="0" fillId="0" borderId="26" xfId="0" applyNumberFormat="1" applyFont="1" applyFill="1" applyBorder="1" applyAlignment="1">
      <alignment horizontal="center" vertical="center"/>
    </xf>
    <xf numFmtId="49" fontId="0" fillId="0" borderId="23" xfId="0" applyNumberFormat="1" applyFont="1" applyFill="1" applyBorder="1" applyAlignment="1">
      <alignment horizontal="center" vertical="center"/>
    </xf>
    <xf numFmtId="9" fontId="0" fillId="0" borderId="23" xfId="0" applyNumberFormat="1" applyFont="1" applyFill="1" applyBorder="1" applyAlignment="1">
      <alignment horizontal="center" vertical="center" wrapText="1"/>
    </xf>
    <xf numFmtId="9" fontId="0" fillId="0" borderId="110" xfId="0" applyNumberFormat="1" applyFont="1" applyFill="1" applyBorder="1" applyAlignment="1">
      <alignment horizontal="center" vertical="center" wrapText="1"/>
    </xf>
    <xf numFmtId="49" fontId="0" fillId="0" borderId="111" xfId="0" applyNumberFormat="1" applyFont="1" applyFill="1" applyBorder="1" applyAlignment="1">
      <alignment horizontal="center" vertical="center" wrapText="1"/>
    </xf>
    <xf numFmtId="49" fontId="0" fillId="0" borderId="112" xfId="0" applyNumberFormat="1" applyFont="1" applyFill="1" applyBorder="1" applyAlignment="1">
      <alignment horizontal="center" vertical="center" wrapText="1"/>
    </xf>
    <xf numFmtId="0" fontId="0" fillId="0" borderId="112" xfId="0" applyFont="1" applyFill="1" applyBorder="1" applyAlignment="1">
      <alignment horizontal="center" vertical="center" wrapText="1"/>
    </xf>
    <xf numFmtId="1" fontId="63" fillId="0" borderId="112" xfId="0" applyNumberFormat="1" applyFont="1" applyFill="1" applyBorder="1" applyAlignment="1">
      <alignment horizontal="center" vertical="center" wrapText="1"/>
    </xf>
    <xf numFmtId="1" fontId="0" fillId="0" borderId="112" xfId="0" applyNumberFormat="1" applyFont="1" applyFill="1" applyBorder="1" applyAlignment="1">
      <alignment horizontal="center" vertical="center" wrapText="1"/>
    </xf>
    <xf numFmtId="49" fontId="63" fillId="0" borderId="112" xfId="0" applyNumberFormat="1" applyFont="1" applyFill="1" applyBorder="1" applyAlignment="1">
      <alignment horizontal="center" vertical="center" wrapText="1"/>
    </xf>
    <xf numFmtId="49" fontId="0" fillId="0" borderId="72" xfId="0" applyNumberFormat="1" applyFont="1" applyFill="1" applyBorder="1" applyAlignment="1">
      <alignment horizontal="center" vertical="center" wrapText="1"/>
    </xf>
    <xf numFmtId="49" fontId="0" fillId="0" borderId="73" xfId="0" applyNumberFormat="1" applyFont="1" applyFill="1" applyBorder="1" applyAlignment="1">
      <alignment horizontal="center" vertical="center" wrapText="1"/>
    </xf>
    <xf numFmtId="9" fontId="0" fillId="0" borderId="73" xfId="0" applyNumberFormat="1" applyFont="1" applyFill="1" applyBorder="1" applyAlignment="1">
      <alignment horizontal="center" vertical="center" wrapText="1"/>
    </xf>
    <xf numFmtId="9" fontId="0" fillId="0" borderId="113" xfId="0" applyNumberFormat="1" applyFont="1" applyFill="1" applyBorder="1" applyAlignment="1">
      <alignment horizontal="center" vertical="center" wrapText="1"/>
    </xf>
    <xf numFmtId="0" fontId="0" fillId="0" borderId="0" xfId="0" applyFont="1" applyFill="1" applyAlignment="1">
      <alignment horizontal="center"/>
    </xf>
    <xf numFmtId="0" fontId="65" fillId="0" borderId="0" xfId="0" applyFont="1" applyFill="1" applyAlignment="1">
      <alignment horizontal="left"/>
    </xf>
    <xf numFmtId="0" fontId="68" fillId="0" borderId="0" xfId="0" applyFont="1" applyBorder="1"/>
    <xf numFmtId="0" fontId="0" fillId="0" borderId="96" xfId="0" applyFont="1" applyFill="1" applyBorder="1" applyAlignment="1">
      <alignment horizontal="center" vertical="center"/>
    </xf>
    <xf numFmtId="0" fontId="0" fillId="0" borderId="96" xfId="0" applyFont="1" applyFill="1" applyBorder="1"/>
    <xf numFmtId="0" fontId="0" fillId="0" borderId="96" xfId="0" applyFont="1" applyBorder="1"/>
    <xf numFmtId="0" fontId="0" fillId="0" borderId="96" xfId="0" applyFont="1" applyFill="1" applyBorder="1" applyAlignment="1">
      <alignment horizontal="center"/>
    </xf>
    <xf numFmtId="0" fontId="0" fillId="0" borderId="96" xfId="0" applyFont="1" applyBorder="1" applyAlignment="1">
      <alignment horizontal="center"/>
    </xf>
    <xf numFmtId="0" fontId="0" fillId="57" borderId="82" xfId="0" applyFont="1" applyFill="1" applyBorder="1"/>
    <xf numFmtId="0" fontId="0" fillId="57" borderId="82" xfId="0" applyFont="1" applyFill="1" applyBorder="1" applyAlignment="1">
      <alignment horizontal="center"/>
    </xf>
    <xf numFmtId="0" fontId="0" fillId="57" borderId="0" xfId="0" applyFont="1" applyFill="1" applyAlignment="1">
      <alignment horizontal="center"/>
    </xf>
    <xf numFmtId="0" fontId="0" fillId="57" borderId="0" xfId="0" applyFont="1" applyFill="1"/>
    <xf numFmtId="0" fontId="0" fillId="57" borderId="0" xfId="0" applyFont="1" applyFill="1" applyAlignment="1">
      <alignment horizontal="right"/>
    </xf>
    <xf numFmtId="0" fontId="69" fillId="57" borderId="0" xfId="0" applyFont="1" applyFill="1"/>
    <xf numFmtId="0" fontId="30" fillId="0" borderId="54" xfId="0" applyFont="1" applyFill="1" applyBorder="1" applyAlignment="1">
      <alignment horizontal="center" vertical="center"/>
    </xf>
    <xf numFmtId="0" fontId="27" fillId="0" borderId="54" xfId="0" applyFont="1" applyFill="1" applyBorder="1" applyAlignment="1">
      <alignment horizontal="center" vertical="center"/>
    </xf>
    <xf numFmtId="0" fontId="0" fillId="0" borderId="94" xfId="0" applyFont="1" applyFill="1" applyBorder="1" applyAlignment="1">
      <alignment horizontal="center" vertical="center"/>
    </xf>
    <xf numFmtId="0" fontId="27" fillId="0" borderId="83" xfId="0" applyFont="1" applyFill="1" applyBorder="1" applyAlignment="1">
      <alignment horizontal="center" vertical="center"/>
    </xf>
    <xf numFmtId="0" fontId="27" fillId="0" borderId="85" xfId="0" applyFont="1" applyFill="1" applyBorder="1" applyAlignment="1">
      <alignment horizontal="center" vertical="center" wrapText="1"/>
    </xf>
    <xf numFmtId="0" fontId="29" fillId="0" borderId="0" xfId="0" applyFont="1" applyFill="1" applyBorder="1" applyAlignment="1">
      <alignment horizontal="center" vertical="center"/>
    </xf>
    <xf numFmtId="0" fontId="0" fillId="0" borderId="38" xfId="0" applyFont="1" applyFill="1" applyBorder="1" applyAlignment="1">
      <alignment horizontal="center" vertical="center"/>
    </xf>
    <xf numFmtId="0" fontId="0" fillId="0" borderId="30" xfId="0" applyFont="1" applyFill="1" applyBorder="1" applyAlignment="1">
      <alignment horizontal="center" vertical="center"/>
    </xf>
    <xf numFmtId="0" fontId="0" fillId="0" borderId="96" xfId="0" applyBorder="1"/>
    <xf numFmtId="0" fontId="0" fillId="0" borderId="94" xfId="0" applyFont="1" applyFill="1" applyBorder="1" applyAlignment="1">
      <alignment horizontal="center" vertical="center" wrapText="1"/>
    </xf>
    <xf numFmtId="49" fontId="7" fillId="0" borderId="0" xfId="112" applyNumberFormat="1" applyFill="1" applyAlignment="1">
      <alignment vertical="center"/>
    </xf>
    <xf numFmtId="49" fontId="7" fillId="0" borderId="0" xfId="112" applyNumberFormat="1" applyFont="1" applyFill="1" applyAlignment="1">
      <alignment horizontal="center" vertical="center"/>
    </xf>
    <xf numFmtId="49" fontId="7" fillId="0" borderId="0" xfId="112" applyNumberFormat="1" applyFont="1" applyFill="1" applyAlignment="1">
      <alignment vertical="center"/>
    </xf>
    <xf numFmtId="0" fontId="7" fillId="0" borderId="0" xfId="112" applyFont="1"/>
    <xf numFmtId="0" fontId="7" fillId="0" borderId="0" xfId="112"/>
    <xf numFmtId="0" fontId="27" fillId="0" borderId="114" xfId="112" applyFont="1" applyFill="1" applyBorder="1" applyAlignment="1">
      <alignment horizontal="center" vertical="center" wrapText="1"/>
    </xf>
    <xf numFmtId="49" fontId="27" fillId="0" borderId="115" xfId="112" applyNumberFormat="1" applyFont="1" applyFill="1" applyBorder="1" applyAlignment="1">
      <alignment horizontal="center" vertical="center" wrapText="1"/>
    </xf>
    <xf numFmtId="0" fontId="27" fillId="0" borderId="116" xfId="112" applyFont="1" applyFill="1" applyBorder="1" applyAlignment="1">
      <alignment horizontal="center" vertical="center" wrapText="1"/>
    </xf>
    <xf numFmtId="0" fontId="27" fillId="0" borderId="117" xfId="112" applyFont="1" applyFill="1" applyBorder="1" applyAlignment="1">
      <alignment horizontal="center" vertical="center" wrapText="1"/>
    </xf>
    <xf numFmtId="0" fontId="27" fillId="0" borderId="115" xfId="112" applyFont="1" applyFill="1" applyBorder="1" applyAlignment="1">
      <alignment horizontal="center" vertical="center"/>
    </xf>
    <xf numFmtId="0" fontId="27" fillId="0" borderId="115" xfId="112" applyFont="1" applyBorder="1" applyAlignment="1">
      <alignment horizontal="center" vertical="center"/>
    </xf>
    <xf numFmtId="49" fontId="27" fillId="0" borderId="115" xfId="112" applyNumberFormat="1" applyFont="1" applyFill="1" applyBorder="1" applyAlignment="1">
      <alignment horizontal="center" vertical="center"/>
    </xf>
    <xf numFmtId="0" fontId="27" fillId="0" borderId="116" xfId="112" applyFont="1" applyBorder="1" applyAlignment="1">
      <alignment horizontal="center" vertical="center"/>
    </xf>
    <xf numFmtId="49" fontId="30" fillId="0" borderId="0" xfId="112" applyNumberFormat="1" applyFont="1" applyFill="1" applyBorder="1" applyAlignment="1">
      <alignment vertical="center"/>
    </xf>
    <xf numFmtId="49" fontId="29" fillId="0" borderId="0" xfId="112" applyNumberFormat="1" applyFont="1" applyFill="1" applyBorder="1" applyAlignment="1">
      <alignment vertical="center" wrapText="1"/>
    </xf>
    <xf numFmtId="0" fontId="7" fillId="0" borderId="53" xfId="112" applyFont="1" applyBorder="1"/>
    <xf numFmtId="49" fontId="29" fillId="0" borderId="118" xfId="112" applyNumberFormat="1" applyFont="1" applyFill="1" applyBorder="1" applyAlignment="1">
      <alignment vertical="center" wrapText="1"/>
    </xf>
    <xf numFmtId="49" fontId="7" fillId="0" borderId="118" xfId="112" applyNumberFormat="1" applyFont="1" applyFill="1" applyBorder="1" applyAlignment="1">
      <alignment vertical="center"/>
    </xf>
    <xf numFmtId="49" fontId="29" fillId="0" borderId="119" xfId="112" applyNumberFormat="1" applyFont="1" applyFill="1" applyBorder="1" applyAlignment="1">
      <alignment vertical="center"/>
    </xf>
    <xf numFmtId="49" fontId="29" fillId="0" borderId="0" xfId="112" applyNumberFormat="1" applyFont="1" applyFill="1" applyBorder="1" applyAlignment="1">
      <alignment vertical="center"/>
    </xf>
    <xf numFmtId="0" fontId="7" fillId="0" borderId="0" xfId="112" applyFont="1" applyBorder="1" applyAlignment="1"/>
    <xf numFmtId="0" fontId="7" fillId="0" borderId="20" xfId="112" applyFont="1" applyBorder="1" applyAlignment="1"/>
    <xf numFmtId="49" fontId="7" fillId="0" borderId="0" xfId="112" applyNumberFormat="1" applyFont="1" applyFill="1" applyBorder="1" applyAlignment="1">
      <alignment vertical="center"/>
    </xf>
    <xf numFmtId="49" fontId="41" fillId="0" borderId="0" xfId="112" applyNumberFormat="1" applyFont="1" applyFill="1" applyBorder="1" applyAlignment="1">
      <alignment vertical="center"/>
    </xf>
    <xf numFmtId="49" fontId="7" fillId="0" borderId="0" xfId="112" applyNumberFormat="1" applyFont="1" applyFill="1" applyBorder="1" applyAlignment="1">
      <alignment horizontal="center" vertical="center"/>
    </xf>
    <xf numFmtId="0" fontId="0" fillId="0" borderId="75" xfId="0" applyFont="1" applyFill="1" applyBorder="1" applyAlignment="1">
      <alignment horizontal="center" vertical="center"/>
    </xf>
    <xf numFmtId="0" fontId="27" fillId="0" borderId="121" xfId="0" applyFont="1" applyFill="1" applyBorder="1" applyAlignment="1">
      <alignment horizontal="center" vertical="center" wrapText="1"/>
    </xf>
    <xf numFmtId="0" fontId="0" fillId="0" borderId="75" xfId="0" applyFont="1" applyFill="1" applyBorder="1" applyAlignment="1">
      <alignment horizontal="center"/>
    </xf>
    <xf numFmtId="0" fontId="0" fillId="0" borderId="75" xfId="0" applyFont="1" applyBorder="1" applyAlignment="1">
      <alignment horizontal="center"/>
    </xf>
    <xf numFmtId="49" fontId="27" fillId="0" borderId="81" xfId="92" applyNumberFormat="1" applyFont="1" applyFill="1" applyBorder="1" applyAlignment="1">
      <alignment horizontal="center" vertical="center" wrapText="1"/>
    </xf>
    <xf numFmtId="49" fontId="27" fillId="0" borderId="81" xfId="0" applyNumberFormat="1" applyFont="1" applyFill="1" applyBorder="1" applyAlignment="1">
      <alignment vertical="center"/>
    </xf>
    <xf numFmtId="49" fontId="27" fillId="0" borderId="81" xfId="0" applyNumberFormat="1" applyFont="1" applyFill="1" applyBorder="1" applyAlignment="1">
      <alignment horizontal="center" vertical="center" wrapText="1"/>
    </xf>
    <xf numFmtId="49" fontId="27" fillId="27" borderId="81" xfId="92" applyNumberFormat="1" applyFont="1" applyFill="1" applyBorder="1" applyAlignment="1">
      <alignment horizontal="center" vertical="center" wrapText="1"/>
    </xf>
    <xf numFmtId="0" fontId="41" fillId="0" borderId="71" xfId="0" applyFont="1" applyFill="1" applyBorder="1"/>
    <xf numFmtId="0" fontId="41" fillId="0" borderId="71" xfId="92" applyNumberFormat="1" applyFont="1" applyFill="1" applyBorder="1" applyAlignment="1">
      <alignment horizontal="center" vertical="center"/>
    </xf>
    <xf numFmtId="9" fontId="41" fillId="0" borderId="71" xfId="93" applyFont="1" applyFill="1" applyBorder="1" applyAlignment="1">
      <alignment horizontal="center" vertical="center" wrapText="1"/>
    </xf>
    <xf numFmtId="0" fontId="0" fillId="27" borderId="71" xfId="0" applyFont="1" applyFill="1" applyBorder="1"/>
    <xf numFmtId="0" fontId="41" fillId="0" borderId="96" xfId="0" applyFont="1" applyFill="1" applyBorder="1"/>
    <xf numFmtId="9" fontId="0" fillId="58" borderId="25" xfId="0" applyNumberFormat="1" applyFont="1" applyFill="1" applyBorder="1" applyAlignment="1">
      <alignment horizontal="right"/>
    </xf>
    <xf numFmtId="0" fontId="41" fillId="0" borderId="73" xfId="0" applyFont="1" applyFill="1" applyBorder="1"/>
    <xf numFmtId="49" fontId="41" fillId="0" borderId="73" xfId="0" applyNumberFormat="1" applyFont="1" applyFill="1" applyBorder="1" applyAlignment="1">
      <alignment vertical="center"/>
    </xf>
    <xf numFmtId="49" fontId="41" fillId="0" borderId="73" xfId="103" applyNumberFormat="1" applyFont="1" applyFill="1" applyBorder="1" applyAlignment="1">
      <alignment horizontal="center" vertical="center"/>
    </xf>
    <xf numFmtId="0" fontId="41" fillId="0" borderId="73" xfId="92" applyNumberFormat="1" applyFont="1" applyFill="1" applyBorder="1" applyAlignment="1">
      <alignment horizontal="center" vertical="center"/>
    </xf>
    <xf numFmtId="0" fontId="41" fillId="0" borderId="123" xfId="92" applyNumberFormat="1" applyFont="1" applyFill="1" applyBorder="1" applyAlignment="1">
      <alignment horizontal="center" vertical="center"/>
    </xf>
    <xf numFmtId="1" fontId="41" fillId="0" borderId="123" xfId="92" applyNumberFormat="1" applyFont="1" applyFill="1" applyBorder="1" applyAlignment="1">
      <alignment horizontal="center" vertical="center"/>
    </xf>
    <xf numFmtId="9" fontId="41" fillId="0" borderId="73" xfId="93" applyFont="1" applyFill="1" applyBorder="1" applyAlignment="1">
      <alignment horizontal="center" vertical="center" wrapText="1"/>
    </xf>
    <xf numFmtId="49" fontId="41" fillId="0" borderId="123" xfId="92" applyNumberFormat="1" applyFont="1" applyFill="1" applyBorder="1" applyAlignment="1">
      <alignment horizontal="center" vertical="center" wrapText="1"/>
    </xf>
    <xf numFmtId="0" fontId="0" fillId="27" borderId="73" xfId="0" applyFont="1" applyFill="1" applyBorder="1"/>
    <xf numFmtId="9" fontId="0" fillId="58" borderId="123" xfId="0" applyNumberFormat="1" applyFont="1" applyFill="1" applyBorder="1"/>
    <xf numFmtId="0" fontId="0" fillId="0" borderId="112" xfId="0" applyFont="1" applyBorder="1"/>
    <xf numFmtId="0" fontId="0" fillId="0" borderId="124" xfId="0" applyFill="1" applyBorder="1"/>
    <xf numFmtId="0" fontId="41" fillId="0" borderId="125" xfId="0" applyFont="1" applyFill="1" applyBorder="1"/>
    <xf numFmtId="49" fontId="27" fillId="0" borderId="125" xfId="0" applyNumberFormat="1" applyFont="1" applyFill="1" applyBorder="1" applyAlignment="1">
      <alignment vertical="center"/>
    </xf>
    <xf numFmtId="49" fontId="41" fillId="0" borderId="125" xfId="103" applyNumberFormat="1" applyFont="1" applyFill="1" applyBorder="1" applyAlignment="1">
      <alignment horizontal="center" vertical="center"/>
    </xf>
    <xf numFmtId="0" fontId="41" fillId="0" borderId="125" xfId="92" applyNumberFormat="1" applyFont="1" applyFill="1" applyBorder="1" applyAlignment="1">
      <alignment horizontal="center" vertical="center"/>
    </xf>
    <xf numFmtId="0" fontId="41" fillId="0" borderId="126" xfId="92" applyNumberFormat="1" applyFont="1" applyFill="1" applyBorder="1" applyAlignment="1">
      <alignment horizontal="center" vertical="center"/>
    </xf>
    <xf numFmtId="1" fontId="41" fillId="0" borderId="126" xfId="92" applyNumberFormat="1" applyFont="1" applyFill="1" applyBorder="1" applyAlignment="1">
      <alignment horizontal="center" vertical="center"/>
    </xf>
    <xf numFmtId="9" fontId="41" fillId="0" borderId="125" xfId="93" applyFont="1" applyFill="1" applyBorder="1" applyAlignment="1">
      <alignment horizontal="center" vertical="center" wrapText="1"/>
    </xf>
    <xf numFmtId="49" fontId="41" fillId="0" borderId="126" xfId="92" applyNumberFormat="1" applyFont="1" applyFill="1" applyBorder="1" applyAlignment="1">
      <alignment horizontal="center" vertical="center" wrapText="1"/>
    </xf>
    <xf numFmtId="0" fontId="41" fillId="27" borderId="125" xfId="0" applyFont="1" applyFill="1" applyBorder="1"/>
    <xf numFmtId="9" fontId="0" fillId="58" borderId="126" xfId="0" applyNumberFormat="1" applyFont="1" applyFill="1" applyBorder="1"/>
    <xf numFmtId="0" fontId="0" fillId="0" borderId="127" xfId="0" applyFont="1" applyBorder="1"/>
    <xf numFmtId="0" fontId="0" fillId="0" borderId="127" xfId="0" applyFill="1" applyBorder="1"/>
    <xf numFmtId="0" fontId="41" fillId="0" borderId="23" xfId="0" applyFont="1" applyFill="1" applyBorder="1"/>
    <xf numFmtId="0" fontId="41" fillId="0" borderId="23" xfId="92" applyNumberFormat="1" applyFont="1" applyFill="1" applyBorder="1" applyAlignment="1">
      <alignment horizontal="center" vertical="center"/>
    </xf>
    <xf numFmtId="49" fontId="41" fillId="0" borderId="35" xfId="92" applyNumberFormat="1" applyFont="1" applyFill="1" applyBorder="1" applyAlignment="1">
      <alignment horizontal="center" vertical="center" wrapText="1"/>
    </xf>
    <xf numFmtId="0" fontId="0" fillId="27" borderId="23" xfId="0" applyFont="1" applyFill="1" applyBorder="1"/>
    <xf numFmtId="9" fontId="0" fillId="58" borderId="35" xfId="0" applyNumberFormat="1" applyFont="1" applyFill="1" applyBorder="1"/>
    <xf numFmtId="0" fontId="0" fillId="0" borderId="94" xfId="0" applyFont="1" applyBorder="1"/>
    <xf numFmtId="0" fontId="0" fillId="0" borderId="94" xfId="0" applyFill="1" applyBorder="1"/>
    <xf numFmtId="0" fontId="0" fillId="0" borderId="71" xfId="0" applyFont="1" applyBorder="1"/>
    <xf numFmtId="49" fontId="0" fillId="0" borderId="71" xfId="0" applyNumberFormat="1" applyFont="1" applyFill="1" applyBorder="1" applyAlignment="1">
      <alignment vertical="center"/>
    </xf>
    <xf numFmtId="0" fontId="0" fillId="0" borderId="71" xfId="0" applyNumberFormat="1" applyFont="1" applyFill="1" applyBorder="1" applyAlignment="1">
      <alignment horizontal="center" vertical="center"/>
    </xf>
    <xf numFmtId="0" fontId="0" fillId="0" borderId="71" xfId="0" applyNumberFormat="1" applyFont="1" applyFill="1" applyBorder="1" applyAlignment="1">
      <alignment horizontal="center" vertical="center" wrapText="1"/>
    </xf>
    <xf numFmtId="49" fontId="0" fillId="0" borderId="75" xfId="0" applyNumberFormat="1" applyFont="1" applyFill="1" applyBorder="1" applyAlignment="1">
      <alignment vertical="center"/>
    </xf>
    <xf numFmtId="0" fontId="0" fillId="0" borderId="75" xfId="0" applyNumberFormat="1" applyFont="1" applyFill="1" applyBorder="1" applyAlignment="1">
      <alignment horizontal="center" vertical="center"/>
    </xf>
    <xf numFmtId="0" fontId="0" fillId="0" borderId="75" xfId="0" applyNumberFormat="1" applyFont="1" applyFill="1" applyBorder="1" applyAlignment="1">
      <alignment horizontal="center" vertical="center" wrapText="1"/>
    </xf>
    <xf numFmtId="49" fontId="0" fillId="0" borderId="75" xfId="0" applyNumberFormat="1" applyFont="1" applyFill="1" applyBorder="1" applyAlignment="1">
      <alignment vertical="center" wrapText="1"/>
    </xf>
    <xf numFmtId="0" fontId="0" fillId="27" borderId="75" xfId="0" applyFont="1" applyFill="1" applyBorder="1"/>
    <xf numFmtId="49" fontId="30" fillId="0" borderId="120" xfId="103" applyNumberFormat="1" applyFont="1" applyFill="1" applyBorder="1" applyAlignment="1">
      <alignment horizontal="center" vertical="center"/>
    </xf>
    <xf numFmtId="0" fontId="0" fillId="0" borderId="120" xfId="0" applyFont="1" applyBorder="1" applyAlignment="1">
      <alignment horizontal="center"/>
    </xf>
    <xf numFmtId="0" fontId="0" fillId="0" borderId="120" xfId="0" applyFont="1" applyFill="1" applyBorder="1" applyAlignment="1">
      <alignment horizontal="center"/>
    </xf>
    <xf numFmtId="49" fontId="27" fillId="0" borderId="81" xfId="103" applyNumberFormat="1" applyFont="1" applyFill="1" applyBorder="1" applyAlignment="1">
      <alignment horizontal="center" vertical="center" wrapText="1"/>
    </xf>
    <xf numFmtId="49" fontId="27" fillId="0" borderId="62" xfId="103" applyNumberFormat="1" applyFont="1" applyFill="1" applyBorder="1" applyAlignment="1">
      <alignment horizontal="center" vertical="center" wrapText="1"/>
    </xf>
    <xf numFmtId="49" fontId="27" fillId="27" borderId="71" xfId="103" applyNumberFormat="1" applyFont="1" applyFill="1" applyBorder="1" applyAlignment="1">
      <alignment horizontal="center" vertical="center" wrapText="1"/>
    </xf>
    <xf numFmtId="49" fontId="31" fillId="0" borderId="13" xfId="103" applyNumberFormat="1" applyFont="1" applyFill="1" applyBorder="1" applyAlignment="1">
      <alignment vertical="center" wrapText="1"/>
    </xf>
    <xf numFmtId="49" fontId="41" fillId="0" borderId="71" xfId="103" applyNumberFormat="1" applyFont="1" applyFill="1" applyBorder="1" applyAlignment="1">
      <alignment horizontal="left" vertical="center"/>
    </xf>
    <xf numFmtId="49" fontId="41" fillId="0" borderId="71" xfId="103" applyNumberFormat="1" applyFont="1" applyFill="1" applyBorder="1" applyAlignment="1">
      <alignment horizontal="center" vertical="center" wrapText="1"/>
    </xf>
    <xf numFmtId="49" fontId="41" fillId="27" borderId="71" xfId="103" applyNumberFormat="1" applyFont="1" applyFill="1" applyBorder="1" applyAlignment="1">
      <alignment horizontal="center" vertical="center" wrapText="1"/>
    </xf>
    <xf numFmtId="0" fontId="41" fillId="0" borderId="75" xfId="0" applyFont="1" applyFill="1" applyBorder="1"/>
    <xf numFmtId="0" fontId="41" fillId="0" borderId="94" xfId="0" applyFont="1" applyFill="1" applyBorder="1"/>
    <xf numFmtId="49" fontId="0" fillId="0" borderId="71" xfId="103" applyNumberFormat="1" applyFont="1" applyFill="1" applyBorder="1" applyAlignment="1">
      <alignment horizontal="center" vertical="center"/>
    </xf>
    <xf numFmtId="49" fontId="0" fillId="0" borderId="71" xfId="103" applyNumberFormat="1" applyFont="1" applyFill="1" applyBorder="1" applyAlignment="1">
      <alignment horizontal="left" vertical="center" wrapText="1"/>
    </xf>
    <xf numFmtId="49" fontId="0" fillId="0" borderId="71" xfId="103" applyNumberFormat="1" applyFont="1" applyFill="1" applyBorder="1" applyAlignment="1">
      <alignment vertical="center" wrapText="1"/>
    </xf>
    <xf numFmtId="49" fontId="31" fillId="27" borderId="71" xfId="103" applyNumberFormat="1" applyFont="1" applyFill="1" applyBorder="1" applyAlignment="1">
      <alignment horizontal="center" vertical="center" wrapText="1"/>
    </xf>
    <xf numFmtId="0" fontId="28" fillId="0" borderId="128" xfId="0" applyFont="1" applyBorder="1" applyAlignment="1">
      <alignment horizontal="center"/>
    </xf>
    <xf numFmtId="0" fontId="28" fillId="0" borderId="128" xfId="0" applyFont="1" applyBorder="1" applyAlignment="1">
      <alignment horizontal="left"/>
    </xf>
    <xf numFmtId="0" fontId="27" fillId="0" borderId="96" xfId="0" applyFont="1" applyFill="1" applyBorder="1" applyAlignment="1">
      <alignment horizontal="center" vertical="center" wrapText="1"/>
    </xf>
    <xf numFmtId="0" fontId="71" fillId="0" borderId="96" xfId="0" applyFont="1" applyBorder="1" applyAlignment="1">
      <alignment horizontal="justify" vertical="center" wrapText="1"/>
    </xf>
    <xf numFmtId="0" fontId="71" fillId="0" borderId="96" xfId="0" applyFont="1" applyBorder="1" applyAlignment="1">
      <alignment horizontal="left" vertical="center" wrapText="1"/>
    </xf>
    <xf numFmtId="0" fontId="72" fillId="0" borderId="96" xfId="114" applyFont="1" applyBorder="1" applyAlignment="1">
      <alignment vertical="center" wrapText="1"/>
    </xf>
    <xf numFmtId="0" fontId="72" fillId="0" borderId="96" xfId="114" applyFont="1" applyBorder="1" applyAlignment="1">
      <alignment vertical="top" wrapText="1"/>
    </xf>
    <xf numFmtId="0" fontId="72" fillId="0" borderId="94" xfId="114" applyFont="1" applyBorder="1" applyAlignment="1">
      <alignment vertical="center" wrapText="1"/>
    </xf>
    <xf numFmtId="0" fontId="72" fillId="0" borderId="94" xfId="114" applyFont="1" applyBorder="1" applyAlignment="1">
      <alignment vertical="top" wrapText="1"/>
    </xf>
    <xf numFmtId="0" fontId="72" fillId="0" borderId="94" xfId="114" applyFont="1" applyBorder="1" applyAlignment="1">
      <alignment horizontal="left" vertical="center"/>
    </xf>
    <xf numFmtId="0" fontId="72" fillId="0" borderId="94" xfId="114" applyFont="1" applyBorder="1" applyAlignment="1">
      <alignment horizontal="left" vertical="top" wrapText="1"/>
    </xf>
    <xf numFmtId="0" fontId="72" fillId="0" borderId="94" xfId="114" applyFont="1" applyBorder="1" applyAlignment="1">
      <alignment horizontal="left" vertical="top"/>
    </xf>
    <xf numFmtId="0" fontId="72" fillId="0" borderId="96" xfId="114" applyFont="1" applyBorder="1" applyAlignment="1">
      <alignment vertical="center"/>
    </xf>
    <xf numFmtId="0" fontId="72" fillId="0" borderId="96" xfId="114" applyFont="1" applyBorder="1" applyAlignment="1">
      <alignment vertical="top"/>
    </xf>
    <xf numFmtId="0" fontId="0" fillId="0" borderId="96" xfId="114" applyFont="1" applyBorder="1" applyAlignment="1">
      <alignment vertical="center"/>
    </xf>
    <xf numFmtId="0" fontId="7" fillId="0" borderId="96" xfId="114" applyFont="1" applyBorder="1" applyAlignment="1">
      <alignment horizontal="left" vertical="top" wrapText="1"/>
    </xf>
    <xf numFmtId="0" fontId="7" fillId="0" borderId="96" xfId="114" applyNumberFormat="1" applyFont="1" applyBorder="1" applyAlignment="1">
      <alignment vertical="top" wrapText="1"/>
    </xf>
    <xf numFmtId="0" fontId="0" fillId="0" borderId="94" xfId="114" applyFont="1" applyBorder="1" applyAlignment="1">
      <alignment vertical="top" wrapText="1"/>
    </xf>
    <xf numFmtId="0" fontId="0" fillId="0" borderId="96" xfId="114" applyFont="1" applyBorder="1" applyAlignment="1">
      <alignment vertical="top"/>
    </xf>
    <xf numFmtId="0" fontId="0" fillId="0" borderId="96" xfId="114" applyNumberFormat="1" applyFont="1" applyBorder="1" applyAlignment="1">
      <alignment vertical="top" wrapText="1"/>
    </xf>
    <xf numFmtId="0" fontId="0" fillId="0" borderId="96" xfId="0" applyFont="1" applyBorder="1" applyAlignment="1">
      <alignment vertical="center" wrapText="1"/>
    </xf>
    <xf numFmtId="0" fontId="0" fillId="0" borderId="96" xfId="0" applyFont="1" applyBorder="1" applyAlignment="1">
      <alignment vertical="top" wrapText="1"/>
    </xf>
    <xf numFmtId="0" fontId="26" fillId="0" borderId="129" xfId="0" applyFont="1" applyFill="1" applyBorder="1" applyAlignment="1">
      <alignment horizontal="left" vertical="center"/>
    </xf>
    <xf numFmtId="0" fontId="34" fillId="0" borderId="130" xfId="0" applyFont="1" applyBorder="1" applyAlignment="1">
      <alignment horizontal="center" vertical="center"/>
    </xf>
    <xf numFmtId="0" fontId="27" fillId="0" borderId="129" xfId="0" applyFont="1" applyBorder="1" applyAlignment="1">
      <alignment horizontal="center"/>
    </xf>
    <xf numFmtId="0" fontId="26" fillId="0" borderId="59" xfId="0" applyFont="1" applyFill="1" applyBorder="1" applyAlignment="1">
      <alignment horizontal="left" vertical="center"/>
    </xf>
    <xf numFmtId="0" fontId="27" fillId="27" borderId="11" xfId="0" applyFont="1" applyFill="1" applyBorder="1" applyAlignment="1">
      <alignment horizontal="center" vertical="center"/>
    </xf>
    <xf numFmtId="0" fontId="27" fillId="0" borderId="69" xfId="0" applyFont="1" applyBorder="1" applyAlignment="1">
      <alignment horizontal="center"/>
    </xf>
    <xf numFmtId="0" fontId="27" fillId="0" borderId="83" xfId="0" applyFont="1" applyFill="1" applyBorder="1" applyAlignment="1">
      <alignment horizontal="center" vertical="center" wrapText="1"/>
    </xf>
    <xf numFmtId="0" fontId="27" fillId="0" borderId="131" xfId="0" applyFont="1" applyFill="1" applyBorder="1" applyAlignment="1">
      <alignment horizontal="center" vertical="center" wrapText="1"/>
    </xf>
    <xf numFmtId="0" fontId="27" fillId="0" borderId="86" xfId="0" applyFont="1" applyFill="1" applyBorder="1" applyAlignment="1">
      <alignment horizontal="center" vertical="center" wrapText="1"/>
    </xf>
    <xf numFmtId="0" fontId="0" fillId="0" borderId="101" xfId="0" applyFont="1" applyFill="1" applyBorder="1" applyAlignment="1">
      <alignment horizontal="center" vertical="center" wrapText="1"/>
    </xf>
    <xf numFmtId="0" fontId="0" fillId="0" borderId="132" xfId="0" applyFont="1" applyFill="1" applyBorder="1" applyAlignment="1">
      <alignment horizontal="center" vertical="center" wrapText="1"/>
    </xf>
    <xf numFmtId="0" fontId="0" fillId="0" borderId="95" xfId="0" applyFont="1" applyFill="1" applyBorder="1" applyAlignment="1">
      <alignment horizontal="center" vertical="center" wrapText="1"/>
    </xf>
    <xf numFmtId="0" fontId="0" fillId="0" borderId="133" xfId="0" applyFont="1" applyFill="1" applyBorder="1" applyAlignment="1">
      <alignment horizontal="center" vertical="center" wrapText="1"/>
    </xf>
    <xf numFmtId="164" fontId="0" fillId="0" borderId="94" xfId="113" applyNumberFormat="1" applyFont="1" applyFill="1" applyBorder="1" applyAlignment="1">
      <alignment horizontal="center" vertical="center" wrapText="1" shrinkToFit="1"/>
    </xf>
    <xf numFmtId="1" fontId="0" fillId="0" borderId="94" xfId="113" applyNumberFormat="1" applyFont="1" applyFill="1" applyBorder="1" applyAlignment="1">
      <alignment horizontal="center" vertical="center" wrapText="1" shrinkToFit="1"/>
    </xf>
    <xf numFmtId="0" fontId="0" fillId="0" borderId="94" xfId="0" applyFont="1" applyFill="1" applyBorder="1" applyAlignment="1">
      <alignment horizontal="left" vertical="center" wrapText="1"/>
    </xf>
    <xf numFmtId="0" fontId="0" fillId="0" borderId="132" xfId="0" applyFont="1" applyFill="1" applyBorder="1" applyAlignment="1">
      <alignment horizontal="left" vertical="center" wrapText="1"/>
    </xf>
    <xf numFmtId="164" fontId="0" fillId="0" borderId="96" xfId="113" applyNumberFormat="1" applyFont="1" applyFill="1" applyBorder="1" applyAlignment="1">
      <alignment horizontal="center" vertical="center" wrapText="1" shrinkToFit="1"/>
    </xf>
    <xf numFmtId="1" fontId="0" fillId="0" borderId="96" xfId="113" applyNumberFormat="1" applyFont="1" applyFill="1" applyBorder="1" applyAlignment="1">
      <alignment horizontal="center" vertical="center" wrapText="1" shrinkToFit="1"/>
    </xf>
    <xf numFmtId="0" fontId="0" fillId="0" borderId="96" xfId="0" applyFont="1" applyFill="1" applyBorder="1" applyAlignment="1">
      <alignment horizontal="left" vertical="center" wrapText="1"/>
    </xf>
    <xf numFmtId="0" fontId="0" fillId="0" borderId="133" xfId="0" applyFont="1" applyFill="1" applyBorder="1" applyAlignment="1">
      <alignment horizontal="left" vertical="center" wrapText="1"/>
    </xf>
    <xf numFmtId="49" fontId="0" fillId="0" borderId="96" xfId="113" applyNumberFormat="1" applyFont="1" applyFill="1" applyBorder="1" applyAlignment="1">
      <alignment horizontal="center" vertical="center" wrapText="1"/>
    </xf>
    <xf numFmtId="0" fontId="0" fillId="0" borderId="96" xfId="113" applyFont="1" applyFill="1" applyBorder="1" applyAlignment="1">
      <alignment horizontal="center" vertical="center" wrapText="1"/>
    </xf>
    <xf numFmtId="0" fontId="0" fillId="0" borderId="96" xfId="113" applyNumberFormat="1" applyFont="1" applyFill="1" applyBorder="1" applyAlignment="1">
      <alignment horizontal="center" vertical="center" wrapText="1"/>
    </xf>
    <xf numFmtId="164" fontId="0" fillId="0" borderId="96" xfId="109" applyNumberFormat="1" applyFont="1" applyFill="1" applyBorder="1" applyAlignment="1">
      <alignment horizontal="center" vertical="center" wrapText="1" shrinkToFit="1"/>
    </xf>
    <xf numFmtId="0" fontId="0" fillId="0" borderId="133" xfId="0" applyFont="1" applyFill="1" applyBorder="1"/>
    <xf numFmtId="0" fontId="0" fillId="0" borderId="111" xfId="0" applyFont="1" applyFill="1" applyBorder="1" applyAlignment="1">
      <alignment horizontal="center" vertical="center" wrapText="1"/>
    </xf>
    <xf numFmtId="164" fontId="0" fillId="0" borderId="112" xfId="113" applyNumberFormat="1" applyFont="1" applyFill="1" applyBorder="1" applyAlignment="1">
      <alignment horizontal="center" vertical="center" wrapText="1" shrinkToFit="1"/>
    </xf>
    <xf numFmtId="1" fontId="0" fillId="0" borderId="112" xfId="113" applyNumberFormat="1" applyFont="1" applyFill="1" applyBorder="1" applyAlignment="1">
      <alignment horizontal="center" vertical="center" wrapText="1" shrinkToFit="1"/>
    </xf>
    <xf numFmtId="0" fontId="0" fillId="0" borderId="112" xfId="0" applyFont="1" applyFill="1" applyBorder="1"/>
    <xf numFmtId="0" fontId="0" fillId="0" borderId="134" xfId="0" applyFont="1" applyFill="1" applyBorder="1"/>
    <xf numFmtId="0" fontId="26" fillId="0" borderId="131" xfId="0" applyFont="1" applyFill="1" applyBorder="1" applyAlignment="1">
      <alignment horizontal="left" vertical="center"/>
    </xf>
    <xf numFmtId="0" fontId="26" fillId="0" borderId="131" xfId="0" applyFont="1" applyFill="1" applyBorder="1" applyAlignment="1">
      <alignment horizontal="center" vertical="center"/>
    </xf>
    <xf numFmtId="0" fontId="27" fillId="0" borderId="135" xfId="0" applyFont="1" applyFill="1" applyBorder="1" applyAlignment="1">
      <alignment horizontal="center" vertical="center" wrapText="1"/>
    </xf>
    <xf numFmtId="0" fontId="27" fillId="0" borderId="136" xfId="0" applyFont="1" applyFill="1" applyBorder="1" applyAlignment="1">
      <alignment horizontal="center" vertical="center" wrapText="1"/>
    </xf>
    <xf numFmtId="0" fontId="27" fillId="0" borderId="137" xfId="0" applyFont="1" applyFill="1" applyBorder="1" applyAlignment="1">
      <alignment horizontal="center" vertical="center" wrapText="1"/>
    </xf>
    <xf numFmtId="0" fontId="0" fillId="0" borderId="50" xfId="0" applyFont="1" applyFill="1" applyBorder="1" applyAlignment="1">
      <alignment horizontal="center" vertical="top" wrapText="1"/>
    </xf>
    <xf numFmtId="0" fontId="0" fillId="0" borderId="51" xfId="0" applyFont="1" applyFill="1" applyBorder="1" applyAlignment="1">
      <alignment horizontal="center" vertical="top" wrapText="1"/>
    </xf>
    <xf numFmtId="0" fontId="0" fillId="0" borderId="0" xfId="0" applyFont="1" applyAlignment="1">
      <alignment horizontal="center" vertical="top" wrapText="1"/>
    </xf>
    <xf numFmtId="0" fontId="0" fillId="0" borderId="51" xfId="0" applyFont="1" applyFill="1" applyBorder="1" applyAlignment="1">
      <alignment vertical="top" wrapText="1"/>
    </xf>
    <xf numFmtId="0" fontId="51" fillId="0" borderId="52" xfId="0" applyFont="1" applyFill="1" applyBorder="1" applyAlignment="1">
      <alignment vertical="top" wrapText="1"/>
    </xf>
    <xf numFmtId="0" fontId="0" fillId="0" borderId="95" xfId="0" applyFont="1" applyFill="1" applyBorder="1" applyAlignment="1">
      <alignment horizontal="center" vertical="top" wrapText="1"/>
    </xf>
    <xf numFmtId="0" fontId="0" fillId="0" borderId="96" xfId="0" applyFont="1" applyFill="1" applyBorder="1" applyAlignment="1">
      <alignment horizontal="center" vertical="top" wrapText="1"/>
    </xf>
    <xf numFmtId="0" fontId="0" fillId="0" borderId="96" xfId="0" applyFont="1" applyFill="1" applyBorder="1" applyAlignment="1">
      <alignment vertical="top" wrapText="1"/>
    </xf>
    <xf numFmtId="0" fontId="0" fillId="0" borderId="133" xfId="0" applyFont="1" applyFill="1" applyBorder="1" applyAlignment="1">
      <alignment vertical="top" wrapText="1"/>
    </xf>
    <xf numFmtId="0" fontId="0" fillId="0" borderId="111" xfId="0" applyFont="1" applyFill="1" applyBorder="1" applyAlignment="1">
      <alignment horizontal="center" vertical="top" wrapText="1"/>
    </xf>
    <xf numFmtId="0" fontId="0" fillId="0" borderId="112" xfId="0" applyFont="1" applyFill="1" applyBorder="1" applyAlignment="1">
      <alignment horizontal="center" vertical="top" wrapText="1"/>
    </xf>
    <xf numFmtId="0" fontId="0" fillId="0" borderId="112" xfId="0" applyFont="1" applyFill="1" applyBorder="1" applyAlignment="1">
      <alignment vertical="top" wrapText="1"/>
    </xf>
    <xf numFmtId="0" fontId="0" fillId="0" borderId="134" xfId="0" applyFont="1" applyFill="1" applyBorder="1" applyAlignment="1">
      <alignment vertical="top" wrapText="1"/>
    </xf>
    <xf numFmtId="49" fontId="30" fillId="0" borderId="138" xfId="57" applyNumberFormat="1" applyFont="1" applyFill="1" applyBorder="1" applyAlignment="1">
      <alignment horizontal="center" vertical="center"/>
    </xf>
    <xf numFmtId="49" fontId="30" fillId="0" borderId="139" xfId="57" applyNumberFormat="1" applyFont="1" applyFill="1" applyBorder="1" applyAlignment="1">
      <alignment horizontal="center" vertical="center"/>
    </xf>
    <xf numFmtId="49" fontId="29" fillId="0" borderId="20" xfId="57" applyNumberFormat="1" applyFont="1" applyFill="1" applyBorder="1" applyAlignment="1">
      <alignment vertical="center" wrapText="1"/>
    </xf>
    <xf numFmtId="0" fontId="0" fillId="0" borderId="138" xfId="0" applyFont="1" applyBorder="1" applyAlignment="1">
      <alignment horizontal="center"/>
    </xf>
    <xf numFmtId="0" fontId="27" fillId="0" borderId="140" xfId="0" applyFont="1" applyBorder="1" applyAlignment="1">
      <alignment horizontal="center" vertical="center"/>
    </xf>
    <xf numFmtId="49" fontId="27" fillId="0" borderId="141" xfId="57" applyNumberFormat="1" applyFont="1" applyFill="1" applyBorder="1" applyAlignment="1">
      <alignment horizontal="center" vertical="center"/>
    </xf>
    <xf numFmtId="49" fontId="27" fillId="0" borderId="141" xfId="57" applyNumberFormat="1" applyFont="1" applyFill="1" applyBorder="1" applyAlignment="1">
      <alignment horizontal="center" vertical="center" wrapText="1"/>
    </xf>
    <xf numFmtId="49" fontId="27" fillId="0" borderId="142" xfId="57" applyNumberFormat="1" applyFont="1" applyFill="1" applyBorder="1" applyAlignment="1">
      <alignment horizontal="center" vertical="center" wrapText="1"/>
    </xf>
    <xf numFmtId="165" fontId="73" fillId="0" borderId="95" xfId="0" applyNumberFormat="1" applyFont="1" applyFill="1" applyBorder="1" applyAlignment="1">
      <alignment horizontal="left" vertical="center"/>
    </xf>
    <xf numFmtId="165" fontId="74" fillId="0" borderId="96" xfId="0" applyNumberFormat="1" applyFont="1" applyFill="1" applyBorder="1" applyAlignment="1">
      <alignment horizontal="left" vertical="center"/>
    </xf>
    <xf numFmtId="165" fontId="32" fillId="0" borderId="96" xfId="0" applyNumberFormat="1" applyFont="1" applyFill="1" applyBorder="1" applyAlignment="1">
      <alignment horizontal="center" vertical="center" wrapText="1"/>
    </xf>
    <xf numFmtId="2" fontId="73" fillId="0" borderId="133" xfId="0" applyNumberFormat="1" applyFont="1" applyFill="1" applyBorder="1" applyAlignment="1">
      <alignment horizontal="center" vertical="center"/>
    </xf>
    <xf numFmtId="165" fontId="75" fillId="0" borderId="96" xfId="0" applyNumberFormat="1" applyFont="1" applyFill="1" applyBorder="1" applyAlignment="1">
      <alignment horizontal="left" vertical="center"/>
    </xf>
    <xf numFmtId="2" fontId="32" fillId="0" borderId="133" xfId="0" applyNumberFormat="1" applyFont="1" applyFill="1" applyBorder="1" applyAlignment="1">
      <alignment horizontal="center" vertical="center"/>
    </xf>
    <xf numFmtId="165" fontId="73" fillId="0" borderId="111" xfId="0" applyNumberFormat="1" applyFont="1" applyFill="1" applyBorder="1" applyAlignment="1">
      <alignment horizontal="left" vertical="center"/>
    </xf>
    <xf numFmtId="165" fontId="75" fillId="0" borderId="112" xfId="0" applyNumberFormat="1" applyFont="1" applyFill="1" applyBorder="1" applyAlignment="1">
      <alignment horizontal="left" vertical="center"/>
    </xf>
    <xf numFmtId="165" fontId="32" fillId="0" borderId="112" xfId="0" applyNumberFormat="1" applyFont="1" applyFill="1" applyBorder="1" applyAlignment="1">
      <alignment horizontal="center" vertical="center" wrapText="1"/>
    </xf>
    <xf numFmtId="2" fontId="32" fillId="0" borderId="134" xfId="0" applyNumberFormat="1" applyFont="1" applyFill="1" applyBorder="1" applyAlignment="1">
      <alignment horizontal="center" vertical="center"/>
    </xf>
    <xf numFmtId="49" fontId="27" fillId="0" borderId="143" xfId="94" applyNumberFormat="1" applyFont="1" applyFill="1" applyBorder="1" applyAlignment="1">
      <alignment horizontal="center" vertical="center" wrapText="1"/>
    </xf>
    <xf numFmtId="0" fontId="27" fillId="0" borderId="143" xfId="0" applyFont="1" applyBorder="1" applyAlignment="1">
      <alignment horizontal="center" vertical="center" wrapText="1"/>
    </xf>
    <xf numFmtId="49" fontId="27" fillId="0" borderId="135" xfId="94" applyNumberFormat="1" applyFont="1" applyFill="1" applyBorder="1" applyAlignment="1">
      <alignment horizontal="center" vertical="center" wrapText="1"/>
    </xf>
    <xf numFmtId="49" fontId="27" fillId="56" borderId="135" xfId="94" applyNumberFormat="1" applyFont="1" applyFill="1" applyBorder="1" applyAlignment="1">
      <alignment horizontal="center" vertical="center" wrapText="1"/>
    </xf>
    <xf numFmtId="49" fontId="27" fillId="58" borderId="135" xfId="94" applyNumberFormat="1" applyFont="1" applyFill="1" applyBorder="1" applyAlignment="1">
      <alignment horizontal="center" vertical="center" wrapText="1"/>
    </xf>
    <xf numFmtId="0" fontId="7" fillId="0" borderId="25" xfId="0" applyFont="1" applyFill="1" applyBorder="1" applyAlignment="1">
      <alignment horizontal="center" vertical="center"/>
    </xf>
    <xf numFmtId="0" fontId="7" fillId="0" borderId="71" xfId="0" applyFont="1" applyFill="1" applyBorder="1" applyAlignment="1">
      <alignment horizontal="center" vertical="center" wrapText="1"/>
    </xf>
    <xf numFmtId="0" fontId="7" fillId="0" borderId="13" xfId="0" applyFont="1" applyFill="1" applyBorder="1" applyAlignment="1">
      <alignment horizontal="center" vertical="center"/>
    </xf>
    <xf numFmtId="49" fontId="7" fillId="0" borderId="71" xfId="94" applyNumberFormat="1" applyFont="1" applyFill="1" applyBorder="1" applyAlignment="1">
      <alignment horizontal="center" vertical="center"/>
    </xf>
    <xf numFmtId="49" fontId="7" fillId="0" borderId="71" xfId="103" applyNumberFormat="1" applyFont="1" applyFill="1" applyBorder="1" applyAlignment="1">
      <alignment horizontal="center" vertical="center" wrapText="1"/>
    </xf>
    <xf numFmtId="49" fontId="0" fillId="0" borderId="96" xfId="94" applyNumberFormat="1" applyFont="1" applyFill="1" applyBorder="1" applyAlignment="1">
      <alignment horizontal="center" vertical="center" wrapText="1"/>
    </xf>
    <xf numFmtId="0" fontId="7" fillId="56" borderId="96" xfId="0" applyFont="1" applyFill="1" applyBorder="1" applyAlignment="1">
      <alignment horizontal="center" vertical="center"/>
    </xf>
    <xf numFmtId="10" fontId="0" fillId="56" borderId="96" xfId="0" applyNumberFormat="1" applyFont="1" applyFill="1" applyBorder="1" applyAlignment="1">
      <alignment horizontal="center" vertical="center"/>
    </xf>
    <xf numFmtId="10" fontId="7" fillId="56" borderId="96" xfId="0" applyNumberFormat="1" applyFont="1" applyFill="1" applyBorder="1" applyAlignment="1">
      <alignment horizontal="center" vertical="center"/>
    </xf>
    <xf numFmtId="0" fontId="0" fillId="56" borderId="96" xfId="0" applyFont="1" applyFill="1" applyBorder="1" applyAlignment="1">
      <alignment horizontal="center" vertical="center"/>
    </xf>
    <xf numFmtId="49" fontId="7" fillId="0" borderId="96" xfId="94" applyNumberFormat="1" applyFont="1" applyFill="1" applyBorder="1" applyAlignment="1">
      <alignment horizontal="center" vertical="center" wrapText="1"/>
    </xf>
    <xf numFmtId="49" fontId="7" fillId="56" borderId="96" xfId="94" applyNumberFormat="1" applyFont="1" applyFill="1" applyBorder="1" applyAlignment="1">
      <alignment horizontal="center" vertical="center" wrapText="1"/>
    </xf>
    <xf numFmtId="0" fontId="7" fillId="0" borderId="13" xfId="0" applyFont="1" applyBorder="1" applyAlignment="1">
      <alignment horizontal="center" vertical="center"/>
    </xf>
    <xf numFmtId="49" fontId="7" fillId="0" borderId="96" xfId="103" applyNumberFormat="1" applyFont="1" applyFill="1" applyBorder="1" applyAlignment="1">
      <alignment horizontal="center" vertical="center" wrapText="1"/>
    </xf>
    <xf numFmtId="0" fontId="0" fillId="0" borderId="140" xfId="0" applyFill="1" applyBorder="1" applyAlignment="1">
      <alignment horizontal="center" vertical="center" wrapText="1"/>
    </xf>
    <xf numFmtId="0" fontId="0" fillId="0" borderId="141" xfId="0" applyFont="1" applyFill="1" applyBorder="1" applyAlignment="1">
      <alignment horizontal="center" vertical="center"/>
    </xf>
    <xf numFmtId="0" fontId="0" fillId="0" borderId="141" xfId="0" applyFont="1" applyFill="1" applyBorder="1" applyAlignment="1">
      <alignment horizontal="center"/>
    </xf>
    <xf numFmtId="0" fontId="0" fillId="0" borderId="141" xfId="0" applyBorder="1" applyAlignment="1">
      <alignment horizontal="center"/>
    </xf>
    <xf numFmtId="0" fontId="0" fillId="0" borderId="141" xfId="0" applyBorder="1"/>
    <xf numFmtId="0" fontId="0" fillId="0" borderId="141" xfId="0" applyFont="1" applyBorder="1" applyAlignment="1">
      <alignment horizontal="center"/>
    </xf>
    <xf numFmtId="0" fontId="7" fillId="58" borderId="142" xfId="0" applyFont="1" applyFill="1" applyBorder="1" applyAlignment="1">
      <alignment horizontal="center"/>
    </xf>
    <xf numFmtId="0" fontId="0" fillId="0" borderId="96" xfId="0" applyBorder="1" applyAlignment="1">
      <alignment horizontal="center"/>
    </xf>
    <xf numFmtId="0" fontId="7" fillId="0" borderId="96" xfId="0" applyFont="1" applyBorder="1"/>
    <xf numFmtId="0" fontId="7" fillId="58" borderId="96" xfId="0" applyFont="1" applyFill="1" applyBorder="1" applyAlignment="1">
      <alignment horizontal="center"/>
    </xf>
    <xf numFmtId="0" fontId="0" fillId="57" borderId="96" xfId="0" applyFont="1" applyFill="1" applyBorder="1" applyAlignment="1">
      <alignment horizontal="center"/>
    </xf>
    <xf numFmtId="0" fontId="0" fillId="0" borderId="96" xfId="0" applyFill="1" applyBorder="1"/>
    <xf numFmtId="0" fontId="0" fillId="58" borderId="96" xfId="0" applyFont="1" applyFill="1" applyBorder="1" applyAlignment="1">
      <alignment horizontal="center"/>
    </xf>
    <xf numFmtId="0" fontId="0" fillId="0" borderId="80" xfId="0" applyFont="1" applyFill="1" applyBorder="1" applyAlignment="1">
      <alignment horizontal="center"/>
    </xf>
    <xf numFmtId="0" fontId="27" fillId="0" borderId="30" xfId="0" applyFont="1" applyFill="1" applyBorder="1" applyAlignment="1">
      <alignment horizontal="center" vertical="center" wrapText="1"/>
    </xf>
    <xf numFmtId="0" fontId="27" fillId="0" borderId="38" xfId="0" applyFont="1" applyFill="1" applyBorder="1" applyAlignment="1">
      <alignment horizontal="center" vertical="center" wrapText="1"/>
    </xf>
    <xf numFmtId="0" fontId="27" fillId="0" borderId="146" xfId="0" applyFont="1" applyFill="1" applyBorder="1" applyAlignment="1">
      <alignment horizontal="center" vertical="center" wrapText="1"/>
    </xf>
    <xf numFmtId="0" fontId="27" fillId="0" borderId="147" xfId="0" applyFont="1" applyFill="1" applyBorder="1" applyAlignment="1">
      <alignment horizontal="center" vertical="center" textRotation="90"/>
    </xf>
    <xf numFmtId="0" fontId="27" fillId="0" borderId="29" xfId="0" applyFont="1" applyFill="1" applyBorder="1" applyAlignment="1">
      <alignment horizontal="center" vertical="center" textRotation="90"/>
    </xf>
    <xf numFmtId="0" fontId="27" fillId="0" borderId="148" xfId="0" applyFont="1" applyFill="1" applyBorder="1" applyAlignment="1">
      <alignment horizontal="center" vertical="center" textRotation="90"/>
    </xf>
    <xf numFmtId="0" fontId="27" fillId="0" borderId="30" xfId="0" applyFont="1" applyFill="1" applyBorder="1" applyAlignment="1">
      <alignment horizontal="center" vertical="center" textRotation="90"/>
    </xf>
    <xf numFmtId="0" fontId="27" fillId="0" borderId="146" xfId="0" applyFont="1" applyFill="1" applyBorder="1" applyAlignment="1">
      <alignment horizontal="center" vertical="center" textRotation="90"/>
    </xf>
    <xf numFmtId="0" fontId="27" fillId="0" borderId="38" xfId="0" applyFont="1" applyFill="1" applyBorder="1" applyAlignment="1">
      <alignment horizontal="center" vertical="center" textRotation="90"/>
    </xf>
    <xf numFmtId="0" fontId="27" fillId="0" borderId="149" xfId="0" applyFont="1" applyFill="1" applyBorder="1" applyAlignment="1">
      <alignment horizontal="center" vertical="center" wrapText="1"/>
    </xf>
    <xf numFmtId="0" fontId="0" fillId="0" borderId="42" xfId="0" applyFont="1" applyFill="1" applyBorder="1" applyAlignment="1">
      <alignment horizontal="center"/>
    </xf>
    <xf numFmtId="0" fontId="27" fillId="0" borderId="135" xfId="0" applyFont="1" applyBorder="1" applyAlignment="1">
      <alignment horizontal="center" vertical="center"/>
    </xf>
    <xf numFmtId="0" fontId="27" fillId="0" borderId="135" xfId="0" applyFont="1" applyBorder="1" applyAlignment="1">
      <alignment horizontal="center" vertical="center" wrapText="1"/>
    </xf>
    <xf numFmtId="0" fontId="27" fillId="0" borderId="135" xfId="0" applyFont="1" applyFill="1" applyBorder="1" applyAlignment="1">
      <alignment horizontal="center" vertical="center"/>
    </xf>
    <xf numFmtId="49" fontId="27" fillId="0" borderId="156" xfId="92" applyNumberFormat="1" applyFont="1" applyFill="1" applyBorder="1" applyAlignment="1">
      <alignment horizontal="center" vertical="center" wrapText="1"/>
    </xf>
    <xf numFmtId="0" fontId="0" fillId="0" borderId="155" xfId="0" applyFont="1" applyBorder="1" applyAlignment="1">
      <alignment horizontal="center" vertical="center"/>
    </xf>
    <xf numFmtId="0" fontId="0" fillId="0" borderId="155" xfId="0" applyFont="1" applyFill="1" applyBorder="1" applyAlignment="1">
      <alignment horizontal="center" vertical="center"/>
    </xf>
    <xf numFmtId="0" fontId="0" fillId="0" borderId="155" xfId="0" applyFont="1" applyBorder="1" applyAlignment="1">
      <alignment horizontal="center"/>
    </xf>
    <xf numFmtId="49" fontId="0" fillId="0" borderId="155" xfId="92" applyNumberFormat="1" applyFont="1" applyFill="1" applyBorder="1" applyAlignment="1">
      <alignment horizontal="center" vertical="center" wrapText="1"/>
    </xf>
    <xf numFmtId="0" fontId="0" fillId="0" borderId="155" xfId="0" applyFont="1" applyFill="1" applyBorder="1" applyAlignment="1">
      <alignment horizontal="center"/>
    </xf>
    <xf numFmtId="0" fontId="0" fillId="0" borderId="0" xfId="0" applyFont="1" applyFill="1" applyBorder="1" applyAlignment="1">
      <alignment horizontal="center" vertical="center"/>
    </xf>
    <xf numFmtId="0" fontId="0" fillId="57" borderId="95" xfId="0" applyFont="1" applyFill="1" applyBorder="1" applyAlignment="1">
      <alignment horizontal="center"/>
    </xf>
    <xf numFmtId="0" fontId="0" fillId="57" borderId="155" xfId="0" applyFont="1" applyFill="1" applyBorder="1" applyAlignment="1">
      <alignment horizontal="center"/>
    </xf>
    <xf numFmtId="0" fontId="0" fillId="59" borderId="95" xfId="0" applyFont="1" applyFill="1" applyBorder="1" applyAlignment="1">
      <alignment horizontal="center"/>
    </xf>
    <xf numFmtId="0" fontId="0" fillId="59" borderId="155" xfId="0" applyFont="1" applyFill="1" applyBorder="1" applyAlignment="1">
      <alignment horizontal="center"/>
    </xf>
    <xf numFmtId="0" fontId="0" fillId="0" borderId="95" xfId="0" applyFont="1" applyFill="1" applyBorder="1" applyAlignment="1">
      <alignment horizontal="center"/>
    </xf>
    <xf numFmtId="0" fontId="0" fillId="57" borderId="95" xfId="0" applyFill="1" applyBorder="1" applyAlignment="1">
      <alignment horizontal="center"/>
    </xf>
    <xf numFmtId="0" fontId="0" fillId="57" borderId="155" xfId="0" applyFill="1" applyBorder="1" applyAlignment="1">
      <alignment horizontal="center"/>
    </xf>
    <xf numFmtId="0" fontId="0" fillId="60" borderId="95" xfId="0" applyFont="1" applyFill="1" applyBorder="1" applyAlignment="1">
      <alignment horizontal="center"/>
    </xf>
    <xf numFmtId="0" fontId="0" fillId="60" borderId="155" xfId="0" applyFont="1" applyFill="1" applyBorder="1" applyAlignment="1">
      <alignment horizontal="center"/>
    </xf>
    <xf numFmtId="49" fontId="0" fillId="57" borderId="155" xfId="0" applyNumberFormat="1" applyFont="1" applyFill="1" applyBorder="1" applyAlignment="1">
      <alignment horizontal="center"/>
    </xf>
    <xf numFmtId="0" fontId="0" fillId="59" borderId="95" xfId="0" applyFill="1" applyBorder="1" applyAlignment="1">
      <alignment horizontal="center"/>
    </xf>
    <xf numFmtId="0" fontId="0" fillId="59" borderId="155" xfId="0" applyFill="1" applyBorder="1" applyAlignment="1">
      <alignment horizontal="center"/>
    </xf>
    <xf numFmtId="0" fontId="0" fillId="59" borderId="155" xfId="0" applyFont="1" applyFill="1" applyBorder="1" applyAlignment="1">
      <alignment horizontal="center" wrapText="1"/>
    </xf>
    <xf numFmtId="0" fontId="0" fillId="59" borderId="111" xfId="0" applyFont="1" applyFill="1" applyBorder="1" applyAlignment="1">
      <alignment horizontal="center"/>
    </xf>
    <xf numFmtId="0" fontId="0" fillId="59" borderId="112" xfId="0" applyFont="1" applyFill="1" applyBorder="1" applyAlignment="1">
      <alignment horizontal="center"/>
    </xf>
    <xf numFmtId="3" fontId="0" fillId="57" borderId="155" xfId="0" applyNumberFormat="1" applyFont="1" applyFill="1" applyBorder="1" applyAlignment="1">
      <alignment horizontal="right"/>
    </xf>
    <xf numFmtId="0" fontId="0" fillId="60" borderId="155" xfId="0" applyFill="1" applyBorder="1" applyAlignment="1">
      <alignment horizontal="center"/>
    </xf>
    <xf numFmtId="3" fontId="0" fillId="59" borderId="155" xfId="0" applyNumberFormat="1" applyFont="1" applyFill="1" applyBorder="1" applyAlignment="1">
      <alignment horizontal="right"/>
    </xf>
    <xf numFmtId="0" fontId="0" fillId="61" borderId="155" xfId="0" applyFill="1" applyBorder="1" applyAlignment="1">
      <alignment horizontal="center"/>
    </xf>
    <xf numFmtId="3" fontId="0" fillId="0" borderId="155" xfId="0" applyNumberFormat="1" applyFont="1" applyFill="1" applyBorder="1" applyAlignment="1">
      <alignment horizontal="right"/>
    </xf>
    <xf numFmtId="0" fontId="0" fillId="0" borderId="155" xfId="0" applyFill="1" applyBorder="1" applyAlignment="1">
      <alignment horizontal="center"/>
    </xf>
    <xf numFmtId="3" fontId="0" fillId="57" borderId="155" xfId="0" applyNumberFormat="1" applyFill="1" applyBorder="1" applyAlignment="1">
      <alignment horizontal="right"/>
    </xf>
    <xf numFmtId="3" fontId="0" fillId="60" borderId="155" xfId="0" applyNumberFormat="1" applyFont="1" applyFill="1" applyBorder="1" applyAlignment="1">
      <alignment horizontal="right"/>
    </xf>
    <xf numFmtId="3" fontId="7" fillId="57" borderId="155" xfId="41" applyNumberFormat="1" applyFill="1" applyBorder="1" applyAlignment="1">
      <alignment horizontal="right"/>
    </xf>
    <xf numFmtId="3" fontId="7" fillId="0" borderId="155" xfId="41" applyNumberFormat="1" applyBorder="1" applyAlignment="1">
      <alignment horizontal="right"/>
    </xf>
    <xf numFmtId="1" fontId="0" fillId="57" borderId="155" xfId="0" applyNumberFormat="1" applyFont="1" applyFill="1" applyBorder="1" applyAlignment="1">
      <alignment horizontal="center"/>
    </xf>
    <xf numFmtId="3" fontId="7" fillId="59" borderId="155" xfId="41" applyNumberFormat="1" applyFill="1" applyBorder="1" applyAlignment="1">
      <alignment horizontal="right"/>
    </xf>
    <xf numFmtId="3" fontId="7" fillId="59" borderId="155" xfId="41" applyNumberFormat="1" applyFill="1" applyBorder="1" applyAlignment="1" applyProtection="1">
      <alignment horizontal="right"/>
    </xf>
    <xf numFmtId="3" fontId="0" fillId="59" borderId="112" xfId="0" applyNumberFormat="1" applyFont="1" applyFill="1" applyBorder="1" applyAlignment="1">
      <alignment horizontal="right"/>
    </xf>
    <xf numFmtId="0" fontId="0" fillId="61" borderId="112" xfId="0" applyFill="1" applyBorder="1" applyAlignment="1">
      <alignment horizontal="center"/>
    </xf>
    <xf numFmtId="0" fontId="29" fillId="0" borderId="0" xfId="0" applyFont="1" applyBorder="1" applyAlignment="1">
      <alignment horizontal="left" vertical="center"/>
    </xf>
    <xf numFmtId="1" fontId="0" fillId="57" borderId="155" xfId="0" applyNumberFormat="1" applyFill="1" applyBorder="1" applyAlignment="1">
      <alignment horizontal="center"/>
    </xf>
    <xf numFmtId="1" fontId="0" fillId="59" borderId="155" xfId="0" applyNumberFormat="1" applyFill="1" applyBorder="1" applyAlignment="1">
      <alignment horizontal="center"/>
    </xf>
    <xf numFmtId="1" fontId="0" fillId="59" borderId="155" xfId="0" applyNumberFormat="1" applyFont="1" applyFill="1" applyBorder="1" applyAlignment="1">
      <alignment horizontal="center"/>
    </xf>
    <xf numFmtId="1" fontId="0" fillId="0" borderId="155" xfId="0" applyNumberFormat="1" applyFill="1" applyBorder="1" applyAlignment="1">
      <alignment horizontal="center"/>
    </xf>
    <xf numFmtId="0" fontId="27" fillId="0" borderId="141" xfId="0" applyFont="1" applyBorder="1" applyAlignment="1">
      <alignment horizontal="center" vertical="center" wrapText="1"/>
    </xf>
    <xf numFmtId="0" fontId="27" fillId="0" borderId="141" xfId="0" applyFont="1" applyBorder="1" applyAlignment="1">
      <alignment horizontal="left" vertical="center"/>
    </xf>
    <xf numFmtId="0" fontId="27" fillId="0" borderId="141" xfId="0" applyFont="1" applyFill="1" applyBorder="1" applyAlignment="1">
      <alignment horizontal="center" vertical="center"/>
    </xf>
    <xf numFmtId="0" fontId="27" fillId="0" borderId="141" xfId="0" applyFont="1" applyBorder="1" applyAlignment="1">
      <alignment horizontal="center" vertical="center"/>
    </xf>
    <xf numFmtId="0" fontId="27" fillId="0" borderId="141" xfId="0" applyFont="1" applyFill="1" applyBorder="1" applyAlignment="1">
      <alignment horizontal="center" vertical="center" wrapText="1"/>
    </xf>
    <xf numFmtId="0" fontId="27" fillId="0" borderId="142" xfId="0" applyFont="1" applyFill="1" applyBorder="1" applyAlignment="1">
      <alignment horizontal="center" vertical="center" wrapText="1"/>
    </xf>
    <xf numFmtId="0" fontId="0" fillId="57" borderId="155" xfId="0" applyFill="1" applyBorder="1" applyAlignment="1">
      <alignment horizontal="center" vertical="center" wrapText="1"/>
    </xf>
    <xf numFmtId="49" fontId="0" fillId="57" borderId="101" xfId="0" applyNumberFormat="1" applyFont="1" applyFill="1" applyBorder="1" applyAlignment="1">
      <alignment horizontal="center" vertical="center"/>
    </xf>
    <xf numFmtId="49" fontId="0" fillId="57" borderId="94" xfId="0" applyNumberFormat="1" applyFont="1" applyFill="1" applyBorder="1" applyAlignment="1">
      <alignment horizontal="center" vertical="center"/>
    </xf>
    <xf numFmtId="49" fontId="0" fillId="57" borderId="94" xfId="0" applyNumberFormat="1" applyFont="1" applyFill="1" applyBorder="1" applyAlignment="1">
      <alignment horizontal="center"/>
    </xf>
    <xf numFmtId="0" fontId="0" fillId="57" borderId="94" xfId="0" applyNumberFormat="1" applyFont="1" applyFill="1" applyBorder="1" applyAlignment="1">
      <alignment horizontal="center" vertical="center"/>
    </xf>
    <xf numFmtId="49" fontId="0" fillId="57" borderId="94" xfId="0" applyNumberFormat="1" applyFill="1" applyBorder="1" applyAlignment="1">
      <alignment horizontal="center" vertical="center"/>
    </xf>
    <xf numFmtId="49" fontId="0" fillId="57" borderId="157" xfId="0" applyNumberFormat="1" applyFill="1" applyBorder="1" applyAlignment="1">
      <alignment horizontal="center" vertical="center"/>
    </xf>
    <xf numFmtId="0" fontId="50" fillId="0" borderId="132" xfId="112" applyFont="1" applyFill="1" applyBorder="1"/>
    <xf numFmtId="49" fontId="0" fillId="62" borderId="95" xfId="0" applyNumberFormat="1" applyFont="1" applyFill="1" applyBorder="1" applyAlignment="1">
      <alignment horizontal="center" vertical="center"/>
    </xf>
    <xf numFmtId="49" fontId="0" fillId="62" borderId="155" xfId="0" applyNumberFormat="1" applyFont="1" applyFill="1" applyBorder="1" applyAlignment="1">
      <alignment horizontal="center" vertical="center"/>
    </xf>
    <xf numFmtId="49" fontId="0" fillId="62" borderId="155" xfId="0" applyNumberFormat="1" applyFont="1" applyFill="1" applyBorder="1" applyAlignment="1">
      <alignment horizontal="center"/>
    </xf>
    <xf numFmtId="49" fontId="0" fillId="62" borderId="155" xfId="0" applyNumberFormat="1" applyFill="1" applyBorder="1" applyAlignment="1">
      <alignment horizontal="center" vertical="center"/>
    </xf>
    <xf numFmtId="49" fontId="0" fillId="62" borderId="103" xfId="0" applyNumberFormat="1" applyFill="1" applyBorder="1" applyAlignment="1">
      <alignment horizontal="center" vertical="center"/>
    </xf>
    <xf numFmtId="0" fontId="50" fillId="0" borderId="133" xfId="112" applyFont="1" applyFill="1" applyBorder="1"/>
    <xf numFmtId="0" fontId="7" fillId="0" borderId="133" xfId="112" applyFont="1" applyFill="1" applyBorder="1"/>
    <xf numFmtId="49" fontId="0" fillId="57" borderId="95" xfId="0" applyNumberFormat="1" applyFont="1" applyFill="1" applyBorder="1" applyAlignment="1">
      <alignment horizontal="center" vertical="center"/>
    </xf>
    <xf numFmtId="49" fontId="0" fillId="57" borderId="155" xfId="0" applyNumberFormat="1" applyFont="1" applyFill="1" applyBorder="1" applyAlignment="1">
      <alignment horizontal="center" vertical="center"/>
    </xf>
    <xf numFmtId="49" fontId="0" fillId="57" borderId="155" xfId="0" applyNumberFormat="1" applyFill="1" applyBorder="1" applyAlignment="1">
      <alignment horizontal="center"/>
    </xf>
    <xf numFmtId="0" fontId="0" fillId="57" borderId="155" xfId="0" applyNumberFormat="1" applyFont="1" applyFill="1" applyBorder="1" applyAlignment="1">
      <alignment horizontal="center" vertical="center"/>
    </xf>
    <xf numFmtId="49" fontId="0" fillId="57" borderId="155" xfId="0" applyNumberFormat="1" applyFill="1" applyBorder="1" applyAlignment="1">
      <alignment horizontal="center" vertical="center"/>
    </xf>
    <xf numFmtId="49" fontId="0" fillId="57" borderId="103" xfId="0" applyNumberFormat="1" applyFill="1" applyBorder="1" applyAlignment="1">
      <alignment horizontal="center" vertical="center"/>
    </xf>
    <xf numFmtId="0" fontId="0" fillId="62" borderId="155" xfId="0" applyNumberFormat="1" applyFont="1" applyFill="1" applyBorder="1" applyAlignment="1">
      <alignment horizontal="center" vertical="center"/>
    </xf>
    <xf numFmtId="49" fontId="0" fillId="62" borderId="155" xfId="0" applyNumberFormat="1" applyFill="1" applyBorder="1" applyAlignment="1">
      <alignment horizontal="center"/>
    </xf>
    <xf numFmtId="49" fontId="7" fillId="0" borderId="133" xfId="112" applyNumberFormat="1" applyFont="1" applyFill="1" applyBorder="1" applyAlignment="1">
      <alignment horizontal="center" vertical="center"/>
    </xf>
    <xf numFmtId="49" fontId="0" fillId="62" borderId="155" xfId="0" applyNumberFormat="1" applyFont="1" applyFill="1" applyBorder="1" applyAlignment="1" applyProtection="1">
      <alignment horizontal="center" vertical="center"/>
      <protection locked="0"/>
    </xf>
    <xf numFmtId="0" fontId="0" fillId="62" borderId="155" xfId="0" applyFont="1" applyFill="1" applyBorder="1" applyAlignment="1">
      <alignment horizontal="center"/>
    </xf>
    <xf numFmtId="49" fontId="0" fillId="62" borderId="155" xfId="0" applyNumberFormat="1" applyFont="1" applyFill="1" applyBorder="1" applyAlignment="1" applyProtection="1">
      <alignment horizontal="center"/>
      <protection locked="0"/>
    </xf>
    <xf numFmtId="49" fontId="0" fillId="57" borderId="155" xfId="0" applyNumberFormat="1" applyFont="1" applyFill="1" applyBorder="1" applyAlignment="1" applyProtection="1">
      <alignment horizontal="center" vertical="center"/>
      <protection locked="0"/>
    </xf>
    <xf numFmtId="49" fontId="0" fillId="57" borderId="155" xfId="0" applyNumberFormat="1" applyFont="1" applyFill="1" applyBorder="1" applyAlignment="1" applyProtection="1">
      <alignment horizontal="center"/>
      <protection locked="0"/>
    </xf>
    <xf numFmtId="1" fontId="0" fillId="57" borderId="155" xfId="0" applyNumberFormat="1" applyFont="1" applyFill="1" applyBorder="1" applyAlignment="1" applyProtection="1">
      <alignment horizontal="center" vertical="center"/>
      <protection locked="0"/>
    </xf>
    <xf numFmtId="1" fontId="0" fillId="62" borderId="155" xfId="0" applyNumberFormat="1" applyFont="1" applyFill="1" applyBorder="1" applyAlignment="1" applyProtection="1">
      <alignment horizontal="center" vertical="center"/>
      <protection locked="0"/>
    </xf>
    <xf numFmtId="49" fontId="0" fillId="62" borderId="155" xfId="0" applyNumberFormat="1" applyFill="1" applyBorder="1" applyAlignment="1" applyProtection="1">
      <alignment horizontal="center" vertical="center"/>
      <protection locked="0"/>
    </xf>
    <xf numFmtId="0" fontId="0" fillId="62" borderId="155" xfId="0" applyNumberFormat="1" applyFont="1" applyFill="1" applyBorder="1" applyAlignment="1" applyProtection="1">
      <alignment horizontal="center" vertical="center"/>
      <protection locked="0"/>
    </xf>
    <xf numFmtId="49" fontId="0" fillId="57" borderId="37" xfId="0" applyNumberFormat="1" applyFill="1" applyBorder="1" applyAlignment="1">
      <alignment horizontal="center" vertical="center"/>
    </xf>
    <xf numFmtId="49" fontId="0" fillId="57" borderId="103" xfId="0" applyNumberFormat="1" applyFont="1" applyFill="1" applyBorder="1" applyAlignment="1">
      <alignment horizontal="center" vertical="center"/>
    </xf>
    <xf numFmtId="49" fontId="0" fillId="0" borderId="95" xfId="0" applyNumberFormat="1" applyFont="1" applyFill="1" applyBorder="1" applyAlignment="1">
      <alignment horizontal="center" vertical="center"/>
    </xf>
    <xf numFmtId="49" fontId="0" fillId="0" borderId="155" xfId="0" applyNumberFormat="1" applyFont="1" applyFill="1" applyBorder="1" applyAlignment="1">
      <alignment horizontal="center" vertical="center"/>
    </xf>
    <xf numFmtId="49" fontId="0" fillId="0" borderId="155" xfId="0" applyNumberFormat="1" applyFill="1" applyBorder="1" applyAlignment="1">
      <alignment horizontal="center"/>
    </xf>
    <xf numFmtId="49" fontId="0" fillId="0" borderId="155" xfId="0" applyNumberFormat="1" applyFill="1" applyBorder="1" applyAlignment="1">
      <alignment horizontal="center" vertical="center"/>
    </xf>
    <xf numFmtId="49" fontId="0" fillId="0" borderId="103" xfId="0" applyNumberFormat="1" applyFill="1" applyBorder="1" applyAlignment="1">
      <alignment horizontal="center" vertical="center"/>
    </xf>
    <xf numFmtId="49" fontId="0" fillId="62" borderId="111" xfId="0" applyNumberFormat="1" applyFont="1" applyFill="1" applyBorder="1" applyAlignment="1">
      <alignment horizontal="center" vertical="center"/>
    </xf>
    <xf numFmtId="49" fontId="0" fillId="62" borderId="112" xfId="0" applyNumberFormat="1" applyFont="1" applyFill="1" applyBorder="1" applyAlignment="1">
      <alignment horizontal="center" vertical="center"/>
    </xf>
    <xf numFmtId="0" fontId="0" fillId="62" borderId="112" xfId="0" applyFont="1" applyFill="1" applyBorder="1" applyAlignment="1">
      <alignment horizontal="center"/>
    </xf>
    <xf numFmtId="49" fontId="0" fillId="62" borderId="112" xfId="0" applyNumberFormat="1" applyFont="1" applyFill="1" applyBorder="1" applyAlignment="1">
      <alignment horizontal="center"/>
    </xf>
    <xf numFmtId="49" fontId="0" fillId="62" borderId="112" xfId="0" applyNumberFormat="1" applyFill="1" applyBorder="1" applyAlignment="1">
      <alignment horizontal="center" vertical="center"/>
    </xf>
    <xf numFmtId="49" fontId="0" fillId="62" borderId="158" xfId="0" applyNumberFormat="1" applyFill="1" applyBorder="1" applyAlignment="1">
      <alignment horizontal="center" vertical="center"/>
    </xf>
    <xf numFmtId="49" fontId="7" fillId="0" borderId="134" xfId="112" applyNumberFormat="1" applyFont="1" applyFill="1" applyBorder="1" applyAlignment="1">
      <alignment horizontal="center" vertical="center"/>
    </xf>
    <xf numFmtId="49" fontId="0" fillId="57" borderId="0" xfId="0" applyNumberFormat="1" applyFill="1" applyBorder="1" applyAlignment="1">
      <alignment vertical="center"/>
    </xf>
    <xf numFmtId="49" fontId="0" fillId="57" borderId="0" xfId="0" applyNumberFormat="1" applyFill="1" applyAlignment="1" applyProtection="1">
      <alignment vertical="center"/>
      <protection locked="0"/>
    </xf>
    <xf numFmtId="0" fontId="0" fillId="57" borderId="0" xfId="0" applyFill="1" applyAlignment="1"/>
    <xf numFmtId="49" fontId="0" fillId="0" borderId="155" xfId="0" applyNumberFormat="1" applyFont="1" applyFill="1" applyBorder="1" applyAlignment="1">
      <alignment horizontal="center"/>
    </xf>
    <xf numFmtId="0" fontId="0" fillId="0" borderId="155" xfId="0" applyNumberFormat="1" applyFont="1" applyFill="1" applyBorder="1" applyAlignment="1">
      <alignment horizontal="center" vertical="center"/>
    </xf>
    <xf numFmtId="49" fontId="0" fillId="0" borderId="111" xfId="0" applyNumberFormat="1" applyFont="1" applyFill="1" applyBorder="1" applyAlignment="1">
      <alignment horizontal="center" vertical="center"/>
    </xf>
    <xf numFmtId="49" fontId="0" fillId="0" borderId="112" xfId="0" applyNumberFormat="1" applyFont="1" applyFill="1" applyBorder="1" applyAlignment="1">
      <alignment horizontal="center" vertical="center"/>
    </xf>
    <xf numFmtId="49" fontId="0" fillId="0" borderId="112" xfId="0" applyNumberFormat="1" applyFont="1" applyFill="1" applyBorder="1" applyAlignment="1">
      <alignment horizontal="center"/>
    </xf>
    <xf numFmtId="49" fontId="0" fillId="0" borderId="112" xfId="0" applyNumberFormat="1" applyFill="1" applyBorder="1" applyAlignment="1">
      <alignment horizontal="center" vertical="center"/>
    </xf>
    <xf numFmtId="49" fontId="0" fillId="57" borderId="133" xfId="0" applyNumberFormat="1" applyFont="1" applyFill="1" applyBorder="1" applyAlignment="1">
      <alignment horizontal="center" vertical="center"/>
    </xf>
    <xf numFmtId="0" fontId="27" fillId="0" borderId="164" xfId="112" applyFont="1" applyFill="1" applyBorder="1" applyAlignment="1">
      <alignment horizontal="center" vertical="center"/>
    </xf>
    <xf numFmtId="49" fontId="27" fillId="0" borderId="165" xfId="112" applyNumberFormat="1" applyFont="1" applyFill="1" applyBorder="1" applyAlignment="1">
      <alignment horizontal="center" vertical="center" wrapText="1"/>
    </xf>
    <xf numFmtId="0" fontId="27" fillId="0" borderId="167" xfId="112" applyFont="1" applyFill="1" applyBorder="1" applyAlignment="1">
      <alignment horizontal="center" vertical="center" wrapText="1"/>
    </xf>
    <xf numFmtId="49" fontId="27" fillId="0" borderId="168" xfId="112" applyNumberFormat="1" applyFont="1" applyFill="1" applyBorder="1" applyAlignment="1">
      <alignment horizontal="center" vertical="center" wrapText="1"/>
    </xf>
    <xf numFmtId="0" fontId="27" fillId="0" borderId="169" xfId="112" applyFont="1" applyFill="1" applyBorder="1" applyAlignment="1">
      <alignment horizontal="center" vertical="center" textRotation="90"/>
    </xf>
    <xf numFmtId="0" fontId="27" fillId="0" borderId="170" xfId="112" applyFont="1" applyFill="1" applyBorder="1" applyAlignment="1">
      <alignment horizontal="center" vertical="center" textRotation="90"/>
    </xf>
    <xf numFmtId="0" fontId="27" fillId="0" borderId="171" xfId="112" applyFont="1" applyFill="1" applyBorder="1" applyAlignment="1">
      <alignment horizontal="center" vertical="center" textRotation="90"/>
    </xf>
    <xf numFmtId="0" fontId="50" fillId="0" borderId="172" xfId="112" applyFont="1" applyFill="1" applyBorder="1"/>
    <xf numFmtId="49" fontId="0" fillId="57" borderId="173" xfId="0" applyNumberFormat="1" applyFont="1" applyFill="1" applyBorder="1" applyAlignment="1">
      <alignment horizontal="center" vertical="center"/>
    </xf>
    <xf numFmtId="49" fontId="0" fillId="57" borderId="105" xfId="0" applyNumberFormat="1" applyFont="1" applyFill="1" applyBorder="1" applyAlignment="1">
      <alignment horizontal="center" vertical="center"/>
    </xf>
    <xf numFmtId="49" fontId="0" fillId="57" borderId="105" xfId="0" applyNumberFormat="1" applyFont="1" applyFill="1" applyBorder="1" applyAlignment="1" applyProtection="1">
      <alignment horizontal="center" vertical="center"/>
      <protection locked="0"/>
    </xf>
    <xf numFmtId="49" fontId="0" fillId="0" borderId="105" xfId="0" applyNumberFormat="1" applyFont="1" applyFill="1" applyBorder="1" applyAlignment="1">
      <alignment horizontal="center" vertical="center"/>
    </xf>
    <xf numFmtId="49" fontId="0" fillId="0" borderId="174" xfId="0" applyNumberFormat="1" applyFont="1" applyFill="1" applyBorder="1" applyAlignment="1">
      <alignment horizontal="center" vertical="center"/>
    </xf>
    <xf numFmtId="49" fontId="0" fillId="57" borderId="175" xfId="0" applyNumberFormat="1" applyFont="1" applyFill="1" applyBorder="1" applyAlignment="1">
      <alignment horizontal="center" vertical="center"/>
    </xf>
    <xf numFmtId="49" fontId="0" fillId="0" borderId="175" xfId="0" applyNumberFormat="1" applyFont="1" applyFill="1" applyBorder="1" applyAlignment="1">
      <alignment horizontal="center" vertical="center"/>
    </xf>
    <xf numFmtId="49" fontId="0" fillId="0" borderId="176" xfId="0" applyNumberFormat="1" applyFont="1" applyFill="1" applyBorder="1" applyAlignment="1">
      <alignment horizontal="center" vertical="center"/>
    </xf>
    <xf numFmtId="0" fontId="27" fillId="0" borderId="177" xfId="112" applyFont="1" applyFill="1" applyBorder="1" applyAlignment="1">
      <alignment horizontal="center" vertical="center"/>
    </xf>
    <xf numFmtId="0" fontId="27" fillId="0" borderId="178" xfId="112" applyFont="1" applyFill="1" applyBorder="1" applyAlignment="1">
      <alignment horizontal="center" vertical="center"/>
    </xf>
    <xf numFmtId="49" fontId="0" fillId="57" borderId="179" xfId="0" applyNumberFormat="1" applyFont="1" applyFill="1" applyBorder="1" applyAlignment="1">
      <alignment horizontal="center" vertical="center"/>
    </xf>
    <xf numFmtId="49" fontId="0" fillId="57" borderId="180" xfId="0" applyNumberFormat="1" applyFont="1" applyFill="1" applyBorder="1" applyAlignment="1">
      <alignment horizontal="center" vertical="center"/>
    </xf>
    <xf numFmtId="49" fontId="0" fillId="0" borderId="180" xfId="0" applyNumberFormat="1" applyFont="1" applyFill="1" applyBorder="1" applyAlignment="1">
      <alignment horizontal="center" vertical="center"/>
    </xf>
    <xf numFmtId="49" fontId="0" fillId="0" borderId="181" xfId="0" applyNumberFormat="1" applyFont="1" applyFill="1" applyBorder="1" applyAlignment="1">
      <alignment horizontal="center" vertical="center"/>
    </xf>
    <xf numFmtId="49" fontId="27" fillId="0" borderId="183" xfId="112" applyNumberFormat="1" applyFont="1" applyFill="1" applyBorder="1" applyAlignment="1">
      <alignment horizontal="center" vertical="center"/>
    </xf>
    <xf numFmtId="49" fontId="27" fillId="0" borderId="184" xfId="112" applyNumberFormat="1" applyFont="1" applyFill="1" applyBorder="1" applyAlignment="1">
      <alignment horizontal="center" vertical="center"/>
    </xf>
    <xf numFmtId="49" fontId="0" fillId="57" borderId="185" xfId="0" applyNumberFormat="1" applyFont="1" applyFill="1" applyBorder="1" applyAlignment="1">
      <alignment horizontal="center" vertical="center"/>
    </xf>
    <xf numFmtId="49" fontId="0" fillId="57" borderId="175" xfId="0" applyNumberFormat="1" applyFont="1" applyFill="1" applyBorder="1" applyAlignment="1" applyProtection="1">
      <alignment horizontal="center" vertical="center"/>
      <protection locked="0"/>
    </xf>
    <xf numFmtId="49" fontId="27" fillId="0" borderId="186" xfId="112" applyNumberFormat="1" applyFont="1" applyFill="1" applyBorder="1" applyAlignment="1">
      <alignment horizontal="center" vertical="center"/>
    </xf>
    <xf numFmtId="0" fontId="27" fillId="0" borderId="187" xfId="112" applyFont="1" applyFill="1" applyBorder="1" applyAlignment="1">
      <alignment horizontal="center" vertical="center"/>
    </xf>
    <xf numFmtId="0" fontId="27" fillId="0" borderId="131" xfId="112" applyFont="1" applyFill="1" applyBorder="1" applyAlignment="1">
      <alignment horizontal="center" vertical="center"/>
    </xf>
    <xf numFmtId="0" fontId="0" fillId="57" borderId="175" xfId="0" applyFont="1" applyFill="1" applyBorder="1" applyAlignment="1">
      <alignment horizontal="center"/>
    </xf>
    <xf numFmtId="0" fontId="0" fillId="0" borderId="175" xfId="0" applyFont="1" applyFill="1" applyBorder="1" applyAlignment="1">
      <alignment horizontal="center"/>
    </xf>
    <xf numFmtId="0" fontId="0" fillId="0" borderId="176" xfId="0" applyFont="1" applyFill="1" applyBorder="1" applyAlignment="1">
      <alignment horizontal="center"/>
    </xf>
    <xf numFmtId="49" fontId="27" fillId="0" borderId="188" xfId="112" applyNumberFormat="1" applyFont="1" applyFill="1" applyBorder="1" applyAlignment="1">
      <alignment horizontal="center" vertical="center" wrapText="1"/>
    </xf>
    <xf numFmtId="49" fontId="27" fillId="0" borderId="189" xfId="112" applyNumberFormat="1" applyFont="1" applyFill="1" applyBorder="1" applyAlignment="1">
      <alignment horizontal="center" vertical="center" wrapText="1"/>
    </xf>
    <xf numFmtId="49" fontId="0" fillId="57" borderId="157" xfId="0" applyNumberFormat="1" applyFont="1" applyFill="1" applyBorder="1" applyAlignment="1">
      <alignment horizontal="center" vertical="center"/>
    </xf>
    <xf numFmtId="49" fontId="0" fillId="57" borderId="103" xfId="0" applyNumberFormat="1" applyFont="1" applyFill="1" applyBorder="1" applyAlignment="1" applyProtection="1">
      <alignment horizontal="center" vertical="center"/>
      <protection locked="0"/>
    </xf>
    <xf numFmtId="49" fontId="0" fillId="0" borderId="103" xfId="0" applyNumberFormat="1" applyFont="1" applyFill="1" applyBorder="1" applyAlignment="1">
      <alignment horizontal="center" vertical="center"/>
    </xf>
    <xf numFmtId="49" fontId="0" fillId="0" borderId="158" xfId="0" applyNumberFormat="1" applyFont="1" applyFill="1" applyBorder="1" applyAlignment="1">
      <alignment horizontal="center" vertical="center"/>
    </xf>
    <xf numFmtId="0" fontId="27" fillId="0" borderId="190" xfId="112" applyFont="1" applyFill="1" applyBorder="1" applyAlignment="1">
      <alignment horizontal="center" vertical="center" textRotation="90"/>
    </xf>
    <xf numFmtId="49" fontId="0" fillId="57" borderId="173" xfId="0" applyNumberFormat="1" applyFill="1" applyBorder="1" applyAlignment="1">
      <alignment horizontal="center" vertical="center"/>
    </xf>
    <xf numFmtId="49" fontId="0" fillId="57" borderId="105" xfId="0" applyNumberFormat="1" applyFill="1" applyBorder="1" applyAlignment="1">
      <alignment horizontal="center" vertical="center"/>
    </xf>
    <xf numFmtId="49" fontId="0" fillId="0" borderId="105" xfId="0" applyNumberFormat="1" applyFill="1" applyBorder="1" applyAlignment="1">
      <alignment horizontal="center" vertical="center"/>
    </xf>
    <xf numFmtId="49" fontId="0" fillId="0" borderId="174" xfId="0" applyNumberFormat="1" applyFill="1" applyBorder="1" applyAlignment="1">
      <alignment horizontal="center" vertical="center"/>
    </xf>
    <xf numFmtId="0" fontId="27" fillId="0" borderId="192" xfId="112" applyFont="1" applyFill="1" applyBorder="1" applyAlignment="1">
      <alignment horizontal="center" vertical="center" textRotation="90"/>
    </xf>
    <xf numFmtId="0" fontId="27" fillId="0" borderId="113" xfId="112" applyFont="1" applyFill="1" applyBorder="1" applyAlignment="1">
      <alignment horizontal="center" vertical="center" textRotation="90"/>
    </xf>
    <xf numFmtId="0" fontId="0" fillId="57" borderId="101" xfId="0" applyNumberFormat="1" applyFont="1" applyFill="1" applyBorder="1" applyAlignment="1">
      <alignment horizontal="center" vertical="center"/>
    </xf>
    <xf numFmtId="0" fontId="0" fillId="57" borderId="132" xfId="0" applyNumberFormat="1" applyFont="1" applyFill="1" applyBorder="1" applyAlignment="1">
      <alignment horizontal="center" vertical="center"/>
    </xf>
    <xf numFmtId="0" fontId="0" fillId="57" borderId="95" xfId="0" applyNumberFormat="1" applyFont="1" applyFill="1" applyBorder="1" applyAlignment="1">
      <alignment horizontal="center" vertical="center"/>
    </xf>
    <xf numFmtId="0" fontId="0" fillId="57" borderId="133" xfId="0" applyNumberFormat="1" applyFont="1" applyFill="1" applyBorder="1" applyAlignment="1">
      <alignment horizontal="center" vertical="center"/>
    </xf>
    <xf numFmtId="49" fontId="0" fillId="57" borderId="95" xfId="0" applyNumberFormat="1" applyFill="1" applyBorder="1" applyAlignment="1">
      <alignment horizontal="center" vertical="center"/>
    </xf>
    <xf numFmtId="49" fontId="0" fillId="57" borderId="133" xfId="0" applyNumberFormat="1" applyFill="1" applyBorder="1" applyAlignment="1">
      <alignment horizontal="center" vertical="center"/>
    </xf>
    <xf numFmtId="0" fontId="0" fillId="0" borderId="95" xfId="0" applyNumberFormat="1" applyFont="1" applyFill="1" applyBorder="1" applyAlignment="1">
      <alignment horizontal="center" vertical="center"/>
    </xf>
    <xf numFmtId="0" fontId="0" fillId="0" borderId="133" xfId="0" applyNumberFormat="1" applyFont="1" applyFill="1" applyBorder="1" applyAlignment="1">
      <alignment horizontal="center" vertical="center"/>
    </xf>
    <xf numFmtId="49" fontId="0" fillId="0" borderId="133" xfId="0" applyNumberFormat="1" applyFont="1" applyFill="1" applyBorder="1" applyAlignment="1">
      <alignment horizontal="center" vertical="center"/>
    </xf>
    <xf numFmtId="49" fontId="0" fillId="0" borderId="134" xfId="0" applyNumberFormat="1" applyFont="1" applyFill="1" applyBorder="1" applyAlignment="1">
      <alignment horizontal="center" vertical="center"/>
    </xf>
    <xf numFmtId="0" fontId="27" fillId="0" borderId="123" xfId="112" applyFont="1" applyFill="1" applyBorder="1" applyAlignment="1">
      <alignment horizontal="center" vertical="center" textRotation="90"/>
    </xf>
    <xf numFmtId="49" fontId="0" fillId="0" borderId="158" xfId="0" applyNumberFormat="1" applyFill="1" applyBorder="1" applyAlignment="1">
      <alignment horizontal="center" vertical="center"/>
    </xf>
    <xf numFmtId="49" fontId="0" fillId="57" borderId="101" xfId="0" applyNumberFormat="1" applyFill="1" applyBorder="1" applyAlignment="1">
      <alignment horizontal="center" vertical="center"/>
    </xf>
    <xf numFmtId="49" fontId="0" fillId="57" borderId="132" xfId="0" applyNumberFormat="1" applyFill="1" applyBorder="1" applyAlignment="1">
      <alignment horizontal="center" vertical="center"/>
    </xf>
    <xf numFmtId="49" fontId="0" fillId="0" borderId="95" xfId="0" applyNumberFormat="1" applyFill="1" applyBorder="1" applyAlignment="1">
      <alignment horizontal="center" vertical="center"/>
    </xf>
    <xf numFmtId="49" fontId="0" fillId="0" borderId="133" xfId="0" applyNumberFormat="1" applyFill="1" applyBorder="1" applyAlignment="1">
      <alignment horizontal="center" vertical="center"/>
    </xf>
    <xf numFmtId="49" fontId="0" fillId="0" borderId="111" xfId="0" applyNumberFormat="1" applyFill="1" applyBorder="1" applyAlignment="1">
      <alignment horizontal="center" vertical="center"/>
    </xf>
    <xf numFmtId="49" fontId="0" fillId="0" borderId="134" xfId="0" applyNumberFormat="1" applyFill="1" applyBorder="1" applyAlignment="1">
      <alignment horizontal="center" vertical="center"/>
    </xf>
    <xf numFmtId="0" fontId="50" fillId="0" borderId="199" xfId="112" applyFont="1" applyFill="1" applyBorder="1"/>
    <xf numFmtId="0" fontId="50" fillId="0" borderId="200" xfId="112" applyFont="1" applyFill="1" applyBorder="1"/>
    <xf numFmtId="0" fontId="7" fillId="0" borderId="200" xfId="112" applyFont="1" applyFill="1" applyBorder="1"/>
    <xf numFmtId="49" fontId="7" fillId="0" borderId="200" xfId="112" applyNumberFormat="1" applyFont="1" applyFill="1" applyBorder="1" applyAlignment="1">
      <alignment vertical="center"/>
    </xf>
    <xf numFmtId="49" fontId="7" fillId="0" borderId="201" xfId="112" applyNumberFormat="1" applyFont="1" applyFill="1" applyBorder="1" applyAlignment="1">
      <alignment vertical="center"/>
    </xf>
    <xf numFmtId="0" fontId="32" fillId="0" borderId="161" xfId="0" applyFont="1" applyFill="1" applyBorder="1" applyAlignment="1">
      <alignment horizontal="center" vertical="center"/>
    </xf>
    <xf numFmtId="49" fontId="32" fillId="0" borderId="161" xfId="0" applyNumberFormat="1" applyFont="1" applyFill="1" applyBorder="1" applyAlignment="1">
      <alignment horizontal="center" vertical="center"/>
    </xf>
    <xf numFmtId="0" fontId="32" fillId="0" borderId="161" xfId="115" applyFont="1" applyFill="1" applyBorder="1" applyAlignment="1">
      <alignment horizontal="center" vertical="center"/>
    </xf>
    <xf numFmtId="0" fontId="32" fillId="0" borderId="161" xfId="112" applyFont="1" applyFill="1" applyBorder="1" applyAlignment="1">
      <alignment horizontal="center" vertical="center"/>
    </xf>
    <xf numFmtId="0" fontId="32" fillId="0" borderId="161" xfId="0" applyFont="1" applyFill="1" applyBorder="1" applyAlignment="1">
      <alignment horizontal="center" vertical="center" wrapText="1"/>
    </xf>
    <xf numFmtId="10" fontId="32" fillId="0" borderId="161" xfId="0" applyNumberFormat="1" applyFont="1" applyFill="1" applyBorder="1" applyAlignment="1">
      <alignment horizontal="center" vertical="center"/>
    </xf>
    <xf numFmtId="0" fontId="7" fillId="0" borderId="161" xfId="112" applyBorder="1"/>
    <xf numFmtId="0" fontId="32" fillId="0" borderId="37" xfId="0" applyFont="1" applyFill="1" applyBorder="1" applyAlignment="1">
      <alignment horizontal="center" vertical="center"/>
    </xf>
    <xf numFmtId="0" fontId="7" fillId="0" borderId="37" xfId="112" applyBorder="1"/>
    <xf numFmtId="0" fontId="32" fillId="0" borderId="0" xfId="112" applyFont="1" applyFill="1" applyAlignment="1">
      <alignment horizontal="center" vertical="center"/>
    </xf>
    <xf numFmtId="0" fontId="72" fillId="0" borderId="96" xfId="0" applyFont="1" applyFill="1" applyBorder="1" applyAlignment="1">
      <alignment horizontal="center" vertical="center"/>
    </xf>
    <xf numFmtId="49" fontId="72" fillId="0" borderId="96" xfId="0" applyNumberFormat="1" applyFont="1" applyFill="1" applyBorder="1" applyAlignment="1">
      <alignment horizontal="center" vertical="center"/>
    </xf>
    <xf numFmtId="0" fontId="27" fillId="0" borderId="7" xfId="0" applyFont="1" applyFill="1" applyBorder="1" applyAlignment="1">
      <alignment horizontal="center" vertical="center" wrapText="1"/>
    </xf>
    <xf numFmtId="49" fontId="29" fillId="0" borderId="0" xfId="103" applyNumberFormat="1" applyFont="1" applyFill="1" applyBorder="1" applyAlignment="1">
      <alignment vertical="center"/>
    </xf>
    <xf numFmtId="49" fontId="29" fillId="0" borderId="209" xfId="103" applyNumberFormat="1" applyFont="1" applyFill="1" applyBorder="1" applyAlignment="1">
      <alignment vertical="center"/>
    </xf>
    <xf numFmtId="49" fontId="27" fillId="0" borderId="143" xfId="103" applyNumberFormat="1" applyFont="1" applyFill="1" applyBorder="1" applyAlignment="1">
      <alignment horizontal="center" vertical="center" wrapText="1"/>
    </xf>
    <xf numFmtId="49" fontId="32" fillId="0" borderId="0" xfId="103" applyNumberFormat="1" applyFont="1" applyFill="1" applyBorder="1" applyAlignment="1">
      <alignment vertical="center"/>
    </xf>
    <xf numFmtId="49" fontId="30" fillId="0" borderId="139" xfId="103" applyNumberFormat="1" applyFont="1" applyFill="1" applyBorder="1" applyAlignment="1">
      <alignment horizontal="center" vertical="center"/>
    </xf>
    <xf numFmtId="0" fontId="32" fillId="0" borderId="0" xfId="0" applyFont="1"/>
    <xf numFmtId="49" fontId="80" fillId="8" borderId="143" xfId="103" applyNumberFormat="1" applyFont="1" applyFill="1" applyBorder="1" applyAlignment="1">
      <alignment vertical="center" wrapText="1"/>
    </xf>
    <xf numFmtId="0" fontId="31" fillId="0" borderId="202" xfId="0" applyFont="1" applyBorder="1"/>
    <xf numFmtId="9" fontId="0" fillId="8" borderId="202" xfId="103" applyNumberFormat="1" applyFont="1" applyFill="1" applyBorder="1" applyAlignment="1">
      <alignment horizontal="center" vertical="center" wrapText="1"/>
    </xf>
    <xf numFmtId="0" fontId="27" fillId="0" borderId="0" xfId="0" applyFont="1"/>
    <xf numFmtId="0" fontId="0" fillId="0" borderId="0" xfId="0"/>
    <xf numFmtId="0" fontId="0" fillId="0" borderId="0" xfId="0" applyFont="1"/>
    <xf numFmtId="0" fontId="0" fillId="0" borderId="202" xfId="0" applyFont="1" applyBorder="1"/>
    <xf numFmtId="49" fontId="29" fillId="0" borderId="0" xfId="92" applyNumberFormat="1" applyFont="1" applyFill="1" applyBorder="1" applyAlignment="1">
      <alignment vertical="center"/>
    </xf>
    <xf numFmtId="0" fontId="0" fillId="0" borderId="0" xfId="0" applyFont="1" applyBorder="1"/>
    <xf numFmtId="49" fontId="29" fillId="0" borderId="209" xfId="92" applyNumberFormat="1" applyFont="1" applyFill="1" applyBorder="1" applyAlignment="1">
      <alignment vertical="center"/>
    </xf>
    <xf numFmtId="49" fontId="27" fillId="0" borderId="143" xfId="92" applyNumberFormat="1" applyFont="1" applyFill="1" applyBorder="1" applyAlignment="1">
      <alignment horizontal="center" vertical="center" wrapText="1"/>
    </xf>
    <xf numFmtId="49" fontId="0" fillId="0" borderId="210" xfId="92" applyNumberFormat="1" applyFont="1" applyFill="1" applyBorder="1" applyAlignment="1">
      <alignment vertical="center"/>
    </xf>
    <xf numFmtId="49" fontId="32" fillId="0" borderId="0" xfId="92" applyNumberFormat="1" applyFont="1" applyFill="1" applyBorder="1" applyAlignment="1">
      <alignment horizontal="left" vertical="center"/>
    </xf>
    <xf numFmtId="0" fontId="0" fillId="0" borderId="202" xfId="0" applyFont="1" applyFill="1" applyBorder="1" applyAlignment="1">
      <alignment horizontal="center"/>
    </xf>
    <xf numFmtId="49" fontId="27" fillId="0" borderId="153" xfId="92" applyNumberFormat="1" applyFont="1" applyFill="1" applyBorder="1" applyAlignment="1">
      <alignment vertical="center"/>
    </xf>
    <xf numFmtId="49" fontId="27" fillId="0" borderId="212" xfId="92" applyNumberFormat="1" applyFont="1" applyFill="1" applyBorder="1" applyAlignment="1">
      <alignment horizontal="center" vertical="center" wrapText="1"/>
    </xf>
    <xf numFmtId="49" fontId="0" fillId="0" borderId="214" xfId="92" applyNumberFormat="1" applyFont="1" applyFill="1" applyBorder="1" applyAlignment="1">
      <alignment vertical="center"/>
    </xf>
    <xf numFmtId="0" fontId="0" fillId="0" borderId="211" xfId="92" applyNumberFormat="1" applyFont="1" applyFill="1" applyBorder="1" applyAlignment="1">
      <alignment horizontal="center" vertical="center" wrapText="1"/>
    </xf>
    <xf numFmtId="0" fontId="0" fillId="0" borderId="203" xfId="0" applyFont="1" applyBorder="1"/>
    <xf numFmtId="0" fontId="0" fillId="0" borderId="215" xfId="92" applyNumberFormat="1" applyFont="1" applyFill="1" applyBorder="1" applyAlignment="1">
      <alignment horizontal="center" vertical="center" wrapText="1"/>
    </xf>
    <xf numFmtId="0" fontId="0" fillId="0" borderId="216" xfId="0" applyFont="1" applyBorder="1"/>
    <xf numFmtId="49" fontId="7" fillId="0" borderId="0" xfId="92" applyNumberFormat="1" applyFont="1" applyFill="1" applyBorder="1" applyAlignment="1">
      <alignment horizontal="left" vertical="center"/>
    </xf>
    <xf numFmtId="49" fontId="27" fillId="0" borderId="143" xfId="94" applyNumberFormat="1" applyFont="1" applyFill="1" applyBorder="1" applyAlignment="1">
      <alignment horizontal="center" vertical="center" wrapText="1"/>
    </xf>
    <xf numFmtId="0" fontId="30" fillId="0" borderId="152" xfId="92" applyFont="1" applyFill="1" applyBorder="1" applyAlignment="1">
      <alignment horizontal="left" vertical="center"/>
    </xf>
    <xf numFmtId="0" fontId="0" fillId="27" borderId="202" xfId="0" applyFont="1" applyFill="1" applyBorder="1"/>
    <xf numFmtId="0" fontId="41" fillId="0" borderId="202" xfId="0" applyFont="1" applyFill="1" applyBorder="1"/>
    <xf numFmtId="0" fontId="41" fillId="0" borderId="202" xfId="92" applyNumberFormat="1" applyFont="1" applyFill="1" applyBorder="1" applyAlignment="1">
      <alignment horizontal="center" vertical="center"/>
    </xf>
    <xf numFmtId="0" fontId="41" fillId="0" borderId="202" xfId="92" applyNumberFormat="1" applyFont="1" applyFill="1" applyBorder="1" applyAlignment="1">
      <alignment horizontal="center" vertical="center" wrapText="1"/>
    </xf>
    <xf numFmtId="0" fontId="41" fillId="0" borderId="216" xfId="0" applyFont="1" applyBorder="1"/>
    <xf numFmtId="0" fontId="41" fillId="27" borderId="202" xfId="0" applyFont="1" applyFill="1" applyBorder="1"/>
    <xf numFmtId="9" fontId="41" fillId="27" borderId="202" xfId="0" applyNumberFormat="1" applyFont="1" applyFill="1" applyBorder="1"/>
    <xf numFmtId="9" fontId="0" fillId="27" borderId="202" xfId="0" applyNumberFormat="1" applyFont="1" applyFill="1" applyBorder="1"/>
    <xf numFmtId="49" fontId="41" fillId="0" borderId="208" xfId="92" applyNumberFormat="1" applyFont="1" applyFill="1" applyBorder="1" applyAlignment="1">
      <alignment vertical="center" wrapText="1"/>
    </xf>
    <xf numFmtId="49" fontId="41" fillId="0" borderId="202" xfId="103" applyNumberFormat="1" applyFont="1" applyFill="1" applyBorder="1" applyAlignment="1">
      <alignment horizontal="center" vertical="center" wrapText="1"/>
    </xf>
    <xf numFmtId="0" fontId="27" fillId="27" borderId="213" xfId="0" applyFont="1" applyFill="1" applyBorder="1" applyAlignment="1">
      <alignment horizontal="center" vertical="center" wrapText="1"/>
    </xf>
    <xf numFmtId="9" fontId="0" fillId="27" borderId="203" xfId="0" applyNumberFormat="1" applyFont="1" applyFill="1" applyBorder="1"/>
    <xf numFmtId="49" fontId="27" fillId="27" borderId="143" xfId="92" applyNumberFormat="1" applyFont="1" applyFill="1" applyBorder="1" applyAlignment="1">
      <alignment horizontal="center" vertical="center" wrapText="1"/>
    </xf>
    <xf numFmtId="0" fontId="0" fillId="27" borderId="203" xfId="0" applyFont="1" applyFill="1" applyBorder="1"/>
    <xf numFmtId="49" fontId="27" fillId="0" borderId="139" xfId="92" applyNumberFormat="1" applyFont="1" applyFill="1" applyBorder="1" applyAlignment="1">
      <alignment horizontal="center" vertical="center"/>
    </xf>
    <xf numFmtId="0" fontId="27" fillId="8" borderId="139" xfId="92" applyNumberFormat="1" applyFont="1" applyFill="1" applyBorder="1" applyAlignment="1">
      <alignment horizontal="center" vertical="center"/>
    </xf>
    <xf numFmtId="0" fontId="41" fillId="0" borderId="202" xfId="103" applyNumberFormat="1" applyFont="1" applyFill="1" applyBorder="1" applyAlignment="1">
      <alignment horizontal="center" vertical="center"/>
    </xf>
    <xf numFmtId="49" fontId="41" fillId="27" borderId="202" xfId="0" applyNumberFormat="1" applyFont="1" applyFill="1" applyBorder="1" applyAlignment="1">
      <alignment horizontal="right"/>
    </xf>
    <xf numFmtId="9" fontId="41" fillId="27" borderId="202" xfId="0" applyNumberFormat="1" applyFont="1" applyFill="1" applyBorder="1" applyAlignment="1">
      <alignment horizontal="right"/>
    </xf>
    <xf numFmtId="0" fontId="30" fillId="0" borderId="152" xfId="92" applyFont="1" applyFill="1" applyBorder="1" applyAlignment="1">
      <alignment horizontal="center" vertical="center"/>
    </xf>
    <xf numFmtId="0" fontId="0" fillId="0" borderId="216" xfId="0" applyBorder="1"/>
    <xf numFmtId="0" fontId="58" fillId="0" borderId="0" xfId="0" applyFont="1"/>
    <xf numFmtId="0" fontId="41" fillId="0" borderId="202" xfId="0" applyNumberFormat="1" applyFont="1" applyFill="1" applyBorder="1" applyAlignment="1">
      <alignment horizontal="center"/>
    </xf>
    <xf numFmtId="49" fontId="41" fillId="0" borderId="202" xfId="0" quotePrefix="1" applyNumberFormat="1" applyFont="1" applyFill="1" applyBorder="1" applyAlignment="1">
      <alignment horizontal="center"/>
    </xf>
    <xf numFmtId="49" fontId="41" fillId="0" borderId="202" xfId="0" applyNumberFormat="1" applyFont="1" applyFill="1" applyBorder="1" applyAlignment="1">
      <alignment horizontal="center"/>
    </xf>
    <xf numFmtId="0" fontId="41" fillId="0" borderId="202" xfId="0" applyFont="1" applyFill="1" applyBorder="1" applyAlignment="1">
      <alignment horizontal="center"/>
    </xf>
    <xf numFmtId="0" fontId="0" fillId="0" borderId="203" xfId="0" applyFont="1" applyFill="1" applyBorder="1" applyAlignment="1">
      <alignment horizontal="center"/>
    </xf>
    <xf numFmtId="49" fontId="29" fillId="0" borderId="0" xfId="133" applyNumberFormat="1" applyFont="1" applyFill="1" applyBorder="1" applyAlignment="1">
      <alignment vertical="center"/>
    </xf>
    <xf numFmtId="0" fontId="30" fillId="0" borderId="139" xfId="133" applyFont="1" applyFill="1" applyBorder="1" applyAlignment="1">
      <alignment horizontal="left" vertical="center"/>
    </xf>
    <xf numFmtId="49" fontId="27" fillId="0" borderId="139" xfId="133" applyNumberFormat="1" applyFont="1" applyFill="1" applyBorder="1" applyAlignment="1">
      <alignment horizontal="center" vertical="center"/>
    </xf>
    <xf numFmtId="49" fontId="29" fillId="0" borderId="209" xfId="133" applyNumberFormat="1" applyFont="1" applyFill="1" applyBorder="1" applyAlignment="1">
      <alignment vertical="center"/>
    </xf>
    <xf numFmtId="0" fontId="0" fillId="0" borderId="209" xfId="0" applyFont="1" applyBorder="1"/>
    <xf numFmtId="0" fontId="27" fillId="0" borderId="139" xfId="0" applyFont="1" applyBorder="1" applyAlignment="1">
      <alignment horizontal="center" vertical="center"/>
    </xf>
    <xf numFmtId="0" fontId="27" fillId="8" borderId="139" xfId="133" applyNumberFormat="1" applyFont="1" applyFill="1" applyBorder="1" applyAlignment="1">
      <alignment horizontal="center" vertical="center"/>
    </xf>
    <xf numFmtId="49" fontId="27" fillId="0" borderId="143" xfId="133" applyNumberFormat="1" applyFont="1" applyFill="1" applyBorder="1" applyAlignment="1">
      <alignment horizontal="center" vertical="center"/>
    </xf>
    <xf numFmtId="49" fontId="27" fillId="0" borderId="143" xfId="133" applyNumberFormat="1" applyFont="1" applyFill="1" applyBorder="1" applyAlignment="1">
      <alignment vertical="center"/>
    </xf>
    <xf numFmtId="49" fontId="27" fillId="0" borderId="136" xfId="133" applyNumberFormat="1" applyFont="1" applyFill="1" applyBorder="1" applyAlignment="1">
      <alignment vertical="center"/>
    </xf>
    <xf numFmtId="49" fontId="27" fillId="0" borderId="143" xfId="133" applyNumberFormat="1" applyFont="1" applyFill="1" applyBorder="1" applyAlignment="1">
      <alignment horizontal="center" vertical="center" wrapText="1"/>
    </xf>
    <xf numFmtId="0" fontId="27" fillId="27" borderId="143" xfId="0" applyFont="1" applyFill="1" applyBorder="1" applyAlignment="1">
      <alignment horizontal="center" vertical="center" wrapText="1"/>
    </xf>
    <xf numFmtId="0" fontId="27" fillId="27" borderId="212" xfId="0" applyFont="1" applyFill="1" applyBorder="1" applyAlignment="1">
      <alignment horizontal="center" vertical="center" wrapText="1"/>
    </xf>
    <xf numFmtId="0" fontId="27" fillId="0" borderId="216" xfId="0" applyFont="1" applyFill="1" applyBorder="1" applyAlignment="1">
      <alignment horizontal="center" vertical="center" wrapText="1"/>
    </xf>
    <xf numFmtId="49" fontId="31" fillId="0" borderId="216" xfId="133" applyNumberFormat="1" applyFont="1" applyFill="1" applyBorder="1" applyAlignment="1">
      <alignment vertical="center"/>
    </xf>
    <xf numFmtId="49" fontId="32" fillId="0" borderId="0" xfId="133" applyNumberFormat="1" applyFont="1" applyFill="1" applyBorder="1" applyAlignment="1">
      <alignment horizontal="left" vertical="center"/>
    </xf>
    <xf numFmtId="49" fontId="7" fillId="0" borderId="0" xfId="133" applyNumberFormat="1" applyFont="1" applyFill="1" applyBorder="1" applyAlignment="1">
      <alignment horizontal="left" vertical="center"/>
    </xf>
    <xf numFmtId="49" fontId="31" fillId="0" borderId="0" xfId="133" applyNumberFormat="1" applyFont="1" applyFill="1" applyBorder="1" applyAlignment="1">
      <alignment vertical="center"/>
    </xf>
    <xf numFmtId="0" fontId="0" fillId="0" borderId="20" xfId="0" applyBorder="1"/>
    <xf numFmtId="0" fontId="30" fillId="0" borderId="139" xfId="92" applyFont="1" applyFill="1" applyBorder="1" applyAlignment="1">
      <alignment horizontal="center" vertical="center"/>
    </xf>
    <xf numFmtId="0" fontId="27" fillId="0" borderId="139" xfId="92" applyNumberFormat="1" applyFont="1" applyFill="1" applyBorder="1" applyAlignment="1">
      <alignment horizontal="center" vertical="center"/>
    </xf>
    <xf numFmtId="0" fontId="0" fillId="0" borderId="217" xfId="0" applyBorder="1"/>
    <xf numFmtId="0" fontId="27" fillId="0" borderId="143" xfId="0" applyFont="1" applyBorder="1" applyAlignment="1">
      <alignment horizontal="center" vertical="center"/>
    </xf>
    <xf numFmtId="0" fontId="0" fillId="0" borderId="202" xfId="0" applyFont="1" applyBorder="1" applyAlignment="1">
      <alignment vertical="center"/>
    </xf>
    <xf numFmtId="0" fontId="0" fillId="8" borderId="216" xfId="0" applyFont="1" applyFill="1" applyBorder="1" applyAlignment="1">
      <alignment horizontal="center" vertical="center"/>
    </xf>
    <xf numFmtId="0" fontId="0" fillId="0" borderId="202" xfId="0" applyFont="1" applyBorder="1" applyAlignment="1">
      <alignment vertical="center" wrapText="1"/>
    </xf>
    <xf numFmtId="0" fontId="0" fillId="27" borderId="8" xfId="0" applyFont="1" applyFill="1" applyBorder="1"/>
    <xf numFmtId="0" fontId="0" fillId="27" borderId="219" xfId="0" applyFont="1" applyFill="1" applyBorder="1"/>
    <xf numFmtId="49" fontId="29" fillId="0" borderId="209" xfId="94" applyNumberFormat="1" applyFont="1" applyFill="1" applyBorder="1" applyAlignment="1">
      <alignment vertical="center"/>
    </xf>
    <xf numFmtId="0" fontId="27" fillId="0" borderId="138" xfId="0" applyFont="1" applyBorder="1" applyAlignment="1">
      <alignment horizontal="center" vertical="center"/>
    </xf>
    <xf numFmtId="49" fontId="27" fillId="0" borderId="143" xfId="94" applyNumberFormat="1" applyFont="1" applyFill="1" applyBorder="1" applyAlignment="1">
      <alignment horizontal="left" vertical="center" wrapText="1"/>
    </xf>
    <xf numFmtId="49" fontId="7" fillId="0" borderId="202" xfId="94" applyNumberFormat="1" applyFont="1" applyFill="1" applyBorder="1" applyAlignment="1">
      <alignment vertical="center"/>
    </xf>
    <xf numFmtId="49" fontId="7" fillId="0" borderId="202" xfId="94" applyNumberFormat="1" applyFont="1" applyFill="1" applyBorder="1" applyAlignment="1">
      <alignment horizontal="center" vertical="center" wrapText="1"/>
    </xf>
    <xf numFmtId="0" fontId="7" fillId="0" borderId="202" xfId="94" applyNumberFormat="1" applyFont="1" applyFill="1" applyBorder="1" applyAlignment="1">
      <alignment horizontal="center" vertical="center"/>
    </xf>
    <xf numFmtId="49" fontId="7" fillId="0" borderId="208" xfId="94" applyNumberFormat="1" applyFont="1" applyFill="1" applyBorder="1" applyAlignment="1">
      <alignment horizontal="center" vertical="center" wrapText="1"/>
    </xf>
    <xf numFmtId="49" fontId="7" fillId="0" borderId="214" xfId="94" applyNumberFormat="1" applyFont="1" applyFill="1" applyBorder="1" applyAlignment="1">
      <alignment horizontal="center" vertical="center" wrapText="1"/>
    </xf>
    <xf numFmtId="49" fontId="7" fillId="0" borderId="211" xfId="94" applyNumberFormat="1" applyFont="1" applyFill="1" applyBorder="1" applyAlignment="1">
      <alignment horizontal="center" vertical="center" wrapText="1"/>
    </xf>
    <xf numFmtId="0" fontId="0" fillId="0" borderId="216" xfId="0" applyBorder="1" applyAlignment="1">
      <alignment horizontal="center" vertical="center"/>
    </xf>
    <xf numFmtId="9" fontId="7" fillId="0" borderId="216" xfId="0" applyNumberFormat="1" applyFont="1" applyFill="1" applyBorder="1" applyAlignment="1">
      <alignment horizontal="center" vertical="center"/>
    </xf>
    <xf numFmtId="166" fontId="7" fillId="0" borderId="0" xfId="0" applyNumberFormat="1" applyFont="1"/>
    <xf numFmtId="49" fontId="7" fillId="0" borderId="202" xfId="94" applyNumberFormat="1" applyFont="1" applyFill="1" applyBorder="1" applyAlignment="1">
      <alignment horizontal="left" vertical="center"/>
    </xf>
    <xf numFmtId="0" fontId="7" fillId="0" borderId="202" xfId="0" applyFont="1" applyBorder="1"/>
    <xf numFmtId="49" fontId="7" fillId="0" borderId="202" xfId="94" applyNumberFormat="1" applyFont="1" applyFill="1" applyBorder="1" applyAlignment="1">
      <alignment vertical="center" wrapText="1"/>
    </xf>
    <xf numFmtId="49" fontId="7" fillId="0" borderId="208" xfId="94" applyNumberFormat="1" applyFont="1" applyFill="1" applyBorder="1" applyAlignment="1">
      <alignment horizontal="left" vertical="center" wrapText="1"/>
    </xf>
    <xf numFmtId="49" fontId="7" fillId="0" borderId="214" xfId="94" applyNumberFormat="1" applyFont="1" applyFill="1" applyBorder="1" applyAlignment="1">
      <alignment horizontal="left" vertical="center" wrapText="1"/>
    </xf>
    <xf numFmtId="49" fontId="7" fillId="0" borderId="211" xfId="94" applyNumberFormat="1" applyFont="1" applyFill="1" applyBorder="1" applyAlignment="1">
      <alignment vertical="center" wrapText="1"/>
    </xf>
    <xf numFmtId="0" fontId="7" fillId="0" borderId="216" xfId="0" applyFont="1" applyFill="1" applyBorder="1"/>
    <xf numFmtId="0" fontId="7" fillId="0" borderId="220" xfId="0" applyFont="1" applyFill="1" applyBorder="1"/>
    <xf numFmtId="0" fontId="30" fillId="0" borderId="139" xfId="0" applyFont="1" applyBorder="1" applyAlignment="1">
      <alignment horizontal="center" vertical="center"/>
    </xf>
    <xf numFmtId="0" fontId="29" fillId="0" borderId="209" xfId="0" applyFont="1" applyBorder="1" applyAlignment="1">
      <alignment vertical="center"/>
    </xf>
    <xf numFmtId="0" fontId="29" fillId="0" borderId="217" xfId="0" applyFont="1" applyBorder="1" applyAlignment="1">
      <alignment vertical="center"/>
    </xf>
    <xf numFmtId="0" fontId="0" fillId="0" borderId="139" xfId="0" applyFont="1" applyBorder="1"/>
    <xf numFmtId="0" fontId="27" fillId="0" borderId="202" xfId="0" applyFont="1" applyFill="1" applyBorder="1" applyAlignment="1">
      <alignment horizontal="center" vertical="top" wrapText="1"/>
    </xf>
    <xf numFmtId="0" fontId="27" fillId="0" borderId="213" xfId="0" applyFont="1" applyBorder="1" applyAlignment="1">
      <alignment horizontal="center" vertical="center"/>
    </xf>
    <xf numFmtId="0" fontId="27" fillId="0" borderId="222" xfId="0" applyFont="1" applyFill="1" applyBorder="1" applyAlignment="1">
      <alignment horizontal="center" vertical="top" wrapText="1"/>
    </xf>
    <xf numFmtId="0" fontId="0" fillId="0" borderId="202" xfId="0" applyFont="1" applyFill="1" applyBorder="1" applyAlignment="1">
      <alignment horizontal="justify" vertical="top" wrapText="1"/>
    </xf>
    <xf numFmtId="0" fontId="8" fillId="0" borderId="202" xfId="0" applyFont="1" applyFill="1" applyBorder="1" applyAlignment="1">
      <alignment horizontal="justify" vertical="top" wrapText="1"/>
    </xf>
    <xf numFmtId="0" fontId="8" fillId="0" borderId="211" xfId="0" applyFont="1" applyFill="1" applyBorder="1" applyAlignment="1">
      <alignment horizontal="justify" vertical="top" wrapText="1"/>
    </xf>
    <xf numFmtId="0" fontId="8" fillId="0" borderId="202" xfId="0" applyFont="1" applyBorder="1"/>
    <xf numFmtId="0" fontId="8" fillId="0" borderId="211" xfId="0" applyFont="1" applyBorder="1"/>
    <xf numFmtId="0" fontId="0" fillId="0" borderId="202" xfId="0" applyFont="1" applyFill="1" applyBorder="1" applyAlignment="1">
      <alignment horizontal="center" vertical="top" wrapText="1"/>
    </xf>
    <xf numFmtId="49" fontId="31" fillId="0" borderId="223" xfId="103" applyNumberFormat="1" applyFont="1" applyFill="1" applyBorder="1" applyAlignment="1">
      <alignment vertical="center"/>
    </xf>
    <xf numFmtId="0" fontId="31" fillId="0" borderId="218" xfId="103" applyNumberFormat="1" applyFont="1" applyFill="1" applyBorder="1" applyAlignment="1">
      <alignment horizontal="center" vertical="center"/>
    </xf>
    <xf numFmtId="49" fontId="31" fillId="0" borderId="218" xfId="103" applyNumberFormat="1" applyFont="1" applyFill="1" applyBorder="1" applyAlignment="1">
      <alignment horizontal="center" vertical="center"/>
    </xf>
    <xf numFmtId="49" fontId="31" fillId="0" borderId="218" xfId="103" applyNumberFormat="1" applyFont="1" applyFill="1" applyBorder="1" applyAlignment="1">
      <alignment horizontal="center" vertical="center" wrapText="1"/>
    </xf>
    <xf numFmtId="9" fontId="0" fillId="8" borderId="218" xfId="103" applyNumberFormat="1" applyFont="1" applyFill="1" applyBorder="1" applyAlignment="1">
      <alignment horizontal="center" vertical="center" wrapText="1"/>
    </xf>
    <xf numFmtId="9" fontId="0" fillId="8" borderId="224" xfId="103" applyNumberFormat="1" applyFont="1" applyFill="1" applyBorder="1" applyAlignment="1">
      <alignment vertical="center" wrapText="1"/>
    </xf>
    <xf numFmtId="49" fontId="0" fillId="0" borderId="216" xfId="0" applyNumberFormat="1" applyFont="1" applyFill="1" applyBorder="1" applyAlignment="1">
      <alignment horizontal="center" vertical="center"/>
    </xf>
    <xf numFmtId="49" fontId="72" fillId="0" borderId="216" xfId="0" applyNumberFormat="1" applyFont="1" applyFill="1" applyBorder="1" applyAlignment="1">
      <alignment horizontal="center" vertical="center"/>
    </xf>
    <xf numFmtId="0" fontId="27" fillId="58" borderId="38" xfId="0" applyFont="1" applyFill="1" applyBorder="1" applyAlignment="1">
      <alignment horizontal="center" vertical="center" textRotation="90"/>
    </xf>
    <xf numFmtId="49" fontId="37" fillId="0" borderId="0" xfId="0" applyNumberFormat="1" applyFont="1" applyFill="1" applyBorder="1" applyAlignment="1">
      <alignment horizontal="center" vertical="center"/>
    </xf>
    <xf numFmtId="49" fontId="37" fillId="0" borderId="15" xfId="0" applyNumberFormat="1" applyFont="1" applyFill="1" applyBorder="1" applyAlignment="1">
      <alignment horizontal="center" vertical="center"/>
    </xf>
    <xf numFmtId="49" fontId="0" fillId="0" borderId="0" xfId="0" applyNumberFormat="1" applyFont="1" applyFill="1" applyAlignment="1">
      <alignment horizontal="center" vertical="center"/>
    </xf>
    <xf numFmtId="49" fontId="37" fillId="0" borderId="20" xfId="0" applyNumberFormat="1" applyFont="1" applyFill="1" applyBorder="1" applyAlignment="1">
      <alignment horizontal="center" vertical="center"/>
    </xf>
    <xf numFmtId="49" fontId="37" fillId="0" borderId="16" xfId="0" applyNumberFormat="1" applyFont="1" applyFill="1" applyBorder="1" applyAlignment="1">
      <alignment horizontal="center" vertical="center"/>
    </xf>
    <xf numFmtId="0" fontId="0" fillId="0" borderId="0" xfId="0" applyFill="1" applyAlignment="1">
      <alignment horizontal="center"/>
    </xf>
    <xf numFmtId="0" fontId="29" fillId="0" borderId="15" xfId="0" applyFont="1" applyFill="1" applyBorder="1" applyAlignment="1">
      <alignment horizontal="center" vertical="center"/>
    </xf>
    <xf numFmtId="0" fontId="0" fillId="0" borderId="216" xfId="0" applyFont="1" applyFill="1" applyBorder="1" applyAlignment="1">
      <alignment horizontal="center"/>
    </xf>
    <xf numFmtId="0" fontId="0" fillId="0" borderId="0" xfId="0" applyFont="1" applyFill="1" applyBorder="1" applyAlignment="1">
      <alignment horizontal="center"/>
    </xf>
    <xf numFmtId="0" fontId="0" fillId="0" borderId="216" xfId="0" applyFont="1" applyFill="1" applyBorder="1" applyAlignment="1">
      <alignment horizontal="center" vertical="center"/>
    </xf>
    <xf numFmtId="0" fontId="27" fillId="0" borderId="143" xfId="0" applyFont="1" applyFill="1" applyBorder="1" applyAlignment="1">
      <alignment horizontal="center" vertical="center" wrapText="1"/>
    </xf>
    <xf numFmtId="0" fontId="0" fillId="0" borderId="203" xfId="0" applyFont="1" applyFill="1" applyBorder="1" applyAlignment="1">
      <alignment horizontal="center" vertical="center" wrapText="1"/>
    </xf>
    <xf numFmtId="0" fontId="0" fillId="0" borderId="203" xfId="0" applyFont="1" applyFill="1" applyBorder="1" applyAlignment="1">
      <alignment horizontal="center" vertical="center"/>
    </xf>
    <xf numFmtId="0" fontId="0" fillId="0" borderId="226" xfId="0" applyFont="1" applyFill="1" applyBorder="1" applyAlignment="1">
      <alignment horizontal="center"/>
    </xf>
    <xf numFmtId="0" fontId="0" fillId="0" borderId="37" xfId="0" applyFont="1" applyFill="1" applyBorder="1" applyAlignment="1">
      <alignment horizontal="center"/>
    </xf>
    <xf numFmtId="49" fontId="0" fillId="0" borderId="227" xfId="0" applyNumberFormat="1" applyFont="1" applyFill="1" applyBorder="1" applyAlignment="1">
      <alignment horizontal="center" vertical="center" wrapText="1"/>
    </xf>
    <xf numFmtId="49" fontId="0" fillId="0" borderId="216" xfId="0" applyNumberFormat="1" applyFont="1" applyFill="1" applyBorder="1" applyAlignment="1">
      <alignment horizontal="center" vertical="center" wrapText="1"/>
    </xf>
    <xf numFmtId="0" fontId="0" fillId="0" borderId="216" xfId="0" applyFont="1" applyFill="1" applyBorder="1" applyAlignment="1">
      <alignment horizontal="center" vertical="center" wrapText="1"/>
    </xf>
    <xf numFmtId="1" fontId="0" fillId="0" borderId="216" xfId="0" applyNumberFormat="1" applyFont="1" applyFill="1" applyBorder="1" applyAlignment="1">
      <alignment horizontal="center" vertical="center" wrapText="1"/>
    </xf>
    <xf numFmtId="1" fontId="65" fillId="0" borderId="216" xfId="0" applyNumberFormat="1" applyFont="1" applyFill="1" applyBorder="1" applyAlignment="1">
      <alignment horizontal="center" vertical="center" wrapText="1"/>
    </xf>
    <xf numFmtId="49" fontId="0" fillId="0" borderId="228" xfId="0" applyNumberFormat="1" applyFont="1" applyFill="1" applyBorder="1" applyAlignment="1">
      <alignment horizontal="center" vertical="center"/>
    </xf>
    <xf numFmtId="49" fontId="0" fillId="0" borderId="229" xfId="0" applyNumberFormat="1" applyFont="1" applyFill="1" applyBorder="1" applyAlignment="1">
      <alignment horizontal="center" vertical="center"/>
    </xf>
    <xf numFmtId="9" fontId="0" fillId="0" borderId="229" xfId="0" applyNumberFormat="1" applyFont="1" applyFill="1" applyBorder="1" applyAlignment="1">
      <alignment horizontal="center" vertical="center" wrapText="1"/>
    </xf>
    <xf numFmtId="9" fontId="0" fillId="0" borderId="230" xfId="0" applyNumberFormat="1" applyFont="1" applyFill="1" applyBorder="1" applyAlignment="1">
      <alignment horizontal="center" vertical="center" wrapText="1"/>
    </xf>
    <xf numFmtId="0" fontId="0" fillId="0" borderId="231" xfId="0" applyFont="1" applyFill="1" applyBorder="1" applyAlignment="1">
      <alignment horizontal="center" vertical="center"/>
    </xf>
    <xf numFmtId="49" fontId="0" fillId="0" borderId="231" xfId="0" applyNumberFormat="1" applyFont="1" applyFill="1" applyBorder="1" applyAlignment="1">
      <alignment horizontal="center" vertical="center" wrapText="1"/>
    </xf>
    <xf numFmtId="0" fontId="0" fillId="0" borderId="231" xfId="0" applyFont="1" applyFill="1" applyBorder="1" applyAlignment="1">
      <alignment horizontal="center" vertical="center" wrapText="1"/>
    </xf>
    <xf numFmtId="1" fontId="0" fillId="0" borderId="231" xfId="0" applyNumberFormat="1" applyFont="1" applyFill="1" applyBorder="1" applyAlignment="1">
      <alignment horizontal="center" vertical="center" wrapText="1"/>
    </xf>
    <xf numFmtId="1" fontId="65" fillId="0" borderId="231" xfId="0" applyNumberFormat="1" applyFont="1" applyFill="1" applyBorder="1" applyAlignment="1">
      <alignment horizontal="center" vertical="center" wrapText="1"/>
    </xf>
    <xf numFmtId="49" fontId="0" fillId="0" borderId="231" xfId="0" applyNumberFormat="1" applyFont="1" applyFill="1" applyBorder="1" applyAlignment="1">
      <alignment horizontal="center" vertical="center"/>
    </xf>
    <xf numFmtId="0" fontId="30" fillId="0" borderId="152" xfId="0" applyFont="1" applyFill="1" applyBorder="1" applyAlignment="1">
      <alignment horizontal="center" vertical="center"/>
    </xf>
    <xf numFmtId="0" fontId="30" fillId="0" borderId="129" xfId="0" applyFont="1" applyFill="1" applyBorder="1" applyAlignment="1">
      <alignment horizontal="center" vertical="center"/>
    </xf>
    <xf numFmtId="0" fontId="27" fillId="0" borderId="139" xfId="0" applyFont="1" applyBorder="1" applyAlignment="1">
      <alignment horizontal="center"/>
    </xf>
    <xf numFmtId="0" fontId="30" fillId="0" borderId="232" xfId="0" applyFont="1" applyBorder="1" applyAlignment="1">
      <alignment horizontal="center" vertical="center"/>
    </xf>
    <xf numFmtId="0" fontId="27" fillId="0" borderId="212" xfId="0" applyFont="1" applyBorder="1" applyAlignment="1">
      <alignment horizontal="center" vertical="center"/>
    </xf>
    <xf numFmtId="0" fontId="27" fillId="0" borderId="233" xfId="0" applyFont="1" applyBorder="1" applyAlignment="1">
      <alignment horizontal="center" vertical="center"/>
    </xf>
    <xf numFmtId="0" fontId="27" fillId="0" borderId="233" xfId="0" applyFont="1" applyFill="1" applyBorder="1" applyAlignment="1">
      <alignment horizontal="center" vertical="center" wrapText="1"/>
    </xf>
    <xf numFmtId="0" fontId="32" fillId="0" borderId="234" xfId="112" applyFont="1" applyFill="1" applyBorder="1" applyAlignment="1">
      <alignment horizontal="center" vertical="center"/>
    </xf>
    <xf numFmtId="9" fontId="7" fillId="0" borderId="234" xfId="112" applyNumberFormat="1" applyFont="1" applyFill="1" applyBorder="1" applyAlignment="1">
      <alignment horizontal="center" vertical="center"/>
    </xf>
    <xf numFmtId="0" fontId="32" fillId="0" borderId="231" xfId="0" applyFont="1" applyFill="1" applyBorder="1" applyAlignment="1">
      <alignment horizontal="center" vertical="center"/>
    </xf>
    <xf numFmtId="49" fontId="32" fillId="0" borderId="231" xfId="0" applyNumberFormat="1" applyFont="1" applyFill="1" applyBorder="1" applyAlignment="1">
      <alignment horizontal="center" vertical="center"/>
    </xf>
    <xf numFmtId="0" fontId="32" fillId="0" borderId="231" xfId="115" applyFont="1" applyFill="1" applyBorder="1" applyAlignment="1">
      <alignment horizontal="center" vertical="center"/>
    </xf>
    <xf numFmtId="0" fontId="32" fillId="0" borderId="231" xfId="112" applyFont="1" applyFill="1" applyBorder="1" applyAlignment="1">
      <alignment horizontal="center" vertical="center"/>
    </xf>
    <xf numFmtId="0" fontId="32" fillId="0" borderId="231" xfId="0" applyFont="1" applyFill="1" applyBorder="1" applyAlignment="1">
      <alignment horizontal="center" vertical="center" wrapText="1"/>
    </xf>
    <xf numFmtId="10" fontId="32" fillId="0" borderId="231" xfId="0" applyNumberFormat="1" applyFont="1" applyFill="1" applyBorder="1" applyAlignment="1">
      <alignment horizontal="center" vertical="center"/>
    </xf>
    <xf numFmtId="0" fontId="32" fillId="0" borderId="235" xfId="112" applyFont="1" applyFill="1" applyBorder="1" applyAlignment="1">
      <alignment horizontal="center" vertical="center"/>
    </xf>
    <xf numFmtId="9" fontId="7" fillId="0" borderId="235" xfId="112" applyNumberFormat="1" applyFont="1" applyFill="1" applyBorder="1" applyAlignment="1">
      <alignment horizontal="center" vertical="center"/>
    </xf>
    <xf numFmtId="0" fontId="7" fillId="0" borderId="231" xfId="112" applyBorder="1"/>
    <xf numFmtId="0" fontId="32" fillId="0" borderId="236" xfId="112" applyFont="1" applyFill="1" applyBorder="1" applyAlignment="1">
      <alignment horizontal="center" vertical="center"/>
    </xf>
    <xf numFmtId="9" fontId="7" fillId="0" borderId="236" xfId="112" applyNumberFormat="1" applyFont="1" applyFill="1" applyBorder="1" applyAlignment="1">
      <alignment horizontal="center" vertical="center"/>
    </xf>
    <xf numFmtId="9" fontId="7" fillId="0" borderId="231" xfId="112" applyNumberFormat="1" applyFont="1" applyFill="1" applyBorder="1" applyAlignment="1">
      <alignment horizontal="center" vertical="center"/>
    </xf>
    <xf numFmtId="9" fontId="0" fillId="0" borderId="231" xfId="112" applyNumberFormat="1" applyFont="1" applyFill="1" applyBorder="1" applyAlignment="1">
      <alignment horizontal="center" vertical="center"/>
    </xf>
    <xf numFmtId="0" fontId="0" fillId="0" borderId="231" xfId="112" applyFont="1" applyFill="1" applyBorder="1"/>
    <xf numFmtId="0" fontId="0" fillId="0" borderId="0" xfId="0" applyFont="1" applyBorder="1" applyAlignment="1">
      <alignment horizontal="center" vertical="center"/>
    </xf>
    <xf numFmtId="0" fontId="32" fillId="0" borderId="231" xfId="0" applyNumberFormat="1" applyFont="1" applyFill="1" applyBorder="1" applyAlignment="1">
      <alignment horizontal="center" vertical="center"/>
    </xf>
    <xf numFmtId="0" fontId="32" fillId="0" borderId="231" xfId="114" applyFont="1" applyFill="1" applyBorder="1" applyAlignment="1">
      <alignment horizontal="center" vertical="center"/>
    </xf>
    <xf numFmtId="49" fontId="32" fillId="0" borderId="231" xfId="0" applyNumberFormat="1" applyFont="1" applyFill="1" applyBorder="1" applyAlignment="1" applyProtection="1">
      <alignment horizontal="center" vertical="center"/>
      <protection locked="0"/>
    </xf>
    <xf numFmtId="0" fontId="51" fillId="0" borderId="231" xfId="112" applyFont="1" applyFill="1" applyBorder="1"/>
    <xf numFmtId="0" fontId="7" fillId="0" borderId="231" xfId="112" applyFill="1" applyBorder="1"/>
    <xf numFmtId="49" fontId="32" fillId="0" borderId="231" xfId="0" applyNumberFormat="1" applyFont="1" applyFill="1" applyBorder="1" applyAlignment="1">
      <alignment horizontal="center" vertical="center" wrapText="1"/>
    </xf>
    <xf numFmtId="0" fontId="0" fillId="0" borderId="0" xfId="0" applyFont="1" applyFill="1" applyAlignment="1">
      <alignment vertical="top" wrapText="1"/>
    </xf>
    <xf numFmtId="49" fontId="0" fillId="0" borderId="237" xfId="55" applyNumberFormat="1" applyFont="1" applyFill="1" applyBorder="1" applyAlignment="1">
      <alignment horizontal="center" vertical="center" wrapText="1"/>
    </xf>
    <xf numFmtId="49" fontId="27" fillId="0" borderId="136" xfId="55" applyNumberFormat="1" applyFont="1" applyFill="1" applyBorder="1" applyAlignment="1">
      <alignment horizontal="left" vertical="center" wrapText="1"/>
    </xf>
    <xf numFmtId="49" fontId="27" fillId="0" borderId="136" xfId="55" applyNumberFormat="1" applyFont="1" applyFill="1" applyBorder="1" applyAlignment="1">
      <alignment horizontal="center" vertical="center" wrapText="1"/>
    </xf>
    <xf numFmtId="0" fontId="0" fillId="0" borderId="43" xfId="0" applyFont="1" applyFill="1" applyBorder="1" applyAlignment="1">
      <alignment horizontal="center" vertical="center"/>
    </xf>
    <xf numFmtId="0" fontId="0" fillId="0" borderId="34" xfId="0" applyFont="1" applyFill="1" applyBorder="1" applyAlignment="1">
      <alignment horizontal="center" wrapText="1"/>
    </xf>
    <xf numFmtId="0" fontId="0" fillId="0" borderId="34" xfId="0" applyFont="1" applyFill="1" applyBorder="1" applyAlignment="1">
      <alignment horizontal="center" vertical="center"/>
    </xf>
    <xf numFmtId="0" fontId="50" fillId="0" borderId="34" xfId="0" applyFont="1" applyFill="1" applyBorder="1" applyAlignment="1">
      <alignment horizontal="center" vertical="center" wrapText="1"/>
    </xf>
    <xf numFmtId="0" fontId="0" fillId="0" borderId="34" xfId="0" applyFont="1" applyFill="1" applyBorder="1" applyAlignment="1">
      <alignment horizontal="center" vertical="center" wrapText="1"/>
    </xf>
    <xf numFmtId="0" fontId="0" fillId="57" borderId="96" xfId="0" applyFont="1" applyFill="1" applyBorder="1" applyAlignment="1">
      <alignment vertical="top" wrapText="1"/>
    </xf>
    <xf numFmtId="49" fontId="30" fillId="0" borderId="22" xfId="56" applyNumberFormat="1" applyFont="1" applyFill="1" applyBorder="1" applyAlignment="1">
      <alignment horizontal="center" vertical="center"/>
    </xf>
    <xf numFmtId="49" fontId="30" fillId="0" borderId="12" xfId="56" applyNumberFormat="1" applyFont="1" applyFill="1" applyBorder="1" applyAlignment="1">
      <alignment horizontal="center" vertical="center"/>
    </xf>
    <xf numFmtId="0" fontId="30" fillId="0" borderId="12" xfId="0" applyFont="1" applyFill="1" applyBorder="1" applyAlignment="1">
      <alignment horizontal="center" vertical="center"/>
    </xf>
    <xf numFmtId="0" fontId="27" fillId="0" borderId="12" xfId="0" applyFont="1" applyFill="1" applyBorder="1" applyAlignment="1">
      <alignment horizontal="center" vertical="center"/>
    </xf>
    <xf numFmtId="0" fontId="68" fillId="0" borderId="155" xfId="0" applyFont="1" applyFill="1" applyBorder="1" applyAlignment="1">
      <alignment horizontal="center"/>
    </xf>
    <xf numFmtId="0" fontId="68" fillId="57" borderId="155" xfId="0" applyFont="1" applyFill="1" applyBorder="1" applyAlignment="1">
      <alignment horizontal="center"/>
    </xf>
    <xf numFmtId="0" fontId="59" fillId="0" borderId="138" xfId="0" applyFont="1" applyBorder="1" applyAlignment="1">
      <alignment horizontal="center"/>
    </xf>
    <xf numFmtId="0" fontId="0" fillId="0" borderId="0" xfId="0" applyFont="1" applyFill="1" applyAlignment="1">
      <alignment horizontal="center" vertical="center" wrapText="1"/>
    </xf>
    <xf numFmtId="49" fontId="60" fillId="0" borderId="0" xfId="112" applyNumberFormat="1" applyFont="1" applyFill="1" applyBorder="1" applyAlignment="1">
      <alignment horizontal="center" vertical="center"/>
    </xf>
    <xf numFmtId="0" fontId="68" fillId="0" borderId="0" xfId="112" applyFont="1" applyAlignment="1">
      <alignment horizontal="center"/>
    </xf>
    <xf numFmtId="49" fontId="68" fillId="0" borderId="25" xfId="94" applyNumberFormat="1" applyFont="1" applyFill="1" applyBorder="1" applyAlignment="1">
      <alignment horizontal="center" vertical="center" wrapText="1"/>
    </xf>
    <xf numFmtId="0" fontId="68" fillId="0" borderId="216" xfId="0" applyFont="1" applyFill="1" applyBorder="1" applyAlignment="1">
      <alignment horizontal="center" vertical="center"/>
    </xf>
    <xf numFmtId="49" fontId="68" fillId="0" borderId="216" xfId="0" applyNumberFormat="1" applyFont="1" applyFill="1" applyBorder="1" applyAlignment="1">
      <alignment horizontal="center" vertical="center"/>
    </xf>
    <xf numFmtId="0" fontId="68" fillId="0" borderId="216" xfId="0" applyFont="1" applyFill="1" applyBorder="1" applyAlignment="1">
      <alignment horizontal="center" vertical="center" wrapText="1"/>
    </xf>
    <xf numFmtId="0" fontId="68" fillId="0" borderId="95" xfId="0" applyFont="1" applyFill="1" applyBorder="1" applyAlignment="1">
      <alignment horizontal="center"/>
    </xf>
    <xf numFmtId="3" fontId="68" fillId="0" borderId="155" xfId="0" applyNumberFormat="1" applyFont="1" applyFill="1" applyBorder="1" applyAlignment="1">
      <alignment horizontal="right"/>
    </xf>
    <xf numFmtId="1" fontId="68" fillId="0" borderId="155" xfId="0" applyNumberFormat="1" applyFont="1" applyFill="1" applyBorder="1" applyAlignment="1">
      <alignment horizontal="center"/>
    </xf>
    <xf numFmtId="0" fontId="68" fillId="0" borderId="0" xfId="0" applyFont="1" applyFill="1"/>
    <xf numFmtId="0" fontId="68" fillId="0" borderId="138" xfId="0" applyFont="1" applyFill="1" applyBorder="1" applyAlignment="1">
      <alignment horizontal="center" vertical="center"/>
    </xf>
    <xf numFmtId="1" fontId="68" fillId="0" borderId="155" xfId="0" applyNumberFormat="1" applyFont="1" applyFill="1" applyBorder="1" applyAlignment="1">
      <alignment horizontal="center" wrapText="1"/>
    </xf>
    <xf numFmtId="0" fontId="68" fillId="0" borderId="215" xfId="0" applyFont="1" applyFill="1" applyBorder="1" applyAlignment="1">
      <alignment horizontal="center" vertical="center"/>
    </xf>
    <xf numFmtId="0" fontId="68" fillId="0" borderId="216" xfId="0" applyFont="1" applyFill="1" applyBorder="1" applyAlignment="1">
      <alignment horizontal="center"/>
    </xf>
    <xf numFmtId="49" fontId="32" fillId="63" borderId="0" xfId="133" applyNumberFormat="1" applyFont="1" applyFill="1" applyBorder="1" applyAlignment="1">
      <alignment horizontal="left" vertical="center"/>
    </xf>
    <xf numFmtId="0" fontId="31" fillId="0" borderId="235" xfId="0" applyFont="1" applyFill="1" applyBorder="1" applyAlignment="1">
      <alignment horizontal="center" vertical="center"/>
    </xf>
    <xf numFmtId="49" fontId="31" fillId="0" borderId="239" xfId="133" applyNumberFormat="1" applyFont="1" applyFill="1" applyBorder="1" applyAlignment="1">
      <alignment vertical="center" wrapText="1"/>
    </xf>
    <xf numFmtId="49" fontId="31" fillId="0" borderId="237" xfId="133" applyNumberFormat="1" applyFont="1" applyFill="1" applyBorder="1" applyAlignment="1">
      <alignment vertical="center"/>
    </xf>
    <xf numFmtId="49" fontId="31" fillId="0" borderId="240" xfId="133" applyNumberFormat="1" applyFont="1" applyFill="1" applyBorder="1" applyAlignment="1">
      <alignment vertical="center"/>
    </xf>
    <xf numFmtId="0" fontId="31" fillId="0" borderId="235" xfId="133" applyNumberFormat="1" applyFont="1" applyFill="1" applyBorder="1" applyAlignment="1">
      <alignment horizontal="center" vertical="center"/>
    </xf>
    <xf numFmtId="0" fontId="41" fillId="0" borderId="235" xfId="133" applyNumberFormat="1" applyFont="1" applyFill="1" applyBorder="1" applyAlignment="1">
      <alignment horizontal="center" vertical="center"/>
    </xf>
    <xf numFmtId="0" fontId="41" fillId="0" borderId="241" xfId="133" applyNumberFormat="1" applyFont="1" applyFill="1" applyBorder="1" applyAlignment="1">
      <alignment horizontal="center" vertical="center"/>
    </xf>
    <xf numFmtId="9" fontId="31" fillId="0" borderId="235" xfId="133" applyNumberFormat="1" applyFont="1" applyFill="1" applyBorder="1" applyAlignment="1">
      <alignment horizontal="center" vertical="center" wrapText="1"/>
    </xf>
    <xf numFmtId="49" fontId="31" fillId="0" borderId="241" xfId="133" applyNumberFormat="1" applyFont="1" applyFill="1" applyBorder="1" applyAlignment="1">
      <alignment horizontal="center" vertical="center" wrapText="1"/>
    </xf>
    <xf numFmtId="0" fontId="0" fillId="58" borderId="235" xfId="0" applyFont="1" applyFill="1" applyBorder="1" applyAlignment="1">
      <alignment horizontal="center" vertical="center"/>
    </xf>
    <xf numFmtId="9" fontId="0" fillId="27" borderId="235" xfId="0" applyNumberFormat="1" applyFont="1" applyFill="1" applyBorder="1" applyAlignment="1">
      <alignment horizontal="center" vertical="center"/>
    </xf>
    <xf numFmtId="9" fontId="0" fillId="27" borderId="241" xfId="0" applyNumberFormat="1" applyFont="1" applyFill="1" applyBorder="1" applyAlignment="1">
      <alignment horizontal="center" vertical="center"/>
    </xf>
    <xf numFmtId="9" fontId="0" fillId="58" borderId="235" xfId="0" applyNumberFormat="1" applyFont="1" applyFill="1" applyBorder="1" applyAlignment="1">
      <alignment horizontal="center" vertical="center"/>
    </xf>
    <xf numFmtId="49" fontId="31" fillId="63" borderId="237" xfId="133" applyNumberFormat="1" applyFont="1" applyFill="1" applyBorder="1" applyAlignment="1">
      <alignment vertical="center"/>
    </xf>
    <xf numFmtId="1" fontId="41" fillId="0" borderId="241" xfId="133" applyNumberFormat="1" applyFont="1" applyFill="1" applyBorder="1" applyAlignment="1">
      <alignment horizontal="center" vertical="center"/>
    </xf>
    <xf numFmtId="0" fontId="7" fillId="26" borderId="235" xfId="133" applyNumberFormat="1" applyFont="1" applyFill="1" applyBorder="1" applyAlignment="1">
      <alignment horizontal="center" vertical="center"/>
    </xf>
    <xf numFmtId="0" fontId="7" fillId="0" borderId="235" xfId="133" applyNumberFormat="1" applyFont="1" applyFill="1" applyBorder="1" applyAlignment="1">
      <alignment horizontal="center" vertical="center"/>
    </xf>
    <xf numFmtId="0" fontId="0" fillId="0" borderId="235" xfId="0" applyFont="1" applyBorder="1" applyAlignment="1">
      <alignment horizontal="center" vertical="center"/>
    </xf>
    <xf numFmtId="49" fontId="31" fillId="63" borderId="216" xfId="133" applyNumberFormat="1" applyFont="1" applyFill="1" applyBorder="1" applyAlignment="1">
      <alignment vertical="center"/>
    </xf>
    <xf numFmtId="0" fontId="0" fillId="0" borderId="235" xfId="0" applyFont="1" applyFill="1" applyBorder="1" applyAlignment="1">
      <alignment horizontal="center" vertical="center"/>
    </xf>
    <xf numFmtId="0" fontId="7" fillId="63" borderId="235" xfId="133" applyNumberFormat="1" applyFont="1" applyFill="1" applyBorder="1" applyAlignment="1">
      <alignment horizontal="center" vertical="center"/>
    </xf>
    <xf numFmtId="9" fontId="0" fillId="0" borderId="235" xfId="0" applyNumberFormat="1" applyFont="1" applyFill="1" applyBorder="1" applyAlignment="1">
      <alignment horizontal="center" vertical="center"/>
    </xf>
    <xf numFmtId="9" fontId="0" fillId="0" borderId="241" xfId="0" applyNumberFormat="1" applyFont="1" applyFill="1" applyBorder="1" applyAlignment="1">
      <alignment horizontal="center" vertical="center"/>
    </xf>
    <xf numFmtId="0" fontId="31" fillId="63" borderId="235" xfId="133" applyNumberFormat="1" applyFont="1" applyFill="1" applyBorder="1" applyAlignment="1">
      <alignment horizontal="center" vertical="center"/>
    </xf>
    <xf numFmtId="49" fontId="37" fillId="0" borderId="0" xfId="0" applyNumberFormat="1" applyFont="1" applyFill="1" applyBorder="1" applyAlignment="1">
      <alignment horizontal="left" vertical="center"/>
    </xf>
    <xf numFmtId="49" fontId="27" fillId="0" borderId="21" xfId="0" applyNumberFormat="1" applyFont="1" applyFill="1" applyBorder="1" applyAlignment="1">
      <alignment horizontal="center" vertical="center"/>
    </xf>
    <xf numFmtId="0" fontId="0" fillId="0" borderId="13" xfId="0" applyFont="1" applyFill="1" applyBorder="1" applyAlignment="1">
      <alignment horizontal="center" vertical="center" wrapText="1"/>
    </xf>
    <xf numFmtId="0" fontId="27" fillId="0" borderId="7" xfId="0" applyFont="1" applyFill="1" applyBorder="1" applyAlignment="1">
      <alignment horizontal="center" vertical="center"/>
    </xf>
    <xf numFmtId="49" fontId="27" fillId="0" borderId="7" xfId="0" applyNumberFormat="1" applyFont="1" applyFill="1" applyBorder="1" applyAlignment="1">
      <alignment horizontal="center" vertical="center"/>
    </xf>
    <xf numFmtId="0" fontId="0" fillId="8" borderId="203" xfId="0" applyFont="1" applyFill="1" applyBorder="1" applyAlignment="1">
      <alignment horizontal="center" vertical="center"/>
    </xf>
    <xf numFmtId="0" fontId="0" fillId="8" borderId="218" xfId="0" applyFont="1" applyFill="1" applyBorder="1" applyAlignment="1">
      <alignment horizontal="center" vertical="center"/>
    </xf>
    <xf numFmtId="0" fontId="31" fillId="0" borderId="203" xfId="0" applyFont="1" applyFill="1" applyBorder="1" applyAlignment="1">
      <alignment vertical="center"/>
    </xf>
    <xf numFmtId="0" fontId="31" fillId="0" borderId="218" xfId="0" applyFont="1" applyFill="1" applyBorder="1" applyAlignment="1">
      <alignment vertical="center"/>
    </xf>
    <xf numFmtId="49" fontId="31" fillId="0" borderId="203" xfId="92" applyNumberFormat="1" applyFont="1" applyFill="1" applyBorder="1" applyAlignment="1">
      <alignment horizontal="center" vertical="center" wrapText="1"/>
    </xf>
    <xf numFmtId="49" fontId="31" fillId="0" borderId="218" xfId="92" applyNumberFormat="1" applyFont="1" applyFill="1" applyBorder="1" applyAlignment="1">
      <alignment horizontal="center" vertical="center" wrapText="1"/>
    </xf>
    <xf numFmtId="0" fontId="0" fillId="0" borderId="203" xfId="0" applyFont="1" applyBorder="1" applyAlignment="1">
      <alignment horizontal="center" vertical="center"/>
    </xf>
    <xf numFmtId="0" fontId="0" fillId="0" borderId="218" xfId="0" applyFont="1" applyBorder="1" applyAlignment="1">
      <alignment horizontal="center" vertical="center"/>
    </xf>
    <xf numFmtId="0" fontId="31" fillId="0" borderId="203" xfId="0" applyFont="1" applyFill="1" applyBorder="1" applyAlignment="1">
      <alignment horizontal="center" vertical="center" wrapText="1"/>
    </xf>
    <xf numFmtId="0" fontId="31" fillId="0" borderId="218" xfId="0" applyFont="1" applyFill="1" applyBorder="1" applyAlignment="1">
      <alignment horizontal="center" vertical="center" wrapText="1"/>
    </xf>
    <xf numFmtId="0" fontId="31" fillId="0" borderId="203" xfId="0" applyFont="1" applyFill="1" applyBorder="1" applyAlignment="1">
      <alignment horizontal="center" vertical="center"/>
    </xf>
    <xf numFmtId="0" fontId="31" fillId="0" borderId="30" xfId="0" applyFont="1" applyFill="1" applyBorder="1" applyAlignment="1">
      <alignment horizontal="center" vertical="center"/>
    </xf>
    <xf numFmtId="49" fontId="31" fillId="0" borderId="30" xfId="92" applyNumberFormat="1" applyFont="1" applyFill="1" applyBorder="1" applyAlignment="1">
      <alignment horizontal="center" vertical="center" wrapText="1"/>
    </xf>
    <xf numFmtId="0" fontId="0" fillId="0" borderId="30" xfId="0" applyFont="1" applyBorder="1" applyAlignment="1">
      <alignment horizontal="center" vertical="center"/>
    </xf>
    <xf numFmtId="0" fontId="31" fillId="0" borderId="30" xfId="0" applyFont="1" applyFill="1" applyBorder="1" applyAlignment="1">
      <alignment horizontal="center" vertical="center" wrapText="1"/>
    </xf>
    <xf numFmtId="49" fontId="27" fillId="0" borderId="64" xfId="0" applyNumberFormat="1" applyFont="1" applyFill="1" applyBorder="1" applyAlignment="1">
      <alignment horizontal="center" vertical="center"/>
    </xf>
    <xf numFmtId="49" fontId="27" fillId="0" borderId="66" xfId="0" applyNumberFormat="1" applyFont="1" applyFill="1" applyBorder="1" applyAlignment="1">
      <alignment horizontal="center" vertical="center"/>
    </xf>
    <xf numFmtId="0" fontId="27" fillId="0" borderId="7" xfId="0" applyFont="1" applyFill="1" applyBorder="1" applyAlignment="1">
      <alignment horizontal="center" vertical="center" wrapText="1"/>
    </xf>
    <xf numFmtId="0" fontId="27" fillId="0" borderId="63" xfId="0" applyFont="1" applyFill="1" applyBorder="1" applyAlignment="1">
      <alignment horizontal="center" vertical="center" wrapText="1"/>
    </xf>
    <xf numFmtId="0" fontId="0" fillId="0" borderId="0" xfId="0" applyAlignment="1">
      <alignment horizontal="left" wrapText="1"/>
    </xf>
    <xf numFmtId="0" fontId="38" fillId="0" borderId="0" xfId="0" applyFont="1" applyAlignment="1">
      <alignment horizontal="left" wrapText="1"/>
    </xf>
    <xf numFmtId="49" fontId="0" fillId="0" borderId="195" xfId="112" applyNumberFormat="1" applyFont="1" applyFill="1" applyBorder="1" applyAlignment="1">
      <alignment horizontal="center" vertical="center"/>
    </xf>
    <xf numFmtId="49" fontId="0" fillId="0" borderId="160" xfId="112" applyNumberFormat="1" applyFont="1" applyFill="1" applyBorder="1" applyAlignment="1">
      <alignment horizontal="center" vertical="center"/>
    </xf>
    <xf numFmtId="49" fontId="41" fillId="0" borderId="159" xfId="112" applyNumberFormat="1" applyFont="1" applyFill="1" applyBorder="1" applyAlignment="1">
      <alignment horizontal="center" vertical="center"/>
    </xf>
    <xf numFmtId="49" fontId="0" fillId="0" borderId="196" xfId="112" applyNumberFormat="1" applyFont="1" applyFill="1" applyBorder="1" applyAlignment="1">
      <alignment horizontal="center" vertical="center"/>
    </xf>
    <xf numFmtId="49" fontId="0" fillId="0" borderId="197" xfId="112" applyNumberFormat="1" applyFont="1" applyFill="1" applyBorder="1" applyAlignment="1">
      <alignment horizontal="center" vertical="center"/>
    </xf>
    <xf numFmtId="49" fontId="41" fillId="0" borderId="198" xfId="112" applyNumberFormat="1" applyFont="1" applyFill="1" applyBorder="1" applyAlignment="1">
      <alignment horizontal="center" vertical="center"/>
    </xf>
    <xf numFmtId="49" fontId="0" fillId="0" borderId="177" xfId="112" applyNumberFormat="1" applyFont="1" applyFill="1" applyBorder="1" applyAlignment="1">
      <alignment horizontal="center" vertical="center"/>
    </xf>
    <xf numFmtId="49" fontId="41" fillId="0" borderId="194" xfId="112" applyNumberFormat="1" applyFont="1" applyFill="1" applyBorder="1" applyAlignment="1">
      <alignment horizontal="center" vertical="center"/>
    </xf>
    <xf numFmtId="0" fontId="30" fillId="0" borderId="120" xfId="112" applyFont="1" applyFill="1" applyBorder="1" applyAlignment="1">
      <alignment horizontal="center" vertical="center"/>
    </xf>
    <xf numFmtId="49" fontId="27" fillId="0" borderId="120" xfId="112" applyNumberFormat="1" applyFont="1" applyFill="1" applyBorder="1" applyAlignment="1">
      <alignment horizontal="center" vertical="center"/>
    </xf>
    <xf numFmtId="0" fontId="7" fillId="0" borderId="138" xfId="112" applyFont="1" applyBorder="1"/>
    <xf numFmtId="49" fontId="35" fillId="0" borderId="138" xfId="112" applyNumberFormat="1" applyFont="1" applyFill="1" applyBorder="1" applyAlignment="1">
      <alignment horizontal="center" vertical="center"/>
    </xf>
    <xf numFmtId="49" fontId="27" fillId="0" borderId="162" xfId="112" applyNumberFormat="1" applyFont="1" applyFill="1" applyBorder="1" applyAlignment="1">
      <alignment horizontal="center" vertical="center" wrapText="1"/>
    </xf>
    <xf numFmtId="49" fontId="27" fillId="0" borderId="163" xfId="112" applyNumberFormat="1" applyFont="1" applyFill="1" applyBorder="1" applyAlignment="1">
      <alignment horizontal="center" vertical="center" wrapText="1"/>
    </xf>
    <xf numFmtId="49" fontId="27" fillId="0" borderId="191" xfId="112" applyNumberFormat="1" applyFont="1" applyFill="1" applyBorder="1" applyAlignment="1">
      <alignment horizontal="center" vertical="center" wrapText="1"/>
    </xf>
    <xf numFmtId="0" fontId="27" fillId="0" borderId="182" xfId="112" applyFont="1" applyFill="1" applyBorder="1" applyAlignment="1">
      <alignment horizontal="center" vertical="center"/>
    </xf>
    <xf numFmtId="0" fontId="27" fillId="0" borderId="163" xfId="112" applyFont="1" applyFill="1" applyBorder="1" applyAlignment="1">
      <alignment horizontal="center" vertical="center"/>
    </xf>
    <xf numFmtId="0" fontId="27" fillId="0" borderId="193" xfId="112" applyFont="1" applyFill="1" applyBorder="1" applyAlignment="1">
      <alignment horizontal="center" vertical="center"/>
    </xf>
    <xf numFmtId="0" fontId="27" fillId="0" borderId="162" xfId="112" applyFont="1" applyFill="1" applyBorder="1" applyAlignment="1">
      <alignment horizontal="center" vertical="center"/>
    </xf>
    <xf numFmtId="0" fontId="27" fillId="0" borderId="191" xfId="112" applyFont="1" applyFill="1" applyBorder="1" applyAlignment="1">
      <alignment horizontal="center" vertical="center"/>
    </xf>
    <xf numFmtId="0" fontId="27" fillId="0" borderId="166" xfId="112" applyFont="1" applyFill="1" applyBorder="1" applyAlignment="1">
      <alignment horizontal="center" vertical="center"/>
    </xf>
    <xf numFmtId="49" fontId="0" fillId="0" borderId="99" xfId="0" applyNumberFormat="1" applyFont="1" applyFill="1" applyBorder="1" applyAlignment="1">
      <alignment horizontal="center" vertical="center" wrapText="1"/>
    </xf>
    <xf numFmtId="49" fontId="0" fillId="0" borderId="102" xfId="0" applyNumberFormat="1" applyFont="1" applyFill="1" applyBorder="1" applyAlignment="1">
      <alignment horizontal="center" vertical="center" wrapText="1"/>
    </xf>
    <xf numFmtId="9" fontId="0" fillId="0" borderId="99" xfId="0" applyNumberFormat="1" applyFont="1" applyFill="1" applyBorder="1" applyAlignment="1">
      <alignment horizontal="center" vertical="center" wrapText="1"/>
    </xf>
    <xf numFmtId="9" fontId="0" fillId="0" borderId="102" xfId="0" applyNumberFormat="1" applyFont="1" applyFill="1" applyBorder="1" applyAlignment="1">
      <alignment horizontal="center" vertical="center" wrapText="1"/>
    </xf>
    <xf numFmtId="1" fontId="65" fillId="0" borderId="103" xfId="0" applyNumberFormat="1" applyFont="1" applyFill="1" applyBorder="1" applyAlignment="1">
      <alignment horizontal="center" vertical="center" wrapText="1"/>
    </xf>
    <xf numFmtId="1" fontId="65" fillId="0" borderId="104" xfId="0" applyNumberFormat="1" applyFont="1" applyFill="1" applyBorder="1" applyAlignment="1">
      <alignment horizontal="center" vertical="center" wrapText="1"/>
    </xf>
    <xf numFmtId="1" fontId="65" fillId="0" borderId="105" xfId="0" applyNumberFormat="1" applyFont="1" applyFill="1" applyBorder="1" applyAlignment="1">
      <alignment horizontal="center" vertical="center" wrapText="1"/>
    </xf>
    <xf numFmtId="1" fontId="65" fillId="0" borderId="96" xfId="0" applyNumberFormat="1" applyFont="1" applyFill="1" applyBorder="1" applyAlignment="1">
      <alignment horizontal="center" vertical="center" wrapText="1"/>
    </xf>
    <xf numFmtId="49" fontId="0" fillId="0" borderId="37" xfId="0" applyNumberFormat="1" applyFont="1" applyFill="1" applyBorder="1" applyAlignment="1">
      <alignment horizontal="center" vertical="center" wrapText="1"/>
    </xf>
    <xf numFmtId="49" fontId="0" fillId="0" borderId="94" xfId="0" applyNumberFormat="1" applyFont="1" applyFill="1" applyBorder="1" applyAlignment="1">
      <alignment horizontal="center" vertical="center" wrapText="1"/>
    </xf>
    <xf numFmtId="49" fontId="0" fillId="0" borderId="37" xfId="0" applyNumberFormat="1" applyFill="1" applyBorder="1" applyAlignment="1">
      <alignment horizontal="center" vertical="center" wrapText="1"/>
    </xf>
    <xf numFmtId="49" fontId="0" fillId="0" borderId="94" xfId="0" applyNumberFormat="1" applyFill="1" applyBorder="1" applyAlignment="1">
      <alignment horizontal="center" vertical="center" wrapText="1"/>
    </xf>
    <xf numFmtId="0" fontId="0" fillId="0" borderId="37" xfId="0" applyFont="1" applyFill="1" applyBorder="1" applyAlignment="1">
      <alignment horizontal="center" vertical="center" wrapText="1"/>
    </xf>
    <xf numFmtId="0" fontId="0" fillId="0" borderId="94" xfId="0" applyFont="1" applyFill="1" applyBorder="1" applyAlignment="1">
      <alignment horizontal="center" vertical="center" wrapText="1"/>
    </xf>
    <xf numFmtId="1" fontId="0" fillId="0" borderId="37" xfId="0" applyNumberFormat="1" applyFont="1" applyFill="1" applyBorder="1" applyAlignment="1">
      <alignment horizontal="center" vertical="center" wrapText="1"/>
    </xf>
    <xf numFmtId="1" fontId="0" fillId="0" borderId="94" xfId="0" applyNumberFormat="1" applyFont="1" applyFill="1" applyBorder="1" applyAlignment="1">
      <alignment horizontal="center" vertical="center" wrapText="1"/>
    </xf>
    <xf numFmtId="1" fontId="65" fillId="0" borderId="37" xfId="0" applyNumberFormat="1" applyFont="1" applyFill="1" applyBorder="1" applyAlignment="1">
      <alignment horizontal="center" vertical="center" wrapText="1"/>
    </xf>
    <xf numFmtId="1" fontId="65" fillId="0" borderId="94" xfId="0" applyNumberFormat="1" applyFont="1" applyFill="1" applyBorder="1" applyAlignment="1">
      <alignment horizontal="center" vertical="center" wrapText="1"/>
    </xf>
    <xf numFmtId="1" fontId="63" fillId="0" borderId="37" xfId="0" applyNumberFormat="1" applyFont="1" applyFill="1" applyBorder="1" applyAlignment="1">
      <alignment horizontal="center" vertical="center" wrapText="1"/>
    </xf>
    <xf numFmtId="1" fontId="63" fillId="0" borderId="94" xfId="0" applyNumberFormat="1" applyFont="1" applyFill="1" applyBorder="1" applyAlignment="1">
      <alignment horizontal="center" vertical="center" wrapText="1"/>
    </xf>
    <xf numFmtId="49" fontId="0" fillId="0" borderId="98" xfId="0" applyNumberFormat="1" applyFont="1" applyFill="1" applyBorder="1" applyAlignment="1">
      <alignment horizontal="center" vertical="center" wrapText="1"/>
    </xf>
    <xf numFmtId="49" fontId="0" fillId="0" borderId="101" xfId="0" applyNumberFormat="1" applyFont="1" applyFill="1" applyBorder="1" applyAlignment="1">
      <alignment horizontal="center" vertical="center" wrapText="1"/>
    </xf>
    <xf numFmtId="0" fontId="0" fillId="0" borderId="0" xfId="0" applyFont="1" applyBorder="1" applyAlignment="1">
      <alignment vertical="center"/>
    </xf>
    <xf numFmtId="0" fontId="27" fillId="0" borderId="0" xfId="0" applyFont="1" applyBorder="1" applyAlignment="1">
      <alignment horizontal="center" vertical="center"/>
    </xf>
    <xf numFmtId="49" fontId="0" fillId="0" borderId="90" xfId="0" applyNumberFormat="1" applyFont="1" applyFill="1" applyBorder="1" applyAlignment="1">
      <alignment horizontal="center" vertical="center" wrapText="1"/>
    </xf>
    <xf numFmtId="0" fontId="27" fillId="0" borderId="143" xfId="0" applyFont="1" applyFill="1" applyBorder="1" applyAlignment="1">
      <alignment horizontal="center" vertical="center" wrapText="1"/>
    </xf>
    <xf numFmtId="0" fontId="27" fillId="0" borderId="221" xfId="0" applyFont="1" applyFill="1" applyBorder="1" applyAlignment="1">
      <alignment horizontal="center" vertical="top" wrapText="1"/>
    </xf>
    <xf numFmtId="0" fontId="27" fillId="0" borderId="202" xfId="0" applyFont="1" applyFill="1" applyBorder="1" applyAlignment="1">
      <alignment horizontal="center" vertical="top" wrapText="1"/>
    </xf>
    <xf numFmtId="0" fontId="0" fillId="0" borderId="70" xfId="0" applyFont="1" applyFill="1" applyBorder="1" applyAlignment="1">
      <alignment horizontal="center"/>
    </xf>
    <xf numFmtId="0" fontId="0" fillId="0" borderId="67" xfId="0" applyFont="1" applyFill="1" applyBorder="1" applyAlignment="1">
      <alignment horizontal="center"/>
    </xf>
    <xf numFmtId="0" fontId="0" fillId="0" borderId="77" xfId="0" applyFont="1" applyFill="1" applyBorder="1" applyAlignment="1">
      <alignment horizontal="center"/>
    </xf>
    <xf numFmtId="0" fontId="0" fillId="0" borderId="49" xfId="0" applyFont="1" applyFill="1" applyBorder="1" applyAlignment="1">
      <alignment horizontal="center"/>
    </xf>
    <xf numFmtId="49" fontId="57" fillId="0" borderId="0" xfId="0" applyNumberFormat="1" applyFont="1" applyFill="1" applyBorder="1" applyAlignment="1">
      <alignment horizontal="left" vertical="center" wrapText="1"/>
    </xf>
    <xf numFmtId="49" fontId="0" fillId="0" borderId="96" xfId="0" applyNumberFormat="1" applyFont="1" applyFill="1" applyBorder="1" applyAlignment="1">
      <alignment horizontal="center" vertical="center" wrapText="1"/>
    </xf>
    <xf numFmtId="0" fontId="27" fillId="0" borderId="152" xfId="0" applyFont="1" applyFill="1" applyBorder="1" applyAlignment="1">
      <alignment horizontal="center" vertical="center"/>
    </xf>
    <xf numFmtId="0" fontId="27" fillId="0" borderId="153" xfId="0" applyFont="1" applyFill="1" applyBorder="1" applyAlignment="1">
      <alignment horizontal="center" vertical="center"/>
    </xf>
    <xf numFmtId="0" fontId="27" fillId="0" borderId="154" xfId="0" applyFont="1" applyFill="1" applyBorder="1" applyAlignment="1">
      <alignment horizontal="center" vertical="center"/>
    </xf>
    <xf numFmtId="0" fontId="30" fillId="0" borderId="12" xfId="0" applyFont="1" applyFill="1" applyBorder="1" applyAlignment="1">
      <alignment horizontal="center" vertical="center"/>
    </xf>
    <xf numFmtId="0" fontId="27" fillId="0" borderId="12" xfId="0" applyFont="1" applyFill="1" applyBorder="1" applyAlignment="1">
      <alignment horizontal="center" vertical="center"/>
    </xf>
    <xf numFmtId="0" fontId="27" fillId="0" borderId="139" xfId="0" applyFont="1" applyFill="1" applyBorder="1" applyAlignment="1">
      <alignment horizontal="center" vertical="center"/>
    </xf>
    <xf numFmtId="49" fontId="0" fillId="0" borderId="12" xfId="0" applyNumberFormat="1" applyFont="1" applyFill="1" applyBorder="1" applyAlignment="1">
      <alignment horizontal="center" vertical="center"/>
    </xf>
    <xf numFmtId="49" fontId="0" fillId="0" borderId="139" xfId="0" applyNumberFormat="1" applyFont="1" applyFill="1" applyBorder="1" applyAlignment="1">
      <alignment horizontal="center" vertical="center"/>
    </xf>
    <xf numFmtId="0" fontId="27" fillId="0" borderId="150" xfId="0" applyFont="1" applyFill="1" applyBorder="1" applyAlignment="1">
      <alignment horizontal="center" vertical="center" textRotation="90"/>
    </xf>
    <xf numFmtId="0" fontId="27" fillId="0" borderId="151" xfId="0" applyFont="1" applyFill="1" applyBorder="1" applyAlignment="1">
      <alignment horizontal="center" vertical="center" textRotation="90"/>
    </xf>
    <xf numFmtId="0" fontId="0" fillId="0" borderId="144" xfId="0" applyFont="1" applyFill="1" applyBorder="1" applyAlignment="1">
      <alignment horizontal="center" vertical="center"/>
    </xf>
    <xf numFmtId="0" fontId="0" fillId="0" borderId="145" xfId="0" applyFont="1" applyFill="1" applyBorder="1" applyAlignment="1">
      <alignment horizontal="center" vertical="center"/>
    </xf>
    <xf numFmtId="49" fontId="72" fillId="0" borderId="96" xfId="0" applyNumberFormat="1" applyFont="1" applyFill="1" applyBorder="1" applyAlignment="1">
      <alignment horizontal="center" vertical="center" wrapText="1"/>
    </xf>
    <xf numFmtId="49" fontId="68" fillId="0" borderId="220" xfId="0" applyNumberFormat="1" applyFont="1" applyFill="1" applyBorder="1" applyAlignment="1">
      <alignment horizontal="center" vertical="center" wrapText="1"/>
    </xf>
    <xf numFmtId="49" fontId="68" fillId="0" borderId="238" xfId="0" applyNumberFormat="1" applyFont="1" applyFill="1" applyBorder="1" applyAlignment="1">
      <alignment horizontal="center" vertical="center" wrapText="1"/>
    </xf>
    <xf numFmtId="49" fontId="0" fillId="0" borderId="220" xfId="0" applyNumberFormat="1" applyFont="1" applyFill="1" applyBorder="1" applyAlignment="1">
      <alignment horizontal="center" vertical="center"/>
    </xf>
    <xf numFmtId="49" fontId="0" fillId="0" borderId="225" xfId="0" applyNumberFormat="1" applyFont="1" applyFill="1" applyBorder="1" applyAlignment="1">
      <alignment horizontal="center" vertical="center"/>
    </xf>
  </cellXfs>
  <cellStyles count="134">
    <cellStyle name="20% - Accent1" xfId="69" builtinId="30" hidden="1"/>
    <cellStyle name="20% - Accent2" xfId="73" builtinId="34" hidden="1"/>
    <cellStyle name="20% - Accent3" xfId="77" builtinId="38" hidden="1"/>
    <cellStyle name="20% - Accent4" xfId="81" builtinId="42" hidden="1"/>
    <cellStyle name="20% - Accent5" xfId="85" builtinId="46" hidden="1"/>
    <cellStyle name="20% - Accent6" xfId="89" builtinId="50" hidden="1"/>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ccent1" xfId="70" builtinId="31" hidden="1"/>
    <cellStyle name="40% - Accent2" xfId="74" builtinId="35" hidden="1"/>
    <cellStyle name="40% - Accent3" xfId="78" builtinId="39" hidden="1"/>
    <cellStyle name="40% - Accent4" xfId="82" builtinId="43" hidden="1"/>
    <cellStyle name="40% - Accent5" xfId="86" builtinId="47" hidden="1"/>
    <cellStyle name="40% - Accent6" xfId="90" builtinId="51" hidden="1"/>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ccent1" xfId="71" builtinId="32" hidden="1"/>
    <cellStyle name="60% - Accent2" xfId="75" builtinId="36" hidden="1"/>
    <cellStyle name="60% - Accent3" xfId="79" builtinId="40" hidden="1"/>
    <cellStyle name="60% - Accent4" xfId="83" builtinId="44" hidden="1"/>
    <cellStyle name="60% - Accent5" xfId="87" builtinId="48" hidden="1"/>
    <cellStyle name="60% - Accent6" xfId="91" builtinId="52" hidden="1"/>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kzent1" xfId="68" hidden="1"/>
    <cellStyle name="Akzent1" xfId="95"/>
    <cellStyle name="Akzent2" xfId="72" hidden="1"/>
    <cellStyle name="Akzent2" xfId="96"/>
    <cellStyle name="Akzent3" xfId="76" hidden="1"/>
    <cellStyle name="Akzent3" xfId="97"/>
    <cellStyle name="Akzent4" xfId="80" hidden="1"/>
    <cellStyle name="Akzent4" xfId="98"/>
    <cellStyle name="Akzent5" xfId="84" hidden="1"/>
    <cellStyle name="Akzent5" xfId="99"/>
    <cellStyle name="Akzent6" xfId="88" hidden="1"/>
    <cellStyle name="Akzent6" xfId="100"/>
    <cellStyle name="Ausgabe" xfId="65" hidden="1"/>
    <cellStyle name="Ausgabe" xfId="116"/>
    <cellStyle name="Bad" xfId="63" builtinId="27" hidden="1"/>
    <cellStyle name="Berechnung" xfId="66" hidden="1"/>
    <cellStyle name="Berechnung" xfId="117"/>
    <cellStyle name="Buena" xfId="37"/>
    <cellStyle name="Cálculo" xfId="38"/>
    <cellStyle name="Cálculo 2" xfId="118"/>
    <cellStyle name="Celda de comprobación" xfId="39"/>
    <cellStyle name="Celda vinculada" xfId="40"/>
    <cellStyle name="Comma" xfId="41" builtinId="3"/>
    <cellStyle name="Eingabe" xfId="42"/>
    <cellStyle name="Eingabe 2" xfId="119"/>
    <cellStyle name="Encabezado 4" xfId="43"/>
    <cellStyle name="Énfasis1" xfId="44"/>
    <cellStyle name="Énfasis2" xfId="45"/>
    <cellStyle name="Énfasis3" xfId="46"/>
    <cellStyle name="Énfasis4" xfId="47"/>
    <cellStyle name="Énfasis5" xfId="48"/>
    <cellStyle name="Énfasis6" xfId="49"/>
    <cellStyle name="Entrada" xfId="64" hidden="1"/>
    <cellStyle name="Entrada" xfId="101"/>
    <cellStyle name="Entrada 2" xfId="120"/>
    <cellStyle name="Ergebnis" xfId="50"/>
    <cellStyle name="Ergebnis 2" xfId="121"/>
    <cellStyle name="Erklärender Text" xfId="67" hidden="1"/>
    <cellStyle name="Erklärender Text" xfId="122"/>
    <cellStyle name="Followed Hyperlink" xfId="105" builtinId="9" hidden="1"/>
    <cellStyle name="Followed Hyperlink" xfId="108" builtinId="9" hidden="1"/>
    <cellStyle name="Followed Hyperlink" xfId="111" builtinId="9" hidden="1"/>
    <cellStyle name="Good" xfId="62" builtinId="26" hidden="1"/>
    <cellStyle name="Gut" xfId="51"/>
    <cellStyle name="Heading 3" xfId="113" builtinId="18"/>
    <cellStyle name="Hyperlink" xfId="104" builtinId="8" hidden="1"/>
    <cellStyle name="Hyperlink" xfId="107" builtinId="8" hidden="1"/>
    <cellStyle name="Hyperlink" xfId="110" builtinId="8" hidden="1"/>
    <cellStyle name="Incorrecto" xfId="52"/>
    <cellStyle name="Neutral" xfId="53"/>
    <cellStyle name="Normal" xfId="0" builtinId="0"/>
    <cellStyle name="Normal 2" xfId="109"/>
    <cellStyle name="Normal 2 2" xfId="112"/>
    <cellStyle name="Normal 2 2 2" xfId="128"/>
    <cellStyle name="Normal 2 3" xfId="125"/>
    <cellStyle name="Normal 3" xfId="114"/>
    <cellStyle name="Normal 3 2" xfId="129"/>
    <cellStyle name="Normal 3 3" xfId="127"/>
    <cellStyle name="Normal 5" xfId="115"/>
    <cellStyle name="Normal 5 2" xfId="130"/>
    <cellStyle name="Normal 5 3" xfId="126"/>
    <cellStyle name="Normale 2" xfId="54"/>
    <cellStyle name="Normale 2 2" xfId="103"/>
    <cellStyle name="Normale 2 9" xfId="124"/>
    <cellStyle name="Normale 2 9 2" xfId="131"/>
    <cellStyle name="Normale 2_DCF_Guidelines_Standard-Tables_Version-2009" xfId="55"/>
    <cellStyle name="Normale 2_DCF_Guidelines_Standard-Tables_Version-2009 2" xfId="94"/>
    <cellStyle name="Normale 3" xfId="56"/>
    <cellStyle name="Normale 3 2" xfId="92"/>
    <cellStyle name="Normale 3 2 2" xfId="133"/>
    <cellStyle name="Normale 3 3" xfId="132"/>
    <cellStyle name="Normale_Guidelines_NP-Proposals_Standard-Tables_Version-2006_Final" xfId="57"/>
    <cellStyle name="Percent" xfId="93" builtinId="5"/>
    <cellStyle name="Percentuale 2" xfId="58"/>
    <cellStyle name="Percentuale 2 2" xfId="102"/>
    <cellStyle name="Schlecht" xfId="59"/>
    <cellStyle name="Standard 2" xfId="106"/>
    <cellStyle name="Texto explicativo" xfId="60"/>
    <cellStyle name="Total" xfId="61"/>
    <cellStyle name="Total 2" xfId="12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D32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FF950E"/>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3399"/>
      <color rgb="FF66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mail.irepa.org/Documents%20and%20Settings/Evelina/Documenti/Doc/STECF/SGECA/EWG%2011-18/TOR%207%20-%20guidelines/Final%20rev%20guidel%20AR%20(vers%20Dec%202011)/new%20tables%20for%20AR%20and%20N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II_B_1"/>
      <sheetName val="III_B_3"/>
      <sheetName val="III_F_1"/>
      <sheetName val="IV_A_3"/>
      <sheetName val="IV_B_2"/>
      <sheetName val="drop down"/>
    </sheetNames>
    <sheetDataSet>
      <sheetData sheetId="0"/>
      <sheetData sheetId="1"/>
      <sheetData sheetId="2"/>
      <sheetData sheetId="3"/>
      <sheetData sheetId="4"/>
      <sheetData sheetId="5">
        <row r="4">
          <cell r="B4" t="str">
            <v>Active gears - Beam trawlers</v>
          </cell>
          <cell r="G4" t="str">
            <v>0-&lt; 10 m</v>
          </cell>
        </row>
        <row r="5">
          <cell r="B5" t="str">
            <v>Active gears - Demersal trawlers and/or demersal seiners</v>
          </cell>
          <cell r="G5" t="str">
            <v>0-&lt; 6 m</v>
          </cell>
        </row>
        <row r="6">
          <cell r="B6" t="str">
            <v>Active gears - Pelagic trawlers</v>
          </cell>
          <cell r="G6" t="str">
            <v>10-&lt; 12 m</v>
          </cell>
        </row>
        <row r="7">
          <cell r="B7" t="str">
            <v>Active gears - Purse seiners</v>
          </cell>
          <cell r="G7" t="str">
            <v>6-&lt; 12 m</v>
          </cell>
        </row>
        <row r="8">
          <cell r="B8" t="str">
            <v>Active gears - Dredgers</v>
          </cell>
          <cell r="G8" t="str">
            <v>12-&lt; 18 m</v>
          </cell>
        </row>
        <row r="9">
          <cell r="B9" t="str">
            <v>Active gears - Vessel using other active gears</v>
          </cell>
          <cell r="G9" t="str">
            <v>18-&lt; 24 m</v>
          </cell>
        </row>
        <row r="10">
          <cell r="B10" t="str">
            <v>Active gears - Vessels using Polyvalent ‘active’ gears only</v>
          </cell>
          <cell r="G10" t="str">
            <v>24-&lt; 40 m</v>
          </cell>
        </row>
        <row r="11">
          <cell r="B11" t="str">
            <v>Passive gears - Vessels using hooks</v>
          </cell>
          <cell r="G11" t="str">
            <v>40 m or larger</v>
          </cell>
        </row>
        <row r="12">
          <cell r="B12" t="str">
            <v>Passive gears - Drift and/or fixed netters</v>
          </cell>
        </row>
        <row r="13">
          <cell r="B13" t="str">
            <v>Passive gears - Vessels using Pots and/or traps</v>
          </cell>
        </row>
        <row r="14">
          <cell r="B14" t="str">
            <v>Passive gears - Vessels using other Passive gears</v>
          </cell>
        </row>
        <row r="15">
          <cell r="B15" t="str">
            <v>Passive gears - Vessels using Polyvalent ‘passive’ gears only</v>
          </cell>
        </row>
        <row r="16">
          <cell r="B16" t="str">
            <v>Pollyvalent gears - Vessels using active and passive gears</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D29"/>
  <sheetViews>
    <sheetView workbookViewId="0">
      <selection activeCell="D1" sqref="D1"/>
    </sheetView>
  </sheetViews>
  <sheetFormatPr defaultColWidth="10.85546875" defaultRowHeight="15"/>
  <cols>
    <col min="1" max="1" width="38.28515625" style="128" customWidth="1"/>
    <col min="2" max="2" width="16.42578125" style="128" customWidth="1"/>
    <col min="3" max="16384" width="10.85546875" style="128"/>
  </cols>
  <sheetData>
    <row r="1" spans="1:4" ht="34.5" customHeight="1">
      <c r="A1" s="127" t="s">
        <v>373</v>
      </c>
      <c r="B1" s="127" t="s">
        <v>374</v>
      </c>
      <c r="D1" s="185" t="s">
        <v>375</v>
      </c>
    </row>
    <row r="2" spans="1:4" ht="15" customHeight="1">
      <c r="A2" s="129" t="s">
        <v>376</v>
      </c>
      <c r="B2" s="129" t="s">
        <v>377</v>
      </c>
    </row>
    <row r="3" spans="1:4">
      <c r="A3" s="129" t="s">
        <v>378</v>
      </c>
      <c r="B3" s="129" t="s">
        <v>379</v>
      </c>
    </row>
    <row r="4" spans="1:4">
      <c r="A4" s="129" t="s">
        <v>380</v>
      </c>
      <c r="B4" s="129" t="s">
        <v>381</v>
      </c>
    </row>
    <row r="5" spans="1:4">
      <c r="A5" s="129" t="s">
        <v>382</v>
      </c>
      <c r="B5" s="129" t="s">
        <v>383</v>
      </c>
    </row>
    <row r="6" spans="1:4">
      <c r="A6" s="129" t="s">
        <v>384</v>
      </c>
      <c r="B6" s="129" t="s">
        <v>385</v>
      </c>
    </row>
    <row r="7" spans="1:4" ht="15.75" customHeight="1">
      <c r="A7" s="129" t="s">
        <v>386</v>
      </c>
      <c r="B7" s="129" t="s">
        <v>387</v>
      </c>
    </row>
    <row r="8" spans="1:4">
      <c r="A8" s="129" t="s">
        <v>388</v>
      </c>
      <c r="B8" s="129" t="s">
        <v>368</v>
      </c>
    </row>
    <row r="9" spans="1:4">
      <c r="A9" s="129" t="s">
        <v>389</v>
      </c>
      <c r="B9" s="129" t="s">
        <v>390</v>
      </c>
    </row>
    <row r="10" spans="1:4">
      <c r="A10" s="129" t="s">
        <v>391</v>
      </c>
      <c r="B10" s="129" t="s">
        <v>144</v>
      </c>
    </row>
    <row r="11" spans="1:4">
      <c r="A11" s="129" t="s">
        <v>392</v>
      </c>
      <c r="B11" s="129" t="s">
        <v>51</v>
      </c>
    </row>
    <row r="12" spans="1:4">
      <c r="A12" s="129" t="s">
        <v>393</v>
      </c>
      <c r="B12" s="129" t="s">
        <v>372</v>
      </c>
    </row>
    <row r="13" spans="1:4">
      <c r="A13" s="129" t="s">
        <v>394</v>
      </c>
      <c r="B13" s="129" t="s">
        <v>395</v>
      </c>
    </row>
    <row r="14" spans="1:4">
      <c r="A14" s="129" t="s">
        <v>396</v>
      </c>
      <c r="B14" s="129" t="s">
        <v>397</v>
      </c>
    </row>
    <row r="15" spans="1:4">
      <c r="A15" s="129" t="s">
        <v>398</v>
      </c>
      <c r="B15" s="129" t="s">
        <v>399</v>
      </c>
    </row>
    <row r="16" spans="1:4">
      <c r="A16" s="129" t="s">
        <v>400</v>
      </c>
      <c r="B16" s="129" t="s">
        <v>99</v>
      </c>
    </row>
    <row r="17" spans="1:2">
      <c r="A17" s="129" t="s">
        <v>401</v>
      </c>
      <c r="B17" s="129" t="s">
        <v>367</v>
      </c>
    </row>
    <row r="18" spans="1:2">
      <c r="A18" s="129" t="s">
        <v>402</v>
      </c>
      <c r="B18" s="129" t="s">
        <v>371</v>
      </c>
    </row>
    <row r="19" spans="1:2" ht="15" customHeight="1">
      <c r="A19" s="129" t="s">
        <v>403</v>
      </c>
      <c r="B19" s="129" t="s">
        <v>404</v>
      </c>
    </row>
    <row r="20" spans="1:2" ht="15" customHeight="1">
      <c r="A20" s="129" t="s">
        <v>405</v>
      </c>
      <c r="B20" s="129" t="s">
        <v>406</v>
      </c>
    </row>
    <row r="21" spans="1:2" ht="15" customHeight="1">
      <c r="A21" s="129" t="s">
        <v>407</v>
      </c>
      <c r="B21" s="129" t="s">
        <v>370</v>
      </c>
    </row>
    <row r="22" spans="1:2">
      <c r="A22" s="129" t="s">
        <v>408</v>
      </c>
      <c r="B22" s="129" t="s">
        <v>409</v>
      </c>
    </row>
    <row r="23" spans="1:2">
      <c r="A23" s="129" t="s">
        <v>410</v>
      </c>
      <c r="B23" s="129" t="s">
        <v>411</v>
      </c>
    </row>
    <row r="24" spans="1:2">
      <c r="A24" s="129" t="s">
        <v>412</v>
      </c>
      <c r="B24" s="129" t="s">
        <v>413</v>
      </c>
    </row>
    <row r="25" spans="1:2">
      <c r="A25" s="129" t="s">
        <v>414</v>
      </c>
      <c r="B25" s="129" t="s">
        <v>415</v>
      </c>
    </row>
    <row r="26" spans="1:2">
      <c r="A26" s="129" t="s">
        <v>416</v>
      </c>
      <c r="B26" s="129" t="s">
        <v>417</v>
      </c>
    </row>
    <row r="27" spans="1:2">
      <c r="A27" s="129" t="s">
        <v>418</v>
      </c>
      <c r="B27" s="129" t="s">
        <v>39</v>
      </c>
    </row>
    <row r="28" spans="1:2">
      <c r="A28" s="129" t="s">
        <v>419</v>
      </c>
      <c r="B28" s="129" t="s">
        <v>4</v>
      </c>
    </row>
    <row r="29" spans="1:2" ht="30">
      <c r="A29" s="129" t="s">
        <v>420</v>
      </c>
      <c r="B29" s="129" t="s">
        <v>369</v>
      </c>
    </row>
  </sheetData>
  <pageMargins left="0.7" right="0.7" top="0.78740157499999996" bottom="0.78740157499999996"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G29"/>
  <sheetViews>
    <sheetView workbookViewId="0">
      <selection sqref="A1:XFD1048576"/>
    </sheetView>
  </sheetViews>
  <sheetFormatPr defaultColWidth="8.85546875" defaultRowHeight="12.75"/>
  <cols>
    <col min="1" max="1" width="13.28515625" customWidth="1"/>
    <col min="2" max="3" width="14" customWidth="1"/>
    <col min="4" max="4" width="15.42578125" customWidth="1"/>
    <col min="5" max="5" width="17.7109375" customWidth="1"/>
    <col min="6" max="6" width="21.28515625" customWidth="1"/>
    <col min="7" max="7" width="22.85546875" customWidth="1"/>
  </cols>
  <sheetData>
    <row r="1" spans="1:7" ht="15.75">
      <c r="A1" s="2" t="s">
        <v>426</v>
      </c>
      <c r="B1" s="2"/>
    </row>
    <row r="2" spans="1:7">
      <c r="A2" s="191"/>
      <c r="B2" s="192"/>
    </row>
    <row r="3" spans="1:7">
      <c r="A3" s="388"/>
      <c r="B3" s="389"/>
    </row>
    <row r="4" spans="1:7" ht="38.25">
      <c r="A4" s="390" t="s">
        <v>427</v>
      </c>
      <c r="B4" s="390" t="s">
        <v>428</v>
      </c>
      <c r="C4" s="390" t="s">
        <v>429</v>
      </c>
      <c r="D4" s="390" t="s">
        <v>9</v>
      </c>
      <c r="E4" s="390" t="s">
        <v>430</v>
      </c>
      <c r="F4" s="390" t="s">
        <v>431</v>
      </c>
      <c r="G4" s="390" t="s">
        <v>432</v>
      </c>
    </row>
    <row r="5" spans="1:7" ht="127.5">
      <c r="A5" s="391" t="s">
        <v>643</v>
      </c>
      <c r="B5" s="391" t="s">
        <v>644</v>
      </c>
      <c r="C5" s="391" t="s">
        <v>645</v>
      </c>
      <c r="D5" s="391" t="s">
        <v>646</v>
      </c>
      <c r="E5" s="391" t="s">
        <v>443</v>
      </c>
      <c r="F5" s="391" t="s">
        <v>647</v>
      </c>
      <c r="G5" s="392" t="s">
        <v>648</v>
      </c>
    </row>
    <row r="6" spans="1:7" ht="165.75">
      <c r="A6" s="391" t="s">
        <v>649</v>
      </c>
      <c r="B6" s="391" t="s">
        <v>644</v>
      </c>
      <c r="C6" s="391" t="s">
        <v>645</v>
      </c>
      <c r="D6" s="391" t="s">
        <v>646</v>
      </c>
      <c r="E6" s="391" t="s">
        <v>443</v>
      </c>
      <c r="F6" s="391" t="s">
        <v>647</v>
      </c>
      <c r="G6" s="392" t="s">
        <v>650</v>
      </c>
    </row>
    <row r="7" spans="1:7" ht="178.5">
      <c r="A7" s="391" t="s">
        <v>651</v>
      </c>
      <c r="B7" s="391" t="s">
        <v>644</v>
      </c>
      <c r="C7" s="391" t="s">
        <v>645</v>
      </c>
      <c r="D7" s="391" t="s">
        <v>646</v>
      </c>
      <c r="E7" s="391" t="s">
        <v>443</v>
      </c>
      <c r="F7" s="391" t="s">
        <v>647</v>
      </c>
      <c r="G7" s="392" t="s">
        <v>652</v>
      </c>
    </row>
    <row r="8" spans="1:7" ht="89.25">
      <c r="A8" s="391" t="s">
        <v>653</v>
      </c>
      <c r="B8" s="391" t="s">
        <v>644</v>
      </c>
      <c r="C8" s="391" t="s">
        <v>645</v>
      </c>
      <c r="D8" s="391" t="s">
        <v>646</v>
      </c>
      <c r="E8" s="391" t="s">
        <v>443</v>
      </c>
      <c r="F8" s="391" t="s">
        <v>647</v>
      </c>
      <c r="G8" s="392" t="s">
        <v>654</v>
      </c>
    </row>
    <row r="9" spans="1:7" ht="152.25" customHeight="1">
      <c r="A9" s="391" t="s">
        <v>655</v>
      </c>
      <c r="B9" s="391" t="s">
        <v>644</v>
      </c>
      <c r="C9" s="391" t="s">
        <v>645</v>
      </c>
      <c r="D9" s="391" t="s">
        <v>646</v>
      </c>
      <c r="E9" s="391" t="s">
        <v>443</v>
      </c>
      <c r="F9" s="391" t="s">
        <v>647</v>
      </c>
      <c r="G9" s="392" t="s">
        <v>656</v>
      </c>
    </row>
    <row r="10" spans="1:7" ht="89.25">
      <c r="A10" s="391" t="s">
        <v>657</v>
      </c>
      <c r="B10" s="391" t="s">
        <v>644</v>
      </c>
      <c r="C10" s="391" t="s">
        <v>645</v>
      </c>
      <c r="D10" s="391" t="s">
        <v>646</v>
      </c>
      <c r="E10" s="391" t="s">
        <v>443</v>
      </c>
      <c r="F10" s="391" t="s">
        <v>647</v>
      </c>
      <c r="G10" s="392" t="s">
        <v>658</v>
      </c>
    </row>
    <row r="11" spans="1:7" ht="89.25">
      <c r="A11" s="391" t="s">
        <v>657</v>
      </c>
      <c r="B11" s="391" t="s">
        <v>644</v>
      </c>
      <c r="C11" s="391" t="s">
        <v>645</v>
      </c>
      <c r="D11" s="391" t="s">
        <v>659</v>
      </c>
      <c r="E11" s="391" t="s">
        <v>443</v>
      </c>
      <c r="F11" s="391" t="s">
        <v>647</v>
      </c>
      <c r="G11" s="392" t="s">
        <v>658</v>
      </c>
    </row>
    <row r="12" spans="1:7" ht="89.25">
      <c r="A12" s="391" t="s">
        <v>660</v>
      </c>
      <c r="B12" s="391" t="s">
        <v>644</v>
      </c>
      <c r="C12" s="391" t="s">
        <v>645</v>
      </c>
      <c r="D12" s="391" t="s">
        <v>659</v>
      </c>
      <c r="E12" s="391" t="s">
        <v>443</v>
      </c>
      <c r="F12" s="391" t="s">
        <v>647</v>
      </c>
      <c r="G12" s="392" t="s">
        <v>661</v>
      </c>
    </row>
    <row r="13" spans="1:7" ht="178.5">
      <c r="A13" s="391" t="s">
        <v>662</v>
      </c>
      <c r="B13" s="391" t="s">
        <v>644</v>
      </c>
      <c r="C13" s="391" t="s">
        <v>645</v>
      </c>
      <c r="D13" s="391" t="s">
        <v>659</v>
      </c>
      <c r="E13" s="391" t="s">
        <v>443</v>
      </c>
      <c r="F13" s="391" t="s">
        <v>647</v>
      </c>
      <c r="G13" s="392" t="s">
        <v>663</v>
      </c>
    </row>
    <row r="14" spans="1:7" ht="242.25">
      <c r="A14" s="391" t="s">
        <v>664</v>
      </c>
      <c r="B14" s="391" t="s">
        <v>644</v>
      </c>
      <c r="C14" s="391" t="s">
        <v>645</v>
      </c>
      <c r="D14" s="391" t="s">
        <v>665</v>
      </c>
      <c r="E14" s="391" t="s">
        <v>443</v>
      </c>
      <c r="F14" s="391" t="s">
        <v>647</v>
      </c>
      <c r="G14" s="392" t="s">
        <v>666</v>
      </c>
    </row>
    <row r="15" spans="1:7" ht="242.25">
      <c r="A15" s="391" t="s">
        <v>667</v>
      </c>
      <c r="B15" s="391" t="s">
        <v>644</v>
      </c>
      <c r="C15" s="391" t="s">
        <v>645</v>
      </c>
      <c r="D15" s="391" t="s">
        <v>668</v>
      </c>
      <c r="E15" s="391" t="s">
        <v>443</v>
      </c>
      <c r="F15" s="391" t="s">
        <v>647</v>
      </c>
      <c r="G15" s="392" t="s">
        <v>669</v>
      </c>
    </row>
    <row r="16" spans="1:7" ht="178.5">
      <c r="A16" s="391" t="s">
        <v>670</v>
      </c>
      <c r="B16" s="391" t="s">
        <v>644</v>
      </c>
      <c r="C16" s="391" t="s">
        <v>645</v>
      </c>
      <c r="D16" s="391" t="s">
        <v>668</v>
      </c>
      <c r="E16" s="391" t="s">
        <v>443</v>
      </c>
      <c r="F16" s="391" t="s">
        <v>647</v>
      </c>
      <c r="G16" s="392" t="s">
        <v>671</v>
      </c>
    </row>
    <row r="17" spans="1:7" ht="165.75">
      <c r="A17" s="391" t="s">
        <v>672</v>
      </c>
      <c r="B17" s="391" t="s">
        <v>644</v>
      </c>
      <c r="C17" s="391" t="s">
        <v>645</v>
      </c>
      <c r="D17" s="391" t="s">
        <v>673</v>
      </c>
      <c r="E17" s="391" t="s">
        <v>443</v>
      </c>
      <c r="F17" s="391" t="s">
        <v>647</v>
      </c>
      <c r="G17" s="392" t="s">
        <v>674</v>
      </c>
    </row>
    <row r="18" spans="1:7" ht="165.75">
      <c r="A18" s="391" t="s">
        <v>675</v>
      </c>
      <c r="B18" s="391" t="s">
        <v>644</v>
      </c>
      <c r="C18" s="391" t="s">
        <v>645</v>
      </c>
      <c r="D18" s="391" t="s">
        <v>676</v>
      </c>
      <c r="E18" s="391" t="s">
        <v>443</v>
      </c>
      <c r="F18" s="391" t="s">
        <v>647</v>
      </c>
      <c r="G18" s="392" t="s">
        <v>677</v>
      </c>
    </row>
    <row r="19" spans="1:7" ht="114.75">
      <c r="A19" s="391" t="s">
        <v>678</v>
      </c>
      <c r="B19" s="391" t="s">
        <v>644</v>
      </c>
      <c r="C19" s="391" t="s">
        <v>645</v>
      </c>
      <c r="D19" s="391" t="s">
        <v>679</v>
      </c>
      <c r="E19" s="391" t="s">
        <v>443</v>
      </c>
      <c r="F19" s="391" t="s">
        <v>647</v>
      </c>
      <c r="G19" s="392" t="s">
        <v>680</v>
      </c>
    </row>
    <row r="20" spans="1:7" ht="140.25">
      <c r="A20" s="391" t="s">
        <v>681</v>
      </c>
      <c r="B20" s="391" t="s">
        <v>644</v>
      </c>
      <c r="C20" s="391" t="s">
        <v>645</v>
      </c>
      <c r="D20" s="391" t="s">
        <v>679</v>
      </c>
      <c r="E20" s="391" t="s">
        <v>443</v>
      </c>
      <c r="F20" s="391" t="s">
        <v>647</v>
      </c>
      <c r="G20" s="392" t="s">
        <v>682</v>
      </c>
    </row>
    <row r="21" spans="1:7" ht="229.5">
      <c r="A21" s="391" t="s">
        <v>670</v>
      </c>
      <c r="B21" s="391" t="s">
        <v>644</v>
      </c>
      <c r="C21" s="391" t="s">
        <v>645</v>
      </c>
      <c r="D21" s="391" t="s">
        <v>679</v>
      </c>
      <c r="E21" s="391" t="s">
        <v>443</v>
      </c>
      <c r="F21" s="391" t="s">
        <v>647</v>
      </c>
      <c r="G21" s="392" t="s">
        <v>683</v>
      </c>
    </row>
    <row r="22" spans="1:7" ht="178.5">
      <c r="A22" s="391" t="s">
        <v>684</v>
      </c>
      <c r="B22" s="391" t="s">
        <v>644</v>
      </c>
      <c r="C22" s="391" t="s">
        <v>645</v>
      </c>
      <c r="D22" s="391" t="s">
        <v>679</v>
      </c>
      <c r="E22" s="391" t="s">
        <v>443</v>
      </c>
      <c r="F22" s="391" t="s">
        <v>647</v>
      </c>
      <c r="G22" s="392" t="s">
        <v>685</v>
      </c>
    </row>
    <row r="23" spans="1:7" ht="255">
      <c r="A23" s="391" t="s">
        <v>667</v>
      </c>
      <c r="B23" s="391" t="s">
        <v>644</v>
      </c>
      <c r="C23" s="391" t="s">
        <v>645</v>
      </c>
      <c r="D23" s="391" t="s">
        <v>679</v>
      </c>
      <c r="E23" s="391" t="s">
        <v>443</v>
      </c>
      <c r="F23" s="391" t="s">
        <v>647</v>
      </c>
      <c r="G23" s="392" t="s">
        <v>686</v>
      </c>
    </row>
    <row r="24" spans="1:7" ht="178.5">
      <c r="A24" s="391" t="s">
        <v>651</v>
      </c>
      <c r="B24" s="391" t="s">
        <v>644</v>
      </c>
      <c r="C24" s="391" t="s">
        <v>645</v>
      </c>
      <c r="D24" s="391" t="s">
        <v>679</v>
      </c>
      <c r="E24" s="391" t="s">
        <v>443</v>
      </c>
      <c r="F24" s="391" t="s">
        <v>647</v>
      </c>
      <c r="G24" s="392" t="s">
        <v>652</v>
      </c>
    </row>
    <row r="25" spans="1:7" ht="165.75">
      <c r="A25" s="391" t="s">
        <v>687</v>
      </c>
      <c r="B25" s="391" t="s">
        <v>644</v>
      </c>
      <c r="C25" s="391" t="s">
        <v>645</v>
      </c>
      <c r="D25" s="391" t="s">
        <v>688</v>
      </c>
      <c r="E25" s="391" t="s">
        <v>443</v>
      </c>
      <c r="F25" s="391" t="s">
        <v>689</v>
      </c>
      <c r="G25" s="392" t="s">
        <v>690</v>
      </c>
    </row>
    <row r="26" spans="1:7" ht="51">
      <c r="A26" s="391" t="s">
        <v>691</v>
      </c>
      <c r="B26" s="391" t="s">
        <v>692</v>
      </c>
      <c r="C26" s="391" t="s">
        <v>693</v>
      </c>
      <c r="D26" s="391" t="s">
        <v>68</v>
      </c>
      <c r="E26" s="391" t="s">
        <v>443</v>
      </c>
      <c r="F26" s="391" t="s">
        <v>647</v>
      </c>
      <c r="G26" s="391" t="s">
        <v>694</v>
      </c>
    </row>
    <row r="27" spans="1:7" ht="114.75">
      <c r="A27" s="391" t="s">
        <v>109</v>
      </c>
      <c r="B27" s="391" t="s">
        <v>692</v>
      </c>
      <c r="C27" s="391" t="s">
        <v>109</v>
      </c>
      <c r="D27" s="391" t="s">
        <v>695</v>
      </c>
      <c r="E27" s="391" t="s">
        <v>443</v>
      </c>
      <c r="F27" s="391" t="s">
        <v>647</v>
      </c>
      <c r="G27" s="392" t="s">
        <v>696</v>
      </c>
    </row>
    <row r="28" spans="1:7" ht="344.25">
      <c r="A28" s="391" t="s">
        <v>697</v>
      </c>
      <c r="B28" s="391" t="s">
        <v>698</v>
      </c>
      <c r="C28" s="392" t="s">
        <v>699</v>
      </c>
      <c r="D28" s="391" t="s">
        <v>700</v>
      </c>
      <c r="E28" s="391" t="s">
        <v>443</v>
      </c>
      <c r="F28" s="391" t="s">
        <v>647</v>
      </c>
      <c r="G28" s="392" t="s">
        <v>701</v>
      </c>
    </row>
    <row r="29" spans="1:7" ht="178.5">
      <c r="A29" s="391" t="s">
        <v>702</v>
      </c>
      <c r="B29" s="391" t="s">
        <v>703</v>
      </c>
      <c r="C29" s="391" t="s">
        <v>704</v>
      </c>
      <c r="D29" s="391" t="s">
        <v>700</v>
      </c>
      <c r="E29" s="391" t="s">
        <v>443</v>
      </c>
      <c r="F29" s="391" t="s">
        <v>647</v>
      </c>
      <c r="G29" s="392" t="s">
        <v>705</v>
      </c>
    </row>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I17"/>
  <sheetViews>
    <sheetView workbookViewId="0">
      <selection sqref="A1:XFD1048576"/>
    </sheetView>
  </sheetViews>
  <sheetFormatPr defaultColWidth="8.85546875" defaultRowHeight="12.75"/>
  <cols>
    <col min="1" max="1" width="11.140625" customWidth="1"/>
    <col min="2" max="2" width="24.5703125" bestFit="1" customWidth="1"/>
    <col min="3" max="3" width="15" customWidth="1"/>
    <col min="4" max="5" width="25" customWidth="1"/>
    <col min="6" max="6" width="22.42578125" customWidth="1"/>
    <col min="7" max="7" width="20.42578125" customWidth="1"/>
    <col min="8" max="8" width="22.140625" customWidth="1"/>
  </cols>
  <sheetData>
    <row r="1" spans="1:9" ht="15.75">
      <c r="A1" s="2" t="s">
        <v>706</v>
      </c>
    </row>
    <row r="2" spans="1:9" ht="13.5" thickBot="1"/>
    <row r="3" spans="1:9" ht="108.75" customHeight="1" thickBot="1">
      <c r="A3" s="193" t="s">
        <v>433</v>
      </c>
      <c r="B3" s="193" t="s">
        <v>434</v>
      </c>
      <c r="C3" s="193" t="s">
        <v>435</v>
      </c>
      <c r="D3" s="193" t="s">
        <v>436</v>
      </c>
      <c r="E3" s="193" t="s">
        <v>437</v>
      </c>
      <c r="F3" s="193" t="s">
        <v>438</v>
      </c>
      <c r="G3" s="193" t="s">
        <v>439</v>
      </c>
      <c r="H3" s="193" t="s">
        <v>440</v>
      </c>
    </row>
    <row r="4" spans="1:9" ht="242.25">
      <c r="A4" s="393" t="s">
        <v>707</v>
      </c>
      <c r="B4" s="394" t="s">
        <v>708</v>
      </c>
      <c r="C4" s="394" t="s">
        <v>441</v>
      </c>
      <c r="D4" s="394" t="s">
        <v>709</v>
      </c>
      <c r="E4" s="394" t="s">
        <v>710</v>
      </c>
      <c r="F4" s="394" t="s">
        <v>711</v>
      </c>
      <c r="G4" s="394" t="s">
        <v>441</v>
      </c>
      <c r="H4" s="394" t="s">
        <v>712</v>
      </c>
      <c r="I4" s="194"/>
    </row>
    <row r="5" spans="1:9" ht="102">
      <c r="A5" s="395" t="s">
        <v>713</v>
      </c>
      <c r="B5" s="396" t="s">
        <v>714</v>
      </c>
      <c r="C5" s="396" t="s">
        <v>441</v>
      </c>
      <c r="D5" s="396" t="s">
        <v>442</v>
      </c>
      <c r="E5" s="396" t="s">
        <v>715</v>
      </c>
      <c r="F5" s="396" t="s">
        <v>716</v>
      </c>
      <c r="G5" s="396" t="s">
        <v>717</v>
      </c>
      <c r="H5" s="396" t="s">
        <v>718</v>
      </c>
    </row>
    <row r="6" spans="1:9" ht="178.5">
      <c r="A6" s="395" t="s">
        <v>719</v>
      </c>
      <c r="B6" s="396" t="s">
        <v>720</v>
      </c>
      <c r="C6" s="396" t="s">
        <v>441</v>
      </c>
      <c r="D6" s="396" t="s">
        <v>721</v>
      </c>
      <c r="E6" s="396" t="s">
        <v>722</v>
      </c>
      <c r="F6" s="396" t="s">
        <v>723</v>
      </c>
      <c r="G6" s="396" t="s">
        <v>441</v>
      </c>
      <c r="H6" s="394" t="s">
        <v>724</v>
      </c>
    </row>
    <row r="7" spans="1:9" ht="140.25">
      <c r="A7" s="397" t="s">
        <v>725</v>
      </c>
      <c r="B7" s="398" t="s">
        <v>726</v>
      </c>
      <c r="C7" s="399" t="s">
        <v>441</v>
      </c>
      <c r="D7" s="398" t="s">
        <v>727</v>
      </c>
      <c r="E7" s="398" t="s">
        <v>728</v>
      </c>
      <c r="F7" s="398" t="s">
        <v>729</v>
      </c>
      <c r="G7" s="399" t="s">
        <v>441</v>
      </c>
      <c r="H7" s="394" t="s">
        <v>730</v>
      </c>
    </row>
    <row r="8" spans="1:9" ht="280.5">
      <c r="A8" s="400" t="s">
        <v>731</v>
      </c>
      <c r="B8" s="394" t="s">
        <v>732</v>
      </c>
      <c r="C8" s="401" t="s">
        <v>441</v>
      </c>
      <c r="D8" s="394" t="s">
        <v>733</v>
      </c>
      <c r="E8" s="394" t="s">
        <v>734</v>
      </c>
      <c r="F8" s="394" t="s">
        <v>711</v>
      </c>
      <c r="G8" s="401" t="s">
        <v>441</v>
      </c>
      <c r="H8" s="394" t="s">
        <v>730</v>
      </c>
    </row>
    <row r="9" spans="1:9" ht="409.5">
      <c r="A9" s="400" t="s">
        <v>735</v>
      </c>
      <c r="B9" s="394" t="s">
        <v>736</v>
      </c>
      <c r="C9" s="401" t="s">
        <v>441</v>
      </c>
      <c r="D9" s="394" t="s">
        <v>737</v>
      </c>
      <c r="E9" s="394" t="s">
        <v>738</v>
      </c>
      <c r="F9" s="394" t="s">
        <v>739</v>
      </c>
      <c r="G9" s="401" t="s">
        <v>441</v>
      </c>
      <c r="H9" s="401" t="s">
        <v>740</v>
      </c>
    </row>
    <row r="10" spans="1:9" ht="318.75">
      <c r="A10" s="393" t="s">
        <v>741</v>
      </c>
      <c r="B10" s="394" t="s">
        <v>742</v>
      </c>
      <c r="C10" s="401" t="s">
        <v>441</v>
      </c>
      <c r="D10" s="394" t="s">
        <v>743</v>
      </c>
      <c r="E10" s="394" t="s">
        <v>744</v>
      </c>
      <c r="F10" s="394" t="s">
        <v>745</v>
      </c>
      <c r="G10" s="401" t="s">
        <v>441</v>
      </c>
      <c r="H10" s="394"/>
    </row>
    <row r="11" spans="1:9" ht="165.75">
      <c r="A11" s="402" t="s">
        <v>746</v>
      </c>
      <c r="B11" s="403" t="s">
        <v>747</v>
      </c>
      <c r="C11" s="404" t="s">
        <v>441</v>
      </c>
      <c r="D11" s="405" t="s">
        <v>748</v>
      </c>
      <c r="E11" s="405" t="s">
        <v>749</v>
      </c>
      <c r="F11" s="394" t="s">
        <v>711</v>
      </c>
      <c r="G11" s="406" t="s">
        <v>441</v>
      </c>
      <c r="H11" s="407" t="s">
        <v>750</v>
      </c>
    </row>
    <row r="12" spans="1:9" ht="165.75">
      <c r="A12" s="393" t="s">
        <v>751</v>
      </c>
      <c r="B12" s="394" t="s">
        <v>752</v>
      </c>
      <c r="C12" s="394" t="s">
        <v>441</v>
      </c>
      <c r="D12" s="394" t="s">
        <v>441</v>
      </c>
      <c r="E12" s="394" t="s">
        <v>441</v>
      </c>
      <c r="F12" s="394" t="s">
        <v>711</v>
      </c>
      <c r="G12" s="394" t="s">
        <v>441</v>
      </c>
      <c r="H12" s="394" t="s">
        <v>730</v>
      </c>
    </row>
    <row r="13" spans="1:9" ht="178.5">
      <c r="A13" s="408" t="s">
        <v>753</v>
      </c>
      <c r="B13" s="409" t="s">
        <v>754</v>
      </c>
      <c r="C13" s="409" t="s">
        <v>755</v>
      </c>
      <c r="D13" s="409" t="s">
        <v>756</v>
      </c>
      <c r="E13" s="409" t="s">
        <v>757</v>
      </c>
      <c r="F13" s="409" t="s">
        <v>758</v>
      </c>
      <c r="G13" s="409" t="s">
        <v>441</v>
      </c>
      <c r="H13" s="409" t="s">
        <v>759</v>
      </c>
    </row>
    <row r="14" spans="1:9" ht="114.75">
      <c r="A14" s="408" t="s">
        <v>760</v>
      </c>
      <c r="B14" s="409" t="s">
        <v>761</v>
      </c>
      <c r="C14" s="409" t="s">
        <v>755</v>
      </c>
      <c r="D14" s="409" t="s">
        <v>756</v>
      </c>
      <c r="E14" s="409" t="s">
        <v>762</v>
      </c>
      <c r="F14" s="409" t="s">
        <v>763</v>
      </c>
      <c r="G14" s="409" t="s">
        <v>441</v>
      </c>
      <c r="H14" s="409" t="s">
        <v>764</v>
      </c>
    </row>
    <row r="15" spans="1:9">
      <c r="A15" s="97"/>
      <c r="B15" s="97"/>
      <c r="C15" s="97"/>
      <c r="D15" s="97"/>
      <c r="E15" s="97"/>
      <c r="F15" s="97"/>
      <c r="G15" s="97"/>
      <c r="H15" s="97"/>
    </row>
    <row r="16" spans="1:9">
      <c r="A16" s="97"/>
      <c r="B16" s="97"/>
      <c r="C16" s="97"/>
      <c r="D16" s="97"/>
      <c r="E16" s="97"/>
      <c r="F16" s="97"/>
      <c r="G16" s="97"/>
      <c r="H16" s="97"/>
    </row>
    <row r="17" spans="1:8">
      <c r="A17" s="97"/>
      <c r="B17" s="97"/>
      <c r="C17" s="97"/>
      <c r="D17" s="97"/>
      <c r="E17" s="97"/>
      <c r="F17" s="97"/>
      <c r="G17" s="97"/>
      <c r="H17" s="97"/>
    </row>
  </sheetData>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pageSetUpPr fitToPage="1"/>
  </sheetPr>
  <dimension ref="A1:H43"/>
  <sheetViews>
    <sheetView zoomScale="90" zoomScaleNormal="90" zoomScaleSheetLayoutView="100" zoomScalePageLayoutView="90" workbookViewId="0">
      <selection sqref="A1:XFD1048576"/>
    </sheetView>
  </sheetViews>
  <sheetFormatPr defaultColWidth="11.42578125" defaultRowHeight="12.75"/>
  <cols>
    <col min="1" max="1" width="7.7109375" style="97" customWidth="1"/>
    <col min="2" max="2" width="15" style="97" customWidth="1"/>
    <col min="3" max="3" width="36.140625" style="97" customWidth="1"/>
    <col min="4" max="4" width="18.7109375" style="40" customWidth="1"/>
    <col min="5" max="5" width="18.7109375" style="97" customWidth="1"/>
    <col min="6" max="6" width="13.28515625" style="97" hidden="1" customWidth="1"/>
    <col min="7" max="7" width="18.140625" style="97" customWidth="1"/>
    <col min="8" max="16384" width="11.42578125" style="97"/>
  </cols>
  <sheetData>
    <row r="1" spans="1:8" ht="19.350000000000001" customHeight="1" thickBot="1">
      <c r="A1" s="2" t="s">
        <v>319</v>
      </c>
      <c r="B1" s="2"/>
      <c r="C1" s="2"/>
      <c r="D1" s="100"/>
      <c r="E1" s="410" t="s">
        <v>0</v>
      </c>
      <c r="F1" s="411"/>
      <c r="G1" s="412" t="s">
        <v>765</v>
      </c>
    </row>
    <row r="2" spans="1:8" ht="23.1" customHeight="1" thickBot="1">
      <c r="A2" s="2"/>
      <c r="B2" s="2"/>
      <c r="C2" s="2"/>
      <c r="D2" s="100"/>
      <c r="E2" s="413" t="s">
        <v>297</v>
      </c>
      <c r="F2" s="414"/>
      <c r="G2" s="415">
        <v>2014</v>
      </c>
    </row>
    <row r="3" spans="1:8" ht="47.1" customHeight="1" thickBot="1">
      <c r="A3" s="416" t="s">
        <v>1</v>
      </c>
      <c r="B3" s="319" t="s">
        <v>342</v>
      </c>
      <c r="C3" s="319" t="s">
        <v>343</v>
      </c>
      <c r="D3" s="319" t="s">
        <v>349</v>
      </c>
      <c r="E3" s="417" t="s">
        <v>365</v>
      </c>
      <c r="F3" s="418" t="s">
        <v>3</v>
      </c>
      <c r="G3" s="417" t="s">
        <v>352</v>
      </c>
      <c r="H3" s="45"/>
    </row>
    <row r="4" spans="1:8" ht="47.1" customHeight="1">
      <c r="A4" s="419" t="s">
        <v>368</v>
      </c>
      <c r="B4" s="292" t="s">
        <v>766</v>
      </c>
      <c r="C4" s="292" t="s">
        <v>766</v>
      </c>
      <c r="D4" s="292" t="s">
        <v>767</v>
      </c>
      <c r="E4" s="292">
        <v>2</v>
      </c>
      <c r="F4" s="292"/>
      <c r="G4" s="420"/>
      <c r="H4" s="45"/>
    </row>
    <row r="5" spans="1:8" ht="47.1" customHeight="1">
      <c r="A5" s="421" t="s">
        <v>368</v>
      </c>
      <c r="B5" s="223" t="s">
        <v>768</v>
      </c>
      <c r="C5" s="223" t="s">
        <v>769</v>
      </c>
      <c r="D5" s="292" t="s">
        <v>767</v>
      </c>
      <c r="E5" s="223">
        <v>2</v>
      </c>
      <c r="F5" s="223"/>
      <c r="G5" s="422"/>
      <c r="H5" s="45"/>
    </row>
    <row r="6" spans="1:8" ht="47.1" customHeight="1">
      <c r="A6" s="421" t="s">
        <v>368</v>
      </c>
      <c r="B6" s="223" t="s">
        <v>770</v>
      </c>
      <c r="C6" s="223" t="s">
        <v>770</v>
      </c>
      <c r="D6" s="292" t="s">
        <v>767</v>
      </c>
      <c r="E6" s="223">
        <v>1</v>
      </c>
      <c r="F6" s="223"/>
      <c r="G6" s="422"/>
      <c r="H6" s="45"/>
    </row>
    <row r="7" spans="1:8" ht="47.1" customHeight="1">
      <c r="A7" s="421" t="s">
        <v>368</v>
      </c>
      <c r="B7" s="223" t="s">
        <v>771</v>
      </c>
      <c r="C7" s="223" t="s">
        <v>771</v>
      </c>
      <c r="D7" s="292" t="s">
        <v>767</v>
      </c>
      <c r="E7" s="223">
        <v>1</v>
      </c>
      <c r="F7" s="223"/>
      <c r="G7" s="422"/>
      <c r="H7" s="45"/>
    </row>
    <row r="8" spans="1:8" s="101" customFormat="1" ht="39.950000000000003" customHeight="1">
      <c r="A8" s="419" t="s">
        <v>368</v>
      </c>
      <c r="B8" s="292" t="s">
        <v>772</v>
      </c>
      <c r="C8" s="292" t="s">
        <v>773</v>
      </c>
      <c r="D8" s="423" t="s">
        <v>7</v>
      </c>
      <c r="E8" s="424">
        <v>2</v>
      </c>
      <c r="F8" s="425"/>
      <c r="G8" s="426"/>
      <c r="H8" s="143"/>
    </row>
    <row r="9" spans="1:8" s="101" customFormat="1" ht="39.950000000000003" customHeight="1">
      <c r="A9" s="421" t="s">
        <v>368</v>
      </c>
      <c r="B9" s="223" t="s">
        <v>774</v>
      </c>
      <c r="C9" s="223" t="s">
        <v>775</v>
      </c>
      <c r="D9" s="427" t="s">
        <v>7</v>
      </c>
      <c r="E9" s="428">
        <v>3</v>
      </c>
      <c r="F9" s="429"/>
      <c r="G9" s="430"/>
      <c r="H9" s="143"/>
    </row>
    <row r="10" spans="1:8" s="101" customFormat="1" ht="39.950000000000003" customHeight="1">
      <c r="A10" s="421" t="s">
        <v>368</v>
      </c>
      <c r="B10" s="427" t="s">
        <v>776</v>
      </c>
      <c r="C10" s="223" t="s">
        <v>777</v>
      </c>
      <c r="D10" s="427" t="s">
        <v>7</v>
      </c>
      <c r="E10" s="428">
        <v>1</v>
      </c>
      <c r="F10" s="429"/>
      <c r="G10" s="430"/>
      <c r="H10" s="143"/>
    </row>
    <row r="11" spans="1:8" ht="39.950000000000003" customHeight="1">
      <c r="A11" s="421" t="s">
        <v>368</v>
      </c>
      <c r="B11" s="223" t="s">
        <v>778</v>
      </c>
      <c r="C11" s="223" t="s">
        <v>779</v>
      </c>
      <c r="D11" s="427" t="s">
        <v>7</v>
      </c>
      <c r="E11" s="428">
        <v>1</v>
      </c>
      <c r="F11" s="429"/>
      <c r="G11" s="430"/>
      <c r="H11" s="45"/>
    </row>
    <row r="12" spans="1:8" ht="39.950000000000003" customHeight="1">
      <c r="A12" s="421" t="s">
        <v>368</v>
      </c>
      <c r="B12" s="223" t="s">
        <v>780</v>
      </c>
      <c r="C12" s="427" t="s">
        <v>781</v>
      </c>
      <c r="D12" s="427" t="s">
        <v>7</v>
      </c>
      <c r="E12" s="428">
        <v>1</v>
      </c>
      <c r="F12" s="429"/>
      <c r="G12" s="430"/>
      <c r="H12" s="45"/>
    </row>
    <row r="13" spans="1:8" ht="39.950000000000003" customHeight="1">
      <c r="A13" s="421" t="s">
        <v>368</v>
      </c>
      <c r="B13" s="223" t="s">
        <v>782</v>
      </c>
      <c r="C13" s="223" t="s">
        <v>783</v>
      </c>
      <c r="D13" s="427" t="s">
        <v>7</v>
      </c>
      <c r="E13" s="428">
        <v>2</v>
      </c>
      <c r="F13" s="429" t="s">
        <v>784</v>
      </c>
      <c r="G13" s="430"/>
      <c r="H13" s="45"/>
    </row>
    <row r="14" spans="1:8" ht="39.950000000000003" customHeight="1">
      <c r="A14" s="421" t="s">
        <v>368</v>
      </c>
      <c r="B14" s="223" t="s">
        <v>785</v>
      </c>
      <c r="C14" s="431" t="s">
        <v>786</v>
      </c>
      <c r="D14" s="427" t="s">
        <v>7</v>
      </c>
      <c r="E14" s="428">
        <v>2</v>
      </c>
      <c r="F14" s="429"/>
      <c r="G14" s="430"/>
      <c r="H14" s="45"/>
    </row>
    <row r="15" spans="1:8" ht="39.950000000000003" customHeight="1">
      <c r="A15" s="421" t="s">
        <v>368</v>
      </c>
      <c r="B15" s="223" t="s">
        <v>787</v>
      </c>
      <c r="C15" s="223" t="s">
        <v>788</v>
      </c>
      <c r="D15" s="427" t="s">
        <v>7</v>
      </c>
      <c r="E15" s="428">
        <v>1</v>
      </c>
      <c r="F15" s="429"/>
      <c r="G15" s="430"/>
      <c r="H15" s="45"/>
    </row>
    <row r="16" spans="1:8" ht="39.950000000000003" customHeight="1">
      <c r="A16" s="421" t="s">
        <v>368</v>
      </c>
      <c r="B16" s="223" t="s">
        <v>789</v>
      </c>
      <c r="C16" s="427" t="s">
        <v>790</v>
      </c>
      <c r="D16" s="427" t="s">
        <v>7</v>
      </c>
      <c r="E16" s="428">
        <v>2</v>
      </c>
      <c r="F16" s="429"/>
      <c r="G16" s="430"/>
      <c r="H16" s="45"/>
    </row>
    <row r="17" spans="1:8" ht="39.950000000000003" customHeight="1">
      <c r="A17" s="421" t="s">
        <v>368</v>
      </c>
      <c r="B17" s="432" t="s">
        <v>791</v>
      </c>
      <c r="C17" s="433" t="s">
        <v>792</v>
      </c>
      <c r="D17" s="427" t="s">
        <v>7</v>
      </c>
      <c r="E17" s="428">
        <v>2</v>
      </c>
      <c r="F17" s="429"/>
      <c r="G17" s="430"/>
      <c r="H17" s="45"/>
    </row>
    <row r="18" spans="1:8" ht="39.950000000000003" customHeight="1">
      <c r="A18" s="421" t="s">
        <v>368</v>
      </c>
      <c r="B18" s="223" t="s">
        <v>793</v>
      </c>
      <c r="C18" s="223" t="s">
        <v>794</v>
      </c>
      <c r="D18" s="427" t="s">
        <v>7</v>
      </c>
      <c r="E18" s="428">
        <v>1</v>
      </c>
      <c r="F18" s="429"/>
      <c r="G18" s="430"/>
      <c r="H18" s="45"/>
    </row>
    <row r="19" spans="1:8" ht="39.950000000000003" customHeight="1">
      <c r="A19" s="421" t="s">
        <v>368</v>
      </c>
      <c r="B19" s="223" t="s">
        <v>795</v>
      </c>
      <c r="C19" s="427" t="s">
        <v>796</v>
      </c>
      <c r="D19" s="427" t="s">
        <v>7</v>
      </c>
      <c r="E19" s="428">
        <v>5</v>
      </c>
      <c r="F19" s="429" t="s">
        <v>797</v>
      </c>
      <c r="G19" s="430"/>
      <c r="H19" s="45"/>
    </row>
    <row r="20" spans="1:8" ht="39.950000000000003" customHeight="1">
      <c r="A20" s="421" t="s">
        <v>368</v>
      </c>
      <c r="B20" s="431" t="s">
        <v>798</v>
      </c>
      <c r="C20" s="223" t="s">
        <v>799</v>
      </c>
      <c r="D20" s="427" t="s">
        <v>7</v>
      </c>
      <c r="E20" s="428">
        <v>1</v>
      </c>
      <c r="F20" s="429"/>
      <c r="G20" s="430"/>
      <c r="H20" s="45"/>
    </row>
    <row r="21" spans="1:8" ht="39.950000000000003" customHeight="1">
      <c r="A21" s="421" t="s">
        <v>368</v>
      </c>
      <c r="B21" s="223" t="s">
        <v>800</v>
      </c>
      <c r="C21" s="223" t="s">
        <v>801</v>
      </c>
      <c r="D21" s="427" t="s">
        <v>7</v>
      </c>
      <c r="E21" s="428">
        <v>1</v>
      </c>
      <c r="F21" s="429"/>
      <c r="G21" s="430"/>
      <c r="H21" s="45"/>
    </row>
    <row r="22" spans="1:8" ht="39.950000000000003" customHeight="1">
      <c r="A22" s="421" t="s">
        <v>368</v>
      </c>
      <c r="B22" s="431" t="s">
        <v>802</v>
      </c>
      <c r="C22" s="432" t="s">
        <v>803</v>
      </c>
      <c r="D22" s="427" t="s">
        <v>7</v>
      </c>
      <c r="E22" s="428">
        <v>4</v>
      </c>
      <c r="F22" s="429" t="s">
        <v>804</v>
      </c>
      <c r="G22" s="430"/>
      <c r="H22" s="45"/>
    </row>
    <row r="23" spans="1:8" ht="39.950000000000003" customHeight="1">
      <c r="A23" s="421" t="s">
        <v>368</v>
      </c>
      <c r="B23" s="223" t="s">
        <v>805</v>
      </c>
      <c r="C23" s="223" t="s">
        <v>806</v>
      </c>
      <c r="D23" s="427" t="s">
        <v>7</v>
      </c>
      <c r="E23" s="428">
        <v>3</v>
      </c>
      <c r="F23" s="429" t="s">
        <v>807</v>
      </c>
      <c r="G23" s="430"/>
      <c r="H23" s="45"/>
    </row>
    <row r="24" spans="1:8" ht="39.950000000000003" customHeight="1">
      <c r="A24" s="421" t="s">
        <v>368</v>
      </c>
      <c r="B24" s="431" t="s">
        <v>6</v>
      </c>
      <c r="C24" s="432" t="s">
        <v>808</v>
      </c>
      <c r="D24" s="427" t="s">
        <v>7</v>
      </c>
      <c r="E24" s="428">
        <v>3</v>
      </c>
      <c r="F24" s="429"/>
      <c r="G24" s="430"/>
      <c r="H24" s="45"/>
    </row>
    <row r="25" spans="1:8" ht="39.950000000000003" customHeight="1">
      <c r="A25" s="421" t="s">
        <v>368</v>
      </c>
      <c r="B25" s="223" t="s">
        <v>809</v>
      </c>
      <c r="C25" s="223" t="s">
        <v>810</v>
      </c>
      <c r="D25" s="427" t="s">
        <v>7</v>
      </c>
      <c r="E25" s="428">
        <v>1</v>
      </c>
      <c r="F25" s="429"/>
      <c r="G25" s="430"/>
      <c r="H25" s="45"/>
    </row>
    <row r="26" spans="1:8" ht="39.950000000000003" customHeight="1">
      <c r="A26" s="421" t="s">
        <v>368</v>
      </c>
      <c r="B26" s="223" t="s">
        <v>811</v>
      </c>
      <c r="C26" s="223" t="s">
        <v>812</v>
      </c>
      <c r="D26" s="427" t="s">
        <v>7</v>
      </c>
      <c r="E26" s="224">
        <v>1</v>
      </c>
      <c r="F26" s="429"/>
      <c r="G26" s="430"/>
      <c r="H26" s="45"/>
    </row>
    <row r="27" spans="1:8" ht="39.950000000000003" customHeight="1">
      <c r="A27" s="421" t="s">
        <v>368</v>
      </c>
      <c r="B27" s="427" t="s">
        <v>813</v>
      </c>
      <c r="C27" s="427" t="s">
        <v>814</v>
      </c>
      <c r="D27" s="427" t="s">
        <v>7</v>
      </c>
      <c r="E27" s="428">
        <v>1</v>
      </c>
      <c r="F27" s="429"/>
      <c r="G27" s="430"/>
      <c r="H27" s="45"/>
    </row>
    <row r="28" spans="1:8" ht="39.950000000000003" customHeight="1">
      <c r="A28" s="421" t="s">
        <v>368</v>
      </c>
      <c r="B28" s="223" t="s">
        <v>815</v>
      </c>
      <c r="C28" s="223" t="s">
        <v>816</v>
      </c>
      <c r="D28" s="427" t="s">
        <v>7</v>
      </c>
      <c r="E28" s="428">
        <v>2</v>
      </c>
      <c r="F28" s="429"/>
      <c r="G28" s="430"/>
      <c r="H28" s="45"/>
    </row>
    <row r="29" spans="1:8" ht="39.950000000000003" customHeight="1">
      <c r="A29" s="421" t="s">
        <v>368</v>
      </c>
      <c r="B29" s="223" t="s">
        <v>817</v>
      </c>
      <c r="C29" s="434" t="s">
        <v>818</v>
      </c>
      <c r="D29" s="427" t="s">
        <v>7</v>
      </c>
      <c r="E29" s="428">
        <v>2</v>
      </c>
      <c r="F29" s="429"/>
      <c r="G29" s="430"/>
    </row>
    <row r="30" spans="1:8" ht="39.950000000000003" customHeight="1">
      <c r="A30" s="421" t="s">
        <v>368</v>
      </c>
      <c r="B30" s="427" t="s">
        <v>819</v>
      </c>
      <c r="C30" s="427" t="s">
        <v>820</v>
      </c>
      <c r="D30" s="427" t="s">
        <v>7</v>
      </c>
      <c r="E30" s="428">
        <v>1</v>
      </c>
      <c r="F30" s="429"/>
      <c r="G30" s="430"/>
    </row>
    <row r="31" spans="1:8" ht="39.950000000000003" customHeight="1">
      <c r="A31" s="421" t="s">
        <v>368</v>
      </c>
      <c r="B31" s="431" t="s">
        <v>821</v>
      </c>
      <c r="C31" s="431" t="s">
        <v>822</v>
      </c>
      <c r="D31" s="427" t="s">
        <v>7</v>
      </c>
      <c r="E31" s="428">
        <v>3</v>
      </c>
      <c r="F31" s="429" t="s">
        <v>823</v>
      </c>
      <c r="G31" s="430"/>
    </row>
    <row r="32" spans="1:8" ht="39.950000000000003" customHeight="1">
      <c r="A32" s="421" t="s">
        <v>368</v>
      </c>
      <c r="B32" s="427" t="s">
        <v>824</v>
      </c>
      <c r="C32" s="427" t="s">
        <v>825</v>
      </c>
      <c r="D32" s="427" t="s">
        <v>7</v>
      </c>
      <c r="E32" s="428">
        <v>6</v>
      </c>
      <c r="F32" s="429" t="s">
        <v>804</v>
      </c>
      <c r="G32" s="430"/>
    </row>
    <row r="33" spans="1:7" ht="25.5">
      <c r="A33" s="421" t="s">
        <v>368</v>
      </c>
      <c r="B33" s="427" t="s">
        <v>826</v>
      </c>
      <c r="C33" s="432" t="s">
        <v>827</v>
      </c>
      <c r="D33" s="427" t="s">
        <v>7</v>
      </c>
      <c r="E33" s="428">
        <v>1</v>
      </c>
      <c r="F33" s="273"/>
      <c r="G33" s="435"/>
    </row>
    <row r="34" spans="1:7" ht="25.5">
      <c r="A34" s="421" t="s">
        <v>368</v>
      </c>
      <c r="B34" s="432" t="s">
        <v>828</v>
      </c>
      <c r="C34" s="433" t="s">
        <v>829</v>
      </c>
      <c r="D34" s="427" t="s">
        <v>7</v>
      </c>
      <c r="E34" s="428">
        <v>2</v>
      </c>
      <c r="F34" s="273"/>
      <c r="G34" s="435"/>
    </row>
    <row r="35" spans="1:7" ht="25.5">
      <c r="A35" s="421" t="s">
        <v>368</v>
      </c>
      <c r="B35" s="223" t="s">
        <v>830</v>
      </c>
      <c r="C35" s="223" t="s">
        <v>831</v>
      </c>
      <c r="D35" s="427" t="s">
        <v>7</v>
      </c>
      <c r="E35" s="428">
        <v>1</v>
      </c>
      <c r="F35" s="273"/>
      <c r="G35" s="435"/>
    </row>
    <row r="36" spans="1:7">
      <c r="A36" s="421" t="s">
        <v>368</v>
      </c>
      <c r="B36" s="427" t="s">
        <v>832</v>
      </c>
      <c r="C36" s="427" t="s">
        <v>833</v>
      </c>
      <c r="D36" s="427" t="s">
        <v>7</v>
      </c>
      <c r="E36" s="428">
        <v>1</v>
      </c>
      <c r="F36" s="273"/>
      <c r="G36" s="435"/>
    </row>
    <row r="37" spans="1:7" ht="25.5">
      <c r="A37" s="421" t="s">
        <v>368</v>
      </c>
      <c r="B37" s="431" t="s">
        <v>834</v>
      </c>
      <c r="C37" s="431" t="s">
        <v>835</v>
      </c>
      <c r="D37" s="427" t="s">
        <v>7</v>
      </c>
      <c r="E37" s="428">
        <v>1</v>
      </c>
      <c r="F37" s="273"/>
      <c r="G37" s="435"/>
    </row>
    <row r="38" spans="1:7" ht="25.5">
      <c r="A38" s="421" t="s">
        <v>368</v>
      </c>
      <c r="B38" s="223" t="s">
        <v>836</v>
      </c>
      <c r="C38" s="223" t="s">
        <v>837</v>
      </c>
      <c r="D38" s="427" t="s">
        <v>7</v>
      </c>
      <c r="E38" s="428">
        <v>2</v>
      </c>
      <c r="F38" s="273"/>
      <c r="G38" s="435"/>
    </row>
    <row r="39" spans="1:7" ht="25.5">
      <c r="A39" s="421" t="s">
        <v>368</v>
      </c>
      <c r="B39" s="427" t="s">
        <v>838</v>
      </c>
      <c r="C39" s="427" t="s">
        <v>839</v>
      </c>
      <c r="D39" s="427" t="s">
        <v>7</v>
      </c>
      <c r="E39" s="428">
        <v>1</v>
      </c>
      <c r="F39" s="273"/>
      <c r="G39" s="435"/>
    </row>
    <row r="40" spans="1:7" ht="38.25">
      <c r="A40" s="421" t="s">
        <v>368</v>
      </c>
      <c r="B40" s="427" t="s">
        <v>840</v>
      </c>
      <c r="C40" s="427" t="s">
        <v>841</v>
      </c>
      <c r="D40" s="427" t="s">
        <v>7</v>
      </c>
      <c r="E40" s="428">
        <v>2</v>
      </c>
      <c r="F40" s="273"/>
      <c r="G40" s="435"/>
    </row>
    <row r="41" spans="1:7" ht="25.5">
      <c r="A41" s="421" t="s">
        <v>368</v>
      </c>
      <c r="B41" s="427" t="s">
        <v>842</v>
      </c>
      <c r="C41" s="427" t="s">
        <v>843</v>
      </c>
      <c r="D41" s="427" t="s">
        <v>7</v>
      </c>
      <c r="E41" s="428">
        <v>3</v>
      </c>
      <c r="F41" s="273"/>
      <c r="G41" s="435"/>
    </row>
    <row r="42" spans="1:7" ht="38.25">
      <c r="A42" s="421" t="s">
        <v>368</v>
      </c>
      <c r="B42" s="427" t="s">
        <v>844</v>
      </c>
      <c r="C42" s="427" t="s">
        <v>845</v>
      </c>
      <c r="D42" s="427" t="s">
        <v>7</v>
      </c>
      <c r="E42" s="428">
        <v>3</v>
      </c>
      <c r="F42" s="273"/>
      <c r="G42" s="435"/>
    </row>
    <row r="43" spans="1:7" ht="26.25" thickBot="1">
      <c r="A43" s="436" t="s">
        <v>368</v>
      </c>
      <c r="B43" s="437" t="s">
        <v>846</v>
      </c>
      <c r="C43" s="261" t="s">
        <v>847</v>
      </c>
      <c r="D43" s="437" t="s">
        <v>7</v>
      </c>
      <c r="E43" s="438">
        <v>1</v>
      </c>
      <c r="F43" s="439"/>
      <c r="G43" s="440"/>
    </row>
  </sheetData>
  <phoneticPr fontId="32" type="noConversion"/>
  <dataValidations count="1">
    <dataValidation type="textLength" showInputMessage="1" showErrorMessage="1" sqref="G8:G23">
      <formula1>0</formula1>
      <formula2>150</formula2>
    </dataValidation>
  </dataValidations>
  <pageMargins left="0.70833333333333337" right="0.70833333333333337" top="0.78749999999999998" bottom="0.78749999999999998" header="0.51180555555555551" footer="0.51180555555555551"/>
  <pageSetup paperSize="9" scale="79" firstPageNumber="0" orientation="portrait" horizontalDpi="300" verticalDpi="300"/>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17"/>
  <sheetViews>
    <sheetView workbookViewId="0">
      <selection activeCell="H6" sqref="H6"/>
    </sheetView>
  </sheetViews>
  <sheetFormatPr defaultColWidth="8.85546875" defaultRowHeight="12.75"/>
  <cols>
    <col min="1" max="1" width="6.7109375" customWidth="1"/>
    <col min="2" max="2" width="22.28515625" customWidth="1"/>
    <col min="3" max="3" width="15.28515625" customWidth="1"/>
    <col min="4" max="4" width="12.140625" customWidth="1"/>
    <col min="5" max="5" width="24.85546875" customWidth="1"/>
    <col min="6" max="6" width="16.85546875" customWidth="1"/>
    <col min="7" max="7" width="39.85546875" customWidth="1"/>
    <col min="8" max="8" width="33.140625" customWidth="1"/>
    <col min="9" max="9" width="18.140625" style="97" customWidth="1"/>
  </cols>
  <sheetData>
    <row r="1" spans="1:10" s="97" customFormat="1" ht="19.350000000000001" customHeight="1" thickBot="1">
      <c r="A1" s="2" t="s">
        <v>357</v>
      </c>
      <c r="B1" s="2"/>
      <c r="C1" s="2"/>
      <c r="D1" s="100"/>
      <c r="E1" s="100"/>
      <c r="F1" s="100"/>
      <c r="H1" s="441" t="s">
        <v>0</v>
      </c>
      <c r="I1" s="442" t="s">
        <v>848</v>
      </c>
    </row>
    <row r="2" spans="1:10" s="97" customFormat="1" ht="23.1" customHeight="1" thickBot="1">
      <c r="A2" s="2"/>
      <c r="B2" s="2"/>
      <c r="C2" s="2"/>
      <c r="D2" s="100"/>
      <c r="E2" s="100"/>
      <c r="F2" s="100"/>
      <c r="H2" s="441" t="s">
        <v>297</v>
      </c>
      <c r="I2" s="442">
        <v>2014</v>
      </c>
    </row>
    <row r="3" spans="1:10" ht="26.25" thickBot="1">
      <c r="A3" s="443" t="s">
        <v>1</v>
      </c>
      <c r="B3" s="443" t="s">
        <v>9</v>
      </c>
      <c r="C3" s="443" t="s">
        <v>354</v>
      </c>
      <c r="D3" s="443" t="s">
        <v>359</v>
      </c>
      <c r="E3" s="444" t="s">
        <v>356</v>
      </c>
      <c r="F3" s="443" t="s">
        <v>360</v>
      </c>
      <c r="G3" s="444" t="s">
        <v>358</v>
      </c>
      <c r="H3" s="443" t="s">
        <v>355</v>
      </c>
      <c r="I3" s="445" t="s">
        <v>352</v>
      </c>
      <c r="J3" s="99"/>
    </row>
    <row r="4" spans="1:10" s="104" customFormat="1" ht="51">
      <c r="A4" s="446" t="s">
        <v>368</v>
      </c>
      <c r="B4" s="447" t="s">
        <v>849</v>
      </c>
      <c r="C4" s="447" t="s">
        <v>850</v>
      </c>
      <c r="D4" s="447" t="s">
        <v>851</v>
      </c>
      <c r="E4" s="448" t="s">
        <v>852</v>
      </c>
      <c r="F4" s="447">
        <v>1</v>
      </c>
      <c r="G4" s="897" t="s">
        <v>853</v>
      </c>
      <c r="H4" s="449" t="s">
        <v>1578</v>
      </c>
      <c r="I4" s="450"/>
    </row>
    <row r="5" spans="1:10" s="104" customFormat="1" ht="165.75">
      <c r="A5" s="451" t="s">
        <v>368</v>
      </c>
      <c r="B5" s="452" t="s">
        <v>854</v>
      </c>
      <c r="C5" s="452" t="s">
        <v>850</v>
      </c>
      <c r="D5" s="452"/>
      <c r="E5" s="452" t="s">
        <v>855</v>
      </c>
      <c r="F5" s="452">
        <v>2</v>
      </c>
      <c r="G5" s="453" t="s">
        <v>856</v>
      </c>
      <c r="H5" s="453" t="s">
        <v>857</v>
      </c>
      <c r="I5" s="454"/>
    </row>
    <row r="6" spans="1:10" s="104" customFormat="1" ht="102">
      <c r="A6" s="451" t="s">
        <v>368</v>
      </c>
      <c r="B6" s="452" t="s">
        <v>858</v>
      </c>
      <c r="C6" s="452" t="s">
        <v>850</v>
      </c>
      <c r="D6" s="452"/>
      <c r="E6" s="452" t="s">
        <v>859</v>
      </c>
      <c r="F6" s="452">
        <v>3</v>
      </c>
      <c r="G6" s="906" t="s">
        <v>860</v>
      </c>
      <c r="H6" s="453" t="s">
        <v>1579</v>
      </c>
      <c r="I6" s="454"/>
    </row>
    <row r="7" spans="1:10" s="104" customFormat="1" ht="165.75">
      <c r="A7" s="451" t="s">
        <v>368</v>
      </c>
      <c r="B7" s="452" t="s">
        <v>861</v>
      </c>
      <c r="C7" s="452" t="s">
        <v>850</v>
      </c>
      <c r="D7" s="452"/>
      <c r="E7" s="452" t="s">
        <v>862</v>
      </c>
      <c r="F7" s="452">
        <v>4</v>
      </c>
      <c r="G7" s="453" t="s">
        <v>863</v>
      </c>
      <c r="H7" s="453" t="s">
        <v>864</v>
      </c>
      <c r="I7" s="454"/>
    </row>
    <row r="8" spans="1:10" s="104" customFormat="1" ht="178.5">
      <c r="A8" s="451" t="s">
        <v>368</v>
      </c>
      <c r="B8" s="452" t="s">
        <v>865</v>
      </c>
      <c r="C8" s="452" t="s">
        <v>850</v>
      </c>
      <c r="D8" s="452"/>
      <c r="E8" s="452" t="s">
        <v>866</v>
      </c>
      <c r="F8" s="452">
        <v>5</v>
      </c>
      <c r="G8" s="453" t="s">
        <v>867</v>
      </c>
      <c r="H8" s="453" t="s">
        <v>868</v>
      </c>
      <c r="I8" s="454"/>
    </row>
    <row r="9" spans="1:10" s="104" customFormat="1" ht="38.25">
      <c r="A9" s="451" t="s">
        <v>368</v>
      </c>
      <c r="B9" s="452" t="s">
        <v>869</v>
      </c>
      <c r="C9" s="452" t="s">
        <v>850</v>
      </c>
      <c r="D9" s="452"/>
      <c r="E9" s="452" t="s">
        <v>870</v>
      </c>
      <c r="F9" s="452">
        <v>7</v>
      </c>
      <c r="G9" s="453" t="s">
        <v>871</v>
      </c>
      <c r="H9" s="453" t="s">
        <v>872</v>
      </c>
      <c r="I9" s="454"/>
    </row>
    <row r="10" spans="1:10" s="104" customFormat="1" ht="51">
      <c r="A10" s="451" t="s">
        <v>368</v>
      </c>
      <c r="B10" s="452" t="s">
        <v>873</v>
      </c>
      <c r="C10" s="452" t="s">
        <v>850</v>
      </c>
      <c r="D10" s="452"/>
      <c r="E10" s="452" t="s">
        <v>874</v>
      </c>
      <c r="F10" s="452">
        <v>10</v>
      </c>
      <c r="G10" s="453" t="s">
        <v>875</v>
      </c>
      <c r="H10" s="453" t="s">
        <v>876</v>
      </c>
      <c r="I10" s="454"/>
    </row>
    <row r="11" spans="1:10" s="104" customFormat="1" ht="38.25">
      <c r="A11" s="451" t="s">
        <v>368</v>
      </c>
      <c r="B11" s="452" t="s">
        <v>877</v>
      </c>
      <c r="C11" s="452" t="s">
        <v>850</v>
      </c>
      <c r="D11" s="452"/>
      <c r="E11" s="452" t="s">
        <v>874</v>
      </c>
      <c r="F11" s="452">
        <v>12</v>
      </c>
      <c r="G11" s="453" t="s">
        <v>878</v>
      </c>
      <c r="H11" s="453" t="s">
        <v>879</v>
      </c>
      <c r="I11" s="454"/>
    </row>
    <row r="12" spans="1:10" s="104" customFormat="1" ht="204">
      <c r="A12" s="451" t="s">
        <v>368</v>
      </c>
      <c r="B12" s="452" t="s">
        <v>877</v>
      </c>
      <c r="C12" s="452" t="s">
        <v>850</v>
      </c>
      <c r="D12" s="452"/>
      <c r="E12" s="452" t="s">
        <v>880</v>
      </c>
      <c r="F12" s="452">
        <v>16</v>
      </c>
      <c r="G12" s="453" t="s">
        <v>881</v>
      </c>
      <c r="H12" s="453" t="s">
        <v>882</v>
      </c>
      <c r="I12" s="454"/>
    </row>
    <row r="13" spans="1:10" s="104" customFormat="1">
      <c r="A13" s="451"/>
      <c r="B13" s="452"/>
      <c r="C13" s="452"/>
      <c r="D13" s="452"/>
      <c r="E13" s="452"/>
      <c r="F13" s="452"/>
      <c r="G13" s="453"/>
      <c r="H13" s="453"/>
      <c r="I13" s="454"/>
    </row>
    <row r="14" spans="1:10" s="104" customFormat="1" ht="13.5" thickBot="1">
      <c r="A14" s="455"/>
      <c r="B14" s="456"/>
      <c r="C14" s="456"/>
      <c r="D14" s="456"/>
      <c r="E14" s="456"/>
      <c r="F14" s="456"/>
      <c r="G14" s="457"/>
      <c r="H14" s="457"/>
      <c r="I14" s="458"/>
    </row>
    <row r="15" spans="1:10">
      <c r="A15" s="99"/>
      <c r="B15" s="99"/>
      <c r="C15" s="99"/>
      <c r="D15" s="99"/>
      <c r="E15" s="99"/>
      <c r="F15" s="99"/>
      <c r="G15" s="99"/>
      <c r="H15" s="99"/>
      <c r="I15" s="45"/>
      <c r="J15" s="99"/>
    </row>
    <row r="17" spans="9:9">
      <c r="I17"/>
    </row>
  </sheetData>
  <dataValidations count="1">
    <dataValidation type="textLength" showInputMessage="1" showErrorMessage="1" sqref="I4:I14">
      <formula1>0</formula1>
      <formula2>150</formula2>
    </dataValidation>
  </dataValidations>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enableFormatConditionsCalculation="0">
    <pageSetUpPr fitToPage="1"/>
  </sheetPr>
  <dimension ref="A1:IC16"/>
  <sheetViews>
    <sheetView zoomScale="70" zoomScaleNormal="70" zoomScaleSheetLayoutView="100" zoomScalePageLayoutView="70" workbookViewId="0">
      <selection activeCell="C9" sqref="C9"/>
    </sheetView>
  </sheetViews>
  <sheetFormatPr defaultColWidth="5.7109375" defaultRowHeight="20.100000000000001" customHeight="1"/>
  <cols>
    <col min="1" max="1" width="9" style="1" customWidth="1"/>
    <col min="2" max="2" width="38.28515625" style="5" customWidth="1"/>
    <col min="3" max="3" width="43.7109375" style="6" customWidth="1"/>
    <col min="4" max="4" width="11.140625" style="6" customWidth="1"/>
    <col min="5" max="9" width="14" style="6" customWidth="1"/>
    <col min="10" max="237" width="5.7109375" style="7" customWidth="1"/>
    <col min="238" max="16384" width="5.7109375" style="1"/>
  </cols>
  <sheetData>
    <row r="1" spans="1:237" ht="20.100000000000001" customHeight="1">
      <c r="A1" s="8" t="s">
        <v>8</v>
      </c>
      <c r="B1" s="9"/>
      <c r="C1" s="10"/>
      <c r="D1" s="10"/>
      <c r="E1" s="10"/>
      <c r="F1" s="10"/>
      <c r="G1" s="11"/>
      <c r="H1" s="12" t="s">
        <v>0</v>
      </c>
      <c r="I1" s="13" t="s">
        <v>538</v>
      </c>
      <c r="IB1" s="1"/>
      <c r="IC1" s="1"/>
    </row>
    <row r="2" spans="1:237" ht="20.100000000000001" customHeight="1">
      <c r="A2" s="14"/>
      <c r="B2" s="15"/>
      <c r="C2" s="15"/>
      <c r="D2" s="15"/>
      <c r="E2" s="15"/>
      <c r="F2" s="15"/>
      <c r="G2" s="16"/>
      <c r="H2" s="82" t="s">
        <v>298</v>
      </c>
      <c r="I2" s="83">
        <v>2014</v>
      </c>
      <c r="IB2" s="1"/>
      <c r="IC2" s="1"/>
    </row>
    <row r="3" spans="1:237" ht="25.35" customHeight="1">
      <c r="A3" s="957" t="s">
        <v>1</v>
      </c>
      <c r="B3" s="957" t="s">
        <v>9</v>
      </c>
      <c r="C3" s="958" t="s">
        <v>10</v>
      </c>
      <c r="D3" s="955" t="s">
        <v>11</v>
      </c>
      <c r="E3" s="955"/>
      <c r="F3" s="955"/>
      <c r="G3" s="955"/>
      <c r="H3" s="955"/>
      <c r="I3" s="955"/>
      <c r="HX3" s="1"/>
      <c r="HY3" s="1"/>
      <c r="HZ3" s="1"/>
      <c r="IA3" s="1"/>
      <c r="IB3" s="1"/>
      <c r="IC3" s="1"/>
    </row>
    <row r="4" spans="1:237" ht="40.35" customHeight="1">
      <c r="A4" s="957"/>
      <c r="B4" s="957"/>
      <c r="C4" s="958"/>
      <c r="D4" s="17" t="s">
        <v>12</v>
      </c>
      <c r="E4" s="17" t="s">
        <v>13</v>
      </c>
      <c r="F4" s="17" t="s">
        <v>14</v>
      </c>
      <c r="G4" s="17" t="s">
        <v>15</v>
      </c>
      <c r="H4" s="17" t="s">
        <v>16</v>
      </c>
      <c r="I4" s="17" t="s">
        <v>17</v>
      </c>
      <c r="HX4" s="1"/>
      <c r="HY4" s="1"/>
      <c r="HZ4" s="1"/>
      <c r="IA4" s="1"/>
      <c r="IB4" s="1"/>
      <c r="IC4" s="1"/>
    </row>
    <row r="5" spans="1:237" ht="20.100000000000001" customHeight="1">
      <c r="A5" s="18"/>
      <c r="B5" s="19" t="s">
        <v>18</v>
      </c>
      <c r="C5" s="20" t="s">
        <v>19</v>
      </c>
      <c r="D5" s="84" t="s">
        <v>69</v>
      </c>
      <c r="E5" s="1" t="s">
        <v>69</v>
      </c>
      <c r="F5" s="21" t="s">
        <v>69</v>
      </c>
      <c r="G5" s="21" t="s">
        <v>69</v>
      </c>
      <c r="H5" s="22"/>
      <c r="I5" s="22"/>
      <c r="HX5" s="1"/>
      <c r="HY5" s="1"/>
      <c r="HZ5" s="1"/>
      <c r="IA5" s="1"/>
      <c r="IB5" s="1"/>
      <c r="IC5" s="1"/>
    </row>
    <row r="6" spans="1:237" s="24" customFormat="1" ht="20.100000000000001" customHeight="1">
      <c r="A6" s="23"/>
      <c r="B6" s="19" t="s">
        <v>20</v>
      </c>
      <c r="C6" s="20" t="s">
        <v>21</v>
      </c>
      <c r="D6" s="20" t="s">
        <v>69</v>
      </c>
      <c r="E6" s="21" t="s">
        <v>69</v>
      </c>
      <c r="F6" s="21" t="s">
        <v>69</v>
      </c>
      <c r="G6" s="21" t="s">
        <v>69</v>
      </c>
      <c r="H6" s="22"/>
      <c r="I6" s="22"/>
    </row>
    <row r="7" spans="1:237" s="24" customFormat="1" ht="20.100000000000001" customHeight="1">
      <c r="A7" s="23"/>
      <c r="B7" s="19" t="s">
        <v>22</v>
      </c>
      <c r="C7" s="20" t="s">
        <v>23</v>
      </c>
      <c r="D7" s="20" t="s">
        <v>84</v>
      </c>
      <c r="E7" s="21" t="s">
        <v>69</v>
      </c>
      <c r="F7" s="21" t="s">
        <v>69</v>
      </c>
      <c r="G7" s="21" t="s">
        <v>84</v>
      </c>
      <c r="H7" s="22"/>
      <c r="I7" s="22"/>
    </row>
    <row r="8" spans="1:237" ht="20.100000000000001" customHeight="1">
      <c r="A8" s="18"/>
      <c r="B8" s="19" t="s">
        <v>24</v>
      </c>
      <c r="C8" s="20" t="s">
        <v>25</v>
      </c>
      <c r="D8" s="20" t="s">
        <v>84</v>
      </c>
      <c r="E8" s="21" t="s">
        <v>84</v>
      </c>
      <c r="F8" s="21" t="s">
        <v>84</v>
      </c>
      <c r="G8" s="21" t="s">
        <v>84</v>
      </c>
      <c r="H8" s="21" t="s">
        <v>84</v>
      </c>
      <c r="I8" s="21" t="s">
        <v>84</v>
      </c>
      <c r="HX8" s="1"/>
      <c r="HY8" s="1"/>
      <c r="HZ8" s="1"/>
      <c r="IA8" s="1"/>
      <c r="IB8" s="1"/>
      <c r="IC8" s="1"/>
    </row>
    <row r="9" spans="1:237" ht="20.100000000000001" customHeight="1">
      <c r="A9" s="18"/>
      <c r="B9" s="956" t="s">
        <v>26</v>
      </c>
      <c r="C9" s="20" t="s">
        <v>27</v>
      </c>
      <c r="D9" s="20" t="s">
        <v>84</v>
      </c>
      <c r="E9" s="21" t="s">
        <v>84</v>
      </c>
      <c r="F9" s="21" t="s">
        <v>84</v>
      </c>
      <c r="G9" s="21" t="s">
        <v>84</v>
      </c>
      <c r="H9" s="22"/>
      <c r="I9" s="22"/>
      <c r="HX9" s="1"/>
      <c r="HY9" s="1"/>
      <c r="HZ9" s="1"/>
      <c r="IA9" s="1"/>
      <c r="IB9" s="1"/>
      <c r="IC9" s="1"/>
    </row>
    <row r="10" spans="1:237" ht="20.100000000000001" customHeight="1">
      <c r="A10" s="18"/>
      <c r="B10" s="956"/>
      <c r="C10" s="20" t="s">
        <v>28</v>
      </c>
      <c r="D10" s="20" t="s">
        <v>84</v>
      </c>
      <c r="E10" s="21" t="s">
        <v>84</v>
      </c>
      <c r="F10" s="21" t="s">
        <v>84</v>
      </c>
      <c r="G10" s="21" t="s">
        <v>84</v>
      </c>
      <c r="H10" s="22"/>
      <c r="I10" s="22"/>
      <c r="HX10" s="1"/>
      <c r="HY10" s="1"/>
      <c r="HZ10" s="1"/>
      <c r="IA10" s="1"/>
      <c r="IB10" s="1"/>
      <c r="IC10" s="1"/>
    </row>
    <row r="11" spans="1:237" ht="20.100000000000001" customHeight="1">
      <c r="A11" s="18"/>
      <c r="B11" s="956"/>
      <c r="C11" s="20" t="s">
        <v>29</v>
      </c>
      <c r="D11" s="20" t="s">
        <v>84</v>
      </c>
      <c r="E11" s="21" t="s">
        <v>84</v>
      </c>
      <c r="F11" s="21" t="s">
        <v>84</v>
      </c>
      <c r="G11" s="21" t="s">
        <v>84</v>
      </c>
      <c r="H11" s="22"/>
      <c r="I11" s="22"/>
      <c r="HX11" s="1"/>
      <c r="HY11" s="1"/>
      <c r="HZ11" s="1"/>
      <c r="IA11" s="1"/>
      <c r="IB11" s="1"/>
      <c r="IC11" s="1"/>
    </row>
    <row r="12" spans="1:237" ht="20.100000000000001" customHeight="1">
      <c r="A12" s="18"/>
      <c r="B12" s="956"/>
      <c r="C12" s="20" t="s">
        <v>30</v>
      </c>
      <c r="D12" s="20" t="s">
        <v>84</v>
      </c>
      <c r="E12" s="21" t="s">
        <v>84</v>
      </c>
      <c r="F12" s="21" t="s">
        <v>84</v>
      </c>
      <c r="G12" s="21" t="s">
        <v>84</v>
      </c>
      <c r="H12" s="21" t="s">
        <v>84</v>
      </c>
      <c r="I12" s="21" t="s">
        <v>84</v>
      </c>
      <c r="HX12" s="1"/>
      <c r="HY12" s="1"/>
      <c r="HZ12" s="1"/>
      <c r="IA12" s="1"/>
      <c r="IB12" s="1"/>
      <c r="IC12" s="1"/>
    </row>
    <row r="13" spans="1:237" ht="20.100000000000001" customHeight="1">
      <c r="A13" s="18"/>
      <c r="B13" s="956"/>
      <c r="C13" s="20" t="s">
        <v>31</v>
      </c>
      <c r="D13" s="20" t="s">
        <v>84</v>
      </c>
      <c r="E13" s="21" t="s">
        <v>84</v>
      </c>
      <c r="F13" s="21" t="s">
        <v>84</v>
      </c>
      <c r="G13" s="21" t="s">
        <v>84</v>
      </c>
      <c r="H13" s="21" t="s">
        <v>84</v>
      </c>
      <c r="I13" s="21" t="s">
        <v>84</v>
      </c>
      <c r="HX13" s="1"/>
      <c r="HY13" s="1"/>
      <c r="HZ13" s="1"/>
      <c r="IA13" s="1"/>
      <c r="IB13" s="1"/>
      <c r="IC13" s="1"/>
    </row>
    <row r="14" spans="1:237" ht="20.100000000000001" customHeight="1">
      <c r="A14" s="25" t="s">
        <v>32</v>
      </c>
      <c r="B14"/>
      <c r="C14"/>
      <c r="D14"/>
      <c r="E14"/>
      <c r="F14"/>
      <c r="G14"/>
      <c r="H14"/>
      <c r="I14"/>
      <c r="HX14" s="1"/>
      <c r="HY14" s="1"/>
      <c r="HZ14" s="1"/>
      <c r="IA14" s="1"/>
      <c r="IB14" s="1"/>
      <c r="IC14" s="1"/>
    </row>
    <row r="15" spans="1:237" ht="20.100000000000001" customHeight="1">
      <c r="A15" s="26" t="s">
        <v>33</v>
      </c>
      <c r="B15"/>
      <c r="C15" s="26"/>
      <c r="D15" s="26"/>
      <c r="E15" s="26"/>
      <c r="F15" s="26"/>
      <c r="G15" s="26"/>
      <c r="H15" s="26"/>
      <c r="I15" s="26"/>
      <c r="HX15" s="1"/>
      <c r="HY15" s="1"/>
      <c r="HZ15" s="1"/>
      <c r="IA15" s="1"/>
      <c r="IB15" s="1"/>
      <c r="IC15" s="1"/>
    </row>
    <row r="16" spans="1:237" ht="20.100000000000001" customHeight="1">
      <c r="B16"/>
      <c r="C16" s="26"/>
      <c r="D16" s="26"/>
      <c r="E16" s="26"/>
      <c r="F16" s="26"/>
      <c r="G16" s="26"/>
      <c r="H16" s="26"/>
      <c r="I16" s="26"/>
    </row>
  </sheetData>
  <mergeCells count="5">
    <mergeCell ref="D3:I3"/>
    <mergeCell ref="B9:B13"/>
    <mergeCell ref="A3:A4"/>
    <mergeCell ref="B3:B4"/>
    <mergeCell ref="C3:C4"/>
  </mergeCells>
  <phoneticPr fontId="32" type="noConversion"/>
  <pageMargins left="0.78749999999999998" right="0.78749999999999998" top="1.0631944444444446" bottom="1.0631944444444446" header="0.51180555555555551" footer="0.51180555555555551"/>
  <pageSetup paperSize="9" scale="50" orientation="portrait" useFirstPageNumber="1" horizontalDpi="300" verticalDpi="300"/>
  <headerFooter alignWithMargins="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enableFormatConditionsCalculation="0">
    <tabColor rgb="FFFFFF00"/>
    <pageSetUpPr fitToPage="1"/>
  </sheetPr>
  <dimension ref="A1:O38"/>
  <sheetViews>
    <sheetView zoomScale="90" zoomScaleNormal="90" zoomScaleSheetLayoutView="100" zoomScalePageLayoutView="90" workbookViewId="0">
      <selection activeCell="C3" sqref="C3"/>
    </sheetView>
  </sheetViews>
  <sheetFormatPr defaultColWidth="9.140625" defaultRowHeight="12.75"/>
  <cols>
    <col min="1" max="1" width="11.5703125" style="721" customWidth="1"/>
    <col min="2" max="2" width="30.7109375" style="721" customWidth="1"/>
    <col min="3" max="3" width="41.85546875" style="721" customWidth="1"/>
    <col min="4" max="4" width="13.7109375" style="721" customWidth="1"/>
    <col min="5" max="8" width="11.5703125" style="721" customWidth="1"/>
    <col min="9" max="9" width="13.140625" style="721" customWidth="1"/>
    <col min="10" max="10" width="17.28515625" style="721" customWidth="1"/>
    <col min="11" max="12" width="11.5703125" style="721" customWidth="1"/>
    <col min="13" max="13" width="12.5703125" style="721" customWidth="1"/>
    <col min="14" max="14" width="30" style="721" bestFit="1" customWidth="1"/>
    <col min="15" max="15" width="25.5703125" style="721" bestFit="1" customWidth="1"/>
    <col min="16" max="16384" width="9.140625" style="721"/>
  </cols>
  <sheetData>
    <row r="1" spans="1:15" ht="30" customHeight="1" thickBot="1">
      <c r="A1" s="767" t="s">
        <v>34</v>
      </c>
      <c r="B1" s="767"/>
      <c r="C1" s="767"/>
      <c r="D1" s="767"/>
      <c r="E1" s="767"/>
      <c r="F1" s="767"/>
      <c r="G1" s="767"/>
      <c r="H1" s="724"/>
      <c r="I1" s="720"/>
      <c r="J1" s="720"/>
      <c r="L1" s="768" t="s">
        <v>0</v>
      </c>
      <c r="M1" s="769" t="s">
        <v>538</v>
      </c>
    </row>
    <row r="2" spans="1:15" ht="30" customHeight="1" thickBot="1">
      <c r="A2" s="770"/>
      <c r="B2" s="929" t="s">
        <v>1598</v>
      </c>
      <c r="C2" s="770"/>
      <c r="D2" s="770"/>
      <c r="E2" s="770"/>
      <c r="F2" s="770"/>
      <c r="G2" s="770"/>
      <c r="H2" s="771"/>
      <c r="I2" s="720"/>
      <c r="J2" s="720"/>
      <c r="L2" s="772" t="s">
        <v>299</v>
      </c>
      <c r="M2" s="773">
        <v>2014</v>
      </c>
    </row>
    <row r="3" spans="1:15" ht="88.15" customHeight="1" thickBot="1">
      <c r="A3" s="774" t="s">
        <v>1</v>
      </c>
      <c r="B3" s="775" t="s">
        <v>35</v>
      </c>
      <c r="C3" s="776" t="s">
        <v>1410</v>
      </c>
      <c r="D3" s="775" t="s">
        <v>362</v>
      </c>
      <c r="E3" s="777" t="s">
        <v>255</v>
      </c>
      <c r="F3" s="777" t="s">
        <v>253</v>
      </c>
      <c r="G3" s="777" t="s">
        <v>292</v>
      </c>
      <c r="H3" s="777" t="s">
        <v>301</v>
      </c>
      <c r="I3" s="777" t="s">
        <v>302</v>
      </c>
      <c r="J3" s="777" t="s">
        <v>264</v>
      </c>
      <c r="K3" s="778" t="s">
        <v>36</v>
      </c>
      <c r="L3" s="778" t="s">
        <v>37</v>
      </c>
      <c r="M3" s="779" t="s">
        <v>38</v>
      </c>
      <c r="N3" s="780" t="s">
        <v>293</v>
      </c>
      <c r="O3" s="780" t="s">
        <v>352</v>
      </c>
    </row>
    <row r="4" spans="1:15" ht="30" customHeight="1">
      <c r="A4" s="930" t="s">
        <v>368</v>
      </c>
      <c r="B4" s="931" t="s">
        <v>40</v>
      </c>
      <c r="C4" s="932" t="s">
        <v>270</v>
      </c>
      <c r="D4" s="933" t="s">
        <v>1411</v>
      </c>
      <c r="E4" s="934">
        <v>2013</v>
      </c>
      <c r="F4" s="935">
        <v>11</v>
      </c>
      <c r="G4" s="936">
        <v>5</v>
      </c>
      <c r="H4" s="936">
        <v>3</v>
      </c>
      <c r="I4" s="937">
        <f>H4/$G4</f>
        <v>0.6</v>
      </c>
      <c r="J4" s="938" t="s">
        <v>44</v>
      </c>
      <c r="K4" s="939">
        <v>2</v>
      </c>
      <c r="L4" s="940">
        <f>K4/$G4</f>
        <v>0.4</v>
      </c>
      <c r="M4" s="941">
        <f>K4/H4</f>
        <v>0.66666666666666663</v>
      </c>
      <c r="N4" s="744" t="s">
        <v>1412</v>
      </c>
      <c r="O4" s="744" t="s">
        <v>1413</v>
      </c>
    </row>
    <row r="5" spans="1:15" ht="30" customHeight="1">
      <c r="A5" s="930" t="s">
        <v>368</v>
      </c>
      <c r="B5" s="931" t="s">
        <v>40</v>
      </c>
      <c r="C5" s="932" t="s">
        <v>1414</v>
      </c>
      <c r="D5" s="933" t="s">
        <v>1411</v>
      </c>
      <c r="E5" s="934">
        <v>2013</v>
      </c>
      <c r="F5" s="935">
        <v>824</v>
      </c>
      <c r="G5" s="936">
        <v>107</v>
      </c>
      <c r="H5" s="936">
        <v>23</v>
      </c>
      <c r="I5" s="937">
        <f t="shared" ref="I5:I28" si="0">H5/$G5</f>
        <v>0.21495327102803738</v>
      </c>
      <c r="J5" s="938" t="s">
        <v>44</v>
      </c>
      <c r="K5" s="939">
        <v>23</v>
      </c>
      <c r="L5" s="940">
        <f>K5/$G5</f>
        <v>0.21495327102803738</v>
      </c>
      <c r="M5" s="941">
        <f>K5/H5</f>
        <v>1</v>
      </c>
      <c r="N5" s="744" t="s">
        <v>1412</v>
      </c>
      <c r="O5" s="744" t="s">
        <v>1413</v>
      </c>
    </row>
    <row r="6" spans="1:15" ht="30" customHeight="1">
      <c r="A6" s="930" t="s">
        <v>368</v>
      </c>
      <c r="B6" s="931" t="s">
        <v>40</v>
      </c>
      <c r="C6" s="781" t="s">
        <v>283</v>
      </c>
      <c r="D6" s="933" t="s">
        <v>1411</v>
      </c>
      <c r="E6" s="934">
        <v>2013</v>
      </c>
      <c r="F6" s="935">
        <v>116</v>
      </c>
      <c r="G6" s="936">
        <v>27</v>
      </c>
      <c r="H6" s="936">
        <v>5</v>
      </c>
      <c r="I6" s="937">
        <f t="shared" si="0"/>
        <v>0.18518518518518517</v>
      </c>
      <c r="J6" s="938" t="s">
        <v>44</v>
      </c>
      <c r="K6" s="939">
        <v>5</v>
      </c>
      <c r="L6" s="940">
        <f>K6/$G6</f>
        <v>0.18518518518518517</v>
      </c>
      <c r="M6" s="941">
        <f>K6/H6</f>
        <v>1</v>
      </c>
      <c r="N6" s="744" t="s">
        <v>1412</v>
      </c>
      <c r="O6" s="744" t="s">
        <v>1413</v>
      </c>
    </row>
    <row r="7" spans="1:15" ht="30" customHeight="1">
      <c r="A7" s="930" t="s">
        <v>368</v>
      </c>
      <c r="B7" s="931" t="s">
        <v>40</v>
      </c>
      <c r="C7" s="932" t="s">
        <v>274</v>
      </c>
      <c r="D7" s="933" t="s">
        <v>1415</v>
      </c>
      <c r="E7" s="934">
        <v>2013</v>
      </c>
      <c r="F7" s="935">
        <v>24</v>
      </c>
      <c r="G7" s="936">
        <v>20</v>
      </c>
      <c r="H7" s="936">
        <v>6</v>
      </c>
      <c r="I7" s="937">
        <f t="shared" si="0"/>
        <v>0.3</v>
      </c>
      <c r="J7" s="938" t="s">
        <v>44</v>
      </c>
      <c r="K7" s="939">
        <v>6</v>
      </c>
      <c r="L7" s="942">
        <f t="shared" ref="L7:L28" si="1">K7/$G7</f>
        <v>0.3</v>
      </c>
      <c r="M7" s="941">
        <f t="shared" ref="M7:M22" si="2">K7/H7</f>
        <v>1</v>
      </c>
      <c r="N7" s="744" t="s">
        <v>1412</v>
      </c>
      <c r="O7" s="744" t="s">
        <v>1413</v>
      </c>
    </row>
    <row r="8" spans="1:15" ht="30" customHeight="1">
      <c r="A8" s="930" t="s">
        <v>368</v>
      </c>
      <c r="B8" s="931" t="s">
        <v>40</v>
      </c>
      <c r="C8" s="943" t="s">
        <v>1599</v>
      </c>
      <c r="D8" s="933" t="s">
        <v>1415</v>
      </c>
      <c r="E8" s="934">
        <v>2013</v>
      </c>
      <c r="F8" s="935">
        <v>9</v>
      </c>
      <c r="G8" s="936">
        <v>8</v>
      </c>
      <c r="H8" s="936">
        <v>3</v>
      </c>
      <c r="I8" s="937">
        <f t="shared" si="0"/>
        <v>0.375</v>
      </c>
      <c r="J8" s="938" t="s">
        <v>44</v>
      </c>
      <c r="K8" s="939">
        <v>2</v>
      </c>
      <c r="L8" s="940">
        <f t="shared" si="1"/>
        <v>0.25</v>
      </c>
      <c r="M8" s="941">
        <f t="shared" si="2"/>
        <v>0.66666666666666663</v>
      </c>
      <c r="N8" s="744" t="s">
        <v>1412</v>
      </c>
      <c r="O8" s="744" t="s">
        <v>1413</v>
      </c>
    </row>
    <row r="9" spans="1:15" ht="30" customHeight="1">
      <c r="A9" s="930" t="s">
        <v>368</v>
      </c>
      <c r="B9" s="931" t="s">
        <v>40</v>
      </c>
      <c r="C9" s="932" t="s">
        <v>1414</v>
      </c>
      <c r="D9" s="933" t="s">
        <v>1415</v>
      </c>
      <c r="E9" s="934">
        <v>2013</v>
      </c>
      <c r="F9" s="935">
        <v>56</v>
      </c>
      <c r="G9" s="936">
        <v>37</v>
      </c>
      <c r="H9" s="944">
        <v>19</v>
      </c>
      <c r="I9" s="937">
        <f t="shared" si="0"/>
        <v>0.51351351351351349</v>
      </c>
      <c r="J9" s="938" t="s">
        <v>44</v>
      </c>
      <c r="K9" s="939">
        <v>19</v>
      </c>
      <c r="L9" s="940">
        <f t="shared" si="1"/>
        <v>0.51351351351351349</v>
      </c>
      <c r="M9" s="941">
        <f t="shared" si="2"/>
        <v>1</v>
      </c>
      <c r="N9" s="744" t="s">
        <v>1412</v>
      </c>
      <c r="O9" s="744" t="s">
        <v>1413</v>
      </c>
    </row>
    <row r="10" spans="1:15" ht="30" customHeight="1">
      <c r="A10" s="930" t="s">
        <v>368</v>
      </c>
      <c r="B10" s="931" t="s">
        <v>40</v>
      </c>
      <c r="C10" s="781" t="s">
        <v>283</v>
      </c>
      <c r="D10" s="933" t="s">
        <v>1415</v>
      </c>
      <c r="E10" s="934">
        <v>2013</v>
      </c>
      <c r="F10" s="935">
        <v>30</v>
      </c>
      <c r="G10" s="936">
        <v>21</v>
      </c>
      <c r="H10" s="936">
        <v>8</v>
      </c>
      <c r="I10" s="937">
        <f t="shared" si="0"/>
        <v>0.38095238095238093</v>
      </c>
      <c r="J10" s="938" t="s">
        <v>44</v>
      </c>
      <c r="K10" s="939">
        <v>8</v>
      </c>
      <c r="L10" s="940">
        <f t="shared" si="1"/>
        <v>0.38095238095238093</v>
      </c>
      <c r="M10" s="941">
        <f t="shared" si="2"/>
        <v>1</v>
      </c>
      <c r="N10" s="744" t="s">
        <v>1412</v>
      </c>
      <c r="O10" s="744" t="s">
        <v>1413</v>
      </c>
    </row>
    <row r="11" spans="1:15" ht="30" customHeight="1">
      <c r="A11" s="930" t="s">
        <v>368</v>
      </c>
      <c r="B11" s="931" t="s">
        <v>40</v>
      </c>
      <c r="C11" s="781" t="s">
        <v>274</v>
      </c>
      <c r="D11" s="933" t="s">
        <v>1416</v>
      </c>
      <c r="E11" s="934">
        <v>2013</v>
      </c>
      <c r="F11" s="935">
        <v>25</v>
      </c>
      <c r="G11" s="936">
        <v>25</v>
      </c>
      <c r="H11" s="936">
        <v>6</v>
      </c>
      <c r="I11" s="937">
        <f t="shared" si="0"/>
        <v>0.24</v>
      </c>
      <c r="J11" s="938" t="s">
        <v>44</v>
      </c>
      <c r="K11" s="939">
        <v>6</v>
      </c>
      <c r="L11" s="940">
        <f t="shared" si="1"/>
        <v>0.24</v>
      </c>
      <c r="M11" s="941">
        <f t="shared" si="2"/>
        <v>1</v>
      </c>
      <c r="N11" s="744" t="s">
        <v>1412</v>
      </c>
      <c r="O11" s="744" t="s">
        <v>1413</v>
      </c>
    </row>
    <row r="12" spans="1:15" ht="30" customHeight="1">
      <c r="A12" s="930" t="s">
        <v>368</v>
      </c>
      <c r="B12" s="931" t="s">
        <v>40</v>
      </c>
      <c r="C12" s="781" t="s">
        <v>270</v>
      </c>
      <c r="D12" s="933" t="s">
        <v>1416</v>
      </c>
      <c r="E12" s="934">
        <v>2013</v>
      </c>
      <c r="F12" s="945">
        <v>128</v>
      </c>
      <c r="G12" s="945">
        <v>120</v>
      </c>
      <c r="H12" s="946">
        <v>53</v>
      </c>
      <c r="I12" s="937">
        <f t="shared" si="0"/>
        <v>0.44166666666666665</v>
      </c>
      <c r="J12" s="938" t="s">
        <v>44</v>
      </c>
      <c r="K12" s="939">
        <v>53</v>
      </c>
      <c r="L12" s="940">
        <f t="shared" si="1"/>
        <v>0.44166666666666665</v>
      </c>
      <c r="M12" s="941">
        <f t="shared" si="2"/>
        <v>1</v>
      </c>
      <c r="N12" s="744" t="s">
        <v>1412</v>
      </c>
      <c r="O12" s="744" t="s">
        <v>1413</v>
      </c>
    </row>
    <row r="13" spans="1:15" ht="30" customHeight="1">
      <c r="A13" s="930" t="s">
        <v>368</v>
      </c>
      <c r="B13" s="931" t="s">
        <v>40</v>
      </c>
      <c r="C13" s="781" t="s">
        <v>1414</v>
      </c>
      <c r="D13" s="933" t="s">
        <v>1416</v>
      </c>
      <c r="E13" s="934">
        <v>2013</v>
      </c>
      <c r="F13" s="945">
        <v>37</v>
      </c>
      <c r="G13" s="945">
        <v>34</v>
      </c>
      <c r="H13" s="946">
        <v>14</v>
      </c>
      <c r="I13" s="937">
        <f t="shared" si="0"/>
        <v>0.41176470588235292</v>
      </c>
      <c r="J13" s="938" t="s">
        <v>44</v>
      </c>
      <c r="K13" s="939">
        <v>14</v>
      </c>
      <c r="L13" s="940">
        <f t="shared" si="1"/>
        <v>0.41176470588235292</v>
      </c>
      <c r="M13" s="941">
        <f t="shared" si="2"/>
        <v>1</v>
      </c>
      <c r="N13" s="744" t="s">
        <v>1412</v>
      </c>
      <c r="O13" s="744" t="s">
        <v>1413</v>
      </c>
    </row>
    <row r="14" spans="1:15" ht="30" customHeight="1">
      <c r="A14" s="930" t="s">
        <v>368</v>
      </c>
      <c r="B14" s="931" t="s">
        <v>40</v>
      </c>
      <c r="C14" s="781" t="s">
        <v>283</v>
      </c>
      <c r="D14" s="933" t="s">
        <v>1416</v>
      </c>
      <c r="E14" s="934">
        <v>2013</v>
      </c>
      <c r="F14" s="945">
        <v>38</v>
      </c>
      <c r="G14" s="945">
        <v>31</v>
      </c>
      <c r="H14" s="946">
        <v>16</v>
      </c>
      <c r="I14" s="937">
        <f t="shared" si="0"/>
        <v>0.5161290322580645</v>
      </c>
      <c r="J14" s="938" t="s">
        <v>44</v>
      </c>
      <c r="K14" s="939">
        <v>16</v>
      </c>
      <c r="L14" s="940">
        <f t="shared" si="1"/>
        <v>0.5161290322580645</v>
      </c>
      <c r="M14" s="941">
        <f t="shared" si="2"/>
        <v>1</v>
      </c>
      <c r="N14" s="744" t="s">
        <v>1412</v>
      </c>
      <c r="O14" s="744" t="s">
        <v>1413</v>
      </c>
    </row>
    <row r="15" spans="1:15" ht="30" customHeight="1">
      <c r="A15" s="930" t="s">
        <v>368</v>
      </c>
      <c r="B15" s="931" t="s">
        <v>40</v>
      </c>
      <c r="C15" s="781" t="s">
        <v>268</v>
      </c>
      <c r="D15" s="933" t="s">
        <v>1416</v>
      </c>
      <c r="E15" s="934">
        <v>2013</v>
      </c>
      <c r="F15" s="945">
        <v>11</v>
      </c>
      <c r="G15" s="945">
        <v>11</v>
      </c>
      <c r="H15" s="946">
        <v>5</v>
      </c>
      <c r="I15" s="937">
        <f t="shared" si="0"/>
        <v>0.45454545454545453</v>
      </c>
      <c r="J15" s="938" t="s">
        <v>44</v>
      </c>
      <c r="K15" s="939">
        <v>5</v>
      </c>
      <c r="L15" s="940">
        <f t="shared" si="1"/>
        <v>0.45454545454545453</v>
      </c>
      <c r="M15" s="941">
        <f t="shared" si="2"/>
        <v>1</v>
      </c>
      <c r="N15" s="744" t="s">
        <v>1412</v>
      </c>
      <c r="O15" s="744" t="s">
        <v>1413</v>
      </c>
    </row>
    <row r="16" spans="1:15" ht="30" customHeight="1">
      <c r="A16" s="930" t="s">
        <v>368</v>
      </c>
      <c r="B16" s="931" t="s">
        <v>40</v>
      </c>
      <c r="C16" s="781" t="s">
        <v>271</v>
      </c>
      <c r="D16" s="933" t="s">
        <v>1416</v>
      </c>
      <c r="E16" s="934">
        <v>2013</v>
      </c>
      <c r="F16" s="945">
        <v>14</v>
      </c>
      <c r="G16" s="945">
        <v>14</v>
      </c>
      <c r="H16" s="946">
        <v>7</v>
      </c>
      <c r="I16" s="937">
        <f t="shared" si="0"/>
        <v>0.5</v>
      </c>
      <c r="J16" s="938" t="s">
        <v>44</v>
      </c>
      <c r="K16" s="939">
        <v>7</v>
      </c>
      <c r="L16" s="940">
        <f t="shared" si="1"/>
        <v>0.5</v>
      </c>
      <c r="M16" s="941">
        <f t="shared" si="2"/>
        <v>1</v>
      </c>
      <c r="N16" s="744" t="s">
        <v>1412</v>
      </c>
      <c r="O16" s="744" t="s">
        <v>1413</v>
      </c>
    </row>
    <row r="17" spans="1:15" ht="25.5">
      <c r="A17" s="947" t="s">
        <v>368</v>
      </c>
      <c r="B17" s="931" t="s">
        <v>40</v>
      </c>
      <c r="C17" s="948" t="s">
        <v>1599</v>
      </c>
      <c r="D17" s="933" t="s">
        <v>1417</v>
      </c>
      <c r="E17" s="934">
        <v>2013</v>
      </c>
      <c r="F17" s="945">
        <v>61</v>
      </c>
      <c r="G17" s="945">
        <v>59</v>
      </c>
      <c r="H17" s="946">
        <v>40</v>
      </c>
      <c r="I17" s="937">
        <f t="shared" si="0"/>
        <v>0.67796610169491522</v>
      </c>
      <c r="J17" s="938" t="s">
        <v>44</v>
      </c>
      <c r="K17" s="939">
        <v>40</v>
      </c>
      <c r="L17" s="940">
        <f t="shared" si="1"/>
        <v>0.67796610169491522</v>
      </c>
      <c r="M17" s="941">
        <f t="shared" si="2"/>
        <v>1</v>
      </c>
      <c r="N17" s="744" t="s">
        <v>1412</v>
      </c>
      <c r="O17" s="744" t="s">
        <v>1413</v>
      </c>
    </row>
    <row r="18" spans="1:15" ht="25.5">
      <c r="A18" s="947" t="s">
        <v>368</v>
      </c>
      <c r="B18" s="931" t="s">
        <v>40</v>
      </c>
      <c r="C18" s="948" t="s">
        <v>1600</v>
      </c>
      <c r="D18" s="933" t="s">
        <v>1417</v>
      </c>
      <c r="E18" s="934">
        <v>2013</v>
      </c>
      <c r="F18" s="945">
        <v>16</v>
      </c>
      <c r="G18" s="945">
        <v>16</v>
      </c>
      <c r="H18" s="946">
        <v>12</v>
      </c>
      <c r="I18" s="937">
        <f t="shared" si="0"/>
        <v>0.75</v>
      </c>
      <c r="J18" s="938" t="s">
        <v>44</v>
      </c>
      <c r="K18" s="939">
        <v>12</v>
      </c>
      <c r="L18" s="940">
        <f t="shared" si="1"/>
        <v>0.75</v>
      </c>
      <c r="M18" s="941">
        <f t="shared" si="2"/>
        <v>1</v>
      </c>
      <c r="N18" s="744" t="s">
        <v>1412</v>
      </c>
      <c r="O18" s="744" t="s">
        <v>1413</v>
      </c>
    </row>
    <row r="19" spans="1:15" ht="25.5">
      <c r="A19" s="947" t="s">
        <v>368</v>
      </c>
      <c r="B19" s="931" t="s">
        <v>40</v>
      </c>
      <c r="C19" s="781" t="s">
        <v>268</v>
      </c>
      <c r="D19" s="933" t="s">
        <v>1417</v>
      </c>
      <c r="E19" s="934">
        <v>2013</v>
      </c>
      <c r="F19" s="945">
        <v>18</v>
      </c>
      <c r="G19" s="945">
        <v>17</v>
      </c>
      <c r="H19" s="946">
        <v>12</v>
      </c>
      <c r="I19" s="937">
        <f t="shared" si="0"/>
        <v>0.70588235294117652</v>
      </c>
      <c r="J19" s="938" t="s">
        <v>44</v>
      </c>
      <c r="K19" s="939">
        <v>12</v>
      </c>
      <c r="L19" s="940">
        <f t="shared" si="1"/>
        <v>0.70588235294117652</v>
      </c>
      <c r="M19" s="941">
        <f t="shared" si="2"/>
        <v>1</v>
      </c>
      <c r="N19" s="744" t="s">
        <v>1412</v>
      </c>
      <c r="O19" s="744" t="s">
        <v>1413</v>
      </c>
    </row>
    <row r="20" spans="1:15" ht="25.5">
      <c r="A20" s="947" t="s">
        <v>368</v>
      </c>
      <c r="B20" s="931" t="s">
        <v>40</v>
      </c>
      <c r="C20" s="948" t="s">
        <v>1599</v>
      </c>
      <c r="D20" s="933" t="s">
        <v>1418</v>
      </c>
      <c r="E20" s="934">
        <v>2013</v>
      </c>
      <c r="F20" s="945">
        <v>34</v>
      </c>
      <c r="G20" s="945">
        <v>34</v>
      </c>
      <c r="H20" s="946">
        <v>29</v>
      </c>
      <c r="I20" s="937">
        <f t="shared" si="0"/>
        <v>0.8529411764705882</v>
      </c>
      <c r="J20" s="938" t="s">
        <v>44</v>
      </c>
      <c r="K20" s="939">
        <v>27</v>
      </c>
      <c r="L20" s="940">
        <f t="shared" si="1"/>
        <v>0.79411764705882348</v>
      </c>
      <c r="M20" s="941">
        <f t="shared" si="2"/>
        <v>0.93103448275862066</v>
      </c>
      <c r="N20" s="744" t="s">
        <v>1412</v>
      </c>
      <c r="O20" s="744" t="s">
        <v>1413</v>
      </c>
    </row>
    <row r="21" spans="1:15" ht="25.5">
      <c r="A21" s="947" t="s">
        <v>368</v>
      </c>
      <c r="B21" s="931" t="s">
        <v>40</v>
      </c>
      <c r="C21" s="948" t="s">
        <v>1599</v>
      </c>
      <c r="D21" s="933" t="s">
        <v>1419</v>
      </c>
      <c r="E21" s="934">
        <v>2013</v>
      </c>
      <c r="F21" s="945">
        <v>17</v>
      </c>
      <c r="G21" s="945">
        <v>17</v>
      </c>
      <c r="H21" s="946">
        <v>17</v>
      </c>
      <c r="I21" s="937">
        <f t="shared" si="0"/>
        <v>1</v>
      </c>
      <c r="J21" s="938" t="s">
        <v>44</v>
      </c>
      <c r="K21" s="939">
        <v>17</v>
      </c>
      <c r="L21" s="940">
        <f t="shared" si="1"/>
        <v>1</v>
      </c>
      <c r="M21" s="941">
        <f t="shared" si="2"/>
        <v>1</v>
      </c>
      <c r="N21" s="744" t="s">
        <v>1412</v>
      </c>
      <c r="O21" s="744" t="s">
        <v>1413</v>
      </c>
    </row>
    <row r="22" spans="1:15" ht="25.5">
      <c r="A22" s="947" t="s">
        <v>368</v>
      </c>
      <c r="B22" s="931" t="s">
        <v>40</v>
      </c>
      <c r="C22" s="781" t="s">
        <v>271</v>
      </c>
      <c r="D22" s="933" t="s">
        <v>1419</v>
      </c>
      <c r="E22" s="934">
        <v>2013</v>
      </c>
      <c r="F22" s="945">
        <v>13</v>
      </c>
      <c r="G22" s="945">
        <v>13</v>
      </c>
      <c r="H22" s="946">
        <v>13</v>
      </c>
      <c r="I22" s="937">
        <f t="shared" si="0"/>
        <v>1</v>
      </c>
      <c r="J22" s="938" t="s">
        <v>44</v>
      </c>
      <c r="K22" s="939">
        <v>11</v>
      </c>
      <c r="L22" s="940">
        <f t="shared" si="1"/>
        <v>0.84615384615384615</v>
      </c>
      <c r="M22" s="941">
        <f t="shared" si="2"/>
        <v>0.84615384615384615</v>
      </c>
      <c r="N22" s="744" t="s">
        <v>1412</v>
      </c>
      <c r="O22" s="744" t="s">
        <v>1413</v>
      </c>
    </row>
    <row r="23" spans="1:15" ht="25.5">
      <c r="A23" s="949" t="s">
        <v>368</v>
      </c>
      <c r="B23" s="931" t="s">
        <v>40</v>
      </c>
      <c r="C23" s="781" t="s">
        <v>1420</v>
      </c>
      <c r="D23" s="933" t="s">
        <v>1411</v>
      </c>
      <c r="E23" s="934">
        <v>2013</v>
      </c>
      <c r="F23" s="950">
        <v>1063</v>
      </c>
      <c r="G23" s="950">
        <v>1063</v>
      </c>
      <c r="H23" s="946">
        <v>0</v>
      </c>
      <c r="I23" s="937">
        <f t="shared" si="0"/>
        <v>0</v>
      </c>
      <c r="J23" s="938" t="s">
        <v>84</v>
      </c>
      <c r="K23" s="949">
        <v>0</v>
      </c>
      <c r="L23" s="951">
        <f t="shared" si="1"/>
        <v>0</v>
      </c>
      <c r="M23" s="952">
        <v>1</v>
      </c>
      <c r="N23" s="744" t="s">
        <v>1421</v>
      </c>
      <c r="O23" s="744" t="s">
        <v>1422</v>
      </c>
    </row>
    <row r="24" spans="1:15" ht="25.5">
      <c r="A24" s="949" t="s">
        <v>368</v>
      </c>
      <c r="B24" s="931" t="s">
        <v>40</v>
      </c>
      <c r="C24" s="781" t="s">
        <v>1420</v>
      </c>
      <c r="D24" s="933" t="s">
        <v>1415</v>
      </c>
      <c r="E24" s="934">
        <v>2013</v>
      </c>
      <c r="F24" s="950">
        <v>13</v>
      </c>
      <c r="G24" s="950">
        <v>13</v>
      </c>
      <c r="H24" s="946">
        <v>0</v>
      </c>
      <c r="I24" s="937">
        <f t="shared" si="0"/>
        <v>0</v>
      </c>
      <c r="J24" s="938" t="s">
        <v>84</v>
      </c>
      <c r="K24" s="949">
        <v>0</v>
      </c>
      <c r="L24" s="951">
        <f t="shared" si="1"/>
        <v>0</v>
      </c>
      <c r="M24" s="952">
        <v>1</v>
      </c>
      <c r="N24" s="744" t="s">
        <v>1421</v>
      </c>
      <c r="O24" s="744" t="s">
        <v>1422</v>
      </c>
    </row>
    <row r="25" spans="1:15" ht="25.5">
      <c r="A25" s="949" t="s">
        <v>368</v>
      </c>
      <c r="B25" s="931" t="s">
        <v>40</v>
      </c>
      <c r="C25" s="781" t="s">
        <v>1420</v>
      </c>
      <c r="D25" s="933" t="s">
        <v>1416</v>
      </c>
      <c r="E25" s="934">
        <v>2013</v>
      </c>
      <c r="F25" s="950">
        <v>27</v>
      </c>
      <c r="G25" s="950">
        <v>27</v>
      </c>
      <c r="H25" s="946">
        <v>0</v>
      </c>
      <c r="I25" s="937">
        <f t="shared" si="0"/>
        <v>0</v>
      </c>
      <c r="J25" s="938" t="s">
        <v>84</v>
      </c>
      <c r="K25" s="949">
        <v>0</v>
      </c>
      <c r="L25" s="951">
        <f t="shared" si="1"/>
        <v>0</v>
      </c>
      <c r="M25" s="952">
        <v>1</v>
      </c>
      <c r="N25" s="744" t="s">
        <v>1421</v>
      </c>
      <c r="O25" s="744" t="s">
        <v>1422</v>
      </c>
    </row>
    <row r="26" spans="1:15" ht="25.5">
      <c r="A26" s="949" t="s">
        <v>368</v>
      </c>
      <c r="B26" s="931" t="s">
        <v>40</v>
      </c>
      <c r="C26" s="781" t="s">
        <v>1420</v>
      </c>
      <c r="D26" s="933" t="s">
        <v>1417</v>
      </c>
      <c r="E26" s="934">
        <v>2013</v>
      </c>
      <c r="F26" s="950">
        <v>8</v>
      </c>
      <c r="G26" s="950">
        <v>8</v>
      </c>
      <c r="H26" s="946">
        <v>0</v>
      </c>
      <c r="I26" s="937">
        <f t="shared" si="0"/>
        <v>0</v>
      </c>
      <c r="J26" s="938" t="s">
        <v>84</v>
      </c>
      <c r="K26" s="949">
        <v>0</v>
      </c>
      <c r="L26" s="951">
        <f t="shared" si="1"/>
        <v>0</v>
      </c>
      <c r="M26" s="952">
        <v>1</v>
      </c>
      <c r="N26" s="744" t="s">
        <v>1421</v>
      </c>
      <c r="O26" s="744" t="s">
        <v>1422</v>
      </c>
    </row>
    <row r="27" spans="1:15" ht="25.5">
      <c r="A27" s="949" t="s">
        <v>368</v>
      </c>
      <c r="B27" s="931" t="s">
        <v>40</v>
      </c>
      <c r="C27" s="781" t="s">
        <v>1420</v>
      </c>
      <c r="D27" s="933" t="s">
        <v>1418</v>
      </c>
      <c r="E27" s="934">
        <v>2013</v>
      </c>
      <c r="F27" s="950">
        <v>1</v>
      </c>
      <c r="G27" s="950">
        <v>1</v>
      </c>
      <c r="H27" s="946">
        <v>0</v>
      </c>
      <c r="I27" s="937">
        <f t="shared" si="0"/>
        <v>0</v>
      </c>
      <c r="J27" s="938" t="s">
        <v>84</v>
      </c>
      <c r="K27" s="949">
        <v>0</v>
      </c>
      <c r="L27" s="951">
        <f t="shared" si="1"/>
        <v>0</v>
      </c>
      <c r="M27" s="952">
        <v>1</v>
      </c>
      <c r="N27" s="744" t="s">
        <v>1421</v>
      </c>
      <c r="O27" s="744" t="s">
        <v>1422</v>
      </c>
    </row>
    <row r="28" spans="1:15" ht="25.5">
      <c r="A28" s="949" t="s">
        <v>368</v>
      </c>
      <c r="B28" s="931" t="s">
        <v>40</v>
      </c>
      <c r="C28" s="781" t="s">
        <v>1420</v>
      </c>
      <c r="D28" s="933" t="s">
        <v>1423</v>
      </c>
      <c r="E28" s="953">
        <v>2013</v>
      </c>
      <c r="F28" s="950">
        <v>0</v>
      </c>
      <c r="G28" s="950">
        <v>0</v>
      </c>
      <c r="H28" s="946">
        <v>0</v>
      </c>
      <c r="I28" s="937" t="e">
        <f t="shared" si="0"/>
        <v>#DIV/0!</v>
      </c>
      <c r="J28" s="938" t="s">
        <v>84</v>
      </c>
      <c r="K28" s="949">
        <v>0</v>
      </c>
      <c r="L28" s="951" t="e">
        <f t="shared" si="1"/>
        <v>#DIV/0!</v>
      </c>
      <c r="M28" s="952">
        <v>1</v>
      </c>
      <c r="N28" s="744" t="s">
        <v>1421</v>
      </c>
      <c r="O28" s="744" t="s">
        <v>1422</v>
      </c>
    </row>
    <row r="29" spans="1:15">
      <c r="A29" s="782" t="s">
        <v>303</v>
      </c>
      <c r="B29" s="720"/>
      <c r="C29" s="783"/>
      <c r="D29" s="783"/>
      <c r="E29" s="783"/>
      <c r="F29" s="783"/>
      <c r="G29" s="783"/>
      <c r="H29" s="783"/>
      <c r="I29" s="783"/>
      <c r="J29" s="783"/>
      <c r="K29" s="783"/>
      <c r="L29" s="783"/>
      <c r="M29" s="783"/>
    </row>
    <row r="30" spans="1:15">
      <c r="A30" s="782" t="s">
        <v>45</v>
      </c>
      <c r="B30" s="720"/>
      <c r="C30" s="783"/>
      <c r="D30" s="783"/>
      <c r="E30" s="783"/>
      <c r="F30" s="783"/>
      <c r="G30" s="783"/>
      <c r="H30" s="783"/>
      <c r="I30" s="783"/>
      <c r="J30" s="783"/>
      <c r="K30" s="783"/>
      <c r="L30" s="783"/>
      <c r="M30" s="783"/>
    </row>
    <row r="31" spans="1:15">
      <c r="A31" s="782" t="s">
        <v>217</v>
      </c>
      <c r="B31" s="720"/>
    </row>
    <row r="32" spans="1:15">
      <c r="A32" s="782" t="s">
        <v>296</v>
      </c>
      <c r="B32" s="720"/>
      <c r="C32" s="783"/>
      <c r="D32" s="783"/>
      <c r="E32" s="783"/>
      <c r="F32" s="783"/>
      <c r="G32" s="783"/>
      <c r="H32" s="783"/>
      <c r="I32" s="783"/>
      <c r="J32" s="783"/>
    </row>
    <row r="33" spans="2:3">
      <c r="B33" s="720"/>
      <c r="C33" s="784"/>
    </row>
    <row r="34" spans="2:3">
      <c r="C34" s="784"/>
    </row>
    <row r="35" spans="2:3">
      <c r="C35" s="784"/>
    </row>
    <row r="36" spans="2:3">
      <c r="C36" s="784"/>
    </row>
    <row r="37" spans="2:3">
      <c r="C37" s="784"/>
    </row>
    <row r="38" spans="2:3">
      <c r="C38" s="724"/>
    </row>
  </sheetData>
  <dataValidations count="1">
    <dataValidation type="textLength" showInputMessage="1" showErrorMessage="1" sqref="O4:O16">
      <formula1>0</formula1>
      <formula2>150</formula2>
    </dataValidation>
  </dataValidations>
  <pageMargins left="0.78740157480314965" right="0.78740157480314965" top="1.0629921259842521" bottom="1.0629921259842521" header="0.78740157480314965" footer="0.78740157480314965"/>
  <pageSetup paperSize="9" scale="59" firstPageNumber="0" orientation="landscape" horizontalDpi="300" verticalDpi="300"/>
  <headerFooter alignWithMargins="0">
    <oddHeader>&amp;C&amp;"Times New Roman,Normal"&amp;12&amp;A</oddHeader>
    <oddFooter>&amp;C&amp;"Times New Roman,Normal"&amp;12Page &amp;P</oddFooter>
  </headerFooter>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enableFormatConditionsCalculation="0">
    <pageSetUpPr fitToPage="1"/>
  </sheetPr>
  <dimension ref="A1:H16"/>
  <sheetViews>
    <sheetView zoomScaleSheetLayoutView="70" workbookViewId="0">
      <selection sqref="A1:XFD1048576"/>
    </sheetView>
  </sheetViews>
  <sheetFormatPr defaultColWidth="9.140625" defaultRowHeight="12.75"/>
  <cols>
    <col min="1" max="1" width="6.7109375" style="721" customWidth="1"/>
    <col min="2" max="2" width="44.140625" style="721" customWidth="1"/>
    <col min="3" max="3" width="10.7109375" style="721" customWidth="1"/>
    <col min="4" max="4" width="20.5703125" style="721" customWidth="1"/>
    <col min="5" max="5" width="20.7109375" style="721" customWidth="1"/>
    <col min="6" max="6" width="22.28515625" style="721" customWidth="1"/>
    <col min="7" max="7" width="20.5703125" style="721" customWidth="1"/>
    <col min="8" max="8" width="11.5703125" style="721" customWidth="1"/>
    <col min="9" max="16384" width="9.140625" style="721"/>
  </cols>
  <sheetData>
    <row r="1" spans="1:8" ht="30" customHeight="1" thickBot="1">
      <c r="A1" s="723" t="s">
        <v>46</v>
      </c>
      <c r="B1" s="724"/>
      <c r="C1" s="723"/>
      <c r="D1" s="723"/>
      <c r="E1" s="723"/>
      <c r="F1" s="785"/>
      <c r="G1" s="786" t="s">
        <v>0</v>
      </c>
      <c r="H1" s="787" t="s">
        <v>538</v>
      </c>
    </row>
    <row r="2" spans="1:8" ht="30" customHeight="1" thickBot="1">
      <c r="A2" s="771"/>
      <c r="B2" s="725"/>
      <c r="C2" s="725"/>
      <c r="D2" s="725"/>
      <c r="E2" s="725"/>
      <c r="F2" s="788"/>
      <c r="G2" s="772" t="s">
        <v>299</v>
      </c>
      <c r="H2" s="755">
        <v>2014</v>
      </c>
    </row>
    <row r="3" spans="1:8" ht="63.95" customHeight="1" thickBot="1">
      <c r="A3" s="789" t="s">
        <v>1</v>
      </c>
      <c r="B3" s="789" t="s">
        <v>35</v>
      </c>
      <c r="C3" s="478" t="s">
        <v>255</v>
      </c>
      <c r="D3" s="478" t="s">
        <v>47</v>
      </c>
      <c r="E3" s="778" t="s">
        <v>48</v>
      </c>
      <c r="F3" s="478" t="s">
        <v>49</v>
      </c>
      <c r="G3" s="778" t="s">
        <v>50</v>
      </c>
      <c r="H3" s="522" t="s">
        <v>352</v>
      </c>
    </row>
    <row r="4" spans="1:8" ht="36" customHeight="1">
      <c r="A4" s="961" t="s">
        <v>368</v>
      </c>
      <c r="B4" s="963" t="s">
        <v>40</v>
      </c>
      <c r="C4" s="965">
        <v>2013</v>
      </c>
      <c r="D4" s="967" t="s">
        <v>1424</v>
      </c>
      <c r="E4" s="959">
        <v>9</v>
      </c>
      <c r="F4" s="790" t="s">
        <v>1425</v>
      </c>
      <c r="G4" s="791">
        <v>2</v>
      </c>
      <c r="H4" s="736"/>
    </row>
    <row r="5" spans="1:8" ht="36" customHeight="1">
      <c r="A5" s="962"/>
      <c r="B5" s="964"/>
      <c r="C5" s="966"/>
      <c r="D5" s="968"/>
      <c r="E5" s="960"/>
      <c r="F5" s="790" t="s">
        <v>1426</v>
      </c>
      <c r="G5" s="791">
        <v>7</v>
      </c>
      <c r="H5" s="736"/>
    </row>
    <row r="6" spans="1:8" ht="36" customHeight="1">
      <c r="A6" s="961" t="s">
        <v>368</v>
      </c>
      <c r="B6" s="963" t="s">
        <v>40</v>
      </c>
      <c r="C6" s="965">
        <v>2013</v>
      </c>
      <c r="D6" s="967" t="s">
        <v>1427</v>
      </c>
      <c r="E6" s="959">
        <v>61</v>
      </c>
      <c r="F6" s="790" t="s">
        <v>1428</v>
      </c>
      <c r="G6" s="791">
        <v>5</v>
      </c>
      <c r="H6" s="736"/>
    </row>
    <row r="7" spans="1:8" ht="36" customHeight="1">
      <c r="A7" s="962"/>
      <c r="B7" s="964"/>
      <c r="C7" s="966"/>
      <c r="D7" s="968"/>
      <c r="E7" s="960"/>
      <c r="F7" s="790" t="s">
        <v>1429</v>
      </c>
      <c r="G7" s="791">
        <v>56</v>
      </c>
      <c r="H7" s="736"/>
    </row>
    <row r="8" spans="1:8" ht="36" customHeight="1">
      <c r="A8" s="961" t="s">
        <v>368</v>
      </c>
      <c r="B8" s="963" t="s">
        <v>40</v>
      </c>
      <c r="C8" s="965">
        <v>2013</v>
      </c>
      <c r="D8" s="967" t="s">
        <v>1430</v>
      </c>
      <c r="E8" s="959">
        <v>16</v>
      </c>
      <c r="F8" s="792" t="s">
        <v>1431</v>
      </c>
      <c r="G8" s="791">
        <v>8</v>
      </c>
      <c r="H8" s="736"/>
    </row>
    <row r="9" spans="1:8" ht="36" customHeight="1">
      <c r="A9" s="962"/>
      <c r="B9" s="964"/>
      <c r="C9" s="966"/>
      <c r="D9" s="968"/>
      <c r="E9" s="960"/>
      <c r="F9" s="792" t="s">
        <v>1432</v>
      </c>
      <c r="G9" s="791">
        <v>8</v>
      </c>
      <c r="H9" s="736"/>
    </row>
    <row r="10" spans="1:8" ht="36" customHeight="1">
      <c r="A10" s="961" t="s">
        <v>368</v>
      </c>
      <c r="B10" s="963" t="s">
        <v>40</v>
      </c>
      <c r="C10" s="965">
        <v>2013</v>
      </c>
      <c r="D10" s="967" t="s">
        <v>1433</v>
      </c>
      <c r="E10" s="959">
        <v>34</v>
      </c>
      <c r="F10" s="790" t="s">
        <v>1434</v>
      </c>
      <c r="G10" s="791">
        <v>1</v>
      </c>
      <c r="H10" s="736"/>
    </row>
    <row r="11" spans="1:8" ht="36" customHeight="1">
      <c r="A11" s="962"/>
      <c r="B11" s="964"/>
      <c r="C11" s="966"/>
      <c r="D11" s="968"/>
      <c r="E11" s="960"/>
      <c r="F11" s="790" t="s">
        <v>1435</v>
      </c>
      <c r="G11" s="791">
        <v>33</v>
      </c>
      <c r="H11" s="736"/>
    </row>
    <row r="12" spans="1:8" ht="36" customHeight="1">
      <c r="A12" s="969" t="s">
        <v>368</v>
      </c>
      <c r="B12" s="963" t="s">
        <v>40</v>
      </c>
      <c r="C12" s="965">
        <v>2013</v>
      </c>
      <c r="D12" s="967" t="s">
        <v>1436</v>
      </c>
      <c r="E12" s="959">
        <v>17</v>
      </c>
      <c r="F12" s="790" t="s">
        <v>1437</v>
      </c>
      <c r="G12" s="791">
        <v>16</v>
      </c>
      <c r="H12" s="736"/>
    </row>
    <row r="13" spans="1:8" ht="36" customHeight="1">
      <c r="A13" s="970"/>
      <c r="B13" s="971"/>
      <c r="C13" s="972"/>
      <c r="D13" s="973"/>
      <c r="E13" s="960"/>
      <c r="F13" s="790" t="s">
        <v>1438</v>
      </c>
      <c r="G13" s="791">
        <v>1</v>
      </c>
      <c r="H13" s="736"/>
    </row>
    <row r="14" spans="1:8" ht="12.75" customHeight="1">
      <c r="A14" s="4"/>
      <c r="B14" s="4"/>
      <c r="C14" s="4"/>
      <c r="D14" s="4"/>
      <c r="E14" s="793"/>
      <c r="F14" s="4"/>
      <c r="G14" s="794"/>
    </row>
    <row r="15" spans="1:8" ht="12.75" customHeight="1"/>
    <row r="16" spans="1:8" ht="12.75" customHeight="1"/>
  </sheetData>
  <mergeCells count="25">
    <mergeCell ref="A12:A13"/>
    <mergeCell ref="B12:B13"/>
    <mergeCell ref="C12:C13"/>
    <mergeCell ref="D12:D13"/>
    <mergeCell ref="E12:E13"/>
    <mergeCell ref="A6:A7"/>
    <mergeCell ref="B6:B7"/>
    <mergeCell ref="C6:C7"/>
    <mergeCell ref="D6:D7"/>
    <mergeCell ref="E6:E7"/>
    <mergeCell ref="A8:A9"/>
    <mergeCell ref="B8:B9"/>
    <mergeCell ref="C8:C9"/>
    <mergeCell ref="D8:D9"/>
    <mergeCell ref="E8:E9"/>
    <mergeCell ref="A10:A11"/>
    <mergeCell ref="B10:B11"/>
    <mergeCell ref="C10:C11"/>
    <mergeCell ref="D10:D11"/>
    <mergeCell ref="E10:E11"/>
    <mergeCell ref="E4:E5"/>
    <mergeCell ref="A4:A5"/>
    <mergeCell ref="B4:B5"/>
    <mergeCell ref="C4:C5"/>
    <mergeCell ref="D4:D5"/>
  </mergeCells>
  <pageMargins left="0.70833333333333337" right="0.70833333333333337" top="0.78749999999999998" bottom="0.78749999999999998" header="0.51180555555555551" footer="0.51180555555555551"/>
  <pageSetup paperSize="9" scale="47" firstPageNumber="0" orientation="portrait" horizontalDpi="300" verticalDpi="300"/>
  <headerFooter alignWithMargins="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enableFormatConditionsCalculation="0">
    <pageSetUpPr fitToPage="1"/>
  </sheetPr>
  <dimension ref="A1:S389"/>
  <sheetViews>
    <sheetView zoomScale="80" zoomScaleNormal="80" zoomScaleSheetLayoutView="100" zoomScalePageLayoutView="80" workbookViewId="0">
      <selection sqref="A1:XFD1048576"/>
    </sheetView>
  </sheetViews>
  <sheetFormatPr defaultColWidth="11.5703125" defaultRowHeight="12.75"/>
  <cols>
    <col min="1" max="1" width="11.5703125" style="112" customWidth="1"/>
    <col min="2" max="2" width="32.28515625" style="112" customWidth="1"/>
    <col min="3" max="3" width="11.5703125" style="112" customWidth="1"/>
    <col min="4" max="4" width="28.7109375" style="112" customWidth="1"/>
    <col min="5" max="5" width="13.140625" style="112" customWidth="1"/>
    <col min="6" max="6" width="18.7109375" style="112" customWidth="1"/>
    <col min="7" max="7" width="28" style="112" customWidth="1"/>
    <col min="8" max="8" width="19.28515625" style="112" customWidth="1"/>
    <col min="9" max="9" width="18" style="112" customWidth="1"/>
    <col min="10" max="10" width="15.42578125" style="112" customWidth="1"/>
    <col min="11" max="12" width="17.28515625" style="112" customWidth="1"/>
    <col min="13" max="16384" width="11.5703125" style="112"/>
  </cols>
  <sheetData>
    <row r="1" spans="1:19" ht="25.5" customHeight="1" thickBot="1">
      <c r="A1" s="111" t="s">
        <v>52</v>
      </c>
      <c r="B1" s="111"/>
      <c r="C1" s="111"/>
      <c r="D1" s="111"/>
      <c r="E1" s="111"/>
      <c r="F1" s="111"/>
      <c r="G1" s="111"/>
      <c r="H1" s="111"/>
      <c r="I1" s="111"/>
      <c r="K1" s="786" t="s">
        <v>0</v>
      </c>
      <c r="L1" s="786" t="s">
        <v>538</v>
      </c>
      <c r="Q1" s="112" t="s">
        <v>261</v>
      </c>
    </row>
    <row r="2" spans="1:19" ht="25.5" customHeight="1" thickBot="1">
      <c r="A2" s="795"/>
      <c r="B2" s="795"/>
      <c r="C2" s="795"/>
      <c r="D2" s="795"/>
      <c r="E2" s="795"/>
      <c r="F2" s="795"/>
      <c r="G2" s="111"/>
      <c r="H2" s="111"/>
      <c r="I2" s="111"/>
      <c r="K2" s="772" t="s">
        <v>299</v>
      </c>
      <c r="L2" s="796">
        <v>2014</v>
      </c>
      <c r="Q2" s="72" t="s">
        <v>262</v>
      </c>
      <c r="R2" s="715"/>
      <c r="S2" s="72" t="s">
        <v>262</v>
      </c>
    </row>
    <row r="3" spans="1:19" ht="43.9" customHeight="1" thickBot="1">
      <c r="A3" s="738" t="s">
        <v>1</v>
      </c>
      <c r="B3" s="789" t="s">
        <v>35</v>
      </c>
      <c r="C3" s="738" t="s">
        <v>263</v>
      </c>
      <c r="D3" s="738" t="s">
        <v>55</v>
      </c>
      <c r="E3" s="738" t="s">
        <v>255</v>
      </c>
      <c r="F3" s="738" t="s">
        <v>56</v>
      </c>
      <c r="G3" s="797" t="s">
        <v>363</v>
      </c>
      <c r="H3" s="797" t="s">
        <v>364</v>
      </c>
      <c r="I3" s="738" t="s">
        <v>264</v>
      </c>
      <c r="J3" s="738" t="s">
        <v>294</v>
      </c>
      <c r="K3" s="738" t="s">
        <v>295</v>
      </c>
      <c r="L3" s="738" t="s">
        <v>352</v>
      </c>
      <c r="Q3" s="72" t="s">
        <v>266</v>
      </c>
      <c r="R3" s="715"/>
      <c r="S3" s="72" t="s">
        <v>267</v>
      </c>
    </row>
    <row r="4" spans="1:19" ht="25.5" customHeight="1">
      <c r="A4" s="798" t="s">
        <v>368</v>
      </c>
      <c r="B4" s="799" t="s">
        <v>40</v>
      </c>
      <c r="C4" s="798" t="s">
        <v>1439</v>
      </c>
      <c r="D4" s="798" t="s">
        <v>1440</v>
      </c>
      <c r="E4" s="800">
        <v>2013</v>
      </c>
      <c r="F4" s="799" t="s">
        <v>1441</v>
      </c>
      <c r="G4" s="801" t="s">
        <v>268</v>
      </c>
      <c r="H4" s="802" t="s">
        <v>1416</v>
      </c>
      <c r="I4" s="803" t="s">
        <v>44</v>
      </c>
      <c r="J4" s="804">
        <v>45.4</v>
      </c>
      <c r="K4" s="804">
        <v>100</v>
      </c>
      <c r="L4" s="805"/>
      <c r="N4" s="806"/>
      <c r="Q4" s="715" t="s">
        <v>268</v>
      </c>
      <c r="R4" s="715"/>
      <c r="S4" s="715" t="s">
        <v>269</v>
      </c>
    </row>
    <row r="5" spans="1:19" ht="25.5" customHeight="1">
      <c r="A5" s="798" t="s">
        <v>368</v>
      </c>
      <c r="B5" s="799" t="s">
        <v>40</v>
      </c>
      <c r="C5" s="798" t="s">
        <v>1439</v>
      </c>
      <c r="D5" s="798" t="s">
        <v>1440</v>
      </c>
      <c r="E5" s="800">
        <v>2013</v>
      </c>
      <c r="F5" s="799" t="s">
        <v>1441</v>
      </c>
      <c r="G5" s="801" t="s">
        <v>268</v>
      </c>
      <c r="H5" s="802" t="s">
        <v>1417</v>
      </c>
      <c r="I5" s="803" t="s">
        <v>44</v>
      </c>
      <c r="J5" s="804">
        <v>66.599999999999994</v>
      </c>
      <c r="K5" s="804">
        <v>100</v>
      </c>
      <c r="L5" s="805"/>
      <c r="Q5" s="715" t="s">
        <v>270</v>
      </c>
      <c r="R5" s="715"/>
      <c r="S5" s="715" t="s">
        <v>272</v>
      </c>
    </row>
    <row r="6" spans="1:19" ht="25.5" customHeight="1">
      <c r="A6" s="798" t="s">
        <v>368</v>
      </c>
      <c r="B6" s="799" t="s">
        <v>40</v>
      </c>
      <c r="C6" s="798" t="s">
        <v>1439</v>
      </c>
      <c r="D6" s="798" t="s">
        <v>1440</v>
      </c>
      <c r="E6" s="800">
        <v>2013</v>
      </c>
      <c r="F6" s="799" t="s">
        <v>1441</v>
      </c>
      <c r="G6" s="801" t="s">
        <v>270</v>
      </c>
      <c r="H6" s="802" t="s">
        <v>1411</v>
      </c>
      <c r="I6" s="803" t="s">
        <v>44</v>
      </c>
      <c r="J6" s="804">
        <v>18.2</v>
      </c>
      <c r="K6" s="804">
        <v>100</v>
      </c>
      <c r="L6" s="805"/>
      <c r="Q6" s="715" t="s">
        <v>271</v>
      </c>
      <c r="R6" s="715"/>
      <c r="S6" s="715" t="s">
        <v>260</v>
      </c>
    </row>
    <row r="7" spans="1:19" ht="25.5" customHeight="1">
      <c r="A7" s="798" t="s">
        <v>368</v>
      </c>
      <c r="B7" s="799" t="s">
        <v>40</v>
      </c>
      <c r="C7" s="798" t="s">
        <v>1439</v>
      </c>
      <c r="D7" s="807" t="s">
        <v>1440</v>
      </c>
      <c r="E7" s="800">
        <v>2013</v>
      </c>
      <c r="F7" s="799" t="s">
        <v>1441</v>
      </c>
      <c r="G7" s="801" t="s">
        <v>270</v>
      </c>
      <c r="H7" s="802" t="s">
        <v>1415</v>
      </c>
      <c r="I7" s="803" t="s">
        <v>44</v>
      </c>
      <c r="J7" s="804">
        <v>22.2</v>
      </c>
      <c r="K7" s="804">
        <v>100</v>
      </c>
      <c r="L7" s="805"/>
      <c r="Q7" s="715" t="s">
        <v>273</v>
      </c>
      <c r="R7" s="715"/>
      <c r="S7" s="715" t="s">
        <v>258</v>
      </c>
    </row>
    <row r="8" spans="1:19" ht="25.5" customHeight="1">
      <c r="A8" s="798" t="s">
        <v>368</v>
      </c>
      <c r="B8" s="799" t="s">
        <v>40</v>
      </c>
      <c r="C8" s="798" t="s">
        <v>1439</v>
      </c>
      <c r="D8" s="798" t="s">
        <v>1440</v>
      </c>
      <c r="E8" s="800">
        <v>2013</v>
      </c>
      <c r="F8" s="799" t="s">
        <v>1441</v>
      </c>
      <c r="G8" s="801" t="s">
        <v>270</v>
      </c>
      <c r="H8" s="802" t="s">
        <v>1416</v>
      </c>
      <c r="I8" s="803" t="s">
        <v>44</v>
      </c>
      <c r="J8" s="804">
        <v>41.4</v>
      </c>
      <c r="K8" s="804">
        <v>96.8</v>
      </c>
      <c r="L8" s="805"/>
      <c r="Q8" s="715" t="s">
        <v>275</v>
      </c>
      <c r="R8" s="715"/>
      <c r="S8" s="715" t="s">
        <v>277</v>
      </c>
    </row>
    <row r="9" spans="1:19" ht="25.5" customHeight="1">
      <c r="A9" s="798" t="s">
        <v>368</v>
      </c>
      <c r="B9" s="799" t="s">
        <v>40</v>
      </c>
      <c r="C9" s="798" t="s">
        <v>1439</v>
      </c>
      <c r="D9" s="807" t="s">
        <v>1440</v>
      </c>
      <c r="E9" s="800">
        <v>2013</v>
      </c>
      <c r="F9" s="799" t="s">
        <v>1441</v>
      </c>
      <c r="G9" s="801" t="s">
        <v>270</v>
      </c>
      <c r="H9" s="802" t="s">
        <v>1417</v>
      </c>
      <c r="I9" s="803" t="s">
        <v>44</v>
      </c>
      <c r="J9" s="804">
        <v>65.599999999999994</v>
      </c>
      <c r="K9" s="804">
        <v>95.2</v>
      </c>
      <c r="L9" s="805"/>
      <c r="Q9" s="715" t="s">
        <v>276</v>
      </c>
      <c r="R9" s="715"/>
      <c r="S9" s="715" t="s">
        <v>259</v>
      </c>
    </row>
    <row r="10" spans="1:19" ht="25.5" customHeight="1">
      <c r="A10" s="798" t="s">
        <v>368</v>
      </c>
      <c r="B10" s="799" t="s">
        <v>40</v>
      </c>
      <c r="C10" s="798" t="s">
        <v>1439</v>
      </c>
      <c r="D10" s="807" t="s">
        <v>1440</v>
      </c>
      <c r="E10" s="800">
        <v>2013</v>
      </c>
      <c r="F10" s="799" t="s">
        <v>1441</v>
      </c>
      <c r="G10" s="801" t="s">
        <v>270</v>
      </c>
      <c r="H10" s="802" t="s">
        <v>1418</v>
      </c>
      <c r="I10" s="803" t="s">
        <v>44</v>
      </c>
      <c r="J10" s="804">
        <v>79.400000000000006</v>
      </c>
      <c r="K10" s="804">
        <v>89.5</v>
      </c>
      <c r="L10" s="805"/>
      <c r="Q10" s="715" t="s">
        <v>278</v>
      </c>
      <c r="R10" s="715"/>
      <c r="S10" s="715"/>
    </row>
    <row r="11" spans="1:19" ht="25.5" customHeight="1">
      <c r="A11" s="798" t="s">
        <v>368</v>
      </c>
      <c r="B11" s="799" t="s">
        <v>40</v>
      </c>
      <c r="C11" s="798" t="s">
        <v>1439</v>
      </c>
      <c r="D11" s="807" t="s">
        <v>1440</v>
      </c>
      <c r="E11" s="800">
        <v>2013</v>
      </c>
      <c r="F11" s="799" t="s">
        <v>1441</v>
      </c>
      <c r="G11" s="801" t="s">
        <v>270</v>
      </c>
      <c r="H11" s="802" t="s">
        <v>1419</v>
      </c>
      <c r="I11" s="803" t="s">
        <v>44</v>
      </c>
      <c r="J11" s="804">
        <v>100</v>
      </c>
      <c r="K11" s="804">
        <v>100</v>
      </c>
      <c r="L11" s="805"/>
      <c r="Q11" s="715" t="s">
        <v>279</v>
      </c>
      <c r="R11" s="715"/>
      <c r="S11" s="715"/>
    </row>
    <row r="12" spans="1:19" ht="25.5" customHeight="1">
      <c r="A12" s="798" t="s">
        <v>368</v>
      </c>
      <c r="B12" s="799" t="s">
        <v>40</v>
      </c>
      <c r="C12" s="798" t="s">
        <v>1439</v>
      </c>
      <c r="D12" s="807" t="s">
        <v>1440</v>
      </c>
      <c r="E12" s="800">
        <v>2013</v>
      </c>
      <c r="F12" s="799" t="s">
        <v>1441</v>
      </c>
      <c r="G12" s="801" t="s">
        <v>274</v>
      </c>
      <c r="H12" s="802" t="s">
        <v>1415</v>
      </c>
      <c r="I12" s="803" t="s">
        <v>44</v>
      </c>
      <c r="J12" s="804">
        <v>25</v>
      </c>
      <c r="K12" s="804">
        <v>100</v>
      </c>
      <c r="L12" s="805"/>
      <c r="Q12" s="715" t="s">
        <v>280</v>
      </c>
      <c r="R12" s="715"/>
      <c r="S12" s="715"/>
    </row>
    <row r="13" spans="1:19" ht="25.5" customHeight="1">
      <c r="A13" s="798" t="s">
        <v>368</v>
      </c>
      <c r="B13" s="799" t="s">
        <v>40</v>
      </c>
      <c r="C13" s="798" t="s">
        <v>1439</v>
      </c>
      <c r="D13" s="807" t="s">
        <v>1440</v>
      </c>
      <c r="E13" s="800">
        <v>2013</v>
      </c>
      <c r="F13" s="799" t="s">
        <v>1441</v>
      </c>
      <c r="G13" s="801" t="s">
        <v>274</v>
      </c>
      <c r="H13" s="802" t="s">
        <v>1416</v>
      </c>
      <c r="I13" s="803" t="s">
        <v>44</v>
      </c>
      <c r="J13" s="804">
        <v>24</v>
      </c>
      <c r="K13" s="804">
        <v>100</v>
      </c>
      <c r="L13" s="805"/>
      <c r="Q13" s="715" t="s">
        <v>281</v>
      </c>
      <c r="R13" s="715"/>
      <c r="S13" s="715"/>
    </row>
    <row r="14" spans="1:19" ht="25.5" customHeight="1">
      <c r="A14" s="798" t="s">
        <v>368</v>
      </c>
      <c r="B14" s="799" t="s">
        <v>40</v>
      </c>
      <c r="C14" s="798" t="s">
        <v>1439</v>
      </c>
      <c r="D14" s="807" t="s">
        <v>1440</v>
      </c>
      <c r="E14" s="800">
        <v>2013</v>
      </c>
      <c r="F14" s="799" t="s">
        <v>1441</v>
      </c>
      <c r="G14" s="801" t="s">
        <v>271</v>
      </c>
      <c r="H14" s="802" t="s">
        <v>1416</v>
      </c>
      <c r="I14" s="803" t="s">
        <v>44</v>
      </c>
      <c r="J14" s="804">
        <v>50</v>
      </c>
      <c r="K14" s="804">
        <v>100</v>
      </c>
      <c r="L14" s="805"/>
      <c r="Q14" s="715" t="s">
        <v>282</v>
      </c>
      <c r="R14" s="715"/>
      <c r="S14" s="715"/>
    </row>
    <row r="15" spans="1:19" ht="25.5" customHeight="1">
      <c r="A15" s="798" t="s">
        <v>368</v>
      </c>
      <c r="B15" s="799" t="s">
        <v>40</v>
      </c>
      <c r="C15" s="798" t="s">
        <v>1439</v>
      </c>
      <c r="D15" s="807" t="s">
        <v>1440</v>
      </c>
      <c r="E15" s="800">
        <v>2013</v>
      </c>
      <c r="F15" s="799" t="s">
        <v>1441</v>
      </c>
      <c r="G15" s="801" t="s">
        <v>271</v>
      </c>
      <c r="H15" s="802" t="s">
        <v>1419</v>
      </c>
      <c r="I15" s="803" t="s">
        <v>44</v>
      </c>
      <c r="J15" s="804">
        <v>84.6</v>
      </c>
      <c r="K15" s="804">
        <v>84.6</v>
      </c>
      <c r="L15" s="805"/>
      <c r="Q15" s="715" t="s">
        <v>283</v>
      </c>
      <c r="R15" s="715"/>
      <c r="S15" s="715"/>
    </row>
    <row r="16" spans="1:19" ht="25.5" customHeight="1">
      <c r="A16" s="798" t="s">
        <v>368</v>
      </c>
      <c r="B16" s="799" t="s">
        <v>40</v>
      </c>
      <c r="C16" s="798" t="s">
        <v>1439</v>
      </c>
      <c r="D16" s="798" t="s">
        <v>1440</v>
      </c>
      <c r="E16" s="800">
        <v>2013</v>
      </c>
      <c r="F16" s="799" t="s">
        <v>1441</v>
      </c>
      <c r="G16" s="801" t="s">
        <v>283</v>
      </c>
      <c r="H16" s="802" t="s">
        <v>1411</v>
      </c>
      <c r="I16" s="803" t="s">
        <v>44</v>
      </c>
      <c r="J16" s="804">
        <v>4.4000000000000004</v>
      </c>
      <c r="K16" s="804">
        <v>100</v>
      </c>
      <c r="L16" s="805"/>
      <c r="Q16" s="715"/>
      <c r="R16" s="715"/>
    </row>
    <row r="17" spans="1:18" ht="25.5">
      <c r="A17" s="798" t="s">
        <v>368</v>
      </c>
      <c r="B17" s="799" t="s">
        <v>40</v>
      </c>
      <c r="C17" s="798" t="s">
        <v>1439</v>
      </c>
      <c r="D17" s="807" t="s">
        <v>1440</v>
      </c>
      <c r="E17" s="800">
        <v>2013</v>
      </c>
      <c r="F17" s="799" t="s">
        <v>1441</v>
      </c>
      <c r="G17" s="801" t="s">
        <v>283</v>
      </c>
      <c r="H17" s="802" t="s">
        <v>1415</v>
      </c>
      <c r="I17" s="803" t="s">
        <v>44</v>
      </c>
      <c r="J17" s="804">
        <v>26.6</v>
      </c>
      <c r="K17" s="804">
        <v>100</v>
      </c>
      <c r="L17" s="805"/>
      <c r="R17" s="715"/>
    </row>
    <row r="18" spans="1:18" ht="25.5">
      <c r="A18" s="798" t="s">
        <v>368</v>
      </c>
      <c r="B18" s="799" t="s">
        <v>40</v>
      </c>
      <c r="C18" s="798" t="s">
        <v>1439</v>
      </c>
      <c r="D18" s="807" t="s">
        <v>1440</v>
      </c>
      <c r="E18" s="800">
        <v>2013</v>
      </c>
      <c r="F18" s="799" t="s">
        <v>1441</v>
      </c>
      <c r="G18" s="801" t="s">
        <v>283</v>
      </c>
      <c r="H18" s="802" t="s">
        <v>1416</v>
      </c>
      <c r="I18" s="803" t="s">
        <v>44</v>
      </c>
      <c r="J18" s="804">
        <v>42.2</v>
      </c>
      <c r="K18" s="804">
        <v>96.9</v>
      </c>
      <c r="L18" s="805"/>
    </row>
    <row r="19" spans="1:18" ht="25.5">
      <c r="A19" s="798" t="s">
        <v>368</v>
      </c>
      <c r="B19" s="799" t="s">
        <v>40</v>
      </c>
      <c r="C19" s="798" t="s">
        <v>1439</v>
      </c>
      <c r="D19" s="807" t="s">
        <v>1440</v>
      </c>
      <c r="E19" s="800">
        <v>2013</v>
      </c>
      <c r="F19" s="799" t="s">
        <v>1441</v>
      </c>
      <c r="G19" s="801" t="s">
        <v>283</v>
      </c>
      <c r="H19" s="802" t="s">
        <v>1417</v>
      </c>
      <c r="I19" s="803" t="s">
        <v>44</v>
      </c>
      <c r="J19" s="804">
        <v>75</v>
      </c>
      <c r="K19" s="804">
        <v>94.1</v>
      </c>
      <c r="L19" s="805"/>
    </row>
    <row r="20" spans="1:18" ht="25.5">
      <c r="A20" s="798" t="s">
        <v>368</v>
      </c>
      <c r="B20" s="799" t="s">
        <v>40</v>
      </c>
      <c r="C20" s="798" t="s">
        <v>1439</v>
      </c>
      <c r="D20" s="807" t="s">
        <v>1440</v>
      </c>
      <c r="E20" s="800">
        <v>2013</v>
      </c>
      <c r="F20" s="799" t="s">
        <v>1441</v>
      </c>
      <c r="G20" s="801" t="s">
        <v>1414</v>
      </c>
      <c r="H20" s="802" t="s">
        <v>1411</v>
      </c>
      <c r="I20" s="803" t="s">
        <v>44</v>
      </c>
      <c r="J20" s="804">
        <v>2.8</v>
      </c>
      <c r="K20" s="804">
        <v>100</v>
      </c>
      <c r="L20" s="805"/>
    </row>
    <row r="21" spans="1:18" ht="25.5">
      <c r="A21" s="798" t="s">
        <v>368</v>
      </c>
      <c r="B21" s="799" t="s">
        <v>40</v>
      </c>
      <c r="C21" s="798" t="s">
        <v>1439</v>
      </c>
      <c r="D21" s="807" t="s">
        <v>1440</v>
      </c>
      <c r="E21" s="800">
        <v>2013</v>
      </c>
      <c r="F21" s="799" t="s">
        <v>1441</v>
      </c>
      <c r="G21" s="801" t="s">
        <v>1414</v>
      </c>
      <c r="H21" s="802" t="s">
        <v>1415</v>
      </c>
      <c r="I21" s="803" t="s">
        <v>44</v>
      </c>
      <c r="J21" s="804">
        <v>34</v>
      </c>
      <c r="K21" s="804">
        <v>100</v>
      </c>
      <c r="L21" s="805"/>
    </row>
    <row r="22" spans="1:18" ht="25.5">
      <c r="A22" s="798" t="s">
        <v>368</v>
      </c>
      <c r="B22" s="799" t="s">
        <v>40</v>
      </c>
      <c r="C22" s="798" t="s">
        <v>1439</v>
      </c>
      <c r="D22" s="798" t="s">
        <v>1440</v>
      </c>
      <c r="E22" s="800">
        <v>2013</v>
      </c>
      <c r="F22" s="799" t="s">
        <v>1441</v>
      </c>
      <c r="G22" s="801" t="s">
        <v>1414</v>
      </c>
      <c r="H22" s="802" t="s">
        <v>1416</v>
      </c>
      <c r="I22" s="803" t="s">
        <v>44</v>
      </c>
      <c r="J22" s="804">
        <v>37.799999999999997</v>
      </c>
      <c r="K22" s="804">
        <v>97.1</v>
      </c>
      <c r="L22" s="805"/>
    </row>
    <row r="23" spans="1:18" ht="25.5">
      <c r="A23" s="798" t="s">
        <v>368</v>
      </c>
      <c r="B23" s="799" t="s">
        <v>40</v>
      </c>
      <c r="C23" s="798" t="s">
        <v>1439</v>
      </c>
      <c r="D23" s="807" t="s">
        <v>1442</v>
      </c>
      <c r="E23" s="800">
        <v>2013</v>
      </c>
      <c r="F23" s="799" t="s">
        <v>1441</v>
      </c>
      <c r="G23" s="801" t="s">
        <v>268</v>
      </c>
      <c r="H23" s="802" t="s">
        <v>1416</v>
      </c>
      <c r="I23" s="803" t="s">
        <v>44</v>
      </c>
      <c r="J23" s="804">
        <v>45.4</v>
      </c>
      <c r="K23" s="804">
        <v>100</v>
      </c>
      <c r="L23" s="805"/>
    </row>
    <row r="24" spans="1:18" ht="25.5">
      <c r="A24" s="798" t="s">
        <v>368</v>
      </c>
      <c r="B24" s="799" t="s">
        <v>40</v>
      </c>
      <c r="C24" s="798" t="s">
        <v>1439</v>
      </c>
      <c r="D24" s="807" t="s">
        <v>1442</v>
      </c>
      <c r="E24" s="800">
        <v>2013</v>
      </c>
      <c r="F24" s="799" t="s">
        <v>1441</v>
      </c>
      <c r="G24" s="801" t="s">
        <v>268</v>
      </c>
      <c r="H24" s="802" t="s">
        <v>1417</v>
      </c>
      <c r="I24" s="803" t="s">
        <v>44</v>
      </c>
      <c r="J24" s="804">
        <v>66.599999999999994</v>
      </c>
      <c r="K24" s="804">
        <v>100</v>
      </c>
      <c r="L24" s="805"/>
    </row>
    <row r="25" spans="1:18" ht="25.5">
      <c r="A25" s="798" t="s">
        <v>368</v>
      </c>
      <c r="B25" s="799" t="s">
        <v>40</v>
      </c>
      <c r="C25" s="798" t="s">
        <v>1439</v>
      </c>
      <c r="D25" s="807" t="s">
        <v>1442</v>
      </c>
      <c r="E25" s="800">
        <v>2013</v>
      </c>
      <c r="F25" s="799" t="s">
        <v>1441</v>
      </c>
      <c r="G25" s="801" t="s">
        <v>270</v>
      </c>
      <c r="H25" s="802" t="s">
        <v>1411</v>
      </c>
      <c r="I25" s="803" t="s">
        <v>44</v>
      </c>
      <c r="J25" s="804">
        <v>18.2</v>
      </c>
      <c r="K25" s="804">
        <v>100</v>
      </c>
      <c r="L25" s="805"/>
    </row>
    <row r="26" spans="1:18" ht="25.5">
      <c r="A26" s="798" t="s">
        <v>368</v>
      </c>
      <c r="B26" s="799" t="s">
        <v>40</v>
      </c>
      <c r="C26" s="798" t="s">
        <v>1439</v>
      </c>
      <c r="D26" s="807" t="s">
        <v>1442</v>
      </c>
      <c r="E26" s="800">
        <v>2013</v>
      </c>
      <c r="F26" s="799" t="s">
        <v>1441</v>
      </c>
      <c r="G26" s="801" t="s">
        <v>270</v>
      </c>
      <c r="H26" s="802" t="s">
        <v>1415</v>
      </c>
      <c r="I26" s="803" t="s">
        <v>44</v>
      </c>
      <c r="J26" s="804">
        <v>22.2</v>
      </c>
      <c r="K26" s="804">
        <v>100</v>
      </c>
      <c r="L26" s="805"/>
    </row>
    <row r="27" spans="1:18" ht="25.5">
      <c r="A27" s="798" t="s">
        <v>368</v>
      </c>
      <c r="B27" s="799" t="s">
        <v>40</v>
      </c>
      <c r="C27" s="798" t="s">
        <v>1439</v>
      </c>
      <c r="D27" s="807" t="s">
        <v>1442</v>
      </c>
      <c r="E27" s="800">
        <v>2013</v>
      </c>
      <c r="F27" s="799" t="s">
        <v>1441</v>
      </c>
      <c r="G27" s="801" t="s">
        <v>270</v>
      </c>
      <c r="H27" s="802" t="s">
        <v>1416</v>
      </c>
      <c r="I27" s="803" t="s">
        <v>44</v>
      </c>
      <c r="J27" s="804">
        <v>41.4</v>
      </c>
      <c r="K27" s="804">
        <v>96.8</v>
      </c>
      <c r="L27" s="805"/>
    </row>
    <row r="28" spans="1:18" ht="25.5">
      <c r="A28" s="798" t="s">
        <v>368</v>
      </c>
      <c r="B28" s="799" t="s">
        <v>40</v>
      </c>
      <c r="C28" s="798" t="s">
        <v>1439</v>
      </c>
      <c r="D28" s="807" t="s">
        <v>1442</v>
      </c>
      <c r="E28" s="800">
        <v>2013</v>
      </c>
      <c r="F28" s="799" t="s">
        <v>1441</v>
      </c>
      <c r="G28" s="801" t="s">
        <v>270</v>
      </c>
      <c r="H28" s="802" t="s">
        <v>1417</v>
      </c>
      <c r="I28" s="803" t="s">
        <v>44</v>
      </c>
      <c r="J28" s="804">
        <v>65.599999999999994</v>
      </c>
      <c r="K28" s="804">
        <v>95.2</v>
      </c>
      <c r="L28" s="805"/>
    </row>
    <row r="29" spans="1:18" ht="25.5">
      <c r="A29" s="798" t="s">
        <v>368</v>
      </c>
      <c r="B29" s="799" t="s">
        <v>40</v>
      </c>
      <c r="C29" s="798" t="s">
        <v>1439</v>
      </c>
      <c r="D29" s="807" t="s">
        <v>1442</v>
      </c>
      <c r="E29" s="800">
        <v>2013</v>
      </c>
      <c r="F29" s="799" t="s">
        <v>1441</v>
      </c>
      <c r="G29" s="801" t="s">
        <v>270</v>
      </c>
      <c r="H29" s="802" t="s">
        <v>1418</v>
      </c>
      <c r="I29" s="803" t="s">
        <v>44</v>
      </c>
      <c r="J29" s="804">
        <v>79.400000000000006</v>
      </c>
      <c r="K29" s="804">
        <v>89.5</v>
      </c>
      <c r="L29" s="805"/>
    </row>
    <row r="30" spans="1:18" ht="25.5">
      <c r="A30" s="798" t="s">
        <v>368</v>
      </c>
      <c r="B30" s="799" t="s">
        <v>40</v>
      </c>
      <c r="C30" s="798" t="s">
        <v>1439</v>
      </c>
      <c r="D30" s="807" t="s">
        <v>1442</v>
      </c>
      <c r="E30" s="800">
        <v>2013</v>
      </c>
      <c r="F30" s="799" t="s">
        <v>1441</v>
      </c>
      <c r="G30" s="801" t="s">
        <v>270</v>
      </c>
      <c r="H30" s="802" t="s">
        <v>1419</v>
      </c>
      <c r="I30" s="803" t="s">
        <v>44</v>
      </c>
      <c r="J30" s="804">
        <v>100</v>
      </c>
      <c r="K30" s="804">
        <v>100</v>
      </c>
      <c r="L30" s="805"/>
    </row>
    <row r="31" spans="1:18" ht="25.5">
      <c r="A31" s="798" t="s">
        <v>368</v>
      </c>
      <c r="B31" s="799" t="s">
        <v>40</v>
      </c>
      <c r="C31" s="798" t="s">
        <v>1439</v>
      </c>
      <c r="D31" s="807" t="s">
        <v>1442</v>
      </c>
      <c r="E31" s="800">
        <v>2013</v>
      </c>
      <c r="F31" s="799" t="s">
        <v>1441</v>
      </c>
      <c r="G31" s="801" t="s">
        <v>274</v>
      </c>
      <c r="H31" s="802" t="s">
        <v>1415</v>
      </c>
      <c r="I31" s="803" t="s">
        <v>44</v>
      </c>
      <c r="J31" s="804">
        <v>25</v>
      </c>
      <c r="K31" s="804">
        <v>100</v>
      </c>
      <c r="L31" s="805"/>
    </row>
    <row r="32" spans="1:18" ht="25.5">
      <c r="A32" s="798" t="s">
        <v>368</v>
      </c>
      <c r="B32" s="799" t="s">
        <v>40</v>
      </c>
      <c r="C32" s="798" t="s">
        <v>1439</v>
      </c>
      <c r="D32" s="807" t="s">
        <v>1442</v>
      </c>
      <c r="E32" s="800">
        <v>2013</v>
      </c>
      <c r="F32" s="799" t="s">
        <v>1441</v>
      </c>
      <c r="G32" s="801" t="s">
        <v>274</v>
      </c>
      <c r="H32" s="802" t="s">
        <v>1416</v>
      </c>
      <c r="I32" s="803" t="s">
        <v>44</v>
      </c>
      <c r="J32" s="804">
        <v>24</v>
      </c>
      <c r="K32" s="804">
        <v>100</v>
      </c>
      <c r="L32" s="805"/>
    </row>
    <row r="33" spans="1:12" ht="25.5">
      <c r="A33" s="798" t="s">
        <v>368</v>
      </c>
      <c r="B33" s="799" t="s">
        <v>40</v>
      </c>
      <c r="C33" s="798" t="s">
        <v>1439</v>
      </c>
      <c r="D33" s="807" t="s">
        <v>1442</v>
      </c>
      <c r="E33" s="800">
        <v>2013</v>
      </c>
      <c r="F33" s="799" t="s">
        <v>1441</v>
      </c>
      <c r="G33" s="801" t="s">
        <v>271</v>
      </c>
      <c r="H33" s="802" t="s">
        <v>1416</v>
      </c>
      <c r="I33" s="803" t="s">
        <v>44</v>
      </c>
      <c r="J33" s="804">
        <v>50</v>
      </c>
      <c r="K33" s="804">
        <v>100</v>
      </c>
      <c r="L33" s="805"/>
    </row>
    <row r="34" spans="1:12" ht="25.5">
      <c r="A34" s="798" t="s">
        <v>368</v>
      </c>
      <c r="B34" s="799" t="s">
        <v>40</v>
      </c>
      <c r="C34" s="798" t="s">
        <v>1439</v>
      </c>
      <c r="D34" s="807" t="s">
        <v>1442</v>
      </c>
      <c r="E34" s="800">
        <v>2013</v>
      </c>
      <c r="F34" s="799" t="s">
        <v>1441</v>
      </c>
      <c r="G34" s="801" t="s">
        <v>271</v>
      </c>
      <c r="H34" s="802" t="s">
        <v>1419</v>
      </c>
      <c r="I34" s="803" t="s">
        <v>44</v>
      </c>
      <c r="J34" s="804">
        <v>84.6</v>
      </c>
      <c r="K34" s="804">
        <v>84.6</v>
      </c>
      <c r="L34" s="805"/>
    </row>
    <row r="35" spans="1:12" ht="25.5">
      <c r="A35" s="798" t="s">
        <v>368</v>
      </c>
      <c r="B35" s="799" t="s">
        <v>40</v>
      </c>
      <c r="C35" s="798" t="s">
        <v>1439</v>
      </c>
      <c r="D35" s="807" t="s">
        <v>1442</v>
      </c>
      <c r="E35" s="800">
        <v>2013</v>
      </c>
      <c r="F35" s="799" t="s">
        <v>1441</v>
      </c>
      <c r="G35" s="801" t="s">
        <v>283</v>
      </c>
      <c r="H35" s="802" t="s">
        <v>1411</v>
      </c>
      <c r="I35" s="803" t="s">
        <v>44</v>
      </c>
      <c r="J35" s="804">
        <v>4.4000000000000004</v>
      </c>
      <c r="K35" s="804">
        <v>100</v>
      </c>
      <c r="L35" s="805"/>
    </row>
    <row r="36" spans="1:12" ht="25.5">
      <c r="A36" s="798" t="s">
        <v>368</v>
      </c>
      <c r="B36" s="799" t="s">
        <v>40</v>
      </c>
      <c r="C36" s="798" t="s">
        <v>1439</v>
      </c>
      <c r="D36" s="807" t="s">
        <v>1442</v>
      </c>
      <c r="E36" s="800">
        <v>2013</v>
      </c>
      <c r="F36" s="799" t="s">
        <v>1441</v>
      </c>
      <c r="G36" s="801" t="s">
        <v>283</v>
      </c>
      <c r="H36" s="802" t="s">
        <v>1415</v>
      </c>
      <c r="I36" s="803" t="s">
        <v>44</v>
      </c>
      <c r="J36" s="804">
        <v>26.6</v>
      </c>
      <c r="K36" s="804">
        <v>100</v>
      </c>
      <c r="L36" s="805"/>
    </row>
    <row r="37" spans="1:12" ht="25.5">
      <c r="A37" s="798" t="s">
        <v>368</v>
      </c>
      <c r="B37" s="799" t="s">
        <v>40</v>
      </c>
      <c r="C37" s="798" t="s">
        <v>1439</v>
      </c>
      <c r="D37" s="807" t="s">
        <v>1442</v>
      </c>
      <c r="E37" s="800">
        <v>2013</v>
      </c>
      <c r="F37" s="799" t="s">
        <v>1441</v>
      </c>
      <c r="G37" s="801" t="s">
        <v>283</v>
      </c>
      <c r="H37" s="802" t="s">
        <v>1416</v>
      </c>
      <c r="I37" s="803" t="s">
        <v>44</v>
      </c>
      <c r="J37" s="804">
        <v>42.2</v>
      </c>
      <c r="K37" s="804">
        <v>96.9</v>
      </c>
      <c r="L37" s="805"/>
    </row>
    <row r="38" spans="1:12" ht="25.5">
      <c r="A38" s="798" t="s">
        <v>368</v>
      </c>
      <c r="B38" s="799" t="s">
        <v>40</v>
      </c>
      <c r="C38" s="798" t="s">
        <v>1439</v>
      </c>
      <c r="D38" s="807" t="s">
        <v>1442</v>
      </c>
      <c r="E38" s="800">
        <v>2013</v>
      </c>
      <c r="F38" s="799" t="s">
        <v>1441</v>
      </c>
      <c r="G38" s="801" t="s">
        <v>283</v>
      </c>
      <c r="H38" s="802" t="s">
        <v>1417</v>
      </c>
      <c r="I38" s="803" t="s">
        <v>44</v>
      </c>
      <c r="J38" s="804">
        <v>75</v>
      </c>
      <c r="K38" s="804">
        <v>94.1</v>
      </c>
      <c r="L38" s="805"/>
    </row>
    <row r="39" spans="1:12" ht="25.5">
      <c r="A39" s="798" t="s">
        <v>368</v>
      </c>
      <c r="B39" s="799" t="s">
        <v>40</v>
      </c>
      <c r="C39" s="798" t="s">
        <v>1439</v>
      </c>
      <c r="D39" s="807" t="s">
        <v>1442</v>
      </c>
      <c r="E39" s="800">
        <v>2013</v>
      </c>
      <c r="F39" s="799" t="s">
        <v>1441</v>
      </c>
      <c r="G39" s="801" t="s">
        <v>1414</v>
      </c>
      <c r="H39" s="802" t="s">
        <v>1411</v>
      </c>
      <c r="I39" s="803" t="s">
        <v>44</v>
      </c>
      <c r="J39" s="804">
        <v>2.8</v>
      </c>
      <c r="K39" s="804">
        <v>100</v>
      </c>
      <c r="L39" s="805"/>
    </row>
    <row r="40" spans="1:12" ht="25.5">
      <c r="A40" s="798" t="s">
        <v>368</v>
      </c>
      <c r="B40" s="799" t="s">
        <v>40</v>
      </c>
      <c r="C40" s="798" t="s">
        <v>1439</v>
      </c>
      <c r="D40" s="807" t="s">
        <v>1442</v>
      </c>
      <c r="E40" s="800">
        <v>2013</v>
      </c>
      <c r="F40" s="799" t="s">
        <v>1441</v>
      </c>
      <c r="G40" s="801" t="s">
        <v>1414</v>
      </c>
      <c r="H40" s="802" t="s">
        <v>1415</v>
      </c>
      <c r="I40" s="803" t="s">
        <v>44</v>
      </c>
      <c r="J40" s="804">
        <v>34</v>
      </c>
      <c r="K40" s="804">
        <v>100</v>
      </c>
      <c r="L40" s="805"/>
    </row>
    <row r="41" spans="1:12" ht="25.5">
      <c r="A41" s="798" t="s">
        <v>368</v>
      </c>
      <c r="B41" s="799" t="s">
        <v>40</v>
      </c>
      <c r="C41" s="798" t="s">
        <v>1439</v>
      </c>
      <c r="D41" s="807" t="s">
        <v>1442</v>
      </c>
      <c r="E41" s="800">
        <v>2013</v>
      </c>
      <c r="F41" s="799" t="s">
        <v>1441</v>
      </c>
      <c r="G41" s="801" t="s">
        <v>1414</v>
      </c>
      <c r="H41" s="802" t="s">
        <v>1416</v>
      </c>
      <c r="I41" s="803" t="s">
        <v>44</v>
      </c>
      <c r="J41" s="804">
        <v>37.799999999999997</v>
      </c>
      <c r="K41" s="804">
        <v>97.1</v>
      </c>
      <c r="L41" s="805"/>
    </row>
    <row r="42" spans="1:12" ht="25.5">
      <c r="A42" s="798" t="s">
        <v>368</v>
      </c>
      <c r="B42" s="799" t="s">
        <v>40</v>
      </c>
      <c r="C42" s="798" t="s">
        <v>1439</v>
      </c>
      <c r="D42" s="807" t="s">
        <v>1443</v>
      </c>
      <c r="E42" s="800">
        <v>2013</v>
      </c>
      <c r="F42" s="799" t="s">
        <v>1441</v>
      </c>
      <c r="G42" s="801" t="s">
        <v>268</v>
      </c>
      <c r="H42" s="802" t="s">
        <v>1416</v>
      </c>
      <c r="I42" s="803" t="s">
        <v>44</v>
      </c>
      <c r="J42" s="804">
        <v>45.4</v>
      </c>
      <c r="K42" s="804">
        <v>100</v>
      </c>
      <c r="L42" s="805"/>
    </row>
    <row r="43" spans="1:12" ht="25.5">
      <c r="A43" s="798" t="s">
        <v>368</v>
      </c>
      <c r="B43" s="799" t="s">
        <v>40</v>
      </c>
      <c r="C43" s="798" t="s">
        <v>1439</v>
      </c>
      <c r="D43" s="807" t="s">
        <v>1443</v>
      </c>
      <c r="E43" s="800">
        <v>2013</v>
      </c>
      <c r="F43" s="799" t="s">
        <v>1441</v>
      </c>
      <c r="G43" s="801" t="s">
        <v>268</v>
      </c>
      <c r="H43" s="802" t="s">
        <v>1417</v>
      </c>
      <c r="I43" s="803" t="s">
        <v>44</v>
      </c>
      <c r="J43" s="804">
        <v>66.599999999999994</v>
      </c>
      <c r="K43" s="804">
        <v>100</v>
      </c>
      <c r="L43" s="805"/>
    </row>
    <row r="44" spans="1:12" ht="25.5">
      <c r="A44" s="798" t="s">
        <v>368</v>
      </c>
      <c r="B44" s="799" t="s">
        <v>40</v>
      </c>
      <c r="C44" s="798" t="s">
        <v>1439</v>
      </c>
      <c r="D44" s="807" t="s">
        <v>1443</v>
      </c>
      <c r="E44" s="800">
        <v>2013</v>
      </c>
      <c r="F44" s="799" t="s">
        <v>1441</v>
      </c>
      <c r="G44" s="801" t="s">
        <v>270</v>
      </c>
      <c r="H44" s="802" t="s">
        <v>1411</v>
      </c>
      <c r="I44" s="803" t="s">
        <v>44</v>
      </c>
      <c r="J44" s="804">
        <v>18.2</v>
      </c>
      <c r="K44" s="804">
        <v>100</v>
      </c>
      <c r="L44" s="805"/>
    </row>
    <row r="45" spans="1:12" ht="25.5">
      <c r="A45" s="798" t="s">
        <v>368</v>
      </c>
      <c r="B45" s="799" t="s">
        <v>40</v>
      </c>
      <c r="C45" s="798" t="s">
        <v>1439</v>
      </c>
      <c r="D45" s="807" t="s">
        <v>1443</v>
      </c>
      <c r="E45" s="800">
        <v>2013</v>
      </c>
      <c r="F45" s="799" t="s">
        <v>1441</v>
      </c>
      <c r="G45" s="801" t="s">
        <v>270</v>
      </c>
      <c r="H45" s="802" t="s">
        <v>1415</v>
      </c>
      <c r="I45" s="803" t="s">
        <v>44</v>
      </c>
      <c r="J45" s="804">
        <v>22.2</v>
      </c>
      <c r="K45" s="804">
        <v>100</v>
      </c>
      <c r="L45" s="805"/>
    </row>
    <row r="46" spans="1:12" ht="25.5">
      <c r="A46" s="798" t="s">
        <v>368</v>
      </c>
      <c r="B46" s="799" t="s">
        <v>40</v>
      </c>
      <c r="C46" s="798" t="s">
        <v>1439</v>
      </c>
      <c r="D46" s="807" t="s">
        <v>1443</v>
      </c>
      <c r="E46" s="800">
        <v>2013</v>
      </c>
      <c r="F46" s="799" t="s">
        <v>1441</v>
      </c>
      <c r="G46" s="801" t="s">
        <v>270</v>
      </c>
      <c r="H46" s="802" t="s">
        <v>1416</v>
      </c>
      <c r="I46" s="803" t="s">
        <v>44</v>
      </c>
      <c r="J46" s="804">
        <v>41.4</v>
      </c>
      <c r="K46" s="804">
        <v>96.8</v>
      </c>
      <c r="L46" s="805"/>
    </row>
    <row r="47" spans="1:12" ht="25.5">
      <c r="A47" s="798" t="s">
        <v>368</v>
      </c>
      <c r="B47" s="799" t="s">
        <v>40</v>
      </c>
      <c r="C47" s="798" t="s">
        <v>1439</v>
      </c>
      <c r="D47" s="807" t="s">
        <v>1443</v>
      </c>
      <c r="E47" s="800">
        <v>2013</v>
      </c>
      <c r="F47" s="799" t="s">
        <v>1441</v>
      </c>
      <c r="G47" s="801" t="s">
        <v>270</v>
      </c>
      <c r="H47" s="802" t="s">
        <v>1417</v>
      </c>
      <c r="I47" s="803" t="s">
        <v>44</v>
      </c>
      <c r="J47" s="804">
        <v>65.599999999999994</v>
      </c>
      <c r="K47" s="804">
        <v>95.2</v>
      </c>
      <c r="L47" s="805"/>
    </row>
    <row r="48" spans="1:12" ht="25.5">
      <c r="A48" s="798" t="s">
        <v>368</v>
      </c>
      <c r="B48" s="799" t="s">
        <v>40</v>
      </c>
      <c r="C48" s="798" t="s">
        <v>1439</v>
      </c>
      <c r="D48" s="807" t="s">
        <v>1443</v>
      </c>
      <c r="E48" s="800">
        <v>2013</v>
      </c>
      <c r="F48" s="799" t="s">
        <v>1441</v>
      </c>
      <c r="G48" s="801" t="s">
        <v>270</v>
      </c>
      <c r="H48" s="802" t="s">
        <v>1418</v>
      </c>
      <c r="I48" s="803" t="s">
        <v>44</v>
      </c>
      <c r="J48" s="804">
        <v>79.400000000000006</v>
      </c>
      <c r="K48" s="804">
        <v>89.5</v>
      </c>
      <c r="L48" s="805"/>
    </row>
    <row r="49" spans="1:12" ht="25.5">
      <c r="A49" s="798" t="s">
        <v>368</v>
      </c>
      <c r="B49" s="799" t="s">
        <v>40</v>
      </c>
      <c r="C49" s="798" t="s">
        <v>1439</v>
      </c>
      <c r="D49" s="807" t="s">
        <v>1443</v>
      </c>
      <c r="E49" s="800">
        <v>2013</v>
      </c>
      <c r="F49" s="799" t="s">
        <v>1441</v>
      </c>
      <c r="G49" s="801" t="s">
        <v>270</v>
      </c>
      <c r="H49" s="802" t="s">
        <v>1419</v>
      </c>
      <c r="I49" s="803" t="s">
        <v>44</v>
      </c>
      <c r="J49" s="804">
        <v>100</v>
      </c>
      <c r="K49" s="804">
        <v>100</v>
      </c>
      <c r="L49" s="805"/>
    </row>
    <row r="50" spans="1:12" ht="25.5">
      <c r="A50" s="798" t="s">
        <v>368</v>
      </c>
      <c r="B50" s="799" t="s">
        <v>40</v>
      </c>
      <c r="C50" s="798" t="s">
        <v>1439</v>
      </c>
      <c r="D50" s="807" t="s">
        <v>1443</v>
      </c>
      <c r="E50" s="800">
        <v>2013</v>
      </c>
      <c r="F50" s="799" t="s">
        <v>1441</v>
      </c>
      <c r="G50" s="801" t="s">
        <v>274</v>
      </c>
      <c r="H50" s="802" t="s">
        <v>1415</v>
      </c>
      <c r="I50" s="803" t="s">
        <v>44</v>
      </c>
      <c r="J50" s="804">
        <v>25</v>
      </c>
      <c r="K50" s="804">
        <v>100</v>
      </c>
      <c r="L50" s="805"/>
    </row>
    <row r="51" spans="1:12" ht="25.5">
      <c r="A51" s="798" t="s">
        <v>368</v>
      </c>
      <c r="B51" s="799" t="s">
        <v>40</v>
      </c>
      <c r="C51" s="798" t="s">
        <v>1439</v>
      </c>
      <c r="D51" s="807" t="s">
        <v>1443</v>
      </c>
      <c r="E51" s="800">
        <v>2013</v>
      </c>
      <c r="F51" s="799" t="s">
        <v>1441</v>
      </c>
      <c r="G51" s="801" t="s">
        <v>274</v>
      </c>
      <c r="H51" s="802" t="s">
        <v>1416</v>
      </c>
      <c r="I51" s="803" t="s">
        <v>44</v>
      </c>
      <c r="J51" s="804">
        <v>24</v>
      </c>
      <c r="K51" s="804">
        <v>100</v>
      </c>
      <c r="L51" s="805"/>
    </row>
    <row r="52" spans="1:12" ht="25.5">
      <c r="A52" s="798" t="s">
        <v>368</v>
      </c>
      <c r="B52" s="799" t="s">
        <v>40</v>
      </c>
      <c r="C52" s="798" t="s">
        <v>1439</v>
      </c>
      <c r="D52" s="807" t="s">
        <v>1443</v>
      </c>
      <c r="E52" s="800">
        <v>2013</v>
      </c>
      <c r="F52" s="799" t="s">
        <v>1441</v>
      </c>
      <c r="G52" s="801" t="s">
        <v>271</v>
      </c>
      <c r="H52" s="802" t="s">
        <v>1416</v>
      </c>
      <c r="I52" s="803" t="s">
        <v>44</v>
      </c>
      <c r="J52" s="804">
        <v>50</v>
      </c>
      <c r="K52" s="804">
        <v>100</v>
      </c>
      <c r="L52" s="805"/>
    </row>
    <row r="53" spans="1:12" ht="25.5">
      <c r="A53" s="798" t="s">
        <v>368</v>
      </c>
      <c r="B53" s="799" t="s">
        <v>40</v>
      </c>
      <c r="C53" s="798" t="s">
        <v>1439</v>
      </c>
      <c r="D53" s="807" t="s">
        <v>1443</v>
      </c>
      <c r="E53" s="800">
        <v>2013</v>
      </c>
      <c r="F53" s="799" t="s">
        <v>1441</v>
      </c>
      <c r="G53" s="801" t="s">
        <v>271</v>
      </c>
      <c r="H53" s="802" t="s">
        <v>1419</v>
      </c>
      <c r="I53" s="803" t="s">
        <v>44</v>
      </c>
      <c r="J53" s="804">
        <v>84.6</v>
      </c>
      <c r="K53" s="804">
        <v>84.6</v>
      </c>
      <c r="L53" s="805"/>
    </row>
    <row r="54" spans="1:12" ht="25.5">
      <c r="A54" s="798" t="s">
        <v>368</v>
      </c>
      <c r="B54" s="799" t="s">
        <v>40</v>
      </c>
      <c r="C54" s="798" t="s">
        <v>1439</v>
      </c>
      <c r="D54" s="807" t="s">
        <v>1443</v>
      </c>
      <c r="E54" s="800">
        <v>2013</v>
      </c>
      <c r="F54" s="799" t="s">
        <v>1441</v>
      </c>
      <c r="G54" s="801" t="s">
        <v>283</v>
      </c>
      <c r="H54" s="802" t="s">
        <v>1411</v>
      </c>
      <c r="I54" s="803" t="s">
        <v>44</v>
      </c>
      <c r="J54" s="804">
        <v>4.4000000000000004</v>
      </c>
      <c r="K54" s="804">
        <v>100</v>
      </c>
      <c r="L54" s="805"/>
    </row>
    <row r="55" spans="1:12" ht="25.5">
      <c r="A55" s="798" t="s">
        <v>368</v>
      </c>
      <c r="B55" s="799" t="s">
        <v>40</v>
      </c>
      <c r="C55" s="798" t="s">
        <v>1439</v>
      </c>
      <c r="D55" s="807" t="s">
        <v>1443</v>
      </c>
      <c r="E55" s="800">
        <v>2013</v>
      </c>
      <c r="F55" s="799" t="s">
        <v>1441</v>
      </c>
      <c r="G55" s="801" t="s">
        <v>283</v>
      </c>
      <c r="H55" s="802" t="s">
        <v>1415</v>
      </c>
      <c r="I55" s="803" t="s">
        <v>44</v>
      </c>
      <c r="J55" s="804">
        <v>26.6</v>
      </c>
      <c r="K55" s="804">
        <v>100</v>
      </c>
      <c r="L55" s="805"/>
    </row>
    <row r="56" spans="1:12" ht="25.5">
      <c r="A56" s="798" t="s">
        <v>368</v>
      </c>
      <c r="B56" s="799" t="s">
        <v>40</v>
      </c>
      <c r="C56" s="798" t="s">
        <v>1439</v>
      </c>
      <c r="D56" s="807" t="s">
        <v>1443</v>
      </c>
      <c r="E56" s="800">
        <v>2013</v>
      </c>
      <c r="F56" s="799" t="s">
        <v>1441</v>
      </c>
      <c r="G56" s="801" t="s">
        <v>283</v>
      </c>
      <c r="H56" s="802" t="s">
        <v>1416</v>
      </c>
      <c r="I56" s="803" t="s">
        <v>44</v>
      </c>
      <c r="J56" s="804">
        <v>42.2</v>
      </c>
      <c r="K56" s="804">
        <v>96.9</v>
      </c>
      <c r="L56" s="805"/>
    </row>
    <row r="57" spans="1:12" ht="25.5">
      <c r="A57" s="798" t="s">
        <v>368</v>
      </c>
      <c r="B57" s="799" t="s">
        <v>40</v>
      </c>
      <c r="C57" s="798" t="s">
        <v>1439</v>
      </c>
      <c r="D57" s="807" t="s">
        <v>1443</v>
      </c>
      <c r="E57" s="800">
        <v>2013</v>
      </c>
      <c r="F57" s="799" t="s">
        <v>1441</v>
      </c>
      <c r="G57" s="801" t="s">
        <v>283</v>
      </c>
      <c r="H57" s="802" t="s">
        <v>1417</v>
      </c>
      <c r="I57" s="803" t="s">
        <v>44</v>
      </c>
      <c r="J57" s="804">
        <v>75</v>
      </c>
      <c r="K57" s="804">
        <v>94.1</v>
      </c>
      <c r="L57" s="805"/>
    </row>
    <row r="58" spans="1:12" ht="25.5">
      <c r="A58" s="798" t="s">
        <v>368</v>
      </c>
      <c r="B58" s="799" t="s">
        <v>40</v>
      </c>
      <c r="C58" s="798" t="s">
        <v>1439</v>
      </c>
      <c r="D58" s="807" t="s">
        <v>1443</v>
      </c>
      <c r="E58" s="800">
        <v>2013</v>
      </c>
      <c r="F58" s="799" t="s">
        <v>1441</v>
      </c>
      <c r="G58" s="801" t="s">
        <v>1414</v>
      </c>
      <c r="H58" s="802" t="s">
        <v>1411</v>
      </c>
      <c r="I58" s="803" t="s">
        <v>44</v>
      </c>
      <c r="J58" s="804">
        <v>2.8</v>
      </c>
      <c r="K58" s="804">
        <v>100</v>
      </c>
      <c r="L58" s="805"/>
    </row>
    <row r="59" spans="1:12" ht="25.5">
      <c r="A59" s="798" t="s">
        <v>368</v>
      </c>
      <c r="B59" s="799" t="s">
        <v>40</v>
      </c>
      <c r="C59" s="798" t="s">
        <v>1439</v>
      </c>
      <c r="D59" s="807" t="s">
        <v>1443</v>
      </c>
      <c r="E59" s="800">
        <v>2013</v>
      </c>
      <c r="F59" s="799" t="s">
        <v>1441</v>
      </c>
      <c r="G59" s="801" t="s">
        <v>1414</v>
      </c>
      <c r="H59" s="802" t="s">
        <v>1415</v>
      </c>
      <c r="I59" s="803" t="s">
        <v>44</v>
      </c>
      <c r="J59" s="804">
        <v>34</v>
      </c>
      <c r="K59" s="804">
        <v>100</v>
      </c>
      <c r="L59" s="805"/>
    </row>
    <row r="60" spans="1:12" ht="25.5">
      <c r="A60" s="798" t="s">
        <v>368</v>
      </c>
      <c r="B60" s="799" t="s">
        <v>40</v>
      </c>
      <c r="C60" s="798" t="s">
        <v>1439</v>
      </c>
      <c r="D60" s="807" t="s">
        <v>1443</v>
      </c>
      <c r="E60" s="800">
        <v>2013</v>
      </c>
      <c r="F60" s="799" t="s">
        <v>1441</v>
      </c>
      <c r="G60" s="801" t="s">
        <v>1414</v>
      </c>
      <c r="H60" s="802" t="s">
        <v>1416</v>
      </c>
      <c r="I60" s="803" t="s">
        <v>44</v>
      </c>
      <c r="J60" s="804">
        <v>37.799999999999997</v>
      </c>
      <c r="K60" s="804">
        <v>97.1</v>
      </c>
      <c r="L60" s="805"/>
    </row>
    <row r="61" spans="1:12" ht="25.5">
      <c r="A61" s="798" t="s">
        <v>368</v>
      </c>
      <c r="B61" s="799" t="s">
        <v>40</v>
      </c>
      <c r="C61" s="798" t="s">
        <v>1439</v>
      </c>
      <c r="D61" s="807" t="s">
        <v>1444</v>
      </c>
      <c r="E61" s="800">
        <v>2013</v>
      </c>
      <c r="F61" s="799" t="s">
        <v>1441</v>
      </c>
      <c r="G61" s="801" t="s">
        <v>268</v>
      </c>
      <c r="H61" s="802" t="s">
        <v>1416</v>
      </c>
      <c r="I61" s="803" t="s">
        <v>44</v>
      </c>
      <c r="J61" s="804">
        <v>45.4</v>
      </c>
      <c r="K61" s="804">
        <v>100</v>
      </c>
      <c r="L61" s="805"/>
    </row>
    <row r="62" spans="1:12" ht="25.5">
      <c r="A62" s="798" t="s">
        <v>368</v>
      </c>
      <c r="B62" s="799" t="s">
        <v>40</v>
      </c>
      <c r="C62" s="798" t="s">
        <v>1439</v>
      </c>
      <c r="D62" s="807" t="s">
        <v>1444</v>
      </c>
      <c r="E62" s="800">
        <v>2013</v>
      </c>
      <c r="F62" s="799" t="s">
        <v>1441</v>
      </c>
      <c r="G62" s="801" t="s">
        <v>268</v>
      </c>
      <c r="H62" s="802" t="s">
        <v>1417</v>
      </c>
      <c r="I62" s="803" t="s">
        <v>44</v>
      </c>
      <c r="J62" s="804">
        <v>66.599999999999994</v>
      </c>
      <c r="K62" s="804">
        <v>100</v>
      </c>
      <c r="L62" s="805"/>
    </row>
    <row r="63" spans="1:12" ht="25.5">
      <c r="A63" s="798" t="s">
        <v>368</v>
      </c>
      <c r="B63" s="799" t="s">
        <v>40</v>
      </c>
      <c r="C63" s="798" t="s">
        <v>1439</v>
      </c>
      <c r="D63" s="807" t="s">
        <v>1444</v>
      </c>
      <c r="E63" s="800">
        <v>2013</v>
      </c>
      <c r="F63" s="799" t="s">
        <v>1441</v>
      </c>
      <c r="G63" s="801" t="s">
        <v>270</v>
      </c>
      <c r="H63" s="802" t="s">
        <v>1411</v>
      </c>
      <c r="I63" s="803" t="s">
        <v>44</v>
      </c>
      <c r="J63" s="804">
        <v>18.2</v>
      </c>
      <c r="K63" s="804">
        <v>100</v>
      </c>
      <c r="L63" s="805"/>
    </row>
    <row r="64" spans="1:12" ht="25.5">
      <c r="A64" s="798" t="s">
        <v>368</v>
      </c>
      <c r="B64" s="799" t="s">
        <v>40</v>
      </c>
      <c r="C64" s="798" t="s">
        <v>1439</v>
      </c>
      <c r="D64" s="807" t="s">
        <v>1444</v>
      </c>
      <c r="E64" s="800">
        <v>2013</v>
      </c>
      <c r="F64" s="799" t="s">
        <v>1441</v>
      </c>
      <c r="G64" s="801" t="s">
        <v>270</v>
      </c>
      <c r="H64" s="802" t="s">
        <v>1415</v>
      </c>
      <c r="I64" s="803" t="s">
        <v>44</v>
      </c>
      <c r="J64" s="804">
        <v>22.2</v>
      </c>
      <c r="K64" s="804">
        <v>100</v>
      </c>
      <c r="L64" s="805"/>
    </row>
    <row r="65" spans="1:12" ht="25.5">
      <c r="A65" s="798" t="s">
        <v>368</v>
      </c>
      <c r="B65" s="799" t="s">
        <v>40</v>
      </c>
      <c r="C65" s="798" t="s">
        <v>1439</v>
      </c>
      <c r="D65" s="807" t="s">
        <v>1444</v>
      </c>
      <c r="E65" s="800">
        <v>2013</v>
      </c>
      <c r="F65" s="799" t="s">
        <v>1441</v>
      </c>
      <c r="G65" s="801" t="s">
        <v>270</v>
      </c>
      <c r="H65" s="802" t="s">
        <v>1416</v>
      </c>
      <c r="I65" s="803" t="s">
        <v>44</v>
      </c>
      <c r="J65" s="804">
        <v>41.4</v>
      </c>
      <c r="K65" s="804">
        <v>96.8</v>
      </c>
      <c r="L65" s="805"/>
    </row>
    <row r="66" spans="1:12" ht="25.5">
      <c r="A66" s="798" t="s">
        <v>368</v>
      </c>
      <c r="B66" s="799" t="s">
        <v>40</v>
      </c>
      <c r="C66" s="798" t="s">
        <v>1439</v>
      </c>
      <c r="D66" s="807" t="s">
        <v>1444</v>
      </c>
      <c r="E66" s="800">
        <v>2013</v>
      </c>
      <c r="F66" s="799" t="s">
        <v>1441</v>
      </c>
      <c r="G66" s="801" t="s">
        <v>270</v>
      </c>
      <c r="H66" s="802" t="s">
        <v>1417</v>
      </c>
      <c r="I66" s="803" t="s">
        <v>44</v>
      </c>
      <c r="J66" s="804">
        <v>65.599999999999994</v>
      </c>
      <c r="K66" s="804">
        <v>95.2</v>
      </c>
      <c r="L66" s="805"/>
    </row>
    <row r="67" spans="1:12" ht="25.5">
      <c r="A67" s="798" t="s">
        <v>368</v>
      </c>
      <c r="B67" s="799" t="s">
        <v>40</v>
      </c>
      <c r="C67" s="798" t="s">
        <v>1439</v>
      </c>
      <c r="D67" s="807" t="s">
        <v>1444</v>
      </c>
      <c r="E67" s="800">
        <v>2013</v>
      </c>
      <c r="F67" s="799" t="s">
        <v>1441</v>
      </c>
      <c r="G67" s="801" t="s">
        <v>270</v>
      </c>
      <c r="H67" s="802" t="s">
        <v>1418</v>
      </c>
      <c r="I67" s="803" t="s">
        <v>44</v>
      </c>
      <c r="J67" s="804">
        <v>79.400000000000006</v>
      </c>
      <c r="K67" s="804">
        <v>89.5</v>
      </c>
      <c r="L67" s="805"/>
    </row>
    <row r="68" spans="1:12" ht="25.5">
      <c r="A68" s="798" t="s">
        <v>368</v>
      </c>
      <c r="B68" s="799" t="s">
        <v>40</v>
      </c>
      <c r="C68" s="798" t="s">
        <v>1439</v>
      </c>
      <c r="D68" s="807" t="s">
        <v>1444</v>
      </c>
      <c r="E68" s="800">
        <v>2013</v>
      </c>
      <c r="F68" s="799" t="s">
        <v>1441</v>
      </c>
      <c r="G68" s="801" t="s">
        <v>270</v>
      </c>
      <c r="H68" s="802" t="s">
        <v>1419</v>
      </c>
      <c r="I68" s="803" t="s">
        <v>44</v>
      </c>
      <c r="J68" s="804">
        <v>100</v>
      </c>
      <c r="K68" s="804">
        <v>100</v>
      </c>
      <c r="L68" s="805"/>
    </row>
    <row r="69" spans="1:12" ht="25.5">
      <c r="A69" s="798" t="s">
        <v>368</v>
      </c>
      <c r="B69" s="799" t="s">
        <v>40</v>
      </c>
      <c r="C69" s="798" t="s">
        <v>1439</v>
      </c>
      <c r="D69" s="807" t="s">
        <v>1444</v>
      </c>
      <c r="E69" s="800">
        <v>2013</v>
      </c>
      <c r="F69" s="799" t="s">
        <v>1441</v>
      </c>
      <c r="G69" s="801" t="s">
        <v>274</v>
      </c>
      <c r="H69" s="802" t="s">
        <v>1415</v>
      </c>
      <c r="I69" s="803" t="s">
        <v>44</v>
      </c>
      <c r="J69" s="804">
        <v>25</v>
      </c>
      <c r="K69" s="804">
        <v>100</v>
      </c>
      <c r="L69" s="805"/>
    </row>
    <row r="70" spans="1:12" ht="25.5">
      <c r="A70" s="798" t="s">
        <v>368</v>
      </c>
      <c r="B70" s="799" t="s">
        <v>40</v>
      </c>
      <c r="C70" s="798" t="s">
        <v>1439</v>
      </c>
      <c r="D70" s="807" t="s">
        <v>1444</v>
      </c>
      <c r="E70" s="800">
        <v>2013</v>
      </c>
      <c r="F70" s="799" t="s">
        <v>1441</v>
      </c>
      <c r="G70" s="801" t="s">
        <v>274</v>
      </c>
      <c r="H70" s="802" t="s">
        <v>1416</v>
      </c>
      <c r="I70" s="803" t="s">
        <v>44</v>
      </c>
      <c r="J70" s="804">
        <v>24</v>
      </c>
      <c r="K70" s="804">
        <v>100</v>
      </c>
      <c r="L70" s="805"/>
    </row>
    <row r="71" spans="1:12" ht="25.5">
      <c r="A71" s="798" t="s">
        <v>368</v>
      </c>
      <c r="B71" s="799" t="s">
        <v>40</v>
      </c>
      <c r="C71" s="798" t="s">
        <v>1439</v>
      </c>
      <c r="D71" s="807" t="s">
        <v>1444</v>
      </c>
      <c r="E71" s="800">
        <v>2013</v>
      </c>
      <c r="F71" s="799" t="s">
        <v>1441</v>
      </c>
      <c r="G71" s="801" t="s">
        <v>271</v>
      </c>
      <c r="H71" s="802" t="s">
        <v>1416</v>
      </c>
      <c r="I71" s="803" t="s">
        <v>44</v>
      </c>
      <c r="J71" s="804">
        <v>50</v>
      </c>
      <c r="K71" s="804">
        <v>100</v>
      </c>
      <c r="L71" s="805"/>
    </row>
    <row r="72" spans="1:12" ht="25.5">
      <c r="A72" s="798" t="s">
        <v>368</v>
      </c>
      <c r="B72" s="799" t="s">
        <v>40</v>
      </c>
      <c r="C72" s="798" t="s">
        <v>1439</v>
      </c>
      <c r="D72" s="807" t="s">
        <v>1444</v>
      </c>
      <c r="E72" s="800">
        <v>2013</v>
      </c>
      <c r="F72" s="799" t="s">
        <v>1441</v>
      </c>
      <c r="G72" s="801" t="s">
        <v>271</v>
      </c>
      <c r="H72" s="802" t="s">
        <v>1419</v>
      </c>
      <c r="I72" s="803" t="s">
        <v>44</v>
      </c>
      <c r="J72" s="804">
        <v>84.6</v>
      </c>
      <c r="K72" s="804">
        <v>84.6</v>
      </c>
      <c r="L72" s="805"/>
    </row>
    <row r="73" spans="1:12" ht="25.5">
      <c r="A73" s="798" t="s">
        <v>368</v>
      </c>
      <c r="B73" s="799" t="s">
        <v>40</v>
      </c>
      <c r="C73" s="798" t="s">
        <v>1439</v>
      </c>
      <c r="D73" s="807" t="s">
        <v>1444</v>
      </c>
      <c r="E73" s="800">
        <v>2013</v>
      </c>
      <c r="F73" s="799" t="s">
        <v>1441</v>
      </c>
      <c r="G73" s="801" t="s">
        <v>283</v>
      </c>
      <c r="H73" s="802" t="s">
        <v>1411</v>
      </c>
      <c r="I73" s="803" t="s">
        <v>44</v>
      </c>
      <c r="J73" s="804">
        <v>4.4000000000000004</v>
      </c>
      <c r="K73" s="804">
        <v>100</v>
      </c>
      <c r="L73" s="805"/>
    </row>
    <row r="74" spans="1:12" ht="25.5">
      <c r="A74" s="798" t="s">
        <v>368</v>
      </c>
      <c r="B74" s="799" t="s">
        <v>40</v>
      </c>
      <c r="C74" s="798" t="s">
        <v>1439</v>
      </c>
      <c r="D74" s="807" t="s">
        <v>1444</v>
      </c>
      <c r="E74" s="800">
        <v>2013</v>
      </c>
      <c r="F74" s="799" t="s">
        <v>1441</v>
      </c>
      <c r="G74" s="801" t="s">
        <v>283</v>
      </c>
      <c r="H74" s="802" t="s">
        <v>1415</v>
      </c>
      <c r="I74" s="803" t="s">
        <v>44</v>
      </c>
      <c r="J74" s="804">
        <v>26.6</v>
      </c>
      <c r="K74" s="804">
        <v>100</v>
      </c>
      <c r="L74" s="805"/>
    </row>
    <row r="75" spans="1:12" ht="25.5">
      <c r="A75" s="798" t="s">
        <v>368</v>
      </c>
      <c r="B75" s="799" t="s">
        <v>40</v>
      </c>
      <c r="C75" s="798" t="s">
        <v>1439</v>
      </c>
      <c r="D75" s="807" t="s">
        <v>1444</v>
      </c>
      <c r="E75" s="800">
        <v>2013</v>
      </c>
      <c r="F75" s="799" t="s">
        <v>1441</v>
      </c>
      <c r="G75" s="801" t="s">
        <v>283</v>
      </c>
      <c r="H75" s="802" t="s">
        <v>1416</v>
      </c>
      <c r="I75" s="803" t="s">
        <v>44</v>
      </c>
      <c r="J75" s="804">
        <v>42.2</v>
      </c>
      <c r="K75" s="804">
        <v>96.9</v>
      </c>
      <c r="L75" s="805"/>
    </row>
    <row r="76" spans="1:12" ht="25.5">
      <c r="A76" s="798" t="s">
        <v>368</v>
      </c>
      <c r="B76" s="799" t="s">
        <v>40</v>
      </c>
      <c r="C76" s="798" t="s">
        <v>1439</v>
      </c>
      <c r="D76" s="807" t="s">
        <v>1444</v>
      </c>
      <c r="E76" s="800">
        <v>2013</v>
      </c>
      <c r="F76" s="799" t="s">
        <v>1441</v>
      </c>
      <c r="G76" s="801" t="s">
        <v>283</v>
      </c>
      <c r="H76" s="802" t="s">
        <v>1417</v>
      </c>
      <c r="I76" s="803" t="s">
        <v>44</v>
      </c>
      <c r="J76" s="804">
        <v>75</v>
      </c>
      <c r="K76" s="804">
        <v>94.1</v>
      </c>
      <c r="L76" s="805"/>
    </row>
    <row r="77" spans="1:12" ht="25.5">
      <c r="A77" s="798" t="s">
        <v>368</v>
      </c>
      <c r="B77" s="799" t="s">
        <v>40</v>
      </c>
      <c r="C77" s="798" t="s">
        <v>1439</v>
      </c>
      <c r="D77" s="807" t="s">
        <v>1444</v>
      </c>
      <c r="E77" s="800">
        <v>2013</v>
      </c>
      <c r="F77" s="799" t="s">
        <v>1441</v>
      </c>
      <c r="G77" s="801" t="s">
        <v>1414</v>
      </c>
      <c r="H77" s="802" t="s">
        <v>1411</v>
      </c>
      <c r="I77" s="803" t="s">
        <v>44</v>
      </c>
      <c r="J77" s="804">
        <v>2.8</v>
      </c>
      <c r="K77" s="804">
        <v>100</v>
      </c>
      <c r="L77" s="805"/>
    </row>
    <row r="78" spans="1:12" ht="25.5">
      <c r="A78" s="798" t="s">
        <v>368</v>
      </c>
      <c r="B78" s="799" t="s">
        <v>40</v>
      </c>
      <c r="C78" s="798" t="s">
        <v>1439</v>
      </c>
      <c r="D78" s="807" t="s">
        <v>1444</v>
      </c>
      <c r="E78" s="800">
        <v>2013</v>
      </c>
      <c r="F78" s="799" t="s">
        <v>1441</v>
      </c>
      <c r="G78" s="801" t="s">
        <v>1414</v>
      </c>
      <c r="H78" s="802" t="s">
        <v>1415</v>
      </c>
      <c r="I78" s="803" t="s">
        <v>44</v>
      </c>
      <c r="J78" s="804">
        <v>34</v>
      </c>
      <c r="K78" s="804">
        <v>100</v>
      </c>
      <c r="L78" s="805"/>
    </row>
    <row r="79" spans="1:12" ht="25.5">
      <c r="A79" s="798" t="s">
        <v>368</v>
      </c>
      <c r="B79" s="799" t="s">
        <v>40</v>
      </c>
      <c r="C79" s="798" t="s">
        <v>1439</v>
      </c>
      <c r="D79" s="807" t="s">
        <v>1444</v>
      </c>
      <c r="E79" s="800">
        <v>2013</v>
      </c>
      <c r="F79" s="799" t="s">
        <v>1441</v>
      </c>
      <c r="G79" s="801" t="s">
        <v>1414</v>
      </c>
      <c r="H79" s="802" t="s">
        <v>1416</v>
      </c>
      <c r="I79" s="803" t="s">
        <v>44</v>
      </c>
      <c r="J79" s="804">
        <v>37.799999999999997</v>
      </c>
      <c r="K79" s="804">
        <v>97.1</v>
      </c>
      <c r="L79" s="805"/>
    </row>
    <row r="80" spans="1:12" ht="25.5">
      <c r="A80" s="798" t="s">
        <v>368</v>
      </c>
      <c r="B80" s="799" t="s">
        <v>40</v>
      </c>
      <c r="C80" s="798" t="s">
        <v>1445</v>
      </c>
      <c r="D80" s="807" t="s">
        <v>1446</v>
      </c>
      <c r="E80" s="800">
        <v>2013</v>
      </c>
      <c r="F80" s="799" t="s">
        <v>1441</v>
      </c>
      <c r="G80" s="801" t="s">
        <v>268</v>
      </c>
      <c r="H80" s="802" t="s">
        <v>1416</v>
      </c>
      <c r="I80" s="803" t="s">
        <v>44</v>
      </c>
      <c r="J80" s="804">
        <v>45.4</v>
      </c>
      <c r="K80" s="804">
        <v>100</v>
      </c>
      <c r="L80" s="805"/>
    </row>
    <row r="81" spans="1:12" ht="25.5">
      <c r="A81" s="798" t="s">
        <v>368</v>
      </c>
      <c r="B81" s="799" t="s">
        <v>40</v>
      </c>
      <c r="C81" s="798" t="s">
        <v>1445</v>
      </c>
      <c r="D81" s="807" t="s">
        <v>1446</v>
      </c>
      <c r="E81" s="800">
        <v>2013</v>
      </c>
      <c r="F81" s="799" t="s">
        <v>1441</v>
      </c>
      <c r="G81" s="801" t="s">
        <v>268</v>
      </c>
      <c r="H81" s="802" t="s">
        <v>1417</v>
      </c>
      <c r="I81" s="803" t="s">
        <v>44</v>
      </c>
      <c r="J81" s="804">
        <v>66.599999999999994</v>
      </c>
      <c r="K81" s="804">
        <v>100</v>
      </c>
      <c r="L81" s="805"/>
    </row>
    <row r="82" spans="1:12" ht="25.5">
      <c r="A82" s="798" t="s">
        <v>368</v>
      </c>
      <c r="B82" s="799" t="s">
        <v>40</v>
      </c>
      <c r="C82" s="798" t="s">
        <v>1445</v>
      </c>
      <c r="D82" s="807" t="s">
        <v>1446</v>
      </c>
      <c r="E82" s="800">
        <v>2013</v>
      </c>
      <c r="F82" s="799" t="s">
        <v>1441</v>
      </c>
      <c r="G82" s="801" t="s">
        <v>270</v>
      </c>
      <c r="H82" s="802" t="s">
        <v>1411</v>
      </c>
      <c r="I82" s="803" t="s">
        <v>44</v>
      </c>
      <c r="J82" s="804">
        <v>18.2</v>
      </c>
      <c r="K82" s="804">
        <v>100</v>
      </c>
      <c r="L82" s="805"/>
    </row>
    <row r="83" spans="1:12" ht="25.5">
      <c r="A83" s="798" t="s">
        <v>368</v>
      </c>
      <c r="B83" s="799" t="s">
        <v>40</v>
      </c>
      <c r="C83" s="798" t="s">
        <v>1445</v>
      </c>
      <c r="D83" s="807" t="s">
        <v>1446</v>
      </c>
      <c r="E83" s="800">
        <v>2013</v>
      </c>
      <c r="F83" s="799" t="s">
        <v>1441</v>
      </c>
      <c r="G83" s="801" t="s">
        <v>270</v>
      </c>
      <c r="H83" s="802" t="s">
        <v>1415</v>
      </c>
      <c r="I83" s="803" t="s">
        <v>44</v>
      </c>
      <c r="J83" s="804">
        <v>22.2</v>
      </c>
      <c r="K83" s="804">
        <v>100</v>
      </c>
      <c r="L83" s="805"/>
    </row>
    <row r="84" spans="1:12" ht="25.5">
      <c r="A84" s="798" t="s">
        <v>368</v>
      </c>
      <c r="B84" s="799" t="s">
        <v>40</v>
      </c>
      <c r="C84" s="798" t="s">
        <v>1445</v>
      </c>
      <c r="D84" s="807" t="s">
        <v>1446</v>
      </c>
      <c r="E84" s="800">
        <v>2013</v>
      </c>
      <c r="F84" s="799" t="s">
        <v>1441</v>
      </c>
      <c r="G84" s="801" t="s">
        <v>270</v>
      </c>
      <c r="H84" s="802" t="s">
        <v>1416</v>
      </c>
      <c r="I84" s="803" t="s">
        <v>44</v>
      </c>
      <c r="J84" s="804">
        <v>41.4</v>
      </c>
      <c r="K84" s="804">
        <v>96.8</v>
      </c>
      <c r="L84" s="805"/>
    </row>
    <row r="85" spans="1:12" ht="25.5">
      <c r="A85" s="798" t="s">
        <v>368</v>
      </c>
      <c r="B85" s="799" t="s">
        <v>40</v>
      </c>
      <c r="C85" s="798" t="s">
        <v>1445</v>
      </c>
      <c r="D85" s="807" t="s">
        <v>1446</v>
      </c>
      <c r="E85" s="800">
        <v>2013</v>
      </c>
      <c r="F85" s="799" t="s">
        <v>1441</v>
      </c>
      <c r="G85" s="801" t="s">
        <v>270</v>
      </c>
      <c r="H85" s="802" t="s">
        <v>1417</v>
      </c>
      <c r="I85" s="803" t="s">
        <v>44</v>
      </c>
      <c r="J85" s="804">
        <v>65.599999999999994</v>
      </c>
      <c r="K85" s="804">
        <v>95.2</v>
      </c>
      <c r="L85" s="805"/>
    </row>
    <row r="86" spans="1:12" ht="25.5">
      <c r="A86" s="798" t="s">
        <v>368</v>
      </c>
      <c r="B86" s="799" t="s">
        <v>40</v>
      </c>
      <c r="C86" s="798" t="s">
        <v>1445</v>
      </c>
      <c r="D86" s="807" t="s">
        <v>1446</v>
      </c>
      <c r="E86" s="800">
        <v>2013</v>
      </c>
      <c r="F86" s="799" t="s">
        <v>1441</v>
      </c>
      <c r="G86" s="801" t="s">
        <v>270</v>
      </c>
      <c r="H86" s="802" t="s">
        <v>1418</v>
      </c>
      <c r="I86" s="803" t="s">
        <v>44</v>
      </c>
      <c r="J86" s="804">
        <v>79.400000000000006</v>
      </c>
      <c r="K86" s="804">
        <v>89.5</v>
      </c>
      <c r="L86" s="805"/>
    </row>
    <row r="87" spans="1:12" ht="25.5">
      <c r="A87" s="798" t="s">
        <v>368</v>
      </c>
      <c r="B87" s="799" t="s">
        <v>40</v>
      </c>
      <c r="C87" s="798" t="s">
        <v>1445</v>
      </c>
      <c r="D87" s="807" t="s">
        <v>1446</v>
      </c>
      <c r="E87" s="800">
        <v>2013</v>
      </c>
      <c r="F87" s="799" t="s">
        <v>1441</v>
      </c>
      <c r="G87" s="801" t="s">
        <v>270</v>
      </c>
      <c r="H87" s="802" t="s">
        <v>1419</v>
      </c>
      <c r="I87" s="803" t="s">
        <v>44</v>
      </c>
      <c r="J87" s="804">
        <v>100</v>
      </c>
      <c r="K87" s="804">
        <v>100</v>
      </c>
      <c r="L87" s="805"/>
    </row>
    <row r="88" spans="1:12" ht="25.5">
      <c r="A88" s="798" t="s">
        <v>368</v>
      </c>
      <c r="B88" s="799" t="s">
        <v>40</v>
      </c>
      <c r="C88" s="798" t="s">
        <v>1445</v>
      </c>
      <c r="D88" s="807" t="s">
        <v>1446</v>
      </c>
      <c r="E88" s="800">
        <v>2013</v>
      </c>
      <c r="F88" s="799" t="s">
        <v>1441</v>
      </c>
      <c r="G88" s="801" t="s">
        <v>274</v>
      </c>
      <c r="H88" s="802" t="s">
        <v>1415</v>
      </c>
      <c r="I88" s="803" t="s">
        <v>44</v>
      </c>
      <c r="J88" s="804">
        <v>25</v>
      </c>
      <c r="K88" s="804">
        <v>100</v>
      </c>
      <c r="L88" s="805"/>
    </row>
    <row r="89" spans="1:12" ht="25.5">
      <c r="A89" s="798" t="s">
        <v>368</v>
      </c>
      <c r="B89" s="799" t="s">
        <v>40</v>
      </c>
      <c r="C89" s="798" t="s">
        <v>1445</v>
      </c>
      <c r="D89" s="807" t="s">
        <v>1446</v>
      </c>
      <c r="E89" s="800">
        <v>2013</v>
      </c>
      <c r="F89" s="799" t="s">
        <v>1441</v>
      </c>
      <c r="G89" s="801" t="s">
        <v>274</v>
      </c>
      <c r="H89" s="802" t="s">
        <v>1416</v>
      </c>
      <c r="I89" s="803" t="s">
        <v>44</v>
      </c>
      <c r="J89" s="804">
        <v>24</v>
      </c>
      <c r="K89" s="804">
        <v>100</v>
      </c>
      <c r="L89" s="805"/>
    </row>
    <row r="90" spans="1:12" ht="25.5">
      <c r="A90" s="798" t="s">
        <v>368</v>
      </c>
      <c r="B90" s="799" t="s">
        <v>40</v>
      </c>
      <c r="C90" s="798" t="s">
        <v>1445</v>
      </c>
      <c r="D90" s="807" t="s">
        <v>1446</v>
      </c>
      <c r="E90" s="800">
        <v>2013</v>
      </c>
      <c r="F90" s="799" t="s">
        <v>1441</v>
      </c>
      <c r="G90" s="801" t="s">
        <v>271</v>
      </c>
      <c r="H90" s="802" t="s">
        <v>1416</v>
      </c>
      <c r="I90" s="803" t="s">
        <v>44</v>
      </c>
      <c r="J90" s="804">
        <v>50</v>
      </c>
      <c r="K90" s="804">
        <v>100</v>
      </c>
      <c r="L90" s="805"/>
    </row>
    <row r="91" spans="1:12" ht="25.5">
      <c r="A91" s="798" t="s">
        <v>368</v>
      </c>
      <c r="B91" s="799" t="s">
        <v>40</v>
      </c>
      <c r="C91" s="798" t="s">
        <v>1445</v>
      </c>
      <c r="D91" s="807" t="s">
        <v>1446</v>
      </c>
      <c r="E91" s="800">
        <v>2013</v>
      </c>
      <c r="F91" s="799" t="s">
        <v>1441</v>
      </c>
      <c r="G91" s="801" t="s">
        <v>271</v>
      </c>
      <c r="H91" s="802" t="s">
        <v>1419</v>
      </c>
      <c r="I91" s="803" t="s">
        <v>44</v>
      </c>
      <c r="J91" s="804">
        <v>84.6</v>
      </c>
      <c r="K91" s="804">
        <v>84.6</v>
      </c>
      <c r="L91" s="805"/>
    </row>
    <row r="92" spans="1:12" ht="25.5">
      <c r="A92" s="798" t="s">
        <v>368</v>
      </c>
      <c r="B92" s="799" t="s">
        <v>40</v>
      </c>
      <c r="C92" s="798" t="s">
        <v>1445</v>
      </c>
      <c r="D92" s="807" t="s">
        <v>1446</v>
      </c>
      <c r="E92" s="800">
        <v>2013</v>
      </c>
      <c r="F92" s="799" t="s">
        <v>1441</v>
      </c>
      <c r="G92" s="801" t="s">
        <v>283</v>
      </c>
      <c r="H92" s="802" t="s">
        <v>1411</v>
      </c>
      <c r="I92" s="803" t="s">
        <v>44</v>
      </c>
      <c r="J92" s="804">
        <v>4.4000000000000004</v>
      </c>
      <c r="K92" s="804">
        <v>100</v>
      </c>
      <c r="L92" s="805"/>
    </row>
    <row r="93" spans="1:12" ht="25.5">
      <c r="A93" s="798" t="s">
        <v>368</v>
      </c>
      <c r="B93" s="799" t="s">
        <v>40</v>
      </c>
      <c r="C93" s="798" t="s">
        <v>1445</v>
      </c>
      <c r="D93" s="807" t="s">
        <v>1446</v>
      </c>
      <c r="E93" s="800">
        <v>2013</v>
      </c>
      <c r="F93" s="799" t="s">
        <v>1441</v>
      </c>
      <c r="G93" s="801" t="s">
        <v>283</v>
      </c>
      <c r="H93" s="802" t="s">
        <v>1415</v>
      </c>
      <c r="I93" s="803" t="s">
        <v>44</v>
      </c>
      <c r="J93" s="804">
        <v>26.6</v>
      </c>
      <c r="K93" s="804">
        <v>100</v>
      </c>
      <c r="L93" s="805"/>
    </row>
    <row r="94" spans="1:12" ht="25.5">
      <c r="A94" s="798" t="s">
        <v>368</v>
      </c>
      <c r="B94" s="799" t="s">
        <v>40</v>
      </c>
      <c r="C94" s="798" t="s">
        <v>1445</v>
      </c>
      <c r="D94" s="807" t="s">
        <v>1446</v>
      </c>
      <c r="E94" s="800">
        <v>2013</v>
      </c>
      <c r="F94" s="799" t="s">
        <v>1441</v>
      </c>
      <c r="G94" s="801" t="s">
        <v>283</v>
      </c>
      <c r="H94" s="802" t="s">
        <v>1416</v>
      </c>
      <c r="I94" s="803" t="s">
        <v>44</v>
      </c>
      <c r="J94" s="804">
        <v>42.2</v>
      </c>
      <c r="K94" s="804">
        <v>96.9</v>
      </c>
      <c r="L94" s="805"/>
    </row>
    <row r="95" spans="1:12" ht="25.5">
      <c r="A95" s="798" t="s">
        <v>368</v>
      </c>
      <c r="B95" s="799" t="s">
        <v>40</v>
      </c>
      <c r="C95" s="798" t="s">
        <v>1445</v>
      </c>
      <c r="D95" s="807" t="s">
        <v>1446</v>
      </c>
      <c r="E95" s="800">
        <v>2013</v>
      </c>
      <c r="F95" s="799" t="s">
        <v>1441</v>
      </c>
      <c r="G95" s="801" t="s">
        <v>283</v>
      </c>
      <c r="H95" s="802" t="s">
        <v>1417</v>
      </c>
      <c r="I95" s="803" t="s">
        <v>44</v>
      </c>
      <c r="J95" s="804">
        <v>75</v>
      </c>
      <c r="K95" s="804">
        <v>94.1</v>
      </c>
      <c r="L95" s="805"/>
    </row>
    <row r="96" spans="1:12" ht="25.5">
      <c r="A96" s="798" t="s">
        <v>368</v>
      </c>
      <c r="B96" s="799" t="s">
        <v>40</v>
      </c>
      <c r="C96" s="798" t="s">
        <v>1445</v>
      </c>
      <c r="D96" s="807" t="s">
        <v>1446</v>
      </c>
      <c r="E96" s="800">
        <v>2013</v>
      </c>
      <c r="F96" s="799" t="s">
        <v>1441</v>
      </c>
      <c r="G96" s="801" t="s">
        <v>1414</v>
      </c>
      <c r="H96" s="802" t="s">
        <v>1411</v>
      </c>
      <c r="I96" s="803" t="s">
        <v>44</v>
      </c>
      <c r="J96" s="804">
        <v>2.8</v>
      </c>
      <c r="K96" s="804">
        <v>100</v>
      </c>
      <c r="L96" s="805"/>
    </row>
    <row r="97" spans="1:12" ht="25.5">
      <c r="A97" s="798" t="s">
        <v>368</v>
      </c>
      <c r="B97" s="799" t="s">
        <v>40</v>
      </c>
      <c r="C97" s="798" t="s">
        <v>1445</v>
      </c>
      <c r="D97" s="807" t="s">
        <v>1446</v>
      </c>
      <c r="E97" s="800">
        <v>2013</v>
      </c>
      <c r="F97" s="799" t="s">
        <v>1441</v>
      </c>
      <c r="G97" s="801" t="s">
        <v>1414</v>
      </c>
      <c r="H97" s="802" t="s">
        <v>1415</v>
      </c>
      <c r="I97" s="803" t="s">
        <v>44</v>
      </c>
      <c r="J97" s="804">
        <v>34</v>
      </c>
      <c r="K97" s="804">
        <v>100</v>
      </c>
      <c r="L97" s="805"/>
    </row>
    <row r="98" spans="1:12" ht="25.5">
      <c r="A98" s="798" t="s">
        <v>368</v>
      </c>
      <c r="B98" s="799" t="s">
        <v>40</v>
      </c>
      <c r="C98" s="798" t="s">
        <v>1445</v>
      </c>
      <c r="D98" s="807" t="s">
        <v>1446</v>
      </c>
      <c r="E98" s="800">
        <v>2013</v>
      </c>
      <c r="F98" s="799" t="s">
        <v>1441</v>
      </c>
      <c r="G98" s="801" t="s">
        <v>1414</v>
      </c>
      <c r="H98" s="802" t="s">
        <v>1416</v>
      </c>
      <c r="I98" s="803" t="s">
        <v>44</v>
      </c>
      <c r="J98" s="804">
        <v>37.799999999999997</v>
      </c>
      <c r="K98" s="804">
        <v>97.1</v>
      </c>
      <c r="L98" s="805"/>
    </row>
    <row r="99" spans="1:12" ht="25.5">
      <c r="A99" s="798" t="s">
        <v>368</v>
      </c>
      <c r="B99" s="799" t="s">
        <v>40</v>
      </c>
      <c r="C99" s="798" t="s">
        <v>1445</v>
      </c>
      <c r="D99" s="807" t="s">
        <v>1447</v>
      </c>
      <c r="E99" s="800">
        <v>2013</v>
      </c>
      <c r="F99" s="799" t="s">
        <v>1441</v>
      </c>
      <c r="G99" s="801" t="s">
        <v>268</v>
      </c>
      <c r="H99" s="802" t="s">
        <v>1416</v>
      </c>
      <c r="I99" s="803" t="s">
        <v>44</v>
      </c>
      <c r="J99" s="804">
        <v>45.4</v>
      </c>
      <c r="K99" s="804">
        <v>100</v>
      </c>
      <c r="L99" s="805"/>
    </row>
    <row r="100" spans="1:12" ht="25.5">
      <c r="A100" s="798" t="s">
        <v>368</v>
      </c>
      <c r="B100" s="799" t="s">
        <v>40</v>
      </c>
      <c r="C100" s="798" t="s">
        <v>1445</v>
      </c>
      <c r="D100" s="807" t="s">
        <v>1447</v>
      </c>
      <c r="E100" s="800">
        <v>2013</v>
      </c>
      <c r="F100" s="799" t="s">
        <v>1441</v>
      </c>
      <c r="G100" s="801" t="s">
        <v>268</v>
      </c>
      <c r="H100" s="802" t="s">
        <v>1417</v>
      </c>
      <c r="I100" s="803" t="s">
        <v>44</v>
      </c>
      <c r="J100" s="804">
        <v>66.599999999999994</v>
      </c>
      <c r="K100" s="804">
        <v>100</v>
      </c>
      <c r="L100" s="805"/>
    </row>
    <row r="101" spans="1:12" ht="25.5">
      <c r="A101" s="798" t="s">
        <v>368</v>
      </c>
      <c r="B101" s="799" t="s">
        <v>40</v>
      </c>
      <c r="C101" s="798" t="s">
        <v>1445</v>
      </c>
      <c r="D101" s="807" t="s">
        <v>1447</v>
      </c>
      <c r="E101" s="800">
        <v>2013</v>
      </c>
      <c r="F101" s="799" t="s">
        <v>1441</v>
      </c>
      <c r="G101" s="801" t="s">
        <v>270</v>
      </c>
      <c r="H101" s="802" t="s">
        <v>1411</v>
      </c>
      <c r="I101" s="803" t="s">
        <v>44</v>
      </c>
      <c r="J101" s="804">
        <v>18.2</v>
      </c>
      <c r="K101" s="804">
        <v>100</v>
      </c>
      <c r="L101" s="805"/>
    </row>
    <row r="102" spans="1:12" ht="25.5">
      <c r="A102" s="798" t="s">
        <v>368</v>
      </c>
      <c r="B102" s="799" t="s">
        <v>40</v>
      </c>
      <c r="C102" s="798" t="s">
        <v>1445</v>
      </c>
      <c r="D102" s="807" t="s">
        <v>1447</v>
      </c>
      <c r="E102" s="800">
        <v>2013</v>
      </c>
      <c r="F102" s="799" t="s">
        <v>1441</v>
      </c>
      <c r="G102" s="801" t="s">
        <v>270</v>
      </c>
      <c r="H102" s="802" t="s">
        <v>1415</v>
      </c>
      <c r="I102" s="803" t="s">
        <v>44</v>
      </c>
      <c r="J102" s="804">
        <v>22.2</v>
      </c>
      <c r="K102" s="804">
        <v>100</v>
      </c>
      <c r="L102" s="805"/>
    </row>
    <row r="103" spans="1:12" ht="25.5">
      <c r="A103" s="798" t="s">
        <v>368</v>
      </c>
      <c r="B103" s="799" t="s">
        <v>40</v>
      </c>
      <c r="C103" s="798" t="s">
        <v>1445</v>
      </c>
      <c r="D103" s="807" t="s">
        <v>1447</v>
      </c>
      <c r="E103" s="800">
        <v>2013</v>
      </c>
      <c r="F103" s="799" t="s">
        <v>1441</v>
      </c>
      <c r="G103" s="801" t="s">
        <v>270</v>
      </c>
      <c r="H103" s="802" t="s">
        <v>1416</v>
      </c>
      <c r="I103" s="803" t="s">
        <v>44</v>
      </c>
      <c r="J103" s="804">
        <v>41.4</v>
      </c>
      <c r="K103" s="804">
        <v>96.8</v>
      </c>
      <c r="L103" s="805"/>
    </row>
    <row r="104" spans="1:12" ht="25.5">
      <c r="A104" s="798" t="s">
        <v>368</v>
      </c>
      <c r="B104" s="799" t="s">
        <v>40</v>
      </c>
      <c r="C104" s="798" t="s">
        <v>1445</v>
      </c>
      <c r="D104" s="807" t="s">
        <v>1447</v>
      </c>
      <c r="E104" s="800">
        <v>2013</v>
      </c>
      <c r="F104" s="799" t="s">
        <v>1441</v>
      </c>
      <c r="G104" s="801" t="s">
        <v>270</v>
      </c>
      <c r="H104" s="802" t="s">
        <v>1417</v>
      </c>
      <c r="I104" s="803" t="s">
        <v>44</v>
      </c>
      <c r="J104" s="804">
        <v>65.599999999999994</v>
      </c>
      <c r="K104" s="804">
        <v>95.2</v>
      </c>
      <c r="L104" s="805"/>
    </row>
    <row r="105" spans="1:12" ht="25.5">
      <c r="A105" s="798" t="s">
        <v>368</v>
      </c>
      <c r="B105" s="799" t="s">
        <v>40</v>
      </c>
      <c r="C105" s="798" t="s">
        <v>1445</v>
      </c>
      <c r="D105" s="807" t="s">
        <v>1447</v>
      </c>
      <c r="E105" s="800">
        <v>2013</v>
      </c>
      <c r="F105" s="799" t="s">
        <v>1441</v>
      </c>
      <c r="G105" s="801" t="s">
        <v>270</v>
      </c>
      <c r="H105" s="802" t="s">
        <v>1418</v>
      </c>
      <c r="I105" s="803" t="s">
        <v>44</v>
      </c>
      <c r="J105" s="804">
        <v>79.400000000000006</v>
      </c>
      <c r="K105" s="804">
        <v>89.5</v>
      </c>
      <c r="L105" s="805"/>
    </row>
    <row r="106" spans="1:12" ht="25.5">
      <c r="A106" s="798" t="s">
        <v>368</v>
      </c>
      <c r="B106" s="799" t="s">
        <v>40</v>
      </c>
      <c r="C106" s="798" t="s">
        <v>1445</v>
      </c>
      <c r="D106" s="807" t="s">
        <v>1447</v>
      </c>
      <c r="E106" s="800">
        <v>2013</v>
      </c>
      <c r="F106" s="799" t="s">
        <v>1441</v>
      </c>
      <c r="G106" s="801" t="s">
        <v>270</v>
      </c>
      <c r="H106" s="802" t="s">
        <v>1419</v>
      </c>
      <c r="I106" s="803" t="s">
        <v>44</v>
      </c>
      <c r="J106" s="804">
        <v>100</v>
      </c>
      <c r="K106" s="804">
        <v>100</v>
      </c>
      <c r="L106" s="805"/>
    </row>
    <row r="107" spans="1:12" ht="25.5">
      <c r="A107" s="798" t="s">
        <v>368</v>
      </c>
      <c r="B107" s="799" t="s">
        <v>40</v>
      </c>
      <c r="C107" s="798" t="s">
        <v>1445</v>
      </c>
      <c r="D107" s="807" t="s">
        <v>1447</v>
      </c>
      <c r="E107" s="800">
        <v>2013</v>
      </c>
      <c r="F107" s="799" t="s">
        <v>1441</v>
      </c>
      <c r="G107" s="801" t="s">
        <v>274</v>
      </c>
      <c r="H107" s="802" t="s">
        <v>1415</v>
      </c>
      <c r="I107" s="803" t="s">
        <v>44</v>
      </c>
      <c r="J107" s="804">
        <v>25</v>
      </c>
      <c r="K107" s="804">
        <v>100</v>
      </c>
      <c r="L107" s="805"/>
    </row>
    <row r="108" spans="1:12" ht="25.5">
      <c r="A108" s="798" t="s">
        <v>368</v>
      </c>
      <c r="B108" s="799" t="s">
        <v>40</v>
      </c>
      <c r="C108" s="798" t="s">
        <v>1445</v>
      </c>
      <c r="D108" s="807" t="s">
        <v>1447</v>
      </c>
      <c r="E108" s="800">
        <v>2013</v>
      </c>
      <c r="F108" s="799" t="s">
        <v>1441</v>
      </c>
      <c r="G108" s="801" t="s">
        <v>274</v>
      </c>
      <c r="H108" s="802" t="s">
        <v>1416</v>
      </c>
      <c r="I108" s="803" t="s">
        <v>44</v>
      </c>
      <c r="J108" s="804">
        <v>24</v>
      </c>
      <c r="K108" s="804">
        <v>100</v>
      </c>
      <c r="L108" s="805"/>
    </row>
    <row r="109" spans="1:12" ht="25.5">
      <c r="A109" s="798" t="s">
        <v>368</v>
      </c>
      <c r="B109" s="799" t="s">
        <v>40</v>
      </c>
      <c r="C109" s="798" t="s">
        <v>1445</v>
      </c>
      <c r="D109" s="807" t="s">
        <v>1447</v>
      </c>
      <c r="E109" s="800">
        <v>2013</v>
      </c>
      <c r="F109" s="799" t="s">
        <v>1441</v>
      </c>
      <c r="G109" s="801" t="s">
        <v>271</v>
      </c>
      <c r="H109" s="802" t="s">
        <v>1416</v>
      </c>
      <c r="I109" s="803" t="s">
        <v>44</v>
      </c>
      <c r="J109" s="804">
        <v>50</v>
      </c>
      <c r="K109" s="804">
        <v>100</v>
      </c>
      <c r="L109" s="805"/>
    </row>
    <row r="110" spans="1:12" ht="25.5">
      <c r="A110" s="798" t="s">
        <v>368</v>
      </c>
      <c r="B110" s="799" t="s">
        <v>40</v>
      </c>
      <c r="C110" s="798" t="s">
        <v>1445</v>
      </c>
      <c r="D110" s="807" t="s">
        <v>1447</v>
      </c>
      <c r="E110" s="800">
        <v>2013</v>
      </c>
      <c r="F110" s="799" t="s">
        <v>1441</v>
      </c>
      <c r="G110" s="801" t="s">
        <v>271</v>
      </c>
      <c r="H110" s="802" t="s">
        <v>1419</v>
      </c>
      <c r="I110" s="803" t="s">
        <v>44</v>
      </c>
      <c r="J110" s="804">
        <v>84.6</v>
      </c>
      <c r="K110" s="804">
        <v>84.6</v>
      </c>
      <c r="L110" s="805"/>
    </row>
    <row r="111" spans="1:12" ht="25.5">
      <c r="A111" s="798" t="s">
        <v>368</v>
      </c>
      <c r="B111" s="799" t="s">
        <v>40</v>
      </c>
      <c r="C111" s="798" t="s">
        <v>1445</v>
      </c>
      <c r="D111" s="807" t="s">
        <v>1447</v>
      </c>
      <c r="E111" s="800">
        <v>2013</v>
      </c>
      <c r="F111" s="799" t="s">
        <v>1441</v>
      </c>
      <c r="G111" s="801" t="s">
        <v>283</v>
      </c>
      <c r="H111" s="802" t="s">
        <v>1411</v>
      </c>
      <c r="I111" s="803" t="s">
        <v>44</v>
      </c>
      <c r="J111" s="804">
        <v>4.4000000000000004</v>
      </c>
      <c r="K111" s="804">
        <v>100</v>
      </c>
      <c r="L111" s="805"/>
    </row>
    <row r="112" spans="1:12" ht="25.5">
      <c r="A112" s="798" t="s">
        <v>368</v>
      </c>
      <c r="B112" s="799" t="s">
        <v>40</v>
      </c>
      <c r="C112" s="798" t="s">
        <v>1445</v>
      </c>
      <c r="D112" s="807" t="s">
        <v>1447</v>
      </c>
      <c r="E112" s="800">
        <v>2013</v>
      </c>
      <c r="F112" s="799" t="s">
        <v>1441</v>
      </c>
      <c r="G112" s="801" t="s">
        <v>283</v>
      </c>
      <c r="H112" s="802" t="s">
        <v>1415</v>
      </c>
      <c r="I112" s="803" t="s">
        <v>44</v>
      </c>
      <c r="J112" s="804">
        <v>26.6</v>
      </c>
      <c r="K112" s="804">
        <v>100</v>
      </c>
      <c r="L112" s="805"/>
    </row>
    <row r="113" spans="1:12" ht="25.5">
      <c r="A113" s="798" t="s">
        <v>368</v>
      </c>
      <c r="B113" s="799" t="s">
        <v>40</v>
      </c>
      <c r="C113" s="798" t="s">
        <v>1445</v>
      </c>
      <c r="D113" s="807" t="s">
        <v>1447</v>
      </c>
      <c r="E113" s="800">
        <v>2013</v>
      </c>
      <c r="F113" s="799" t="s">
        <v>1441</v>
      </c>
      <c r="G113" s="801" t="s">
        <v>283</v>
      </c>
      <c r="H113" s="802" t="s">
        <v>1416</v>
      </c>
      <c r="I113" s="803" t="s">
        <v>44</v>
      </c>
      <c r="J113" s="804">
        <v>42.2</v>
      </c>
      <c r="K113" s="804">
        <v>96.9</v>
      </c>
      <c r="L113" s="805"/>
    </row>
    <row r="114" spans="1:12" ht="25.5">
      <c r="A114" s="798" t="s">
        <v>368</v>
      </c>
      <c r="B114" s="799" t="s">
        <v>40</v>
      </c>
      <c r="C114" s="798" t="s">
        <v>1445</v>
      </c>
      <c r="D114" s="807" t="s">
        <v>1447</v>
      </c>
      <c r="E114" s="800">
        <v>2013</v>
      </c>
      <c r="F114" s="799" t="s">
        <v>1441</v>
      </c>
      <c r="G114" s="801" t="s">
        <v>283</v>
      </c>
      <c r="H114" s="802" t="s">
        <v>1417</v>
      </c>
      <c r="I114" s="803" t="s">
        <v>44</v>
      </c>
      <c r="J114" s="804">
        <v>75</v>
      </c>
      <c r="K114" s="804">
        <v>94.1</v>
      </c>
      <c r="L114" s="805"/>
    </row>
    <row r="115" spans="1:12" ht="25.5">
      <c r="A115" s="798" t="s">
        <v>368</v>
      </c>
      <c r="B115" s="799" t="s">
        <v>40</v>
      </c>
      <c r="C115" s="798" t="s">
        <v>1445</v>
      </c>
      <c r="D115" s="807" t="s">
        <v>1447</v>
      </c>
      <c r="E115" s="800">
        <v>2013</v>
      </c>
      <c r="F115" s="799" t="s">
        <v>1441</v>
      </c>
      <c r="G115" s="801" t="s">
        <v>1414</v>
      </c>
      <c r="H115" s="802" t="s">
        <v>1411</v>
      </c>
      <c r="I115" s="803" t="s">
        <v>44</v>
      </c>
      <c r="J115" s="804">
        <v>2.8</v>
      </c>
      <c r="K115" s="804">
        <v>100</v>
      </c>
      <c r="L115" s="805"/>
    </row>
    <row r="116" spans="1:12" ht="25.5">
      <c r="A116" s="798" t="s">
        <v>368</v>
      </c>
      <c r="B116" s="799" t="s">
        <v>40</v>
      </c>
      <c r="C116" s="798" t="s">
        <v>1445</v>
      </c>
      <c r="D116" s="807" t="s">
        <v>1447</v>
      </c>
      <c r="E116" s="800">
        <v>2013</v>
      </c>
      <c r="F116" s="799" t="s">
        <v>1441</v>
      </c>
      <c r="G116" s="801" t="s">
        <v>1414</v>
      </c>
      <c r="H116" s="802" t="s">
        <v>1415</v>
      </c>
      <c r="I116" s="803" t="s">
        <v>44</v>
      </c>
      <c r="J116" s="804">
        <v>34</v>
      </c>
      <c r="K116" s="804">
        <v>100</v>
      </c>
      <c r="L116" s="805"/>
    </row>
    <row r="117" spans="1:12" ht="25.5">
      <c r="A117" s="798" t="s">
        <v>368</v>
      </c>
      <c r="B117" s="799" t="s">
        <v>40</v>
      </c>
      <c r="C117" s="798" t="s">
        <v>1445</v>
      </c>
      <c r="D117" s="807" t="s">
        <v>1447</v>
      </c>
      <c r="E117" s="800">
        <v>2013</v>
      </c>
      <c r="F117" s="799" t="s">
        <v>1441</v>
      </c>
      <c r="G117" s="801" t="s">
        <v>1414</v>
      </c>
      <c r="H117" s="802" t="s">
        <v>1416</v>
      </c>
      <c r="I117" s="803" t="s">
        <v>44</v>
      </c>
      <c r="J117" s="804">
        <v>37.799999999999997</v>
      </c>
      <c r="K117" s="804">
        <v>97.1</v>
      </c>
      <c r="L117" s="805"/>
    </row>
    <row r="118" spans="1:12" ht="25.5">
      <c r="A118" s="798" t="s">
        <v>368</v>
      </c>
      <c r="B118" s="799" t="s">
        <v>40</v>
      </c>
      <c r="C118" s="798" t="s">
        <v>1445</v>
      </c>
      <c r="D118" s="807" t="s">
        <v>1448</v>
      </c>
      <c r="E118" s="800">
        <v>2013</v>
      </c>
      <c r="F118" s="799" t="s">
        <v>1441</v>
      </c>
      <c r="G118" s="801" t="s">
        <v>268</v>
      </c>
      <c r="H118" s="802" t="s">
        <v>1416</v>
      </c>
      <c r="I118" s="803" t="s">
        <v>44</v>
      </c>
      <c r="J118" s="804">
        <v>45.4</v>
      </c>
      <c r="K118" s="804">
        <v>100</v>
      </c>
      <c r="L118" s="805"/>
    </row>
    <row r="119" spans="1:12" ht="25.5">
      <c r="A119" s="798" t="s">
        <v>368</v>
      </c>
      <c r="B119" s="799" t="s">
        <v>40</v>
      </c>
      <c r="C119" s="798" t="s">
        <v>1445</v>
      </c>
      <c r="D119" s="807" t="s">
        <v>1448</v>
      </c>
      <c r="E119" s="800">
        <v>2013</v>
      </c>
      <c r="F119" s="799" t="s">
        <v>1441</v>
      </c>
      <c r="G119" s="801" t="s">
        <v>268</v>
      </c>
      <c r="H119" s="802" t="s">
        <v>1417</v>
      </c>
      <c r="I119" s="803" t="s">
        <v>44</v>
      </c>
      <c r="J119" s="804">
        <v>66.599999999999994</v>
      </c>
      <c r="K119" s="804">
        <v>100</v>
      </c>
      <c r="L119" s="805"/>
    </row>
    <row r="120" spans="1:12" ht="25.5">
      <c r="A120" s="798" t="s">
        <v>368</v>
      </c>
      <c r="B120" s="799" t="s">
        <v>40</v>
      </c>
      <c r="C120" s="798" t="s">
        <v>1445</v>
      </c>
      <c r="D120" s="807" t="s">
        <v>1448</v>
      </c>
      <c r="E120" s="800">
        <v>2013</v>
      </c>
      <c r="F120" s="799" t="s">
        <v>1441</v>
      </c>
      <c r="G120" s="801" t="s">
        <v>270</v>
      </c>
      <c r="H120" s="802" t="s">
        <v>1411</v>
      </c>
      <c r="I120" s="803" t="s">
        <v>44</v>
      </c>
      <c r="J120" s="804">
        <v>18.2</v>
      </c>
      <c r="K120" s="804">
        <v>100</v>
      </c>
      <c r="L120" s="805"/>
    </row>
    <row r="121" spans="1:12" ht="25.5">
      <c r="A121" s="798" t="s">
        <v>368</v>
      </c>
      <c r="B121" s="799" t="s">
        <v>40</v>
      </c>
      <c r="C121" s="798" t="s">
        <v>1445</v>
      </c>
      <c r="D121" s="807" t="s">
        <v>1448</v>
      </c>
      <c r="E121" s="800">
        <v>2013</v>
      </c>
      <c r="F121" s="799" t="s">
        <v>1441</v>
      </c>
      <c r="G121" s="801" t="s">
        <v>270</v>
      </c>
      <c r="H121" s="802" t="s">
        <v>1415</v>
      </c>
      <c r="I121" s="803" t="s">
        <v>44</v>
      </c>
      <c r="J121" s="804">
        <v>22.2</v>
      </c>
      <c r="K121" s="804">
        <v>100</v>
      </c>
      <c r="L121" s="805"/>
    </row>
    <row r="122" spans="1:12" ht="25.5">
      <c r="A122" s="798" t="s">
        <v>368</v>
      </c>
      <c r="B122" s="799" t="s">
        <v>40</v>
      </c>
      <c r="C122" s="798" t="s">
        <v>1445</v>
      </c>
      <c r="D122" s="807" t="s">
        <v>1448</v>
      </c>
      <c r="E122" s="800">
        <v>2013</v>
      </c>
      <c r="F122" s="799" t="s">
        <v>1441</v>
      </c>
      <c r="G122" s="801" t="s">
        <v>270</v>
      </c>
      <c r="H122" s="802" t="s">
        <v>1416</v>
      </c>
      <c r="I122" s="803" t="s">
        <v>44</v>
      </c>
      <c r="J122" s="804">
        <v>41.4</v>
      </c>
      <c r="K122" s="804">
        <v>96.8</v>
      </c>
      <c r="L122" s="805"/>
    </row>
    <row r="123" spans="1:12" ht="25.5">
      <c r="A123" s="798" t="s">
        <v>368</v>
      </c>
      <c r="B123" s="799" t="s">
        <v>40</v>
      </c>
      <c r="C123" s="798" t="s">
        <v>1445</v>
      </c>
      <c r="D123" s="807" t="s">
        <v>1448</v>
      </c>
      <c r="E123" s="800">
        <v>2013</v>
      </c>
      <c r="F123" s="799" t="s">
        <v>1441</v>
      </c>
      <c r="G123" s="801" t="s">
        <v>270</v>
      </c>
      <c r="H123" s="802" t="s">
        <v>1417</v>
      </c>
      <c r="I123" s="803" t="s">
        <v>44</v>
      </c>
      <c r="J123" s="804">
        <v>65.599999999999994</v>
      </c>
      <c r="K123" s="804">
        <v>95.2</v>
      </c>
      <c r="L123" s="805"/>
    </row>
    <row r="124" spans="1:12" ht="25.5">
      <c r="A124" s="798" t="s">
        <v>368</v>
      </c>
      <c r="B124" s="799" t="s">
        <v>40</v>
      </c>
      <c r="C124" s="798" t="s">
        <v>1445</v>
      </c>
      <c r="D124" s="807" t="s">
        <v>1448</v>
      </c>
      <c r="E124" s="800">
        <v>2013</v>
      </c>
      <c r="F124" s="799" t="s">
        <v>1441</v>
      </c>
      <c r="G124" s="801" t="s">
        <v>270</v>
      </c>
      <c r="H124" s="802" t="s">
        <v>1418</v>
      </c>
      <c r="I124" s="803" t="s">
        <v>44</v>
      </c>
      <c r="J124" s="804">
        <v>79.400000000000006</v>
      </c>
      <c r="K124" s="804">
        <v>89.5</v>
      </c>
      <c r="L124" s="805"/>
    </row>
    <row r="125" spans="1:12" ht="25.5">
      <c r="A125" s="798" t="s">
        <v>368</v>
      </c>
      <c r="B125" s="799" t="s">
        <v>40</v>
      </c>
      <c r="C125" s="798" t="s">
        <v>1445</v>
      </c>
      <c r="D125" s="807" t="s">
        <v>1448</v>
      </c>
      <c r="E125" s="800">
        <v>2013</v>
      </c>
      <c r="F125" s="799" t="s">
        <v>1441</v>
      </c>
      <c r="G125" s="801" t="s">
        <v>270</v>
      </c>
      <c r="H125" s="802" t="s">
        <v>1419</v>
      </c>
      <c r="I125" s="803" t="s">
        <v>44</v>
      </c>
      <c r="J125" s="804">
        <v>100</v>
      </c>
      <c r="K125" s="804">
        <v>100</v>
      </c>
      <c r="L125" s="805"/>
    </row>
    <row r="126" spans="1:12" ht="25.5">
      <c r="A126" s="798" t="s">
        <v>368</v>
      </c>
      <c r="B126" s="799" t="s">
        <v>40</v>
      </c>
      <c r="C126" s="798" t="s">
        <v>1445</v>
      </c>
      <c r="D126" s="807" t="s">
        <v>1448</v>
      </c>
      <c r="E126" s="800">
        <v>2013</v>
      </c>
      <c r="F126" s="799" t="s">
        <v>1441</v>
      </c>
      <c r="G126" s="801" t="s">
        <v>274</v>
      </c>
      <c r="H126" s="802" t="s">
        <v>1415</v>
      </c>
      <c r="I126" s="803" t="s">
        <v>44</v>
      </c>
      <c r="J126" s="804">
        <v>25</v>
      </c>
      <c r="K126" s="804">
        <v>100</v>
      </c>
      <c r="L126" s="805"/>
    </row>
    <row r="127" spans="1:12" ht="25.5">
      <c r="A127" s="798" t="s">
        <v>368</v>
      </c>
      <c r="B127" s="799" t="s">
        <v>40</v>
      </c>
      <c r="C127" s="798" t="s">
        <v>1445</v>
      </c>
      <c r="D127" s="807" t="s">
        <v>1448</v>
      </c>
      <c r="E127" s="800">
        <v>2013</v>
      </c>
      <c r="F127" s="799" t="s">
        <v>1441</v>
      </c>
      <c r="G127" s="801" t="s">
        <v>274</v>
      </c>
      <c r="H127" s="802" t="s">
        <v>1416</v>
      </c>
      <c r="I127" s="803" t="s">
        <v>44</v>
      </c>
      <c r="J127" s="804">
        <v>24</v>
      </c>
      <c r="K127" s="804">
        <v>100</v>
      </c>
      <c r="L127" s="805"/>
    </row>
    <row r="128" spans="1:12" ht="25.5">
      <c r="A128" s="798" t="s">
        <v>368</v>
      </c>
      <c r="B128" s="799" t="s">
        <v>40</v>
      </c>
      <c r="C128" s="798" t="s">
        <v>1445</v>
      </c>
      <c r="D128" s="807" t="s">
        <v>1448</v>
      </c>
      <c r="E128" s="800">
        <v>2013</v>
      </c>
      <c r="F128" s="799" t="s">
        <v>1441</v>
      </c>
      <c r="G128" s="801" t="s">
        <v>271</v>
      </c>
      <c r="H128" s="802" t="s">
        <v>1416</v>
      </c>
      <c r="I128" s="803" t="s">
        <v>44</v>
      </c>
      <c r="J128" s="804">
        <v>50</v>
      </c>
      <c r="K128" s="804">
        <v>100</v>
      </c>
      <c r="L128" s="805"/>
    </row>
    <row r="129" spans="1:12" ht="25.5">
      <c r="A129" s="798" t="s">
        <v>368</v>
      </c>
      <c r="B129" s="799" t="s">
        <v>40</v>
      </c>
      <c r="C129" s="798" t="s">
        <v>1445</v>
      </c>
      <c r="D129" s="807" t="s">
        <v>1448</v>
      </c>
      <c r="E129" s="800">
        <v>2013</v>
      </c>
      <c r="F129" s="799" t="s">
        <v>1441</v>
      </c>
      <c r="G129" s="801" t="s">
        <v>271</v>
      </c>
      <c r="H129" s="802" t="s">
        <v>1419</v>
      </c>
      <c r="I129" s="803" t="s">
        <v>44</v>
      </c>
      <c r="J129" s="804">
        <v>84.6</v>
      </c>
      <c r="K129" s="804">
        <v>84.6</v>
      </c>
      <c r="L129" s="805"/>
    </row>
    <row r="130" spans="1:12" ht="25.5">
      <c r="A130" s="798" t="s">
        <v>368</v>
      </c>
      <c r="B130" s="799" t="s">
        <v>40</v>
      </c>
      <c r="C130" s="798" t="s">
        <v>1445</v>
      </c>
      <c r="D130" s="807" t="s">
        <v>1448</v>
      </c>
      <c r="E130" s="800">
        <v>2013</v>
      </c>
      <c r="F130" s="799" t="s">
        <v>1441</v>
      </c>
      <c r="G130" s="801" t="s">
        <v>283</v>
      </c>
      <c r="H130" s="802" t="s">
        <v>1411</v>
      </c>
      <c r="I130" s="803" t="s">
        <v>44</v>
      </c>
      <c r="J130" s="804">
        <v>4.4000000000000004</v>
      </c>
      <c r="K130" s="804">
        <v>100</v>
      </c>
      <c r="L130" s="805"/>
    </row>
    <row r="131" spans="1:12" ht="25.5">
      <c r="A131" s="798" t="s">
        <v>368</v>
      </c>
      <c r="B131" s="799" t="s">
        <v>40</v>
      </c>
      <c r="C131" s="798" t="s">
        <v>1445</v>
      </c>
      <c r="D131" s="807" t="s">
        <v>1448</v>
      </c>
      <c r="E131" s="800">
        <v>2013</v>
      </c>
      <c r="F131" s="799" t="s">
        <v>1441</v>
      </c>
      <c r="G131" s="801" t="s">
        <v>283</v>
      </c>
      <c r="H131" s="802" t="s">
        <v>1415</v>
      </c>
      <c r="I131" s="803" t="s">
        <v>44</v>
      </c>
      <c r="J131" s="804">
        <v>26.6</v>
      </c>
      <c r="K131" s="804">
        <v>100</v>
      </c>
      <c r="L131" s="805"/>
    </row>
    <row r="132" spans="1:12" ht="25.5">
      <c r="A132" s="798" t="s">
        <v>368</v>
      </c>
      <c r="B132" s="799" t="s">
        <v>40</v>
      </c>
      <c r="C132" s="798" t="s">
        <v>1445</v>
      </c>
      <c r="D132" s="807" t="s">
        <v>1448</v>
      </c>
      <c r="E132" s="800">
        <v>2013</v>
      </c>
      <c r="F132" s="799" t="s">
        <v>1441</v>
      </c>
      <c r="G132" s="801" t="s">
        <v>283</v>
      </c>
      <c r="H132" s="802" t="s">
        <v>1416</v>
      </c>
      <c r="I132" s="803" t="s">
        <v>44</v>
      </c>
      <c r="J132" s="804">
        <v>42.2</v>
      </c>
      <c r="K132" s="804">
        <v>96.9</v>
      </c>
      <c r="L132" s="805"/>
    </row>
    <row r="133" spans="1:12" ht="25.5">
      <c r="A133" s="798" t="s">
        <v>368</v>
      </c>
      <c r="B133" s="799" t="s">
        <v>40</v>
      </c>
      <c r="C133" s="798" t="s">
        <v>1445</v>
      </c>
      <c r="D133" s="807" t="s">
        <v>1448</v>
      </c>
      <c r="E133" s="800">
        <v>2013</v>
      </c>
      <c r="F133" s="799" t="s">
        <v>1441</v>
      </c>
      <c r="G133" s="801" t="s">
        <v>283</v>
      </c>
      <c r="H133" s="802" t="s">
        <v>1417</v>
      </c>
      <c r="I133" s="803" t="s">
        <v>44</v>
      </c>
      <c r="J133" s="804">
        <v>75</v>
      </c>
      <c r="K133" s="804">
        <v>94.1</v>
      </c>
      <c r="L133" s="805"/>
    </row>
    <row r="134" spans="1:12" ht="25.5">
      <c r="A134" s="798" t="s">
        <v>368</v>
      </c>
      <c r="B134" s="799" t="s">
        <v>40</v>
      </c>
      <c r="C134" s="798" t="s">
        <v>1445</v>
      </c>
      <c r="D134" s="807" t="s">
        <v>1448</v>
      </c>
      <c r="E134" s="800">
        <v>2013</v>
      </c>
      <c r="F134" s="799" t="s">
        <v>1441</v>
      </c>
      <c r="G134" s="801" t="s">
        <v>1414</v>
      </c>
      <c r="H134" s="802" t="s">
        <v>1411</v>
      </c>
      <c r="I134" s="803" t="s">
        <v>44</v>
      </c>
      <c r="J134" s="804">
        <v>2.8</v>
      </c>
      <c r="K134" s="804">
        <v>100</v>
      </c>
      <c r="L134" s="805"/>
    </row>
    <row r="135" spans="1:12" ht="25.5">
      <c r="A135" s="798" t="s">
        <v>368</v>
      </c>
      <c r="B135" s="799" t="s">
        <v>40</v>
      </c>
      <c r="C135" s="798" t="s">
        <v>1445</v>
      </c>
      <c r="D135" s="807" t="s">
        <v>1448</v>
      </c>
      <c r="E135" s="800">
        <v>2013</v>
      </c>
      <c r="F135" s="799" t="s">
        <v>1441</v>
      </c>
      <c r="G135" s="801" t="s">
        <v>1414</v>
      </c>
      <c r="H135" s="802" t="s">
        <v>1415</v>
      </c>
      <c r="I135" s="803" t="s">
        <v>44</v>
      </c>
      <c r="J135" s="804">
        <v>34</v>
      </c>
      <c r="K135" s="804">
        <v>100</v>
      </c>
      <c r="L135" s="805"/>
    </row>
    <row r="136" spans="1:12" ht="25.5">
      <c r="A136" s="798" t="s">
        <v>368</v>
      </c>
      <c r="B136" s="799" t="s">
        <v>40</v>
      </c>
      <c r="C136" s="798" t="s">
        <v>1445</v>
      </c>
      <c r="D136" s="807" t="s">
        <v>1448</v>
      </c>
      <c r="E136" s="800">
        <v>2013</v>
      </c>
      <c r="F136" s="799" t="s">
        <v>1441</v>
      </c>
      <c r="G136" s="801" t="s">
        <v>1414</v>
      </c>
      <c r="H136" s="802" t="s">
        <v>1416</v>
      </c>
      <c r="I136" s="803" t="s">
        <v>44</v>
      </c>
      <c r="J136" s="804">
        <v>37.799999999999997</v>
      </c>
      <c r="K136" s="804">
        <v>97.1</v>
      </c>
      <c r="L136" s="805"/>
    </row>
    <row r="137" spans="1:12" ht="25.5">
      <c r="A137" s="798" t="s">
        <v>368</v>
      </c>
      <c r="B137" s="799" t="s">
        <v>40</v>
      </c>
      <c r="C137" s="798" t="s">
        <v>1449</v>
      </c>
      <c r="D137" s="807" t="s">
        <v>1450</v>
      </c>
      <c r="E137" s="800">
        <v>2013</v>
      </c>
      <c r="F137" s="799" t="s">
        <v>1441</v>
      </c>
      <c r="G137" s="801" t="s">
        <v>268</v>
      </c>
      <c r="H137" s="802" t="s">
        <v>1416</v>
      </c>
      <c r="I137" s="803" t="s">
        <v>44</v>
      </c>
      <c r="J137" s="804">
        <v>45.4</v>
      </c>
      <c r="K137" s="804">
        <v>100</v>
      </c>
      <c r="L137" s="805"/>
    </row>
    <row r="138" spans="1:12" ht="25.5">
      <c r="A138" s="798" t="s">
        <v>368</v>
      </c>
      <c r="B138" s="799" t="s">
        <v>40</v>
      </c>
      <c r="C138" s="798" t="s">
        <v>1449</v>
      </c>
      <c r="D138" s="807" t="s">
        <v>1450</v>
      </c>
      <c r="E138" s="800">
        <v>2013</v>
      </c>
      <c r="F138" s="799" t="s">
        <v>1441</v>
      </c>
      <c r="G138" s="801" t="s">
        <v>268</v>
      </c>
      <c r="H138" s="802" t="s">
        <v>1417</v>
      </c>
      <c r="I138" s="803" t="s">
        <v>44</v>
      </c>
      <c r="J138" s="804">
        <v>66.599999999999994</v>
      </c>
      <c r="K138" s="804">
        <v>100</v>
      </c>
      <c r="L138" s="805"/>
    </row>
    <row r="139" spans="1:12" ht="25.5">
      <c r="A139" s="798" t="s">
        <v>368</v>
      </c>
      <c r="B139" s="799" t="s">
        <v>40</v>
      </c>
      <c r="C139" s="798" t="s">
        <v>1449</v>
      </c>
      <c r="D139" s="807" t="s">
        <v>1450</v>
      </c>
      <c r="E139" s="800">
        <v>2013</v>
      </c>
      <c r="F139" s="799" t="s">
        <v>1441</v>
      </c>
      <c r="G139" s="801" t="s">
        <v>270</v>
      </c>
      <c r="H139" s="802" t="s">
        <v>1411</v>
      </c>
      <c r="I139" s="803" t="s">
        <v>44</v>
      </c>
      <c r="J139" s="804">
        <v>18.2</v>
      </c>
      <c r="K139" s="804">
        <v>100</v>
      </c>
      <c r="L139" s="805"/>
    </row>
    <row r="140" spans="1:12" ht="25.5">
      <c r="A140" s="798" t="s">
        <v>368</v>
      </c>
      <c r="B140" s="799" t="s">
        <v>40</v>
      </c>
      <c r="C140" s="798" t="s">
        <v>1449</v>
      </c>
      <c r="D140" s="807" t="s">
        <v>1450</v>
      </c>
      <c r="E140" s="800">
        <v>2013</v>
      </c>
      <c r="F140" s="799" t="s">
        <v>1441</v>
      </c>
      <c r="G140" s="801" t="s">
        <v>270</v>
      </c>
      <c r="H140" s="802" t="s">
        <v>1415</v>
      </c>
      <c r="I140" s="803" t="s">
        <v>44</v>
      </c>
      <c r="J140" s="804">
        <v>22.2</v>
      </c>
      <c r="K140" s="804">
        <v>100</v>
      </c>
      <c r="L140" s="805"/>
    </row>
    <row r="141" spans="1:12" ht="25.5">
      <c r="A141" s="798" t="s">
        <v>368</v>
      </c>
      <c r="B141" s="799" t="s">
        <v>40</v>
      </c>
      <c r="C141" s="798" t="s">
        <v>1449</v>
      </c>
      <c r="D141" s="807" t="s">
        <v>1450</v>
      </c>
      <c r="E141" s="800">
        <v>2013</v>
      </c>
      <c r="F141" s="799" t="s">
        <v>1441</v>
      </c>
      <c r="G141" s="801" t="s">
        <v>270</v>
      </c>
      <c r="H141" s="802" t="s">
        <v>1416</v>
      </c>
      <c r="I141" s="803" t="s">
        <v>44</v>
      </c>
      <c r="J141" s="804">
        <v>41.4</v>
      </c>
      <c r="K141" s="804">
        <v>96.8</v>
      </c>
      <c r="L141" s="805"/>
    </row>
    <row r="142" spans="1:12" ht="25.5">
      <c r="A142" s="798" t="s">
        <v>368</v>
      </c>
      <c r="B142" s="799" t="s">
        <v>40</v>
      </c>
      <c r="C142" s="798" t="s">
        <v>1449</v>
      </c>
      <c r="D142" s="807" t="s">
        <v>1450</v>
      </c>
      <c r="E142" s="800">
        <v>2013</v>
      </c>
      <c r="F142" s="799" t="s">
        <v>1441</v>
      </c>
      <c r="G142" s="801" t="s">
        <v>270</v>
      </c>
      <c r="H142" s="802" t="s">
        <v>1417</v>
      </c>
      <c r="I142" s="803" t="s">
        <v>44</v>
      </c>
      <c r="J142" s="804">
        <v>65.599999999999994</v>
      </c>
      <c r="K142" s="804">
        <v>95.2</v>
      </c>
      <c r="L142" s="805"/>
    </row>
    <row r="143" spans="1:12" ht="25.5">
      <c r="A143" s="798" t="s">
        <v>368</v>
      </c>
      <c r="B143" s="799" t="s">
        <v>40</v>
      </c>
      <c r="C143" s="798" t="s">
        <v>1449</v>
      </c>
      <c r="D143" s="807" t="s">
        <v>1450</v>
      </c>
      <c r="E143" s="800">
        <v>2013</v>
      </c>
      <c r="F143" s="799" t="s">
        <v>1441</v>
      </c>
      <c r="G143" s="801" t="s">
        <v>270</v>
      </c>
      <c r="H143" s="802" t="s">
        <v>1418</v>
      </c>
      <c r="I143" s="803" t="s">
        <v>44</v>
      </c>
      <c r="J143" s="804">
        <v>79.400000000000006</v>
      </c>
      <c r="K143" s="804">
        <v>89.5</v>
      </c>
      <c r="L143" s="805"/>
    </row>
    <row r="144" spans="1:12" ht="25.5">
      <c r="A144" s="798" t="s">
        <v>368</v>
      </c>
      <c r="B144" s="799" t="s">
        <v>40</v>
      </c>
      <c r="C144" s="798" t="s">
        <v>1449</v>
      </c>
      <c r="D144" s="807" t="s">
        <v>1450</v>
      </c>
      <c r="E144" s="800">
        <v>2013</v>
      </c>
      <c r="F144" s="799" t="s">
        <v>1441</v>
      </c>
      <c r="G144" s="801" t="s">
        <v>270</v>
      </c>
      <c r="H144" s="802" t="s">
        <v>1419</v>
      </c>
      <c r="I144" s="803" t="s">
        <v>44</v>
      </c>
      <c r="J144" s="804">
        <v>100</v>
      </c>
      <c r="K144" s="804">
        <v>100</v>
      </c>
      <c r="L144" s="805"/>
    </row>
    <row r="145" spans="1:12" ht="25.5">
      <c r="A145" s="798" t="s">
        <v>368</v>
      </c>
      <c r="B145" s="799" t="s">
        <v>40</v>
      </c>
      <c r="C145" s="798" t="s">
        <v>1449</v>
      </c>
      <c r="D145" s="807" t="s">
        <v>1450</v>
      </c>
      <c r="E145" s="800">
        <v>2013</v>
      </c>
      <c r="F145" s="799" t="s">
        <v>1441</v>
      </c>
      <c r="G145" s="801" t="s">
        <v>274</v>
      </c>
      <c r="H145" s="802" t="s">
        <v>1415</v>
      </c>
      <c r="I145" s="803" t="s">
        <v>44</v>
      </c>
      <c r="J145" s="804">
        <v>25</v>
      </c>
      <c r="K145" s="804">
        <v>100</v>
      </c>
      <c r="L145" s="805"/>
    </row>
    <row r="146" spans="1:12" ht="25.5">
      <c r="A146" s="798" t="s">
        <v>368</v>
      </c>
      <c r="B146" s="799" t="s">
        <v>40</v>
      </c>
      <c r="C146" s="798" t="s">
        <v>1449</v>
      </c>
      <c r="D146" s="807" t="s">
        <v>1450</v>
      </c>
      <c r="E146" s="800">
        <v>2013</v>
      </c>
      <c r="F146" s="799" t="s">
        <v>1441</v>
      </c>
      <c r="G146" s="801" t="s">
        <v>274</v>
      </c>
      <c r="H146" s="802" t="s">
        <v>1416</v>
      </c>
      <c r="I146" s="803" t="s">
        <v>44</v>
      </c>
      <c r="J146" s="804">
        <v>24</v>
      </c>
      <c r="K146" s="804">
        <v>100</v>
      </c>
      <c r="L146" s="805"/>
    </row>
    <row r="147" spans="1:12" ht="25.5">
      <c r="A147" s="798" t="s">
        <v>368</v>
      </c>
      <c r="B147" s="799" t="s">
        <v>40</v>
      </c>
      <c r="C147" s="798" t="s">
        <v>1449</v>
      </c>
      <c r="D147" s="807" t="s">
        <v>1450</v>
      </c>
      <c r="E147" s="800">
        <v>2013</v>
      </c>
      <c r="F147" s="799" t="s">
        <v>1441</v>
      </c>
      <c r="G147" s="801" t="s">
        <v>271</v>
      </c>
      <c r="H147" s="802" t="s">
        <v>1416</v>
      </c>
      <c r="I147" s="803" t="s">
        <v>44</v>
      </c>
      <c r="J147" s="804">
        <v>50</v>
      </c>
      <c r="K147" s="804">
        <v>100</v>
      </c>
      <c r="L147" s="805"/>
    </row>
    <row r="148" spans="1:12" ht="25.5">
      <c r="A148" s="798" t="s">
        <v>368</v>
      </c>
      <c r="B148" s="799" t="s">
        <v>40</v>
      </c>
      <c r="C148" s="798" t="s">
        <v>1449</v>
      </c>
      <c r="D148" s="807" t="s">
        <v>1450</v>
      </c>
      <c r="E148" s="800">
        <v>2013</v>
      </c>
      <c r="F148" s="799" t="s">
        <v>1441</v>
      </c>
      <c r="G148" s="801" t="s">
        <v>271</v>
      </c>
      <c r="H148" s="802" t="s">
        <v>1419</v>
      </c>
      <c r="I148" s="803" t="s">
        <v>44</v>
      </c>
      <c r="J148" s="804">
        <v>84.6</v>
      </c>
      <c r="K148" s="804">
        <v>84.6</v>
      </c>
      <c r="L148" s="805"/>
    </row>
    <row r="149" spans="1:12" ht="25.5">
      <c r="A149" s="798" t="s">
        <v>368</v>
      </c>
      <c r="B149" s="799" t="s">
        <v>40</v>
      </c>
      <c r="C149" s="798" t="s">
        <v>1449</v>
      </c>
      <c r="D149" s="807" t="s">
        <v>1450</v>
      </c>
      <c r="E149" s="800">
        <v>2013</v>
      </c>
      <c r="F149" s="799" t="s">
        <v>1441</v>
      </c>
      <c r="G149" s="801" t="s">
        <v>283</v>
      </c>
      <c r="H149" s="802" t="s">
        <v>1411</v>
      </c>
      <c r="I149" s="803" t="s">
        <v>44</v>
      </c>
      <c r="J149" s="804">
        <v>4.4000000000000004</v>
      </c>
      <c r="K149" s="804">
        <v>100</v>
      </c>
      <c r="L149" s="805"/>
    </row>
    <row r="150" spans="1:12" ht="25.5">
      <c r="A150" s="798" t="s">
        <v>368</v>
      </c>
      <c r="B150" s="799" t="s">
        <v>40</v>
      </c>
      <c r="C150" s="798" t="s">
        <v>1449</v>
      </c>
      <c r="D150" s="807" t="s">
        <v>1450</v>
      </c>
      <c r="E150" s="800">
        <v>2013</v>
      </c>
      <c r="F150" s="799" t="s">
        <v>1441</v>
      </c>
      <c r="G150" s="801" t="s">
        <v>283</v>
      </c>
      <c r="H150" s="802" t="s">
        <v>1415</v>
      </c>
      <c r="I150" s="803" t="s">
        <v>44</v>
      </c>
      <c r="J150" s="804">
        <v>26.6</v>
      </c>
      <c r="K150" s="804">
        <v>100</v>
      </c>
      <c r="L150" s="805"/>
    </row>
    <row r="151" spans="1:12" ht="25.5">
      <c r="A151" s="798" t="s">
        <v>368</v>
      </c>
      <c r="B151" s="799" t="s">
        <v>40</v>
      </c>
      <c r="C151" s="798" t="s">
        <v>1449</v>
      </c>
      <c r="D151" s="807" t="s">
        <v>1450</v>
      </c>
      <c r="E151" s="800">
        <v>2013</v>
      </c>
      <c r="F151" s="799" t="s">
        <v>1441</v>
      </c>
      <c r="G151" s="801" t="s">
        <v>283</v>
      </c>
      <c r="H151" s="802" t="s">
        <v>1416</v>
      </c>
      <c r="I151" s="803" t="s">
        <v>44</v>
      </c>
      <c r="J151" s="804">
        <v>42.2</v>
      </c>
      <c r="K151" s="804">
        <v>96.9</v>
      </c>
      <c r="L151" s="805"/>
    </row>
    <row r="152" spans="1:12" ht="25.5">
      <c r="A152" s="798" t="s">
        <v>368</v>
      </c>
      <c r="B152" s="799" t="s">
        <v>40</v>
      </c>
      <c r="C152" s="798" t="s">
        <v>1449</v>
      </c>
      <c r="D152" s="807" t="s">
        <v>1450</v>
      </c>
      <c r="E152" s="800">
        <v>2013</v>
      </c>
      <c r="F152" s="799" t="s">
        <v>1441</v>
      </c>
      <c r="G152" s="801" t="s">
        <v>283</v>
      </c>
      <c r="H152" s="802" t="s">
        <v>1417</v>
      </c>
      <c r="I152" s="803" t="s">
        <v>44</v>
      </c>
      <c r="J152" s="804">
        <v>75</v>
      </c>
      <c r="K152" s="804">
        <v>94.1</v>
      </c>
      <c r="L152" s="805"/>
    </row>
    <row r="153" spans="1:12" ht="25.5">
      <c r="A153" s="798" t="s">
        <v>368</v>
      </c>
      <c r="B153" s="799" t="s">
        <v>40</v>
      </c>
      <c r="C153" s="798" t="s">
        <v>1449</v>
      </c>
      <c r="D153" s="807" t="s">
        <v>1450</v>
      </c>
      <c r="E153" s="800">
        <v>2013</v>
      </c>
      <c r="F153" s="799" t="s">
        <v>1441</v>
      </c>
      <c r="G153" s="801" t="s">
        <v>1414</v>
      </c>
      <c r="H153" s="802" t="s">
        <v>1411</v>
      </c>
      <c r="I153" s="803" t="s">
        <v>44</v>
      </c>
      <c r="J153" s="804">
        <v>2.8</v>
      </c>
      <c r="K153" s="804">
        <v>100</v>
      </c>
      <c r="L153" s="805"/>
    </row>
    <row r="154" spans="1:12" ht="25.5">
      <c r="A154" s="798" t="s">
        <v>368</v>
      </c>
      <c r="B154" s="799" t="s">
        <v>40</v>
      </c>
      <c r="C154" s="798" t="s">
        <v>1449</v>
      </c>
      <c r="D154" s="807" t="s">
        <v>1450</v>
      </c>
      <c r="E154" s="800">
        <v>2013</v>
      </c>
      <c r="F154" s="799" t="s">
        <v>1441</v>
      </c>
      <c r="G154" s="801" t="s">
        <v>1414</v>
      </c>
      <c r="H154" s="802" t="s">
        <v>1415</v>
      </c>
      <c r="I154" s="803" t="s">
        <v>44</v>
      </c>
      <c r="J154" s="804">
        <v>34</v>
      </c>
      <c r="K154" s="804">
        <v>100</v>
      </c>
      <c r="L154" s="805"/>
    </row>
    <row r="155" spans="1:12" ht="25.5">
      <c r="A155" s="798" t="s">
        <v>368</v>
      </c>
      <c r="B155" s="799" t="s">
        <v>40</v>
      </c>
      <c r="C155" s="798" t="s">
        <v>1449</v>
      </c>
      <c r="D155" s="807" t="s">
        <v>1450</v>
      </c>
      <c r="E155" s="800">
        <v>2013</v>
      </c>
      <c r="F155" s="799" t="s">
        <v>1441</v>
      </c>
      <c r="G155" s="801" t="s">
        <v>1414</v>
      </c>
      <c r="H155" s="802" t="s">
        <v>1416</v>
      </c>
      <c r="I155" s="803" t="s">
        <v>44</v>
      </c>
      <c r="J155" s="804">
        <v>37.799999999999997</v>
      </c>
      <c r="K155" s="804">
        <v>97.1</v>
      </c>
      <c r="L155" s="805"/>
    </row>
    <row r="156" spans="1:12" ht="25.5">
      <c r="A156" s="798" t="s">
        <v>368</v>
      </c>
      <c r="B156" s="799" t="s">
        <v>40</v>
      </c>
      <c r="C156" s="798" t="s">
        <v>1449</v>
      </c>
      <c r="D156" s="807" t="s">
        <v>1451</v>
      </c>
      <c r="E156" s="800">
        <v>2013</v>
      </c>
      <c r="F156" s="799" t="s">
        <v>1441</v>
      </c>
      <c r="G156" s="801" t="s">
        <v>268</v>
      </c>
      <c r="H156" s="802" t="s">
        <v>1416</v>
      </c>
      <c r="I156" s="803" t="s">
        <v>44</v>
      </c>
      <c r="J156" s="804">
        <v>45.4</v>
      </c>
      <c r="K156" s="804">
        <v>100</v>
      </c>
      <c r="L156" s="805"/>
    </row>
    <row r="157" spans="1:12" ht="25.5">
      <c r="A157" s="798" t="s">
        <v>368</v>
      </c>
      <c r="B157" s="799" t="s">
        <v>40</v>
      </c>
      <c r="C157" s="798" t="s">
        <v>1449</v>
      </c>
      <c r="D157" s="807" t="s">
        <v>1451</v>
      </c>
      <c r="E157" s="800">
        <v>2013</v>
      </c>
      <c r="F157" s="799" t="s">
        <v>1441</v>
      </c>
      <c r="G157" s="801" t="s">
        <v>268</v>
      </c>
      <c r="H157" s="802" t="s">
        <v>1417</v>
      </c>
      <c r="I157" s="803" t="s">
        <v>44</v>
      </c>
      <c r="J157" s="804">
        <v>66.599999999999994</v>
      </c>
      <c r="K157" s="804">
        <v>100</v>
      </c>
      <c r="L157" s="805"/>
    </row>
    <row r="158" spans="1:12" ht="25.5">
      <c r="A158" s="798" t="s">
        <v>368</v>
      </c>
      <c r="B158" s="799" t="s">
        <v>40</v>
      </c>
      <c r="C158" s="798" t="s">
        <v>1449</v>
      </c>
      <c r="D158" s="807" t="s">
        <v>1451</v>
      </c>
      <c r="E158" s="800">
        <v>2013</v>
      </c>
      <c r="F158" s="799" t="s">
        <v>1441</v>
      </c>
      <c r="G158" s="801" t="s">
        <v>270</v>
      </c>
      <c r="H158" s="802" t="s">
        <v>1411</v>
      </c>
      <c r="I158" s="803" t="s">
        <v>44</v>
      </c>
      <c r="J158" s="804">
        <v>18.2</v>
      </c>
      <c r="K158" s="804">
        <v>100</v>
      </c>
      <c r="L158" s="805"/>
    </row>
    <row r="159" spans="1:12" ht="25.5">
      <c r="A159" s="798" t="s">
        <v>368</v>
      </c>
      <c r="B159" s="799" t="s">
        <v>40</v>
      </c>
      <c r="C159" s="798" t="s">
        <v>1449</v>
      </c>
      <c r="D159" s="807" t="s">
        <v>1451</v>
      </c>
      <c r="E159" s="800">
        <v>2013</v>
      </c>
      <c r="F159" s="799" t="s">
        <v>1441</v>
      </c>
      <c r="G159" s="801" t="s">
        <v>270</v>
      </c>
      <c r="H159" s="802" t="s">
        <v>1415</v>
      </c>
      <c r="I159" s="803" t="s">
        <v>44</v>
      </c>
      <c r="J159" s="804">
        <v>22.2</v>
      </c>
      <c r="K159" s="804">
        <v>100</v>
      </c>
      <c r="L159" s="805"/>
    </row>
    <row r="160" spans="1:12" ht="25.5">
      <c r="A160" s="798" t="s">
        <v>368</v>
      </c>
      <c r="B160" s="799" t="s">
        <v>40</v>
      </c>
      <c r="C160" s="798" t="s">
        <v>1449</v>
      </c>
      <c r="D160" s="807" t="s">
        <v>1451</v>
      </c>
      <c r="E160" s="800">
        <v>2013</v>
      </c>
      <c r="F160" s="799" t="s">
        <v>1441</v>
      </c>
      <c r="G160" s="801" t="s">
        <v>270</v>
      </c>
      <c r="H160" s="802" t="s">
        <v>1416</v>
      </c>
      <c r="I160" s="803" t="s">
        <v>44</v>
      </c>
      <c r="J160" s="804">
        <v>41.4</v>
      </c>
      <c r="K160" s="804">
        <v>96.8</v>
      </c>
      <c r="L160" s="805"/>
    </row>
    <row r="161" spans="1:12" ht="25.5">
      <c r="A161" s="798" t="s">
        <v>368</v>
      </c>
      <c r="B161" s="799" t="s">
        <v>40</v>
      </c>
      <c r="C161" s="798" t="s">
        <v>1449</v>
      </c>
      <c r="D161" s="807" t="s">
        <v>1451</v>
      </c>
      <c r="E161" s="800">
        <v>2013</v>
      </c>
      <c r="F161" s="799" t="s">
        <v>1441</v>
      </c>
      <c r="G161" s="801" t="s">
        <v>270</v>
      </c>
      <c r="H161" s="802" t="s">
        <v>1417</v>
      </c>
      <c r="I161" s="803" t="s">
        <v>44</v>
      </c>
      <c r="J161" s="804">
        <v>65.599999999999994</v>
      </c>
      <c r="K161" s="804">
        <v>95.2</v>
      </c>
      <c r="L161" s="805"/>
    </row>
    <row r="162" spans="1:12" ht="25.5">
      <c r="A162" s="798" t="s">
        <v>368</v>
      </c>
      <c r="B162" s="799" t="s">
        <v>40</v>
      </c>
      <c r="C162" s="798" t="s">
        <v>1449</v>
      </c>
      <c r="D162" s="807" t="s">
        <v>1451</v>
      </c>
      <c r="E162" s="800">
        <v>2013</v>
      </c>
      <c r="F162" s="799" t="s">
        <v>1441</v>
      </c>
      <c r="G162" s="801" t="s">
        <v>270</v>
      </c>
      <c r="H162" s="802" t="s">
        <v>1418</v>
      </c>
      <c r="I162" s="803" t="s">
        <v>44</v>
      </c>
      <c r="J162" s="804">
        <v>79.400000000000006</v>
      </c>
      <c r="K162" s="804">
        <v>89.5</v>
      </c>
      <c r="L162" s="805"/>
    </row>
    <row r="163" spans="1:12" ht="25.5">
      <c r="A163" s="798" t="s">
        <v>368</v>
      </c>
      <c r="B163" s="799" t="s">
        <v>40</v>
      </c>
      <c r="C163" s="798" t="s">
        <v>1449</v>
      </c>
      <c r="D163" s="807" t="s">
        <v>1451</v>
      </c>
      <c r="E163" s="800">
        <v>2013</v>
      </c>
      <c r="F163" s="799" t="s">
        <v>1441</v>
      </c>
      <c r="G163" s="801" t="s">
        <v>270</v>
      </c>
      <c r="H163" s="802" t="s">
        <v>1419</v>
      </c>
      <c r="I163" s="803" t="s">
        <v>44</v>
      </c>
      <c r="J163" s="804">
        <v>100</v>
      </c>
      <c r="K163" s="804">
        <v>100</v>
      </c>
      <c r="L163" s="805"/>
    </row>
    <row r="164" spans="1:12" ht="25.5">
      <c r="A164" s="798" t="s">
        <v>368</v>
      </c>
      <c r="B164" s="799" t="s">
        <v>40</v>
      </c>
      <c r="C164" s="798" t="s">
        <v>1449</v>
      </c>
      <c r="D164" s="807" t="s">
        <v>1451</v>
      </c>
      <c r="E164" s="800">
        <v>2013</v>
      </c>
      <c r="F164" s="799" t="s">
        <v>1441</v>
      </c>
      <c r="G164" s="801" t="s">
        <v>274</v>
      </c>
      <c r="H164" s="802" t="s">
        <v>1415</v>
      </c>
      <c r="I164" s="803" t="s">
        <v>44</v>
      </c>
      <c r="J164" s="804">
        <v>25</v>
      </c>
      <c r="K164" s="804">
        <v>100</v>
      </c>
      <c r="L164" s="805"/>
    </row>
    <row r="165" spans="1:12" ht="25.5">
      <c r="A165" s="798" t="s">
        <v>368</v>
      </c>
      <c r="B165" s="799" t="s">
        <v>40</v>
      </c>
      <c r="C165" s="798" t="s">
        <v>1449</v>
      </c>
      <c r="D165" s="807" t="s">
        <v>1451</v>
      </c>
      <c r="E165" s="800">
        <v>2013</v>
      </c>
      <c r="F165" s="799" t="s">
        <v>1441</v>
      </c>
      <c r="G165" s="801" t="s">
        <v>274</v>
      </c>
      <c r="H165" s="802" t="s">
        <v>1416</v>
      </c>
      <c r="I165" s="803" t="s">
        <v>44</v>
      </c>
      <c r="J165" s="804">
        <v>24</v>
      </c>
      <c r="K165" s="804">
        <v>100</v>
      </c>
      <c r="L165" s="805"/>
    </row>
    <row r="166" spans="1:12" ht="25.5">
      <c r="A166" s="798" t="s">
        <v>368</v>
      </c>
      <c r="B166" s="799" t="s">
        <v>40</v>
      </c>
      <c r="C166" s="798" t="s">
        <v>1449</v>
      </c>
      <c r="D166" s="807" t="s">
        <v>1451</v>
      </c>
      <c r="E166" s="800">
        <v>2013</v>
      </c>
      <c r="F166" s="799" t="s">
        <v>1441</v>
      </c>
      <c r="G166" s="801" t="s">
        <v>271</v>
      </c>
      <c r="H166" s="802" t="s">
        <v>1416</v>
      </c>
      <c r="I166" s="803" t="s">
        <v>44</v>
      </c>
      <c r="J166" s="804">
        <v>50</v>
      </c>
      <c r="K166" s="804">
        <v>100</v>
      </c>
      <c r="L166" s="805"/>
    </row>
    <row r="167" spans="1:12" ht="25.5">
      <c r="A167" s="798" t="s">
        <v>368</v>
      </c>
      <c r="B167" s="799" t="s">
        <v>40</v>
      </c>
      <c r="C167" s="798" t="s">
        <v>1449</v>
      </c>
      <c r="D167" s="807" t="s">
        <v>1451</v>
      </c>
      <c r="E167" s="800">
        <v>2013</v>
      </c>
      <c r="F167" s="799" t="s">
        <v>1441</v>
      </c>
      <c r="G167" s="801" t="s">
        <v>271</v>
      </c>
      <c r="H167" s="802" t="s">
        <v>1419</v>
      </c>
      <c r="I167" s="803" t="s">
        <v>44</v>
      </c>
      <c r="J167" s="804">
        <v>84.6</v>
      </c>
      <c r="K167" s="804">
        <v>84.6</v>
      </c>
      <c r="L167" s="805"/>
    </row>
    <row r="168" spans="1:12" ht="25.5">
      <c r="A168" s="798" t="s">
        <v>368</v>
      </c>
      <c r="B168" s="799" t="s">
        <v>40</v>
      </c>
      <c r="C168" s="798" t="s">
        <v>1449</v>
      </c>
      <c r="D168" s="807" t="s">
        <v>1451</v>
      </c>
      <c r="E168" s="800">
        <v>2013</v>
      </c>
      <c r="F168" s="799" t="s">
        <v>1441</v>
      </c>
      <c r="G168" s="801" t="s">
        <v>283</v>
      </c>
      <c r="H168" s="802" t="s">
        <v>1411</v>
      </c>
      <c r="I168" s="803" t="s">
        <v>44</v>
      </c>
      <c r="J168" s="804">
        <v>4.4000000000000004</v>
      </c>
      <c r="K168" s="804">
        <v>100</v>
      </c>
      <c r="L168" s="805"/>
    </row>
    <row r="169" spans="1:12" ht="25.5">
      <c r="A169" s="798" t="s">
        <v>368</v>
      </c>
      <c r="B169" s="799" t="s">
        <v>40</v>
      </c>
      <c r="C169" s="798" t="s">
        <v>1449</v>
      </c>
      <c r="D169" s="807" t="s">
        <v>1451</v>
      </c>
      <c r="E169" s="800">
        <v>2013</v>
      </c>
      <c r="F169" s="799" t="s">
        <v>1441</v>
      </c>
      <c r="G169" s="801" t="s">
        <v>283</v>
      </c>
      <c r="H169" s="802" t="s">
        <v>1415</v>
      </c>
      <c r="I169" s="803" t="s">
        <v>44</v>
      </c>
      <c r="J169" s="804">
        <v>26.6</v>
      </c>
      <c r="K169" s="804">
        <v>100</v>
      </c>
      <c r="L169" s="805"/>
    </row>
    <row r="170" spans="1:12" ht="25.5">
      <c r="A170" s="798" t="s">
        <v>368</v>
      </c>
      <c r="B170" s="799" t="s">
        <v>40</v>
      </c>
      <c r="C170" s="798" t="s">
        <v>1449</v>
      </c>
      <c r="D170" s="807" t="s">
        <v>1451</v>
      </c>
      <c r="E170" s="800">
        <v>2013</v>
      </c>
      <c r="F170" s="799" t="s">
        <v>1441</v>
      </c>
      <c r="G170" s="801" t="s">
        <v>283</v>
      </c>
      <c r="H170" s="802" t="s">
        <v>1416</v>
      </c>
      <c r="I170" s="803" t="s">
        <v>44</v>
      </c>
      <c r="J170" s="804">
        <v>42.2</v>
      </c>
      <c r="K170" s="804">
        <v>96.9</v>
      </c>
      <c r="L170" s="805"/>
    </row>
    <row r="171" spans="1:12" ht="25.5">
      <c r="A171" s="798" t="s">
        <v>368</v>
      </c>
      <c r="B171" s="799" t="s">
        <v>40</v>
      </c>
      <c r="C171" s="798" t="s">
        <v>1449</v>
      </c>
      <c r="D171" s="807" t="s">
        <v>1451</v>
      </c>
      <c r="E171" s="800">
        <v>2013</v>
      </c>
      <c r="F171" s="799" t="s">
        <v>1441</v>
      </c>
      <c r="G171" s="801" t="s">
        <v>283</v>
      </c>
      <c r="H171" s="802" t="s">
        <v>1417</v>
      </c>
      <c r="I171" s="803" t="s">
        <v>44</v>
      </c>
      <c r="J171" s="804">
        <v>75</v>
      </c>
      <c r="K171" s="804">
        <v>94.1</v>
      </c>
      <c r="L171" s="805"/>
    </row>
    <row r="172" spans="1:12" ht="25.5">
      <c r="A172" s="798" t="s">
        <v>368</v>
      </c>
      <c r="B172" s="799" t="s">
        <v>40</v>
      </c>
      <c r="C172" s="798" t="s">
        <v>1449</v>
      </c>
      <c r="D172" s="807" t="s">
        <v>1451</v>
      </c>
      <c r="E172" s="800">
        <v>2013</v>
      </c>
      <c r="F172" s="799" t="s">
        <v>1441</v>
      </c>
      <c r="G172" s="801" t="s">
        <v>1414</v>
      </c>
      <c r="H172" s="802" t="s">
        <v>1411</v>
      </c>
      <c r="I172" s="803" t="s">
        <v>44</v>
      </c>
      <c r="J172" s="804">
        <v>2.8</v>
      </c>
      <c r="K172" s="804">
        <v>100</v>
      </c>
      <c r="L172" s="805"/>
    </row>
    <row r="173" spans="1:12" ht="25.5">
      <c r="A173" s="798" t="s">
        <v>368</v>
      </c>
      <c r="B173" s="799" t="s">
        <v>40</v>
      </c>
      <c r="C173" s="798" t="s">
        <v>1449</v>
      </c>
      <c r="D173" s="807" t="s">
        <v>1451</v>
      </c>
      <c r="E173" s="800">
        <v>2013</v>
      </c>
      <c r="F173" s="799" t="s">
        <v>1441</v>
      </c>
      <c r="G173" s="801" t="s">
        <v>1414</v>
      </c>
      <c r="H173" s="802" t="s">
        <v>1415</v>
      </c>
      <c r="I173" s="803" t="s">
        <v>44</v>
      </c>
      <c r="J173" s="804">
        <v>34</v>
      </c>
      <c r="K173" s="804">
        <v>100</v>
      </c>
      <c r="L173" s="805"/>
    </row>
    <row r="174" spans="1:12" ht="25.5">
      <c r="A174" s="798" t="s">
        <v>368</v>
      </c>
      <c r="B174" s="799" t="s">
        <v>40</v>
      </c>
      <c r="C174" s="798" t="s">
        <v>1449</v>
      </c>
      <c r="D174" s="807" t="s">
        <v>1451</v>
      </c>
      <c r="E174" s="800">
        <v>2013</v>
      </c>
      <c r="F174" s="799" t="s">
        <v>1441</v>
      </c>
      <c r="G174" s="801" t="s">
        <v>1414</v>
      </c>
      <c r="H174" s="802" t="s">
        <v>1416</v>
      </c>
      <c r="I174" s="803" t="s">
        <v>44</v>
      </c>
      <c r="J174" s="804">
        <v>37.799999999999997</v>
      </c>
      <c r="K174" s="804">
        <v>97.1</v>
      </c>
      <c r="L174" s="805"/>
    </row>
    <row r="175" spans="1:12" ht="25.5">
      <c r="A175" s="798" t="s">
        <v>368</v>
      </c>
      <c r="B175" s="799" t="s">
        <v>40</v>
      </c>
      <c r="C175" s="798" t="s">
        <v>1449</v>
      </c>
      <c r="D175" s="807" t="s">
        <v>1452</v>
      </c>
      <c r="E175" s="800">
        <v>2013</v>
      </c>
      <c r="F175" s="799" t="s">
        <v>1441</v>
      </c>
      <c r="G175" s="801" t="s">
        <v>268</v>
      </c>
      <c r="H175" s="802" t="s">
        <v>1416</v>
      </c>
      <c r="I175" s="803" t="s">
        <v>44</v>
      </c>
      <c r="J175" s="804">
        <v>45.4</v>
      </c>
      <c r="K175" s="804">
        <v>100</v>
      </c>
      <c r="L175" s="805"/>
    </row>
    <row r="176" spans="1:12" ht="25.5">
      <c r="A176" s="798" t="s">
        <v>368</v>
      </c>
      <c r="B176" s="799" t="s">
        <v>40</v>
      </c>
      <c r="C176" s="798" t="s">
        <v>1449</v>
      </c>
      <c r="D176" s="807" t="s">
        <v>1452</v>
      </c>
      <c r="E176" s="800">
        <v>2013</v>
      </c>
      <c r="F176" s="799" t="s">
        <v>1441</v>
      </c>
      <c r="G176" s="801" t="s">
        <v>268</v>
      </c>
      <c r="H176" s="802" t="s">
        <v>1417</v>
      </c>
      <c r="I176" s="803" t="s">
        <v>44</v>
      </c>
      <c r="J176" s="804">
        <v>66.599999999999994</v>
      </c>
      <c r="K176" s="804">
        <v>100</v>
      </c>
      <c r="L176" s="805"/>
    </row>
    <row r="177" spans="1:12" ht="25.5">
      <c r="A177" s="798" t="s">
        <v>368</v>
      </c>
      <c r="B177" s="799" t="s">
        <v>40</v>
      </c>
      <c r="C177" s="798" t="s">
        <v>1449</v>
      </c>
      <c r="D177" s="807" t="s">
        <v>1452</v>
      </c>
      <c r="E177" s="800">
        <v>2013</v>
      </c>
      <c r="F177" s="799" t="s">
        <v>1441</v>
      </c>
      <c r="G177" s="801" t="s">
        <v>270</v>
      </c>
      <c r="H177" s="802" t="s">
        <v>1411</v>
      </c>
      <c r="I177" s="803" t="s">
        <v>44</v>
      </c>
      <c r="J177" s="804">
        <v>18.2</v>
      </c>
      <c r="K177" s="804">
        <v>100</v>
      </c>
      <c r="L177" s="805"/>
    </row>
    <row r="178" spans="1:12" ht="25.5">
      <c r="A178" s="798" t="s">
        <v>368</v>
      </c>
      <c r="B178" s="799" t="s">
        <v>40</v>
      </c>
      <c r="C178" s="798" t="s">
        <v>1449</v>
      </c>
      <c r="D178" s="807" t="s">
        <v>1452</v>
      </c>
      <c r="E178" s="800">
        <v>2013</v>
      </c>
      <c r="F178" s="799" t="s">
        <v>1441</v>
      </c>
      <c r="G178" s="801" t="s">
        <v>270</v>
      </c>
      <c r="H178" s="802" t="s">
        <v>1415</v>
      </c>
      <c r="I178" s="803" t="s">
        <v>44</v>
      </c>
      <c r="J178" s="804">
        <v>22.2</v>
      </c>
      <c r="K178" s="804">
        <v>100</v>
      </c>
      <c r="L178" s="805"/>
    </row>
    <row r="179" spans="1:12" ht="25.5">
      <c r="A179" s="798" t="s">
        <v>368</v>
      </c>
      <c r="B179" s="799" t="s">
        <v>40</v>
      </c>
      <c r="C179" s="798" t="s">
        <v>1449</v>
      </c>
      <c r="D179" s="807" t="s">
        <v>1452</v>
      </c>
      <c r="E179" s="800">
        <v>2013</v>
      </c>
      <c r="F179" s="799" t="s">
        <v>1441</v>
      </c>
      <c r="G179" s="801" t="s">
        <v>270</v>
      </c>
      <c r="H179" s="802" t="s">
        <v>1416</v>
      </c>
      <c r="I179" s="803" t="s">
        <v>44</v>
      </c>
      <c r="J179" s="804">
        <v>41.4</v>
      </c>
      <c r="K179" s="804">
        <v>96.8</v>
      </c>
      <c r="L179" s="805"/>
    </row>
    <row r="180" spans="1:12" ht="25.5">
      <c r="A180" s="798" t="s">
        <v>368</v>
      </c>
      <c r="B180" s="799" t="s">
        <v>40</v>
      </c>
      <c r="C180" s="798" t="s">
        <v>1449</v>
      </c>
      <c r="D180" s="807" t="s">
        <v>1452</v>
      </c>
      <c r="E180" s="800">
        <v>2013</v>
      </c>
      <c r="F180" s="799" t="s">
        <v>1441</v>
      </c>
      <c r="G180" s="801" t="s">
        <v>270</v>
      </c>
      <c r="H180" s="802" t="s">
        <v>1417</v>
      </c>
      <c r="I180" s="803" t="s">
        <v>44</v>
      </c>
      <c r="J180" s="804">
        <v>65.599999999999994</v>
      </c>
      <c r="K180" s="804">
        <v>95.2</v>
      </c>
      <c r="L180" s="805"/>
    </row>
    <row r="181" spans="1:12" ht="25.5">
      <c r="A181" s="798" t="s">
        <v>368</v>
      </c>
      <c r="B181" s="799" t="s">
        <v>40</v>
      </c>
      <c r="C181" s="798" t="s">
        <v>1449</v>
      </c>
      <c r="D181" s="807" t="s">
        <v>1452</v>
      </c>
      <c r="E181" s="800">
        <v>2013</v>
      </c>
      <c r="F181" s="799" t="s">
        <v>1441</v>
      </c>
      <c r="G181" s="801" t="s">
        <v>270</v>
      </c>
      <c r="H181" s="802" t="s">
        <v>1418</v>
      </c>
      <c r="I181" s="803" t="s">
        <v>44</v>
      </c>
      <c r="J181" s="804">
        <v>79.400000000000006</v>
      </c>
      <c r="K181" s="804">
        <v>89.5</v>
      </c>
      <c r="L181" s="805"/>
    </row>
    <row r="182" spans="1:12" ht="25.5">
      <c r="A182" s="798" t="s">
        <v>368</v>
      </c>
      <c r="B182" s="799" t="s">
        <v>40</v>
      </c>
      <c r="C182" s="798" t="s">
        <v>1449</v>
      </c>
      <c r="D182" s="807" t="s">
        <v>1452</v>
      </c>
      <c r="E182" s="800">
        <v>2013</v>
      </c>
      <c r="F182" s="799" t="s">
        <v>1441</v>
      </c>
      <c r="G182" s="801" t="s">
        <v>270</v>
      </c>
      <c r="H182" s="802" t="s">
        <v>1419</v>
      </c>
      <c r="I182" s="803" t="s">
        <v>44</v>
      </c>
      <c r="J182" s="804">
        <v>100</v>
      </c>
      <c r="K182" s="804">
        <v>100</v>
      </c>
      <c r="L182" s="805"/>
    </row>
    <row r="183" spans="1:12" ht="25.5">
      <c r="A183" s="798" t="s">
        <v>368</v>
      </c>
      <c r="B183" s="799" t="s">
        <v>40</v>
      </c>
      <c r="C183" s="798" t="s">
        <v>1449</v>
      </c>
      <c r="D183" s="807" t="s">
        <v>1452</v>
      </c>
      <c r="E183" s="800">
        <v>2013</v>
      </c>
      <c r="F183" s="799" t="s">
        <v>1441</v>
      </c>
      <c r="G183" s="801" t="s">
        <v>274</v>
      </c>
      <c r="H183" s="802" t="s">
        <v>1415</v>
      </c>
      <c r="I183" s="803" t="s">
        <v>44</v>
      </c>
      <c r="J183" s="804">
        <v>25</v>
      </c>
      <c r="K183" s="804">
        <v>100</v>
      </c>
      <c r="L183" s="805"/>
    </row>
    <row r="184" spans="1:12" ht="25.5">
      <c r="A184" s="798" t="s">
        <v>368</v>
      </c>
      <c r="B184" s="799" t="s">
        <v>40</v>
      </c>
      <c r="C184" s="798" t="s">
        <v>1449</v>
      </c>
      <c r="D184" s="807" t="s">
        <v>1452</v>
      </c>
      <c r="E184" s="800">
        <v>2013</v>
      </c>
      <c r="F184" s="799" t="s">
        <v>1441</v>
      </c>
      <c r="G184" s="801" t="s">
        <v>274</v>
      </c>
      <c r="H184" s="802" t="s">
        <v>1416</v>
      </c>
      <c r="I184" s="803" t="s">
        <v>44</v>
      </c>
      <c r="J184" s="804">
        <v>24</v>
      </c>
      <c r="K184" s="804">
        <v>100</v>
      </c>
      <c r="L184" s="805"/>
    </row>
    <row r="185" spans="1:12" ht="25.5">
      <c r="A185" s="798" t="s">
        <v>368</v>
      </c>
      <c r="B185" s="799" t="s">
        <v>40</v>
      </c>
      <c r="C185" s="798" t="s">
        <v>1449</v>
      </c>
      <c r="D185" s="807" t="s">
        <v>1452</v>
      </c>
      <c r="E185" s="800">
        <v>2013</v>
      </c>
      <c r="F185" s="799" t="s">
        <v>1441</v>
      </c>
      <c r="G185" s="801" t="s">
        <v>271</v>
      </c>
      <c r="H185" s="802" t="s">
        <v>1416</v>
      </c>
      <c r="I185" s="803" t="s">
        <v>44</v>
      </c>
      <c r="J185" s="804">
        <v>50</v>
      </c>
      <c r="K185" s="804">
        <v>100</v>
      </c>
      <c r="L185" s="805"/>
    </row>
    <row r="186" spans="1:12" ht="25.5">
      <c r="A186" s="798" t="s">
        <v>368</v>
      </c>
      <c r="B186" s="799" t="s">
        <v>40</v>
      </c>
      <c r="C186" s="798" t="s">
        <v>1449</v>
      </c>
      <c r="D186" s="807" t="s">
        <v>1452</v>
      </c>
      <c r="E186" s="800">
        <v>2013</v>
      </c>
      <c r="F186" s="799" t="s">
        <v>1441</v>
      </c>
      <c r="G186" s="801" t="s">
        <v>271</v>
      </c>
      <c r="H186" s="802" t="s">
        <v>1419</v>
      </c>
      <c r="I186" s="803" t="s">
        <v>44</v>
      </c>
      <c r="J186" s="804">
        <v>84.6</v>
      </c>
      <c r="K186" s="804">
        <v>84.6</v>
      </c>
      <c r="L186" s="805"/>
    </row>
    <row r="187" spans="1:12" ht="25.5">
      <c r="A187" s="798" t="s">
        <v>368</v>
      </c>
      <c r="B187" s="799" t="s">
        <v>40</v>
      </c>
      <c r="C187" s="798" t="s">
        <v>1449</v>
      </c>
      <c r="D187" s="807" t="s">
        <v>1452</v>
      </c>
      <c r="E187" s="800">
        <v>2013</v>
      </c>
      <c r="F187" s="799" t="s">
        <v>1441</v>
      </c>
      <c r="G187" s="801" t="s">
        <v>283</v>
      </c>
      <c r="H187" s="802" t="s">
        <v>1411</v>
      </c>
      <c r="I187" s="803" t="s">
        <v>44</v>
      </c>
      <c r="J187" s="804">
        <v>4.4000000000000004</v>
      </c>
      <c r="K187" s="804">
        <v>100</v>
      </c>
      <c r="L187" s="805"/>
    </row>
    <row r="188" spans="1:12" ht="25.5">
      <c r="A188" s="798" t="s">
        <v>368</v>
      </c>
      <c r="B188" s="799" t="s">
        <v>40</v>
      </c>
      <c r="C188" s="798" t="s">
        <v>1449</v>
      </c>
      <c r="D188" s="807" t="s">
        <v>1452</v>
      </c>
      <c r="E188" s="800">
        <v>2013</v>
      </c>
      <c r="F188" s="799" t="s">
        <v>1441</v>
      </c>
      <c r="G188" s="801" t="s">
        <v>283</v>
      </c>
      <c r="H188" s="802" t="s">
        <v>1415</v>
      </c>
      <c r="I188" s="803" t="s">
        <v>44</v>
      </c>
      <c r="J188" s="804">
        <v>26.6</v>
      </c>
      <c r="K188" s="804">
        <v>100</v>
      </c>
      <c r="L188" s="805"/>
    </row>
    <row r="189" spans="1:12" ht="25.5">
      <c r="A189" s="798" t="s">
        <v>368</v>
      </c>
      <c r="B189" s="799" t="s">
        <v>40</v>
      </c>
      <c r="C189" s="798" t="s">
        <v>1449</v>
      </c>
      <c r="D189" s="807" t="s">
        <v>1452</v>
      </c>
      <c r="E189" s="800">
        <v>2013</v>
      </c>
      <c r="F189" s="799" t="s">
        <v>1441</v>
      </c>
      <c r="G189" s="801" t="s">
        <v>283</v>
      </c>
      <c r="H189" s="802" t="s">
        <v>1416</v>
      </c>
      <c r="I189" s="803" t="s">
        <v>44</v>
      </c>
      <c r="J189" s="804">
        <v>42.2</v>
      </c>
      <c r="K189" s="804">
        <v>96.9</v>
      </c>
      <c r="L189" s="805"/>
    </row>
    <row r="190" spans="1:12" ht="25.5">
      <c r="A190" s="798" t="s">
        <v>368</v>
      </c>
      <c r="B190" s="799" t="s">
        <v>40</v>
      </c>
      <c r="C190" s="798" t="s">
        <v>1449</v>
      </c>
      <c r="D190" s="807" t="s">
        <v>1452</v>
      </c>
      <c r="E190" s="800">
        <v>2013</v>
      </c>
      <c r="F190" s="799" t="s">
        <v>1441</v>
      </c>
      <c r="G190" s="801" t="s">
        <v>283</v>
      </c>
      <c r="H190" s="802" t="s">
        <v>1417</v>
      </c>
      <c r="I190" s="803" t="s">
        <v>44</v>
      </c>
      <c r="J190" s="804">
        <v>75</v>
      </c>
      <c r="K190" s="804">
        <v>94.1</v>
      </c>
      <c r="L190" s="805"/>
    </row>
    <row r="191" spans="1:12" ht="25.5">
      <c r="A191" s="798" t="s">
        <v>368</v>
      </c>
      <c r="B191" s="799" t="s">
        <v>40</v>
      </c>
      <c r="C191" s="798" t="s">
        <v>1449</v>
      </c>
      <c r="D191" s="807" t="s">
        <v>1452</v>
      </c>
      <c r="E191" s="800">
        <v>2013</v>
      </c>
      <c r="F191" s="799" t="s">
        <v>1441</v>
      </c>
      <c r="G191" s="801" t="s">
        <v>1414</v>
      </c>
      <c r="H191" s="802" t="s">
        <v>1411</v>
      </c>
      <c r="I191" s="803" t="s">
        <v>44</v>
      </c>
      <c r="J191" s="804">
        <v>2.8</v>
      </c>
      <c r="K191" s="804">
        <v>100</v>
      </c>
      <c r="L191" s="805"/>
    </row>
    <row r="192" spans="1:12" ht="25.5">
      <c r="A192" s="798" t="s">
        <v>368</v>
      </c>
      <c r="B192" s="799" t="s">
        <v>40</v>
      </c>
      <c r="C192" s="798" t="s">
        <v>1449</v>
      </c>
      <c r="D192" s="807" t="s">
        <v>1452</v>
      </c>
      <c r="E192" s="800">
        <v>2013</v>
      </c>
      <c r="F192" s="799" t="s">
        <v>1441</v>
      </c>
      <c r="G192" s="801" t="s">
        <v>1414</v>
      </c>
      <c r="H192" s="802" t="s">
        <v>1415</v>
      </c>
      <c r="I192" s="803" t="s">
        <v>44</v>
      </c>
      <c r="J192" s="804">
        <v>34</v>
      </c>
      <c r="K192" s="804">
        <v>100</v>
      </c>
      <c r="L192" s="805"/>
    </row>
    <row r="193" spans="1:12" ht="25.5">
      <c r="A193" s="798" t="s">
        <v>368</v>
      </c>
      <c r="B193" s="799" t="s">
        <v>40</v>
      </c>
      <c r="C193" s="798" t="s">
        <v>1449</v>
      </c>
      <c r="D193" s="807" t="s">
        <v>1452</v>
      </c>
      <c r="E193" s="800">
        <v>2013</v>
      </c>
      <c r="F193" s="799" t="s">
        <v>1441</v>
      </c>
      <c r="G193" s="801" t="s">
        <v>1414</v>
      </c>
      <c r="H193" s="802" t="s">
        <v>1416</v>
      </c>
      <c r="I193" s="803" t="s">
        <v>44</v>
      </c>
      <c r="J193" s="804">
        <v>37.799999999999997</v>
      </c>
      <c r="K193" s="804">
        <v>97.1</v>
      </c>
      <c r="L193" s="805"/>
    </row>
    <row r="194" spans="1:12" ht="25.5">
      <c r="A194" s="798" t="s">
        <v>368</v>
      </c>
      <c r="B194" s="799" t="s">
        <v>40</v>
      </c>
      <c r="C194" s="798" t="s">
        <v>1449</v>
      </c>
      <c r="D194" s="807" t="s">
        <v>1453</v>
      </c>
      <c r="E194" s="800">
        <v>2013</v>
      </c>
      <c r="F194" s="799" t="s">
        <v>1441</v>
      </c>
      <c r="G194" s="801" t="s">
        <v>268</v>
      </c>
      <c r="H194" s="802" t="s">
        <v>1416</v>
      </c>
      <c r="I194" s="803" t="s">
        <v>44</v>
      </c>
      <c r="J194" s="804">
        <v>45.4</v>
      </c>
      <c r="K194" s="804">
        <v>100</v>
      </c>
      <c r="L194" s="805"/>
    </row>
    <row r="195" spans="1:12" ht="25.5">
      <c r="A195" s="798" t="s">
        <v>368</v>
      </c>
      <c r="B195" s="799" t="s">
        <v>40</v>
      </c>
      <c r="C195" s="798" t="s">
        <v>1449</v>
      </c>
      <c r="D195" s="807" t="s">
        <v>1453</v>
      </c>
      <c r="E195" s="800">
        <v>2013</v>
      </c>
      <c r="F195" s="799" t="s">
        <v>1441</v>
      </c>
      <c r="G195" s="801" t="s">
        <v>268</v>
      </c>
      <c r="H195" s="802" t="s">
        <v>1417</v>
      </c>
      <c r="I195" s="803" t="s">
        <v>44</v>
      </c>
      <c r="J195" s="804">
        <v>66.599999999999994</v>
      </c>
      <c r="K195" s="804">
        <v>100</v>
      </c>
      <c r="L195" s="805"/>
    </row>
    <row r="196" spans="1:12" ht="25.5">
      <c r="A196" s="798" t="s">
        <v>368</v>
      </c>
      <c r="B196" s="799" t="s">
        <v>40</v>
      </c>
      <c r="C196" s="798" t="s">
        <v>1449</v>
      </c>
      <c r="D196" s="807" t="s">
        <v>1453</v>
      </c>
      <c r="E196" s="800">
        <v>2013</v>
      </c>
      <c r="F196" s="799" t="s">
        <v>1441</v>
      </c>
      <c r="G196" s="801" t="s">
        <v>270</v>
      </c>
      <c r="H196" s="802" t="s">
        <v>1411</v>
      </c>
      <c r="I196" s="803" t="s">
        <v>44</v>
      </c>
      <c r="J196" s="804">
        <v>18.2</v>
      </c>
      <c r="K196" s="804">
        <v>100</v>
      </c>
      <c r="L196" s="805"/>
    </row>
    <row r="197" spans="1:12" ht="25.5">
      <c r="A197" s="798" t="s">
        <v>368</v>
      </c>
      <c r="B197" s="799" t="s">
        <v>40</v>
      </c>
      <c r="C197" s="798" t="s">
        <v>1449</v>
      </c>
      <c r="D197" s="807" t="s">
        <v>1453</v>
      </c>
      <c r="E197" s="800">
        <v>2013</v>
      </c>
      <c r="F197" s="799" t="s">
        <v>1441</v>
      </c>
      <c r="G197" s="801" t="s">
        <v>270</v>
      </c>
      <c r="H197" s="802" t="s">
        <v>1415</v>
      </c>
      <c r="I197" s="803" t="s">
        <v>44</v>
      </c>
      <c r="J197" s="804">
        <v>22.2</v>
      </c>
      <c r="K197" s="804">
        <v>100</v>
      </c>
      <c r="L197" s="805"/>
    </row>
    <row r="198" spans="1:12" ht="25.5">
      <c r="A198" s="798" t="s">
        <v>368</v>
      </c>
      <c r="B198" s="799" t="s">
        <v>40</v>
      </c>
      <c r="C198" s="798" t="s">
        <v>1449</v>
      </c>
      <c r="D198" s="807" t="s">
        <v>1453</v>
      </c>
      <c r="E198" s="800">
        <v>2013</v>
      </c>
      <c r="F198" s="799" t="s">
        <v>1441</v>
      </c>
      <c r="G198" s="801" t="s">
        <v>270</v>
      </c>
      <c r="H198" s="802" t="s">
        <v>1416</v>
      </c>
      <c r="I198" s="803" t="s">
        <v>44</v>
      </c>
      <c r="J198" s="804">
        <v>41.4</v>
      </c>
      <c r="K198" s="804">
        <v>96.8</v>
      </c>
      <c r="L198" s="805"/>
    </row>
    <row r="199" spans="1:12" ht="25.5">
      <c r="A199" s="798" t="s">
        <v>368</v>
      </c>
      <c r="B199" s="799" t="s">
        <v>40</v>
      </c>
      <c r="C199" s="798" t="s">
        <v>1449</v>
      </c>
      <c r="D199" s="807" t="s">
        <v>1453</v>
      </c>
      <c r="E199" s="800">
        <v>2013</v>
      </c>
      <c r="F199" s="799" t="s">
        <v>1441</v>
      </c>
      <c r="G199" s="801" t="s">
        <v>270</v>
      </c>
      <c r="H199" s="802" t="s">
        <v>1417</v>
      </c>
      <c r="I199" s="803" t="s">
        <v>44</v>
      </c>
      <c r="J199" s="804">
        <v>65.599999999999994</v>
      </c>
      <c r="K199" s="804">
        <v>95.2</v>
      </c>
      <c r="L199" s="805"/>
    </row>
    <row r="200" spans="1:12" ht="25.5">
      <c r="A200" s="798" t="s">
        <v>368</v>
      </c>
      <c r="B200" s="799" t="s">
        <v>40</v>
      </c>
      <c r="C200" s="798" t="s">
        <v>1449</v>
      </c>
      <c r="D200" s="807" t="s">
        <v>1453</v>
      </c>
      <c r="E200" s="800">
        <v>2013</v>
      </c>
      <c r="F200" s="799" t="s">
        <v>1441</v>
      </c>
      <c r="G200" s="801" t="s">
        <v>270</v>
      </c>
      <c r="H200" s="802" t="s">
        <v>1418</v>
      </c>
      <c r="I200" s="803" t="s">
        <v>44</v>
      </c>
      <c r="J200" s="804">
        <v>79.400000000000006</v>
      </c>
      <c r="K200" s="804">
        <v>89.5</v>
      </c>
      <c r="L200" s="805"/>
    </row>
    <row r="201" spans="1:12" ht="25.5">
      <c r="A201" s="798" t="s">
        <v>368</v>
      </c>
      <c r="B201" s="799" t="s">
        <v>40</v>
      </c>
      <c r="C201" s="798" t="s">
        <v>1449</v>
      </c>
      <c r="D201" s="807" t="s">
        <v>1453</v>
      </c>
      <c r="E201" s="800">
        <v>2013</v>
      </c>
      <c r="F201" s="799" t="s">
        <v>1441</v>
      </c>
      <c r="G201" s="801" t="s">
        <v>270</v>
      </c>
      <c r="H201" s="802" t="s">
        <v>1419</v>
      </c>
      <c r="I201" s="803" t="s">
        <v>44</v>
      </c>
      <c r="J201" s="804">
        <v>100</v>
      </c>
      <c r="K201" s="804">
        <v>100</v>
      </c>
      <c r="L201" s="805"/>
    </row>
    <row r="202" spans="1:12" ht="25.5">
      <c r="A202" s="798" t="s">
        <v>368</v>
      </c>
      <c r="B202" s="799" t="s">
        <v>40</v>
      </c>
      <c r="C202" s="798" t="s">
        <v>1449</v>
      </c>
      <c r="D202" s="807" t="s">
        <v>1453</v>
      </c>
      <c r="E202" s="800">
        <v>2013</v>
      </c>
      <c r="F202" s="799" t="s">
        <v>1441</v>
      </c>
      <c r="G202" s="801" t="s">
        <v>274</v>
      </c>
      <c r="H202" s="802" t="s">
        <v>1415</v>
      </c>
      <c r="I202" s="803" t="s">
        <v>44</v>
      </c>
      <c r="J202" s="804">
        <v>25</v>
      </c>
      <c r="K202" s="804">
        <v>100</v>
      </c>
      <c r="L202" s="805"/>
    </row>
    <row r="203" spans="1:12" ht="25.5">
      <c r="A203" s="798" t="s">
        <v>368</v>
      </c>
      <c r="B203" s="799" t="s">
        <v>40</v>
      </c>
      <c r="C203" s="798" t="s">
        <v>1449</v>
      </c>
      <c r="D203" s="807" t="s">
        <v>1453</v>
      </c>
      <c r="E203" s="800">
        <v>2013</v>
      </c>
      <c r="F203" s="799" t="s">
        <v>1441</v>
      </c>
      <c r="G203" s="801" t="s">
        <v>274</v>
      </c>
      <c r="H203" s="802" t="s">
        <v>1416</v>
      </c>
      <c r="I203" s="803" t="s">
        <v>44</v>
      </c>
      <c r="J203" s="804">
        <v>24</v>
      </c>
      <c r="K203" s="804">
        <v>100</v>
      </c>
      <c r="L203" s="805"/>
    </row>
    <row r="204" spans="1:12" ht="25.5">
      <c r="A204" s="798" t="s">
        <v>368</v>
      </c>
      <c r="B204" s="799" t="s">
        <v>40</v>
      </c>
      <c r="C204" s="798" t="s">
        <v>1449</v>
      </c>
      <c r="D204" s="807" t="s">
        <v>1453</v>
      </c>
      <c r="E204" s="800">
        <v>2013</v>
      </c>
      <c r="F204" s="799" t="s">
        <v>1441</v>
      </c>
      <c r="G204" s="801" t="s">
        <v>271</v>
      </c>
      <c r="H204" s="802" t="s">
        <v>1416</v>
      </c>
      <c r="I204" s="803" t="s">
        <v>44</v>
      </c>
      <c r="J204" s="804">
        <v>50</v>
      </c>
      <c r="K204" s="804">
        <v>100</v>
      </c>
      <c r="L204" s="805"/>
    </row>
    <row r="205" spans="1:12" ht="25.5">
      <c r="A205" s="798" t="s">
        <v>368</v>
      </c>
      <c r="B205" s="799" t="s">
        <v>40</v>
      </c>
      <c r="C205" s="798" t="s">
        <v>1449</v>
      </c>
      <c r="D205" s="807" t="s">
        <v>1453</v>
      </c>
      <c r="E205" s="800">
        <v>2013</v>
      </c>
      <c r="F205" s="799" t="s">
        <v>1441</v>
      </c>
      <c r="G205" s="801" t="s">
        <v>271</v>
      </c>
      <c r="H205" s="802" t="s">
        <v>1419</v>
      </c>
      <c r="I205" s="803" t="s">
        <v>44</v>
      </c>
      <c r="J205" s="804">
        <v>84.6</v>
      </c>
      <c r="K205" s="804">
        <v>84.6</v>
      </c>
      <c r="L205" s="805"/>
    </row>
    <row r="206" spans="1:12" ht="25.5">
      <c r="A206" s="798" t="s">
        <v>368</v>
      </c>
      <c r="B206" s="799" t="s">
        <v>40</v>
      </c>
      <c r="C206" s="798" t="s">
        <v>1449</v>
      </c>
      <c r="D206" s="807" t="s">
        <v>1453</v>
      </c>
      <c r="E206" s="800">
        <v>2013</v>
      </c>
      <c r="F206" s="799" t="s">
        <v>1441</v>
      </c>
      <c r="G206" s="801" t="s">
        <v>283</v>
      </c>
      <c r="H206" s="802" t="s">
        <v>1411</v>
      </c>
      <c r="I206" s="803" t="s">
        <v>44</v>
      </c>
      <c r="J206" s="804">
        <v>4.4000000000000004</v>
      </c>
      <c r="K206" s="804">
        <v>100</v>
      </c>
      <c r="L206" s="805"/>
    </row>
    <row r="207" spans="1:12" ht="25.5">
      <c r="A207" s="798" t="s">
        <v>368</v>
      </c>
      <c r="B207" s="799" t="s">
        <v>40</v>
      </c>
      <c r="C207" s="798" t="s">
        <v>1449</v>
      </c>
      <c r="D207" s="807" t="s">
        <v>1453</v>
      </c>
      <c r="E207" s="800">
        <v>2013</v>
      </c>
      <c r="F207" s="799" t="s">
        <v>1441</v>
      </c>
      <c r="G207" s="801" t="s">
        <v>283</v>
      </c>
      <c r="H207" s="802" t="s">
        <v>1415</v>
      </c>
      <c r="I207" s="803" t="s">
        <v>44</v>
      </c>
      <c r="J207" s="804">
        <v>26.6</v>
      </c>
      <c r="K207" s="804">
        <v>100</v>
      </c>
      <c r="L207" s="805"/>
    </row>
    <row r="208" spans="1:12" ht="25.5">
      <c r="A208" s="798" t="s">
        <v>368</v>
      </c>
      <c r="B208" s="799" t="s">
        <v>40</v>
      </c>
      <c r="C208" s="798" t="s">
        <v>1449</v>
      </c>
      <c r="D208" s="807" t="s">
        <v>1453</v>
      </c>
      <c r="E208" s="800">
        <v>2013</v>
      </c>
      <c r="F208" s="799" t="s">
        <v>1441</v>
      </c>
      <c r="G208" s="801" t="s">
        <v>283</v>
      </c>
      <c r="H208" s="802" t="s">
        <v>1416</v>
      </c>
      <c r="I208" s="803" t="s">
        <v>44</v>
      </c>
      <c r="J208" s="804">
        <v>42.2</v>
      </c>
      <c r="K208" s="804">
        <v>96.9</v>
      </c>
      <c r="L208" s="805"/>
    </row>
    <row r="209" spans="1:12" ht="25.5">
      <c r="A209" s="798" t="s">
        <v>368</v>
      </c>
      <c r="B209" s="799" t="s">
        <v>40</v>
      </c>
      <c r="C209" s="798" t="s">
        <v>1449</v>
      </c>
      <c r="D209" s="807" t="s">
        <v>1453</v>
      </c>
      <c r="E209" s="800">
        <v>2013</v>
      </c>
      <c r="F209" s="799" t="s">
        <v>1441</v>
      </c>
      <c r="G209" s="801" t="s">
        <v>283</v>
      </c>
      <c r="H209" s="802" t="s">
        <v>1417</v>
      </c>
      <c r="I209" s="803" t="s">
        <v>44</v>
      </c>
      <c r="J209" s="804">
        <v>75</v>
      </c>
      <c r="K209" s="804">
        <v>94.1</v>
      </c>
      <c r="L209" s="805"/>
    </row>
    <row r="210" spans="1:12" ht="25.5">
      <c r="A210" s="798" t="s">
        <v>368</v>
      </c>
      <c r="B210" s="799" t="s">
        <v>40</v>
      </c>
      <c r="C210" s="798" t="s">
        <v>1449</v>
      </c>
      <c r="D210" s="807" t="s">
        <v>1453</v>
      </c>
      <c r="E210" s="800">
        <v>2013</v>
      </c>
      <c r="F210" s="799" t="s">
        <v>1441</v>
      </c>
      <c r="G210" s="801" t="s">
        <v>1414</v>
      </c>
      <c r="H210" s="802" t="s">
        <v>1411</v>
      </c>
      <c r="I210" s="803" t="s">
        <v>44</v>
      </c>
      <c r="J210" s="804">
        <v>2.8</v>
      </c>
      <c r="K210" s="804">
        <v>100</v>
      </c>
      <c r="L210" s="805"/>
    </row>
    <row r="211" spans="1:12" ht="25.5">
      <c r="A211" s="798" t="s">
        <v>368</v>
      </c>
      <c r="B211" s="799" t="s">
        <v>40</v>
      </c>
      <c r="C211" s="798" t="s">
        <v>1449</v>
      </c>
      <c r="D211" s="807" t="s">
        <v>1453</v>
      </c>
      <c r="E211" s="800">
        <v>2013</v>
      </c>
      <c r="F211" s="799" t="s">
        <v>1441</v>
      </c>
      <c r="G211" s="801" t="s">
        <v>1414</v>
      </c>
      <c r="H211" s="802" t="s">
        <v>1415</v>
      </c>
      <c r="I211" s="803" t="s">
        <v>44</v>
      </c>
      <c r="J211" s="804">
        <v>34</v>
      </c>
      <c r="K211" s="804">
        <v>100</v>
      </c>
      <c r="L211" s="805"/>
    </row>
    <row r="212" spans="1:12" ht="25.5">
      <c r="A212" s="798" t="s">
        <v>368</v>
      </c>
      <c r="B212" s="799" t="s">
        <v>40</v>
      </c>
      <c r="C212" s="798" t="s">
        <v>1449</v>
      </c>
      <c r="D212" s="807" t="s">
        <v>1453</v>
      </c>
      <c r="E212" s="800">
        <v>2013</v>
      </c>
      <c r="F212" s="799" t="s">
        <v>1441</v>
      </c>
      <c r="G212" s="801" t="s">
        <v>1414</v>
      </c>
      <c r="H212" s="802" t="s">
        <v>1416</v>
      </c>
      <c r="I212" s="803" t="s">
        <v>44</v>
      </c>
      <c r="J212" s="804">
        <v>37.799999999999997</v>
      </c>
      <c r="K212" s="804">
        <v>97.1</v>
      </c>
      <c r="L212" s="805"/>
    </row>
    <row r="213" spans="1:12" ht="25.5">
      <c r="A213" s="798" t="s">
        <v>368</v>
      </c>
      <c r="B213" s="799" t="s">
        <v>40</v>
      </c>
      <c r="C213" s="798" t="s">
        <v>1449</v>
      </c>
      <c r="D213" s="807" t="s">
        <v>1454</v>
      </c>
      <c r="E213" s="800">
        <v>2013</v>
      </c>
      <c r="F213" s="799" t="s">
        <v>1441</v>
      </c>
      <c r="G213" s="801" t="s">
        <v>268</v>
      </c>
      <c r="H213" s="802" t="s">
        <v>1416</v>
      </c>
      <c r="I213" s="803" t="s">
        <v>44</v>
      </c>
      <c r="J213" s="804">
        <v>45.4</v>
      </c>
      <c r="K213" s="804">
        <v>100</v>
      </c>
      <c r="L213" s="805"/>
    </row>
    <row r="214" spans="1:12" ht="25.5">
      <c r="A214" s="798" t="s">
        <v>368</v>
      </c>
      <c r="B214" s="799" t="s">
        <v>40</v>
      </c>
      <c r="C214" s="798" t="s">
        <v>1449</v>
      </c>
      <c r="D214" s="807" t="s">
        <v>1454</v>
      </c>
      <c r="E214" s="800">
        <v>2013</v>
      </c>
      <c r="F214" s="799" t="s">
        <v>1441</v>
      </c>
      <c r="G214" s="801" t="s">
        <v>268</v>
      </c>
      <c r="H214" s="802" t="s">
        <v>1417</v>
      </c>
      <c r="I214" s="803" t="s">
        <v>44</v>
      </c>
      <c r="J214" s="804">
        <v>66.599999999999994</v>
      </c>
      <c r="K214" s="804">
        <v>100</v>
      </c>
      <c r="L214" s="805"/>
    </row>
    <row r="215" spans="1:12" ht="25.5">
      <c r="A215" s="798" t="s">
        <v>368</v>
      </c>
      <c r="B215" s="799" t="s">
        <v>40</v>
      </c>
      <c r="C215" s="798" t="s">
        <v>1449</v>
      </c>
      <c r="D215" s="807" t="s">
        <v>1454</v>
      </c>
      <c r="E215" s="800">
        <v>2013</v>
      </c>
      <c r="F215" s="799" t="s">
        <v>1441</v>
      </c>
      <c r="G215" s="801" t="s">
        <v>270</v>
      </c>
      <c r="H215" s="802" t="s">
        <v>1411</v>
      </c>
      <c r="I215" s="803" t="s">
        <v>44</v>
      </c>
      <c r="J215" s="804">
        <v>18.2</v>
      </c>
      <c r="K215" s="804">
        <v>100</v>
      </c>
      <c r="L215" s="805"/>
    </row>
    <row r="216" spans="1:12" ht="25.5">
      <c r="A216" s="798" t="s">
        <v>368</v>
      </c>
      <c r="B216" s="799" t="s">
        <v>40</v>
      </c>
      <c r="C216" s="798" t="s">
        <v>1449</v>
      </c>
      <c r="D216" s="807" t="s">
        <v>1454</v>
      </c>
      <c r="E216" s="800">
        <v>2013</v>
      </c>
      <c r="F216" s="799" t="s">
        <v>1441</v>
      </c>
      <c r="G216" s="801" t="s">
        <v>270</v>
      </c>
      <c r="H216" s="802" t="s">
        <v>1415</v>
      </c>
      <c r="I216" s="803" t="s">
        <v>44</v>
      </c>
      <c r="J216" s="804">
        <v>22.2</v>
      </c>
      <c r="K216" s="804">
        <v>100</v>
      </c>
      <c r="L216" s="805"/>
    </row>
    <row r="217" spans="1:12" ht="25.5">
      <c r="A217" s="798" t="s">
        <v>368</v>
      </c>
      <c r="B217" s="799" t="s">
        <v>40</v>
      </c>
      <c r="C217" s="798" t="s">
        <v>1449</v>
      </c>
      <c r="D217" s="807" t="s">
        <v>1454</v>
      </c>
      <c r="E217" s="800">
        <v>2013</v>
      </c>
      <c r="F217" s="799" t="s">
        <v>1441</v>
      </c>
      <c r="G217" s="801" t="s">
        <v>270</v>
      </c>
      <c r="H217" s="802" t="s">
        <v>1416</v>
      </c>
      <c r="I217" s="803" t="s">
        <v>44</v>
      </c>
      <c r="J217" s="804">
        <v>41.4</v>
      </c>
      <c r="K217" s="804">
        <v>96.8</v>
      </c>
      <c r="L217" s="805"/>
    </row>
    <row r="218" spans="1:12" ht="25.5">
      <c r="A218" s="798" t="s">
        <v>368</v>
      </c>
      <c r="B218" s="799" t="s">
        <v>40</v>
      </c>
      <c r="C218" s="798" t="s">
        <v>1449</v>
      </c>
      <c r="D218" s="807" t="s">
        <v>1454</v>
      </c>
      <c r="E218" s="800">
        <v>2013</v>
      </c>
      <c r="F218" s="799" t="s">
        <v>1441</v>
      </c>
      <c r="G218" s="801" t="s">
        <v>270</v>
      </c>
      <c r="H218" s="802" t="s">
        <v>1417</v>
      </c>
      <c r="I218" s="803" t="s">
        <v>44</v>
      </c>
      <c r="J218" s="804">
        <v>65.599999999999994</v>
      </c>
      <c r="K218" s="804">
        <v>95.2</v>
      </c>
      <c r="L218" s="805"/>
    </row>
    <row r="219" spans="1:12" ht="25.5">
      <c r="A219" s="798" t="s">
        <v>368</v>
      </c>
      <c r="B219" s="799" t="s">
        <v>40</v>
      </c>
      <c r="C219" s="798" t="s">
        <v>1449</v>
      </c>
      <c r="D219" s="807" t="s">
        <v>1454</v>
      </c>
      <c r="E219" s="800">
        <v>2013</v>
      </c>
      <c r="F219" s="799" t="s">
        <v>1441</v>
      </c>
      <c r="G219" s="801" t="s">
        <v>270</v>
      </c>
      <c r="H219" s="802" t="s">
        <v>1418</v>
      </c>
      <c r="I219" s="803" t="s">
        <v>44</v>
      </c>
      <c r="J219" s="804">
        <v>79.400000000000006</v>
      </c>
      <c r="K219" s="804">
        <v>89.5</v>
      </c>
      <c r="L219" s="805"/>
    </row>
    <row r="220" spans="1:12" ht="25.5">
      <c r="A220" s="798" t="s">
        <v>368</v>
      </c>
      <c r="B220" s="799" t="s">
        <v>40</v>
      </c>
      <c r="C220" s="798" t="s">
        <v>1449</v>
      </c>
      <c r="D220" s="807" t="s">
        <v>1454</v>
      </c>
      <c r="E220" s="800">
        <v>2013</v>
      </c>
      <c r="F220" s="799" t="s">
        <v>1441</v>
      </c>
      <c r="G220" s="801" t="s">
        <v>270</v>
      </c>
      <c r="H220" s="802" t="s">
        <v>1419</v>
      </c>
      <c r="I220" s="803" t="s">
        <v>44</v>
      </c>
      <c r="J220" s="804">
        <v>100</v>
      </c>
      <c r="K220" s="804">
        <v>100</v>
      </c>
      <c r="L220" s="805"/>
    </row>
    <row r="221" spans="1:12" ht="25.5">
      <c r="A221" s="798" t="s">
        <v>368</v>
      </c>
      <c r="B221" s="799" t="s">
        <v>40</v>
      </c>
      <c r="C221" s="798" t="s">
        <v>1449</v>
      </c>
      <c r="D221" s="807" t="s">
        <v>1454</v>
      </c>
      <c r="E221" s="800">
        <v>2013</v>
      </c>
      <c r="F221" s="799" t="s">
        <v>1441</v>
      </c>
      <c r="G221" s="801" t="s">
        <v>274</v>
      </c>
      <c r="H221" s="802" t="s">
        <v>1415</v>
      </c>
      <c r="I221" s="803" t="s">
        <v>44</v>
      </c>
      <c r="J221" s="804">
        <v>25</v>
      </c>
      <c r="K221" s="804">
        <v>100</v>
      </c>
      <c r="L221" s="805"/>
    </row>
    <row r="222" spans="1:12" ht="25.5">
      <c r="A222" s="798" t="s">
        <v>368</v>
      </c>
      <c r="B222" s="799" t="s">
        <v>40</v>
      </c>
      <c r="C222" s="798" t="s">
        <v>1449</v>
      </c>
      <c r="D222" s="807" t="s">
        <v>1454</v>
      </c>
      <c r="E222" s="800">
        <v>2013</v>
      </c>
      <c r="F222" s="799" t="s">
        <v>1441</v>
      </c>
      <c r="G222" s="801" t="s">
        <v>274</v>
      </c>
      <c r="H222" s="802" t="s">
        <v>1416</v>
      </c>
      <c r="I222" s="803" t="s">
        <v>44</v>
      </c>
      <c r="J222" s="804">
        <v>24</v>
      </c>
      <c r="K222" s="804">
        <v>100</v>
      </c>
      <c r="L222" s="805"/>
    </row>
    <row r="223" spans="1:12" ht="25.5">
      <c r="A223" s="798" t="s">
        <v>368</v>
      </c>
      <c r="B223" s="799" t="s">
        <v>40</v>
      </c>
      <c r="C223" s="798" t="s">
        <v>1449</v>
      </c>
      <c r="D223" s="807" t="s">
        <v>1454</v>
      </c>
      <c r="E223" s="800">
        <v>2013</v>
      </c>
      <c r="F223" s="799" t="s">
        <v>1441</v>
      </c>
      <c r="G223" s="801" t="s">
        <v>271</v>
      </c>
      <c r="H223" s="802" t="s">
        <v>1416</v>
      </c>
      <c r="I223" s="803" t="s">
        <v>44</v>
      </c>
      <c r="J223" s="804">
        <v>50</v>
      </c>
      <c r="K223" s="804">
        <v>100</v>
      </c>
      <c r="L223" s="805"/>
    </row>
    <row r="224" spans="1:12" ht="25.5">
      <c r="A224" s="798" t="s">
        <v>368</v>
      </c>
      <c r="B224" s="799" t="s">
        <v>40</v>
      </c>
      <c r="C224" s="798" t="s">
        <v>1449</v>
      </c>
      <c r="D224" s="807" t="s">
        <v>1454</v>
      </c>
      <c r="E224" s="800">
        <v>2013</v>
      </c>
      <c r="F224" s="799" t="s">
        <v>1441</v>
      </c>
      <c r="G224" s="801" t="s">
        <v>271</v>
      </c>
      <c r="H224" s="802" t="s">
        <v>1419</v>
      </c>
      <c r="I224" s="803" t="s">
        <v>44</v>
      </c>
      <c r="J224" s="804">
        <v>84.6</v>
      </c>
      <c r="K224" s="804">
        <v>84.6</v>
      </c>
      <c r="L224" s="805"/>
    </row>
    <row r="225" spans="1:12" ht="25.5">
      <c r="A225" s="798" t="s">
        <v>368</v>
      </c>
      <c r="B225" s="799" t="s">
        <v>40</v>
      </c>
      <c r="C225" s="798" t="s">
        <v>1449</v>
      </c>
      <c r="D225" s="807" t="s">
        <v>1454</v>
      </c>
      <c r="E225" s="800">
        <v>2013</v>
      </c>
      <c r="F225" s="799" t="s">
        <v>1441</v>
      </c>
      <c r="G225" s="801" t="s">
        <v>283</v>
      </c>
      <c r="H225" s="802" t="s">
        <v>1411</v>
      </c>
      <c r="I225" s="803" t="s">
        <v>44</v>
      </c>
      <c r="J225" s="804">
        <v>4.4000000000000004</v>
      </c>
      <c r="K225" s="804">
        <v>100</v>
      </c>
      <c r="L225" s="805"/>
    </row>
    <row r="226" spans="1:12" ht="25.5">
      <c r="A226" s="798" t="s">
        <v>368</v>
      </c>
      <c r="B226" s="799" t="s">
        <v>40</v>
      </c>
      <c r="C226" s="798" t="s">
        <v>1449</v>
      </c>
      <c r="D226" s="807" t="s">
        <v>1454</v>
      </c>
      <c r="E226" s="800">
        <v>2013</v>
      </c>
      <c r="F226" s="799" t="s">
        <v>1441</v>
      </c>
      <c r="G226" s="801" t="s">
        <v>283</v>
      </c>
      <c r="H226" s="802" t="s">
        <v>1415</v>
      </c>
      <c r="I226" s="803" t="s">
        <v>44</v>
      </c>
      <c r="J226" s="804">
        <v>26.6</v>
      </c>
      <c r="K226" s="804">
        <v>100</v>
      </c>
      <c r="L226" s="805"/>
    </row>
    <row r="227" spans="1:12" ht="25.5">
      <c r="A227" s="798" t="s">
        <v>368</v>
      </c>
      <c r="B227" s="799" t="s">
        <v>40</v>
      </c>
      <c r="C227" s="798" t="s">
        <v>1449</v>
      </c>
      <c r="D227" s="807" t="s">
        <v>1454</v>
      </c>
      <c r="E227" s="800">
        <v>2013</v>
      </c>
      <c r="F227" s="799" t="s">
        <v>1441</v>
      </c>
      <c r="G227" s="801" t="s">
        <v>283</v>
      </c>
      <c r="H227" s="802" t="s">
        <v>1416</v>
      </c>
      <c r="I227" s="803" t="s">
        <v>44</v>
      </c>
      <c r="J227" s="804">
        <v>42.2</v>
      </c>
      <c r="K227" s="804">
        <v>96.9</v>
      </c>
      <c r="L227" s="805"/>
    </row>
    <row r="228" spans="1:12" ht="25.5">
      <c r="A228" s="798" t="s">
        <v>368</v>
      </c>
      <c r="B228" s="799" t="s">
        <v>40</v>
      </c>
      <c r="C228" s="798" t="s">
        <v>1449</v>
      </c>
      <c r="D228" s="807" t="s">
        <v>1454</v>
      </c>
      <c r="E228" s="800">
        <v>2013</v>
      </c>
      <c r="F228" s="799" t="s">
        <v>1441</v>
      </c>
      <c r="G228" s="801" t="s">
        <v>283</v>
      </c>
      <c r="H228" s="802" t="s">
        <v>1417</v>
      </c>
      <c r="I228" s="803" t="s">
        <v>44</v>
      </c>
      <c r="J228" s="804">
        <v>75</v>
      </c>
      <c r="K228" s="804">
        <v>94.1</v>
      </c>
      <c r="L228" s="805"/>
    </row>
    <row r="229" spans="1:12" ht="25.5">
      <c r="A229" s="798" t="s">
        <v>368</v>
      </c>
      <c r="B229" s="799" t="s">
        <v>40</v>
      </c>
      <c r="C229" s="798" t="s">
        <v>1449</v>
      </c>
      <c r="D229" s="807" t="s">
        <v>1454</v>
      </c>
      <c r="E229" s="800">
        <v>2013</v>
      </c>
      <c r="F229" s="799" t="s">
        <v>1441</v>
      </c>
      <c r="G229" s="801" t="s">
        <v>1414</v>
      </c>
      <c r="H229" s="802" t="s">
        <v>1411</v>
      </c>
      <c r="I229" s="803" t="s">
        <v>44</v>
      </c>
      <c r="J229" s="804">
        <v>2.8</v>
      </c>
      <c r="K229" s="804">
        <v>100</v>
      </c>
      <c r="L229" s="805"/>
    </row>
    <row r="230" spans="1:12" ht="25.5">
      <c r="A230" s="798" t="s">
        <v>368</v>
      </c>
      <c r="B230" s="799" t="s">
        <v>40</v>
      </c>
      <c r="C230" s="798" t="s">
        <v>1449</v>
      </c>
      <c r="D230" s="807" t="s">
        <v>1454</v>
      </c>
      <c r="E230" s="800">
        <v>2013</v>
      </c>
      <c r="F230" s="799" t="s">
        <v>1441</v>
      </c>
      <c r="G230" s="801" t="s">
        <v>1414</v>
      </c>
      <c r="H230" s="802" t="s">
        <v>1415</v>
      </c>
      <c r="I230" s="803" t="s">
        <v>44</v>
      </c>
      <c r="J230" s="804">
        <v>34</v>
      </c>
      <c r="K230" s="804">
        <v>100</v>
      </c>
      <c r="L230" s="805"/>
    </row>
    <row r="231" spans="1:12" ht="25.5">
      <c r="A231" s="798" t="s">
        <v>368</v>
      </c>
      <c r="B231" s="799" t="s">
        <v>40</v>
      </c>
      <c r="C231" s="798" t="s">
        <v>1449</v>
      </c>
      <c r="D231" s="807" t="s">
        <v>1454</v>
      </c>
      <c r="E231" s="800">
        <v>2013</v>
      </c>
      <c r="F231" s="799" t="s">
        <v>1441</v>
      </c>
      <c r="G231" s="801" t="s">
        <v>1414</v>
      </c>
      <c r="H231" s="802" t="s">
        <v>1416</v>
      </c>
      <c r="I231" s="803" t="s">
        <v>44</v>
      </c>
      <c r="J231" s="804">
        <v>37.799999999999997</v>
      </c>
      <c r="K231" s="804">
        <v>97.1</v>
      </c>
      <c r="L231" s="805"/>
    </row>
    <row r="232" spans="1:12" ht="25.5">
      <c r="A232" s="798" t="s">
        <v>368</v>
      </c>
      <c r="B232" s="799" t="s">
        <v>40</v>
      </c>
      <c r="C232" s="798" t="s">
        <v>1449</v>
      </c>
      <c r="D232" s="807" t="s">
        <v>1455</v>
      </c>
      <c r="E232" s="800">
        <v>2013</v>
      </c>
      <c r="F232" s="799" t="s">
        <v>1441</v>
      </c>
      <c r="G232" s="801" t="s">
        <v>268</v>
      </c>
      <c r="H232" s="802" t="s">
        <v>1416</v>
      </c>
      <c r="I232" s="803" t="s">
        <v>44</v>
      </c>
      <c r="J232" s="804">
        <v>45.4</v>
      </c>
      <c r="K232" s="804">
        <v>100</v>
      </c>
      <c r="L232" s="805"/>
    </row>
    <row r="233" spans="1:12" ht="25.5">
      <c r="A233" s="798" t="s">
        <v>368</v>
      </c>
      <c r="B233" s="799" t="s">
        <v>40</v>
      </c>
      <c r="C233" s="798" t="s">
        <v>1449</v>
      </c>
      <c r="D233" s="807" t="s">
        <v>1455</v>
      </c>
      <c r="E233" s="800">
        <v>2013</v>
      </c>
      <c r="F233" s="799" t="s">
        <v>1441</v>
      </c>
      <c r="G233" s="801" t="s">
        <v>268</v>
      </c>
      <c r="H233" s="802" t="s">
        <v>1417</v>
      </c>
      <c r="I233" s="803" t="s">
        <v>44</v>
      </c>
      <c r="J233" s="804">
        <v>66.599999999999994</v>
      </c>
      <c r="K233" s="804">
        <v>100</v>
      </c>
      <c r="L233" s="805"/>
    </row>
    <row r="234" spans="1:12" ht="25.5">
      <c r="A234" s="798" t="s">
        <v>368</v>
      </c>
      <c r="B234" s="799" t="s">
        <v>40</v>
      </c>
      <c r="C234" s="798" t="s">
        <v>1449</v>
      </c>
      <c r="D234" s="807" t="s">
        <v>1455</v>
      </c>
      <c r="E234" s="800">
        <v>2013</v>
      </c>
      <c r="F234" s="799" t="s">
        <v>1441</v>
      </c>
      <c r="G234" s="801" t="s">
        <v>270</v>
      </c>
      <c r="H234" s="802" t="s">
        <v>1411</v>
      </c>
      <c r="I234" s="803" t="s">
        <v>44</v>
      </c>
      <c r="J234" s="804">
        <v>18.2</v>
      </c>
      <c r="K234" s="804">
        <v>100</v>
      </c>
      <c r="L234" s="805"/>
    </row>
    <row r="235" spans="1:12" ht="25.5">
      <c r="A235" s="798" t="s">
        <v>368</v>
      </c>
      <c r="B235" s="799" t="s">
        <v>40</v>
      </c>
      <c r="C235" s="798" t="s">
        <v>1449</v>
      </c>
      <c r="D235" s="807" t="s">
        <v>1455</v>
      </c>
      <c r="E235" s="800">
        <v>2013</v>
      </c>
      <c r="F235" s="799" t="s">
        <v>1441</v>
      </c>
      <c r="G235" s="801" t="s">
        <v>270</v>
      </c>
      <c r="H235" s="802" t="s">
        <v>1415</v>
      </c>
      <c r="I235" s="803" t="s">
        <v>44</v>
      </c>
      <c r="J235" s="804">
        <v>22.2</v>
      </c>
      <c r="K235" s="804">
        <v>100</v>
      </c>
      <c r="L235" s="805"/>
    </row>
    <row r="236" spans="1:12" ht="25.5">
      <c r="A236" s="798" t="s">
        <v>368</v>
      </c>
      <c r="B236" s="799" t="s">
        <v>40</v>
      </c>
      <c r="C236" s="798" t="s">
        <v>1449</v>
      </c>
      <c r="D236" s="807" t="s">
        <v>1455</v>
      </c>
      <c r="E236" s="800">
        <v>2013</v>
      </c>
      <c r="F236" s="799" t="s">
        <v>1441</v>
      </c>
      <c r="G236" s="801" t="s">
        <v>270</v>
      </c>
      <c r="H236" s="802" t="s">
        <v>1416</v>
      </c>
      <c r="I236" s="803" t="s">
        <v>44</v>
      </c>
      <c r="J236" s="804">
        <v>41.4</v>
      </c>
      <c r="K236" s="804">
        <v>96.8</v>
      </c>
      <c r="L236" s="805"/>
    </row>
    <row r="237" spans="1:12" ht="25.5">
      <c r="A237" s="798" t="s">
        <v>368</v>
      </c>
      <c r="B237" s="799" t="s">
        <v>40</v>
      </c>
      <c r="C237" s="798" t="s">
        <v>1449</v>
      </c>
      <c r="D237" s="807" t="s">
        <v>1455</v>
      </c>
      <c r="E237" s="800">
        <v>2013</v>
      </c>
      <c r="F237" s="799" t="s">
        <v>1441</v>
      </c>
      <c r="G237" s="801" t="s">
        <v>270</v>
      </c>
      <c r="H237" s="802" t="s">
        <v>1417</v>
      </c>
      <c r="I237" s="803" t="s">
        <v>44</v>
      </c>
      <c r="J237" s="804">
        <v>65.599999999999994</v>
      </c>
      <c r="K237" s="804">
        <v>95.2</v>
      </c>
      <c r="L237" s="805"/>
    </row>
    <row r="238" spans="1:12" ht="25.5">
      <c r="A238" s="798" t="s">
        <v>368</v>
      </c>
      <c r="B238" s="799" t="s">
        <v>40</v>
      </c>
      <c r="C238" s="798" t="s">
        <v>1449</v>
      </c>
      <c r="D238" s="807" t="s">
        <v>1455</v>
      </c>
      <c r="E238" s="800">
        <v>2013</v>
      </c>
      <c r="F238" s="799" t="s">
        <v>1441</v>
      </c>
      <c r="G238" s="801" t="s">
        <v>270</v>
      </c>
      <c r="H238" s="802" t="s">
        <v>1418</v>
      </c>
      <c r="I238" s="803" t="s">
        <v>44</v>
      </c>
      <c r="J238" s="804">
        <v>79.400000000000006</v>
      </c>
      <c r="K238" s="804">
        <v>89.5</v>
      </c>
      <c r="L238" s="805"/>
    </row>
    <row r="239" spans="1:12" ht="25.5">
      <c r="A239" s="798" t="s">
        <v>368</v>
      </c>
      <c r="B239" s="799" t="s">
        <v>40</v>
      </c>
      <c r="C239" s="798" t="s">
        <v>1449</v>
      </c>
      <c r="D239" s="807" t="s">
        <v>1455</v>
      </c>
      <c r="E239" s="800">
        <v>2013</v>
      </c>
      <c r="F239" s="799" t="s">
        <v>1441</v>
      </c>
      <c r="G239" s="801" t="s">
        <v>270</v>
      </c>
      <c r="H239" s="802" t="s">
        <v>1419</v>
      </c>
      <c r="I239" s="803" t="s">
        <v>44</v>
      </c>
      <c r="J239" s="804">
        <v>100</v>
      </c>
      <c r="K239" s="804">
        <v>100</v>
      </c>
      <c r="L239" s="805"/>
    </row>
    <row r="240" spans="1:12" ht="25.5">
      <c r="A240" s="798" t="s">
        <v>368</v>
      </c>
      <c r="B240" s="799" t="s">
        <v>40</v>
      </c>
      <c r="C240" s="798" t="s">
        <v>1449</v>
      </c>
      <c r="D240" s="807" t="s">
        <v>1455</v>
      </c>
      <c r="E240" s="800">
        <v>2013</v>
      </c>
      <c r="F240" s="799" t="s">
        <v>1441</v>
      </c>
      <c r="G240" s="801" t="s">
        <v>274</v>
      </c>
      <c r="H240" s="802" t="s">
        <v>1415</v>
      </c>
      <c r="I240" s="803" t="s">
        <v>44</v>
      </c>
      <c r="J240" s="804">
        <v>25</v>
      </c>
      <c r="K240" s="804">
        <v>100</v>
      </c>
      <c r="L240" s="805"/>
    </row>
    <row r="241" spans="1:12" ht="25.5">
      <c r="A241" s="798" t="s">
        <v>368</v>
      </c>
      <c r="B241" s="799" t="s">
        <v>40</v>
      </c>
      <c r="C241" s="798" t="s">
        <v>1449</v>
      </c>
      <c r="D241" s="807" t="s">
        <v>1455</v>
      </c>
      <c r="E241" s="800">
        <v>2013</v>
      </c>
      <c r="F241" s="799" t="s">
        <v>1441</v>
      </c>
      <c r="G241" s="801" t="s">
        <v>274</v>
      </c>
      <c r="H241" s="802" t="s">
        <v>1416</v>
      </c>
      <c r="I241" s="803" t="s">
        <v>44</v>
      </c>
      <c r="J241" s="804">
        <v>24</v>
      </c>
      <c r="K241" s="804">
        <v>100</v>
      </c>
      <c r="L241" s="805"/>
    </row>
    <row r="242" spans="1:12" ht="25.5">
      <c r="A242" s="798" t="s">
        <v>368</v>
      </c>
      <c r="B242" s="799" t="s">
        <v>40</v>
      </c>
      <c r="C242" s="798" t="s">
        <v>1449</v>
      </c>
      <c r="D242" s="807" t="s">
        <v>1455</v>
      </c>
      <c r="E242" s="800">
        <v>2013</v>
      </c>
      <c r="F242" s="799" t="s">
        <v>1441</v>
      </c>
      <c r="G242" s="801" t="s">
        <v>271</v>
      </c>
      <c r="H242" s="802" t="s">
        <v>1416</v>
      </c>
      <c r="I242" s="803" t="s">
        <v>44</v>
      </c>
      <c r="J242" s="804">
        <v>50</v>
      </c>
      <c r="K242" s="804">
        <v>100</v>
      </c>
      <c r="L242" s="805"/>
    </row>
    <row r="243" spans="1:12" ht="25.5">
      <c r="A243" s="798" t="s">
        <v>368</v>
      </c>
      <c r="B243" s="799" t="s">
        <v>40</v>
      </c>
      <c r="C243" s="798" t="s">
        <v>1449</v>
      </c>
      <c r="D243" s="807" t="s">
        <v>1455</v>
      </c>
      <c r="E243" s="800">
        <v>2013</v>
      </c>
      <c r="F243" s="799" t="s">
        <v>1441</v>
      </c>
      <c r="G243" s="801" t="s">
        <v>271</v>
      </c>
      <c r="H243" s="802" t="s">
        <v>1419</v>
      </c>
      <c r="I243" s="803" t="s">
        <v>44</v>
      </c>
      <c r="J243" s="804">
        <v>84.6</v>
      </c>
      <c r="K243" s="804">
        <v>84.6</v>
      </c>
      <c r="L243" s="805"/>
    </row>
    <row r="244" spans="1:12" ht="25.5">
      <c r="A244" s="798" t="s">
        <v>368</v>
      </c>
      <c r="B244" s="799" t="s">
        <v>40</v>
      </c>
      <c r="C244" s="798" t="s">
        <v>1449</v>
      </c>
      <c r="D244" s="807" t="s">
        <v>1455</v>
      </c>
      <c r="E244" s="800">
        <v>2013</v>
      </c>
      <c r="F244" s="799" t="s">
        <v>1441</v>
      </c>
      <c r="G244" s="801" t="s">
        <v>283</v>
      </c>
      <c r="H244" s="802" t="s">
        <v>1411</v>
      </c>
      <c r="I244" s="803" t="s">
        <v>44</v>
      </c>
      <c r="J244" s="804">
        <v>4.4000000000000004</v>
      </c>
      <c r="K244" s="804">
        <v>100</v>
      </c>
      <c r="L244" s="805"/>
    </row>
    <row r="245" spans="1:12" ht="25.5">
      <c r="A245" s="798" t="s">
        <v>368</v>
      </c>
      <c r="B245" s="799" t="s">
        <v>40</v>
      </c>
      <c r="C245" s="798" t="s">
        <v>1449</v>
      </c>
      <c r="D245" s="807" t="s">
        <v>1455</v>
      </c>
      <c r="E245" s="800">
        <v>2013</v>
      </c>
      <c r="F245" s="799" t="s">
        <v>1441</v>
      </c>
      <c r="G245" s="801" t="s">
        <v>283</v>
      </c>
      <c r="H245" s="802" t="s">
        <v>1415</v>
      </c>
      <c r="I245" s="803" t="s">
        <v>44</v>
      </c>
      <c r="J245" s="804">
        <v>26.6</v>
      </c>
      <c r="K245" s="804">
        <v>100</v>
      </c>
      <c r="L245" s="805"/>
    </row>
    <row r="246" spans="1:12" ht="25.5">
      <c r="A246" s="798" t="s">
        <v>368</v>
      </c>
      <c r="B246" s="799" t="s">
        <v>40</v>
      </c>
      <c r="C246" s="798" t="s">
        <v>1449</v>
      </c>
      <c r="D246" s="807" t="s">
        <v>1455</v>
      </c>
      <c r="E246" s="800">
        <v>2013</v>
      </c>
      <c r="F246" s="799" t="s">
        <v>1441</v>
      </c>
      <c r="G246" s="801" t="s">
        <v>283</v>
      </c>
      <c r="H246" s="802" t="s">
        <v>1416</v>
      </c>
      <c r="I246" s="803" t="s">
        <v>44</v>
      </c>
      <c r="J246" s="804">
        <v>42.2</v>
      </c>
      <c r="K246" s="804">
        <v>96.9</v>
      </c>
      <c r="L246" s="805"/>
    </row>
    <row r="247" spans="1:12" ht="25.5">
      <c r="A247" s="798" t="s">
        <v>368</v>
      </c>
      <c r="B247" s="799" t="s">
        <v>40</v>
      </c>
      <c r="C247" s="798" t="s">
        <v>1449</v>
      </c>
      <c r="D247" s="807" t="s">
        <v>1455</v>
      </c>
      <c r="E247" s="800">
        <v>2013</v>
      </c>
      <c r="F247" s="799" t="s">
        <v>1441</v>
      </c>
      <c r="G247" s="801" t="s">
        <v>283</v>
      </c>
      <c r="H247" s="802" t="s">
        <v>1417</v>
      </c>
      <c r="I247" s="803" t="s">
        <v>44</v>
      </c>
      <c r="J247" s="804">
        <v>75</v>
      </c>
      <c r="K247" s="804">
        <v>94.1</v>
      </c>
      <c r="L247" s="805"/>
    </row>
    <row r="248" spans="1:12" ht="25.5">
      <c r="A248" s="798" t="s">
        <v>368</v>
      </c>
      <c r="B248" s="799" t="s">
        <v>40</v>
      </c>
      <c r="C248" s="798" t="s">
        <v>1449</v>
      </c>
      <c r="D248" s="807" t="s">
        <v>1455</v>
      </c>
      <c r="E248" s="800">
        <v>2013</v>
      </c>
      <c r="F248" s="799" t="s">
        <v>1441</v>
      </c>
      <c r="G248" s="801" t="s">
        <v>1414</v>
      </c>
      <c r="H248" s="802" t="s">
        <v>1411</v>
      </c>
      <c r="I248" s="803" t="s">
        <v>44</v>
      </c>
      <c r="J248" s="804">
        <v>2.8</v>
      </c>
      <c r="K248" s="804">
        <v>100</v>
      </c>
      <c r="L248" s="805"/>
    </row>
    <row r="249" spans="1:12" ht="25.5">
      <c r="A249" s="798" t="s">
        <v>368</v>
      </c>
      <c r="B249" s="799" t="s">
        <v>40</v>
      </c>
      <c r="C249" s="798" t="s">
        <v>1449</v>
      </c>
      <c r="D249" s="807" t="s">
        <v>1455</v>
      </c>
      <c r="E249" s="800">
        <v>2013</v>
      </c>
      <c r="F249" s="799" t="s">
        <v>1441</v>
      </c>
      <c r="G249" s="801" t="s">
        <v>1414</v>
      </c>
      <c r="H249" s="802" t="s">
        <v>1415</v>
      </c>
      <c r="I249" s="803" t="s">
        <v>44</v>
      </c>
      <c r="J249" s="804">
        <v>34</v>
      </c>
      <c r="K249" s="804">
        <v>100</v>
      </c>
      <c r="L249" s="805"/>
    </row>
    <row r="250" spans="1:12" ht="25.5">
      <c r="A250" s="798" t="s">
        <v>368</v>
      </c>
      <c r="B250" s="799" t="s">
        <v>40</v>
      </c>
      <c r="C250" s="798" t="s">
        <v>1449</v>
      </c>
      <c r="D250" s="807" t="s">
        <v>1455</v>
      </c>
      <c r="E250" s="800">
        <v>2013</v>
      </c>
      <c r="F250" s="799" t="s">
        <v>1441</v>
      </c>
      <c r="G250" s="801" t="s">
        <v>1414</v>
      </c>
      <c r="H250" s="802" t="s">
        <v>1416</v>
      </c>
      <c r="I250" s="803" t="s">
        <v>44</v>
      </c>
      <c r="J250" s="804">
        <v>37.799999999999997</v>
      </c>
      <c r="K250" s="804">
        <v>97.1</v>
      </c>
      <c r="L250" s="805"/>
    </row>
    <row r="251" spans="1:12" ht="25.5">
      <c r="A251" s="798" t="s">
        <v>368</v>
      </c>
      <c r="B251" s="799" t="s">
        <v>40</v>
      </c>
      <c r="C251" s="798" t="s">
        <v>1449</v>
      </c>
      <c r="D251" s="807" t="s">
        <v>1456</v>
      </c>
      <c r="E251" s="800">
        <v>2013</v>
      </c>
      <c r="F251" s="799" t="s">
        <v>1441</v>
      </c>
      <c r="G251" s="801" t="s">
        <v>268</v>
      </c>
      <c r="H251" s="802" t="s">
        <v>1416</v>
      </c>
      <c r="I251" s="803" t="s">
        <v>44</v>
      </c>
      <c r="J251" s="804">
        <v>45.4</v>
      </c>
      <c r="K251" s="804">
        <v>100</v>
      </c>
      <c r="L251" s="805"/>
    </row>
    <row r="252" spans="1:12" ht="25.5">
      <c r="A252" s="798" t="s">
        <v>368</v>
      </c>
      <c r="B252" s="799" t="s">
        <v>40</v>
      </c>
      <c r="C252" s="798" t="s">
        <v>1449</v>
      </c>
      <c r="D252" s="807" t="s">
        <v>1456</v>
      </c>
      <c r="E252" s="800">
        <v>2013</v>
      </c>
      <c r="F252" s="799" t="s">
        <v>1441</v>
      </c>
      <c r="G252" s="801" t="s">
        <v>268</v>
      </c>
      <c r="H252" s="802" t="s">
        <v>1417</v>
      </c>
      <c r="I252" s="803" t="s">
        <v>44</v>
      </c>
      <c r="J252" s="804">
        <v>66.599999999999994</v>
      </c>
      <c r="K252" s="804">
        <v>100</v>
      </c>
      <c r="L252" s="805"/>
    </row>
    <row r="253" spans="1:12" ht="25.5">
      <c r="A253" s="798" t="s">
        <v>368</v>
      </c>
      <c r="B253" s="799" t="s">
        <v>40</v>
      </c>
      <c r="C253" s="798" t="s">
        <v>1449</v>
      </c>
      <c r="D253" s="807" t="s">
        <v>1456</v>
      </c>
      <c r="E253" s="800">
        <v>2013</v>
      </c>
      <c r="F253" s="799" t="s">
        <v>1441</v>
      </c>
      <c r="G253" s="801" t="s">
        <v>270</v>
      </c>
      <c r="H253" s="802" t="s">
        <v>1411</v>
      </c>
      <c r="I253" s="803" t="s">
        <v>44</v>
      </c>
      <c r="J253" s="804">
        <v>18.2</v>
      </c>
      <c r="K253" s="804">
        <v>100</v>
      </c>
      <c r="L253" s="805"/>
    </row>
    <row r="254" spans="1:12" ht="25.5">
      <c r="A254" s="798" t="s">
        <v>368</v>
      </c>
      <c r="B254" s="799" t="s">
        <v>40</v>
      </c>
      <c r="C254" s="798" t="s">
        <v>1449</v>
      </c>
      <c r="D254" s="807" t="s">
        <v>1456</v>
      </c>
      <c r="E254" s="800">
        <v>2013</v>
      </c>
      <c r="F254" s="799" t="s">
        <v>1441</v>
      </c>
      <c r="G254" s="801" t="s">
        <v>270</v>
      </c>
      <c r="H254" s="802" t="s">
        <v>1415</v>
      </c>
      <c r="I254" s="803" t="s">
        <v>44</v>
      </c>
      <c r="J254" s="804">
        <v>22.2</v>
      </c>
      <c r="K254" s="804">
        <v>100</v>
      </c>
      <c r="L254" s="805"/>
    </row>
    <row r="255" spans="1:12" ht="25.5">
      <c r="A255" s="798" t="s">
        <v>368</v>
      </c>
      <c r="B255" s="799" t="s">
        <v>40</v>
      </c>
      <c r="C255" s="798" t="s">
        <v>1449</v>
      </c>
      <c r="D255" s="807" t="s">
        <v>1456</v>
      </c>
      <c r="E255" s="800">
        <v>2013</v>
      </c>
      <c r="F255" s="799" t="s">
        <v>1441</v>
      </c>
      <c r="G255" s="801" t="s">
        <v>270</v>
      </c>
      <c r="H255" s="802" t="s">
        <v>1416</v>
      </c>
      <c r="I255" s="803" t="s">
        <v>44</v>
      </c>
      <c r="J255" s="804">
        <v>41.4</v>
      </c>
      <c r="K255" s="804">
        <v>96.8</v>
      </c>
      <c r="L255" s="805"/>
    </row>
    <row r="256" spans="1:12" ht="25.5">
      <c r="A256" s="798" t="s">
        <v>368</v>
      </c>
      <c r="B256" s="799" t="s">
        <v>40</v>
      </c>
      <c r="C256" s="798" t="s">
        <v>1449</v>
      </c>
      <c r="D256" s="807" t="s">
        <v>1456</v>
      </c>
      <c r="E256" s="800">
        <v>2013</v>
      </c>
      <c r="F256" s="799" t="s">
        <v>1441</v>
      </c>
      <c r="G256" s="801" t="s">
        <v>270</v>
      </c>
      <c r="H256" s="802" t="s">
        <v>1417</v>
      </c>
      <c r="I256" s="803" t="s">
        <v>44</v>
      </c>
      <c r="J256" s="804">
        <v>65.599999999999994</v>
      </c>
      <c r="K256" s="804">
        <v>95.2</v>
      </c>
      <c r="L256" s="805"/>
    </row>
    <row r="257" spans="1:12" ht="25.5">
      <c r="A257" s="798" t="s">
        <v>368</v>
      </c>
      <c r="B257" s="799" t="s">
        <v>40</v>
      </c>
      <c r="C257" s="798" t="s">
        <v>1449</v>
      </c>
      <c r="D257" s="807" t="s">
        <v>1456</v>
      </c>
      <c r="E257" s="800">
        <v>2013</v>
      </c>
      <c r="F257" s="799" t="s">
        <v>1441</v>
      </c>
      <c r="G257" s="801" t="s">
        <v>270</v>
      </c>
      <c r="H257" s="802" t="s">
        <v>1418</v>
      </c>
      <c r="I257" s="803" t="s">
        <v>44</v>
      </c>
      <c r="J257" s="804">
        <v>79.400000000000006</v>
      </c>
      <c r="K257" s="804">
        <v>89.5</v>
      </c>
      <c r="L257" s="805"/>
    </row>
    <row r="258" spans="1:12" ht="25.5">
      <c r="A258" s="798" t="s">
        <v>368</v>
      </c>
      <c r="B258" s="799" t="s">
        <v>40</v>
      </c>
      <c r="C258" s="798" t="s">
        <v>1449</v>
      </c>
      <c r="D258" s="807" t="s">
        <v>1456</v>
      </c>
      <c r="E258" s="800">
        <v>2013</v>
      </c>
      <c r="F258" s="799" t="s">
        <v>1441</v>
      </c>
      <c r="G258" s="801" t="s">
        <v>270</v>
      </c>
      <c r="H258" s="802" t="s">
        <v>1419</v>
      </c>
      <c r="I258" s="803" t="s">
        <v>44</v>
      </c>
      <c r="J258" s="804">
        <v>100</v>
      </c>
      <c r="K258" s="804">
        <v>100</v>
      </c>
      <c r="L258" s="805"/>
    </row>
    <row r="259" spans="1:12" ht="25.5">
      <c r="A259" s="798" t="s">
        <v>368</v>
      </c>
      <c r="B259" s="799" t="s">
        <v>40</v>
      </c>
      <c r="C259" s="798" t="s">
        <v>1449</v>
      </c>
      <c r="D259" s="807" t="s">
        <v>1456</v>
      </c>
      <c r="E259" s="800">
        <v>2013</v>
      </c>
      <c r="F259" s="799" t="s">
        <v>1441</v>
      </c>
      <c r="G259" s="801" t="s">
        <v>274</v>
      </c>
      <c r="H259" s="802" t="s">
        <v>1415</v>
      </c>
      <c r="I259" s="803" t="s">
        <v>44</v>
      </c>
      <c r="J259" s="804">
        <v>25</v>
      </c>
      <c r="K259" s="804">
        <v>100</v>
      </c>
      <c r="L259" s="805"/>
    </row>
    <row r="260" spans="1:12" ht="25.5">
      <c r="A260" s="798" t="s">
        <v>368</v>
      </c>
      <c r="B260" s="799" t="s">
        <v>40</v>
      </c>
      <c r="C260" s="798" t="s">
        <v>1449</v>
      </c>
      <c r="D260" s="807" t="s">
        <v>1456</v>
      </c>
      <c r="E260" s="800">
        <v>2013</v>
      </c>
      <c r="F260" s="799" t="s">
        <v>1441</v>
      </c>
      <c r="G260" s="801" t="s">
        <v>274</v>
      </c>
      <c r="H260" s="802" t="s">
        <v>1416</v>
      </c>
      <c r="I260" s="803" t="s">
        <v>44</v>
      </c>
      <c r="J260" s="804">
        <v>24</v>
      </c>
      <c r="K260" s="804">
        <v>100</v>
      </c>
      <c r="L260" s="805"/>
    </row>
    <row r="261" spans="1:12" ht="25.5">
      <c r="A261" s="798" t="s">
        <v>368</v>
      </c>
      <c r="B261" s="799" t="s">
        <v>40</v>
      </c>
      <c r="C261" s="798" t="s">
        <v>1449</v>
      </c>
      <c r="D261" s="807" t="s">
        <v>1456</v>
      </c>
      <c r="E261" s="800">
        <v>2013</v>
      </c>
      <c r="F261" s="799" t="s">
        <v>1441</v>
      </c>
      <c r="G261" s="801" t="s">
        <v>271</v>
      </c>
      <c r="H261" s="802" t="s">
        <v>1416</v>
      </c>
      <c r="I261" s="803" t="s">
        <v>44</v>
      </c>
      <c r="J261" s="804">
        <v>50</v>
      </c>
      <c r="K261" s="804">
        <v>100</v>
      </c>
      <c r="L261" s="805"/>
    </row>
    <row r="262" spans="1:12" ht="25.5">
      <c r="A262" s="798" t="s">
        <v>368</v>
      </c>
      <c r="B262" s="799" t="s">
        <v>40</v>
      </c>
      <c r="C262" s="798" t="s">
        <v>1449</v>
      </c>
      <c r="D262" s="807" t="s">
        <v>1456</v>
      </c>
      <c r="E262" s="800">
        <v>2013</v>
      </c>
      <c r="F262" s="799" t="s">
        <v>1441</v>
      </c>
      <c r="G262" s="801" t="s">
        <v>271</v>
      </c>
      <c r="H262" s="802" t="s">
        <v>1419</v>
      </c>
      <c r="I262" s="803" t="s">
        <v>44</v>
      </c>
      <c r="J262" s="804">
        <v>84.6</v>
      </c>
      <c r="K262" s="804">
        <v>84.6</v>
      </c>
      <c r="L262" s="805"/>
    </row>
    <row r="263" spans="1:12" ht="25.5">
      <c r="A263" s="798" t="s">
        <v>368</v>
      </c>
      <c r="B263" s="799" t="s">
        <v>40</v>
      </c>
      <c r="C263" s="798" t="s">
        <v>1449</v>
      </c>
      <c r="D263" s="807" t="s">
        <v>1456</v>
      </c>
      <c r="E263" s="800">
        <v>2013</v>
      </c>
      <c r="F263" s="799" t="s">
        <v>1441</v>
      </c>
      <c r="G263" s="801" t="s">
        <v>283</v>
      </c>
      <c r="H263" s="802" t="s">
        <v>1411</v>
      </c>
      <c r="I263" s="803" t="s">
        <v>44</v>
      </c>
      <c r="J263" s="804">
        <v>4.4000000000000004</v>
      </c>
      <c r="K263" s="804">
        <v>100</v>
      </c>
      <c r="L263" s="805"/>
    </row>
    <row r="264" spans="1:12" ht="25.5">
      <c r="A264" s="798" t="s">
        <v>368</v>
      </c>
      <c r="B264" s="799" t="s">
        <v>40</v>
      </c>
      <c r="C264" s="798" t="s">
        <v>1449</v>
      </c>
      <c r="D264" s="807" t="s">
        <v>1456</v>
      </c>
      <c r="E264" s="800">
        <v>2013</v>
      </c>
      <c r="F264" s="799" t="s">
        <v>1441</v>
      </c>
      <c r="G264" s="801" t="s">
        <v>283</v>
      </c>
      <c r="H264" s="802" t="s">
        <v>1415</v>
      </c>
      <c r="I264" s="803" t="s">
        <v>44</v>
      </c>
      <c r="J264" s="804">
        <v>26.6</v>
      </c>
      <c r="K264" s="804">
        <v>100</v>
      </c>
      <c r="L264" s="805"/>
    </row>
    <row r="265" spans="1:12" ht="25.5">
      <c r="A265" s="798" t="s">
        <v>368</v>
      </c>
      <c r="B265" s="799" t="s">
        <v>40</v>
      </c>
      <c r="C265" s="798" t="s">
        <v>1449</v>
      </c>
      <c r="D265" s="807" t="s">
        <v>1456</v>
      </c>
      <c r="E265" s="800">
        <v>2013</v>
      </c>
      <c r="F265" s="799" t="s">
        <v>1441</v>
      </c>
      <c r="G265" s="801" t="s">
        <v>283</v>
      </c>
      <c r="H265" s="802" t="s">
        <v>1416</v>
      </c>
      <c r="I265" s="803" t="s">
        <v>44</v>
      </c>
      <c r="J265" s="804">
        <v>42.2</v>
      </c>
      <c r="K265" s="804">
        <v>96.9</v>
      </c>
      <c r="L265" s="805"/>
    </row>
    <row r="266" spans="1:12" ht="25.5">
      <c r="A266" s="798" t="s">
        <v>368</v>
      </c>
      <c r="B266" s="799" t="s">
        <v>40</v>
      </c>
      <c r="C266" s="798" t="s">
        <v>1449</v>
      </c>
      <c r="D266" s="807" t="s">
        <v>1456</v>
      </c>
      <c r="E266" s="800">
        <v>2013</v>
      </c>
      <c r="F266" s="799" t="s">
        <v>1441</v>
      </c>
      <c r="G266" s="801" t="s">
        <v>283</v>
      </c>
      <c r="H266" s="802" t="s">
        <v>1417</v>
      </c>
      <c r="I266" s="803" t="s">
        <v>44</v>
      </c>
      <c r="J266" s="804">
        <v>75</v>
      </c>
      <c r="K266" s="804">
        <v>94.1</v>
      </c>
      <c r="L266" s="805"/>
    </row>
    <row r="267" spans="1:12" ht="25.5">
      <c r="A267" s="798" t="s">
        <v>368</v>
      </c>
      <c r="B267" s="799" t="s">
        <v>40</v>
      </c>
      <c r="C267" s="798" t="s">
        <v>1449</v>
      </c>
      <c r="D267" s="807" t="s">
        <v>1456</v>
      </c>
      <c r="E267" s="800">
        <v>2013</v>
      </c>
      <c r="F267" s="799" t="s">
        <v>1441</v>
      </c>
      <c r="G267" s="801" t="s">
        <v>1414</v>
      </c>
      <c r="H267" s="802" t="s">
        <v>1411</v>
      </c>
      <c r="I267" s="803" t="s">
        <v>44</v>
      </c>
      <c r="J267" s="804">
        <v>2.8</v>
      </c>
      <c r="K267" s="804">
        <v>100</v>
      </c>
      <c r="L267" s="805"/>
    </row>
    <row r="268" spans="1:12" ht="25.5">
      <c r="A268" s="798" t="s">
        <v>368</v>
      </c>
      <c r="B268" s="799" t="s">
        <v>40</v>
      </c>
      <c r="C268" s="798" t="s">
        <v>1449</v>
      </c>
      <c r="D268" s="807" t="s">
        <v>1456</v>
      </c>
      <c r="E268" s="800">
        <v>2013</v>
      </c>
      <c r="F268" s="799" t="s">
        <v>1441</v>
      </c>
      <c r="G268" s="801" t="s">
        <v>1414</v>
      </c>
      <c r="H268" s="802" t="s">
        <v>1415</v>
      </c>
      <c r="I268" s="803" t="s">
        <v>44</v>
      </c>
      <c r="J268" s="804">
        <v>34</v>
      </c>
      <c r="K268" s="804">
        <v>100</v>
      </c>
      <c r="L268" s="805"/>
    </row>
    <row r="269" spans="1:12" ht="25.5">
      <c r="A269" s="798" t="s">
        <v>368</v>
      </c>
      <c r="B269" s="799" t="s">
        <v>40</v>
      </c>
      <c r="C269" s="798" t="s">
        <v>1449</v>
      </c>
      <c r="D269" s="807" t="s">
        <v>1456</v>
      </c>
      <c r="E269" s="800">
        <v>2013</v>
      </c>
      <c r="F269" s="799" t="s">
        <v>1441</v>
      </c>
      <c r="G269" s="801" t="s">
        <v>1414</v>
      </c>
      <c r="H269" s="802" t="s">
        <v>1416</v>
      </c>
      <c r="I269" s="803" t="s">
        <v>44</v>
      </c>
      <c r="J269" s="804">
        <v>37.799999999999997</v>
      </c>
      <c r="K269" s="804">
        <v>97.1</v>
      </c>
      <c r="L269" s="805"/>
    </row>
    <row r="270" spans="1:12" ht="25.5">
      <c r="A270" s="798" t="s">
        <v>368</v>
      </c>
      <c r="B270" s="799" t="s">
        <v>40</v>
      </c>
      <c r="C270" s="798" t="s">
        <v>1449</v>
      </c>
      <c r="D270" s="807" t="s">
        <v>1457</v>
      </c>
      <c r="E270" s="800">
        <v>2013</v>
      </c>
      <c r="F270" s="799" t="s">
        <v>1441</v>
      </c>
      <c r="G270" s="801" t="s">
        <v>268</v>
      </c>
      <c r="H270" s="802" t="s">
        <v>1416</v>
      </c>
      <c r="I270" s="803" t="s">
        <v>44</v>
      </c>
      <c r="J270" s="804">
        <v>45.4</v>
      </c>
      <c r="K270" s="804">
        <v>100</v>
      </c>
      <c r="L270" s="805"/>
    </row>
    <row r="271" spans="1:12" ht="25.5">
      <c r="A271" s="798" t="s">
        <v>368</v>
      </c>
      <c r="B271" s="799" t="s">
        <v>40</v>
      </c>
      <c r="C271" s="798" t="s">
        <v>1449</v>
      </c>
      <c r="D271" s="807" t="s">
        <v>1457</v>
      </c>
      <c r="E271" s="800">
        <v>2013</v>
      </c>
      <c r="F271" s="799" t="s">
        <v>1441</v>
      </c>
      <c r="G271" s="801" t="s">
        <v>268</v>
      </c>
      <c r="H271" s="802" t="s">
        <v>1417</v>
      </c>
      <c r="I271" s="803" t="s">
        <v>44</v>
      </c>
      <c r="J271" s="804">
        <v>66.599999999999994</v>
      </c>
      <c r="K271" s="804">
        <v>100</v>
      </c>
      <c r="L271" s="805"/>
    </row>
    <row r="272" spans="1:12" ht="25.5">
      <c r="A272" s="798" t="s">
        <v>368</v>
      </c>
      <c r="B272" s="799" t="s">
        <v>40</v>
      </c>
      <c r="C272" s="798" t="s">
        <v>1449</v>
      </c>
      <c r="D272" s="807" t="s">
        <v>1457</v>
      </c>
      <c r="E272" s="800">
        <v>2013</v>
      </c>
      <c r="F272" s="799" t="s">
        <v>1441</v>
      </c>
      <c r="G272" s="801" t="s">
        <v>270</v>
      </c>
      <c r="H272" s="802" t="s">
        <v>1411</v>
      </c>
      <c r="I272" s="803" t="s">
        <v>44</v>
      </c>
      <c r="J272" s="804">
        <v>18.2</v>
      </c>
      <c r="K272" s="804">
        <v>100</v>
      </c>
      <c r="L272" s="805"/>
    </row>
    <row r="273" spans="1:12" ht="25.5">
      <c r="A273" s="798" t="s">
        <v>368</v>
      </c>
      <c r="B273" s="799" t="s">
        <v>40</v>
      </c>
      <c r="C273" s="798" t="s">
        <v>1449</v>
      </c>
      <c r="D273" s="807" t="s">
        <v>1457</v>
      </c>
      <c r="E273" s="800">
        <v>2013</v>
      </c>
      <c r="F273" s="799" t="s">
        <v>1441</v>
      </c>
      <c r="G273" s="801" t="s">
        <v>270</v>
      </c>
      <c r="H273" s="802" t="s">
        <v>1415</v>
      </c>
      <c r="I273" s="803" t="s">
        <v>44</v>
      </c>
      <c r="J273" s="804">
        <v>22.2</v>
      </c>
      <c r="K273" s="804">
        <v>100</v>
      </c>
      <c r="L273" s="805"/>
    </row>
    <row r="274" spans="1:12" ht="25.5">
      <c r="A274" s="798" t="s">
        <v>368</v>
      </c>
      <c r="B274" s="799" t="s">
        <v>40</v>
      </c>
      <c r="C274" s="798" t="s">
        <v>1449</v>
      </c>
      <c r="D274" s="807" t="s">
        <v>1457</v>
      </c>
      <c r="E274" s="800">
        <v>2013</v>
      </c>
      <c r="F274" s="799" t="s">
        <v>1441</v>
      </c>
      <c r="G274" s="801" t="s">
        <v>270</v>
      </c>
      <c r="H274" s="802" t="s">
        <v>1416</v>
      </c>
      <c r="I274" s="803" t="s">
        <v>44</v>
      </c>
      <c r="J274" s="804">
        <v>41.4</v>
      </c>
      <c r="K274" s="804">
        <v>96.8</v>
      </c>
      <c r="L274" s="805"/>
    </row>
    <row r="275" spans="1:12" ht="25.5">
      <c r="A275" s="798" t="s">
        <v>368</v>
      </c>
      <c r="B275" s="799" t="s">
        <v>40</v>
      </c>
      <c r="C275" s="798" t="s">
        <v>1449</v>
      </c>
      <c r="D275" s="807" t="s">
        <v>1457</v>
      </c>
      <c r="E275" s="800">
        <v>2013</v>
      </c>
      <c r="F275" s="799" t="s">
        <v>1441</v>
      </c>
      <c r="G275" s="801" t="s">
        <v>270</v>
      </c>
      <c r="H275" s="802" t="s">
        <v>1417</v>
      </c>
      <c r="I275" s="803" t="s">
        <v>44</v>
      </c>
      <c r="J275" s="804">
        <v>65.599999999999994</v>
      </c>
      <c r="K275" s="804">
        <v>95.2</v>
      </c>
      <c r="L275" s="805"/>
    </row>
    <row r="276" spans="1:12" ht="25.5">
      <c r="A276" s="798" t="s">
        <v>368</v>
      </c>
      <c r="B276" s="799" t="s">
        <v>40</v>
      </c>
      <c r="C276" s="798" t="s">
        <v>1449</v>
      </c>
      <c r="D276" s="807" t="s">
        <v>1457</v>
      </c>
      <c r="E276" s="800">
        <v>2013</v>
      </c>
      <c r="F276" s="799" t="s">
        <v>1441</v>
      </c>
      <c r="G276" s="801" t="s">
        <v>270</v>
      </c>
      <c r="H276" s="802" t="s">
        <v>1418</v>
      </c>
      <c r="I276" s="803" t="s">
        <v>44</v>
      </c>
      <c r="J276" s="804">
        <v>79.400000000000006</v>
      </c>
      <c r="K276" s="804">
        <v>89.5</v>
      </c>
      <c r="L276" s="805"/>
    </row>
    <row r="277" spans="1:12" ht="25.5">
      <c r="A277" s="798" t="s">
        <v>368</v>
      </c>
      <c r="B277" s="799" t="s">
        <v>40</v>
      </c>
      <c r="C277" s="798" t="s">
        <v>1449</v>
      </c>
      <c r="D277" s="807" t="s">
        <v>1457</v>
      </c>
      <c r="E277" s="800">
        <v>2013</v>
      </c>
      <c r="F277" s="799" t="s">
        <v>1441</v>
      </c>
      <c r="G277" s="801" t="s">
        <v>270</v>
      </c>
      <c r="H277" s="802" t="s">
        <v>1419</v>
      </c>
      <c r="I277" s="803" t="s">
        <v>44</v>
      </c>
      <c r="J277" s="804">
        <v>100</v>
      </c>
      <c r="K277" s="804">
        <v>100</v>
      </c>
      <c r="L277" s="805"/>
    </row>
    <row r="278" spans="1:12" ht="25.5">
      <c r="A278" s="798" t="s">
        <v>368</v>
      </c>
      <c r="B278" s="799" t="s">
        <v>40</v>
      </c>
      <c r="C278" s="798" t="s">
        <v>1449</v>
      </c>
      <c r="D278" s="807" t="s">
        <v>1457</v>
      </c>
      <c r="E278" s="800">
        <v>2013</v>
      </c>
      <c r="F278" s="799" t="s">
        <v>1441</v>
      </c>
      <c r="G278" s="801" t="s">
        <v>274</v>
      </c>
      <c r="H278" s="802" t="s">
        <v>1415</v>
      </c>
      <c r="I278" s="803" t="s">
        <v>44</v>
      </c>
      <c r="J278" s="804">
        <v>25</v>
      </c>
      <c r="K278" s="804">
        <v>100</v>
      </c>
      <c r="L278" s="805"/>
    </row>
    <row r="279" spans="1:12" ht="25.5">
      <c r="A279" s="798" t="s">
        <v>368</v>
      </c>
      <c r="B279" s="799" t="s">
        <v>40</v>
      </c>
      <c r="C279" s="798" t="s">
        <v>1449</v>
      </c>
      <c r="D279" s="807" t="s">
        <v>1457</v>
      </c>
      <c r="E279" s="800">
        <v>2013</v>
      </c>
      <c r="F279" s="799" t="s">
        <v>1441</v>
      </c>
      <c r="G279" s="801" t="s">
        <v>274</v>
      </c>
      <c r="H279" s="802" t="s">
        <v>1416</v>
      </c>
      <c r="I279" s="803" t="s">
        <v>44</v>
      </c>
      <c r="J279" s="804">
        <v>24</v>
      </c>
      <c r="K279" s="804">
        <v>100</v>
      </c>
      <c r="L279" s="805"/>
    </row>
    <row r="280" spans="1:12" ht="25.5">
      <c r="A280" s="798" t="s">
        <v>368</v>
      </c>
      <c r="B280" s="799" t="s">
        <v>40</v>
      </c>
      <c r="C280" s="798" t="s">
        <v>1449</v>
      </c>
      <c r="D280" s="807" t="s">
        <v>1457</v>
      </c>
      <c r="E280" s="800">
        <v>2013</v>
      </c>
      <c r="F280" s="799" t="s">
        <v>1441</v>
      </c>
      <c r="G280" s="801" t="s">
        <v>271</v>
      </c>
      <c r="H280" s="802" t="s">
        <v>1416</v>
      </c>
      <c r="I280" s="803" t="s">
        <v>44</v>
      </c>
      <c r="J280" s="804">
        <v>50</v>
      </c>
      <c r="K280" s="804">
        <v>100</v>
      </c>
      <c r="L280" s="805"/>
    </row>
    <row r="281" spans="1:12" ht="25.5">
      <c r="A281" s="798" t="s">
        <v>368</v>
      </c>
      <c r="B281" s="799" t="s">
        <v>40</v>
      </c>
      <c r="C281" s="798" t="s">
        <v>1449</v>
      </c>
      <c r="D281" s="807" t="s">
        <v>1457</v>
      </c>
      <c r="E281" s="800">
        <v>2013</v>
      </c>
      <c r="F281" s="799" t="s">
        <v>1441</v>
      </c>
      <c r="G281" s="801" t="s">
        <v>271</v>
      </c>
      <c r="H281" s="802" t="s">
        <v>1419</v>
      </c>
      <c r="I281" s="803" t="s">
        <v>44</v>
      </c>
      <c r="J281" s="804">
        <v>84.6</v>
      </c>
      <c r="K281" s="804">
        <v>84.6</v>
      </c>
      <c r="L281" s="805"/>
    </row>
    <row r="282" spans="1:12" ht="25.5">
      <c r="A282" s="798" t="s">
        <v>368</v>
      </c>
      <c r="B282" s="799" t="s">
        <v>40</v>
      </c>
      <c r="C282" s="798" t="s">
        <v>1449</v>
      </c>
      <c r="D282" s="807" t="s">
        <v>1457</v>
      </c>
      <c r="E282" s="800">
        <v>2013</v>
      </c>
      <c r="F282" s="799" t="s">
        <v>1441</v>
      </c>
      <c r="G282" s="801" t="s">
        <v>283</v>
      </c>
      <c r="H282" s="802" t="s">
        <v>1411</v>
      </c>
      <c r="I282" s="803" t="s">
        <v>44</v>
      </c>
      <c r="J282" s="804">
        <v>4.4000000000000004</v>
      </c>
      <c r="K282" s="804">
        <v>100</v>
      </c>
      <c r="L282" s="805"/>
    </row>
    <row r="283" spans="1:12" ht="25.5">
      <c r="A283" s="798" t="s">
        <v>368</v>
      </c>
      <c r="B283" s="799" t="s">
        <v>40</v>
      </c>
      <c r="C283" s="798" t="s">
        <v>1449</v>
      </c>
      <c r="D283" s="807" t="s">
        <v>1457</v>
      </c>
      <c r="E283" s="800">
        <v>2013</v>
      </c>
      <c r="F283" s="799" t="s">
        <v>1441</v>
      </c>
      <c r="G283" s="801" t="s">
        <v>283</v>
      </c>
      <c r="H283" s="802" t="s">
        <v>1415</v>
      </c>
      <c r="I283" s="803" t="s">
        <v>44</v>
      </c>
      <c r="J283" s="804">
        <v>26.6</v>
      </c>
      <c r="K283" s="804">
        <v>100</v>
      </c>
      <c r="L283" s="805"/>
    </row>
    <row r="284" spans="1:12" ht="25.5">
      <c r="A284" s="798" t="s">
        <v>368</v>
      </c>
      <c r="B284" s="799" t="s">
        <v>40</v>
      </c>
      <c r="C284" s="798" t="s">
        <v>1449</v>
      </c>
      <c r="D284" s="807" t="s">
        <v>1457</v>
      </c>
      <c r="E284" s="800">
        <v>2013</v>
      </c>
      <c r="F284" s="799" t="s">
        <v>1441</v>
      </c>
      <c r="G284" s="801" t="s">
        <v>283</v>
      </c>
      <c r="H284" s="802" t="s">
        <v>1416</v>
      </c>
      <c r="I284" s="803" t="s">
        <v>44</v>
      </c>
      <c r="J284" s="804">
        <v>42.2</v>
      </c>
      <c r="K284" s="804">
        <v>96.9</v>
      </c>
      <c r="L284" s="805"/>
    </row>
    <row r="285" spans="1:12" ht="25.5">
      <c r="A285" s="798" t="s">
        <v>368</v>
      </c>
      <c r="B285" s="799" t="s">
        <v>40</v>
      </c>
      <c r="C285" s="798" t="s">
        <v>1449</v>
      </c>
      <c r="D285" s="807" t="s">
        <v>1457</v>
      </c>
      <c r="E285" s="800">
        <v>2013</v>
      </c>
      <c r="F285" s="799" t="s">
        <v>1441</v>
      </c>
      <c r="G285" s="801" t="s">
        <v>283</v>
      </c>
      <c r="H285" s="802" t="s">
        <v>1417</v>
      </c>
      <c r="I285" s="803" t="s">
        <v>44</v>
      </c>
      <c r="J285" s="804">
        <v>75</v>
      </c>
      <c r="K285" s="804">
        <v>94.1</v>
      </c>
      <c r="L285" s="805"/>
    </row>
    <row r="286" spans="1:12" ht="25.5">
      <c r="A286" s="798" t="s">
        <v>368</v>
      </c>
      <c r="B286" s="799" t="s">
        <v>40</v>
      </c>
      <c r="C286" s="798" t="s">
        <v>1449</v>
      </c>
      <c r="D286" s="807" t="s">
        <v>1457</v>
      </c>
      <c r="E286" s="800">
        <v>2013</v>
      </c>
      <c r="F286" s="799" t="s">
        <v>1441</v>
      </c>
      <c r="G286" s="801" t="s">
        <v>1414</v>
      </c>
      <c r="H286" s="802" t="s">
        <v>1411</v>
      </c>
      <c r="I286" s="803" t="s">
        <v>44</v>
      </c>
      <c r="J286" s="804">
        <v>2.8</v>
      </c>
      <c r="K286" s="804">
        <v>100</v>
      </c>
      <c r="L286" s="805"/>
    </row>
    <row r="287" spans="1:12" ht="25.5">
      <c r="A287" s="798" t="s">
        <v>368</v>
      </c>
      <c r="B287" s="799" t="s">
        <v>40</v>
      </c>
      <c r="C287" s="798" t="s">
        <v>1449</v>
      </c>
      <c r="D287" s="807" t="s">
        <v>1457</v>
      </c>
      <c r="E287" s="800">
        <v>2013</v>
      </c>
      <c r="F287" s="799" t="s">
        <v>1441</v>
      </c>
      <c r="G287" s="801" t="s">
        <v>1414</v>
      </c>
      <c r="H287" s="802" t="s">
        <v>1415</v>
      </c>
      <c r="I287" s="803" t="s">
        <v>44</v>
      </c>
      <c r="J287" s="804">
        <v>34</v>
      </c>
      <c r="K287" s="804">
        <v>100</v>
      </c>
      <c r="L287" s="805"/>
    </row>
    <row r="288" spans="1:12" ht="25.5">
      <c r="A288" s="798" t="s">
        <v>368</v>
      </c>
      <c r="B288" s="799" t="s">
        <v>40</v>
      </c>
      <c r="C288" s="798" t="s">
        <v>1449</v>
      </c>
      <c r="D288" s="807" t="s">
        <v>1457</v>
      </c>
      <c r="E288" s="800">
        <v>2013</v>
      </c>
      <c r="F288" s="799" t="s">
        <v>1441</v>
      </c>
      <c r="G288" s="801" t="s">
        <v>1414</v>
      </c>
      <c r="H288" s="802" t="s">
        <v>1416</v>
      </c>
      <c r="I288" s="803" t="s">
        <v>44</v>
      </c>
      <c r="J288" s="804">
        <v>37.799999999999997</v>
      </c>
      <c r="K288" s="804">
        <v>97.1</v>
      </c>
      <c r="L288" s="805"/>
    </row>
    <row r="289" spans="1:12" ht="25.5">
      <c r="A289" s="798" t="s">
        <v>368</v>
      </c>
      <c r="B289" s="799" t="s">
        <v>40</v>
      </c>
      <c r="C289" s="798" t="s">
        <v>57</v>
      </c>
      <c r="D289" s="807" t="s">
        <v>1458</v>
      </c>
      <c r="E289" s="800">
        <v>2013</v>
      </c>
      <c r="F289" s="799" t="s">
        <v>1441</v>
      </c>
      <c r="G289" s="801" t="s">
        <v>268</v>
      </c>
      <c r="H289" s="802" t="s">
        <v>1416</v>
      </c>
      <c r="I289" s="803" t="s">
        <v>44</v>
      </c>
      <c r="J289" s="804">
        <v>45.4</v>
      </c>
      <c r="K289" s="804">
        <v>100</v>
      </c>
      <c r="L289" s="805"/>
    </row>
    <row r="290" spans="1:12" ht="25.5">
      <c r="A290" s="798" t="s">
        <v>368</v>
      </c>
      <c r="B290" s="799" t="s">
        <v>40</v>
      </c>
      <c r="C290" s="798" t="s">
        <v>57</v>
      </c>
      <c r="D290" s="807" t="s">
        <v>1458</v>
      </c>
      <c r="E290" s="800">
        <v>2013</v>
      </c>
      <c r="F290" s="799" t="s">
        <v>1441</v>
      </c>
      <c r="G290" s="801" t="s">
        <v>268</v>
      </c>
      <c r="H290" s="802" t="s">
        <v>1417</v>
      </c>
      <c r="I290" s="803" t="s">
        <v>44</v>
      </c>
      <c r="J290" s="804">
        <v>66.599999999999994</v>
      </c>
      <c r="K290" s="804">
        <v>100</v>
      </c>
      <c r="L290" s="805"/>
    </row>
    <row r="291" spans="1:12" ht="25.5">
      <c r="A291" s="798" t="s">
        <v>368</v>
      </c>
      <c r="B291" s="799" t="s">
        <v>40</v>
      </c>
      <c r="C291" s="798" t="s">
        <v>57</v>
      </c>
      <c r="D291" s="807" t="s">
        <v>1458</v>
      </c>
      <c r="E291" s="800">
        <v>2013</v>
      </c>
      <c r="F291" s="799" t="s">
        <v>1441</v>
      </c>
      <c r="G291" s="801" t="s">
        <v>270</v>
      </c>
      <c r="H291" s="802" t="s">
        <v>1411</v>
      </c>
      <c r="I291" s="803" t="s">
        <v>44</v>
      </c>
      <c r="J291" s="804">
        <v>18.2</v>
      </c>
      <c r="K291" s="804">
        <v>100</v>
      </c>
      <c r="L291" s="805"/>
    </row>
    <row r="292" spans="1:12" ht="25.5">
      <c r="A292" s="798" t="s">
        <v>368</v>
      </c>
      <c r="B292" s="799" t="s">
        <v>40</v>
      </c>
      <c r="C292" s="798" t="s">
        <v>57</v>
      </c>
      <c r="D292" s="807" t="s">
        <v>1458</v>
      </c>
      <c r="E292" s="800">
        <v>2013</v>
      </c>
      <c r="F292" s="799" t="s">
        <v>1441</v>
      </c>
      <c r="G292" s="801" t="s">
        <v>270</v>
      </c>
      <c r="H292" s="802" t="s">
        <v>1415</v>
      </c>
      <c r="I292" s="803" t="s">
        <v>44</v>
      </c>
      <c r="J292" s="804">
        <v>22.2</v>
      </c>
      <c r="K292" s="804">
        <v>100</v>
      </c>
      <c r="L292" s="805"/>
    </row>
    <row r="293" spans="1:12" ht="25.5">
      <c r="A293" s="798" t="s">
        <v>368</v>
      </c>
      <c r="B293" s="799" t="s">
        <v>40</v>
      </c>
      <c r="C293" s="798" t="s">
        <v>57</v>
      </c>
      <c r="D293" s="807" t="s">
        <v>1458</v>
      </c>
      <c r="E293" s="800">
        <v>2013</v>
      </c>
      <c r="F293" s="799" t="s">
        <v>1441</v>
      </c>
      <c r="G293" s="801" t="s">
        <v>270</v>
      </c>
      <c r="H293" s="802" t="s">
        <v>1416</v>
      </c>
      <c r="I293" s="803" t="s">
        <v>44</v>
      </c>
      <c r="J293" s="804">
        <v>41.4</v>
      </c>
      <c r="K293" s="804">
        <v>96.8</v>
      </c>
      <c r="L293" s="805"/>
    </row>
    <row r="294" spans="1:12" ht="25.5">
      <c r="A294" s="798" t="s">
        <v>368</v>
      </c>
      <c r="B294" s="799" t="s">
        <v>40</v>
      </c>
      <c r="C294" s="798" t="s">
        <v>57</v>
      </c>
      <c r="D294" s="807" t="s">
        <v>1458</v>
      </c>
      <c r="E294" s="800">
        <v>2013</v>
      </c>
      <c r="F294" s="799" t="s">
        <v>1441</v>
      </c>
      <c r="G294" s="801" t="s">
        <v>270</v>
      </c>
      <c r="H294" s="802" t="s">
        <v>1417</v>
      </c>
      <c r="I294" s="803" t="s">
        <v>44</v>
      </c>
      <c r="J294" s="804">
        <v>65.599999999999994</v>
      </c>
      <c r="K294" s="804">
        <v>95.2</v>
      </c>
      <c r="L294" s="805"/>
    </row>
    <row r="295" spans="1:12" ht="25.5">
      <c r="A295" s="798" t="s">
        <v>368</v>
      </c>
      <c r="B295" s="799" t="s">
        <v>40</v>
      </c>
      <c r="C295" s="798" t="s">
        <v>57</v>
      </c>
      <c r="D295" s="807" t="s">
        <v>1458</v>
      </c>
      <c r="E295" s="800">
        <v>2013</v>
      </c>
      <c r="F295" s="799" t="s">
        <v>1441</v>
      </c>
      <c r="G295" s="801" t="s">
        <v>270</v>
      </c>
      <c r="H295" s="802" t="s">
        <v>1418</v>
      </c>
      <c r="I295" s="803" t="s">
        <v>44</v>
      </c>
      <c r="J295" s="804">
        <v>79.400000000000006</v>
      </c>
      <c r="K295" s="804">
        <v>89.5</v>
      </c>
      <c r="L295" s="805"/>
    </row>
    <row r="296" spans="1:12" ht="25.5">
      <c r="A296" s="798" t="s">
        <v>368</v>
      </c>
      <c r="B296" s="799" t="s">
        <v>40</v>
      </c>
      <c r="C296" s="798" t="s">
        <v>57</v>
      </c>
      <c r="D296" s="807" t="s">
        <v>1458</v>
      </c>
      <c r="E296" s="800">
        <v>2013</v>
      </c>
      <c r="F296" s="799" t="s">
        <v>1441</v>
      </c>
      <c r="G296" s="801" t="s">
        <v>270</v>
      </c>
      <c r="H296" s="802" t="s">
        <v>1419</v>
      </c>
      <c r="I296" s="803" t="s">
        <v>44</v>
      </c>
      <c r="J296" s="804">
        <v>100</v>
      </c>
      <c r="K296" s="804">
        <v>100</v>
      </c>
      <c r="L296" s="805"/>
    </row>
    <row r="297" spans="1:12" ht="25.5">
      <c r="A297" s="798" t="s">
        <v>368</v>
      </c>
      <c r="B297" s="799" t="s">
        <v>40</v>
      </c>
      <c r="C297" s="798" t="s">
        <v>57</v>
      </c>
      <c r="D297" s="807" t="s">
        <v>1458</v>
      </c>
      <c r="E297" s="800">
        <v>2013</v>
      </c>
      <c r="F297" s="799" t="s">
        <v>1441</v>
      </c>
      <c r="G297" s="801" t="s">
        <v>274</v>
      </c>
      <c r="H297" s="802" t="s">
        <v>1415</v>
      </c>
      <c r="I297" s="803" t="s">
        <v>44</v>
      </c>
      <c r="J297" s="804">
        <v>25</v>
      </c>
      <c r="K297" s="804">
        <v>100</v>
      </c>
      <c r="L297" s="805"/>
    </row>
    <row r="298" spans="1:12" ht="25.5">
      <c r="A298" s="798" t="s">
        <v>368</v>
      </c>
      <c r="B298" s="799" t="s">
        <v>40</v>
      </c>
      <c r="C298" s="798" t="s">
        <v>57</v>
      </c>
      <c r="D298" s="807" t="s">
        <v>1458</v>
      </c>
      <c r="E298" s="800">
        <v>2013</v>
      </c>
      <c r="F298" s="799" t="s">
        <v>1441</v>
      </c>
      <c r="G298" s="801" t="s">
        <v>274</v>
      </c>
      <c r="H298" s="802" t="s">
        <v>1416</v>
      </c>
      <c r="I298" s="803" t="s">
        <v>44</v>
      </c>
      <c r="J298" s="804">
        <v>24</v>
      </c>
      <c r="K298" s="804">
        <v>100</v>
      </c>
      <c r="L298" s="805"/>
    </row>
    <row r="299" spans="1:12" ht="25.5">
      <c r="A299" s="798" t="s">
        <v>368</v>
      </c>
      <c r="B299" s="799" t="s">
        <v>40</v>
      </c>
      <c r="C299" s="798" t="s">
        <v>57</v>
      </c>
      <c r="D299" s="807" t="s">
        <v>1458</v>
      </c>
      <c r="E299" s="800">
        <v>2013</v>
      </c>
      <c r="F299" s="799" t="s">
        <v>1441</v>
      </c>
      <c r="G299" s="801" t="s">
        <v>271</v>
      </c>
      <c r="H299" s="802" t="s">
        <v>1416</v>
      </c>
      <c r="I299" s="803" t="s">
        <v>44</v>
      </c>
      <c r="J299" s="804">
        <v>50</v>
      </c>
      <c r="K299" s="804">
        <v>100</v>
      </c>
      <c r="L299" s="805"/>
    </row>
    <row r="300" spans="1:12" ht="25.5">
      <c r="A300" s="798" t="s">
        <v>368</v>
      </c>
      <c r="B300" s="799" t="s">
        <v>40</v>
      </c>
      <c r="C300" s="798" t="s">
        <v>57</v>
      </c>
      <c r="D300" s="807" t="s">
        <v>1458</v>
      </c>
      <c r="E300" s="800">
        <v>2013</v>
      </c>
      <c r="F300" s="799" t="s">
        <v>1441</v>
      </c>
      <c r="G300" s="801" t="s">
        <v>271</v>
      </c>
      <c r="H300" s="802" t="s">
        <v>1419</v>
      </c>
      <c r="I300" s="803" t="s">
        <v>44</v>
      </c>
      <c r="J300" s="804">
        <v>84.6</v>
      </c>
      <c r="K300" s="804">
        <v>84.6</v>
      </c>
      <c r="L300" s="805"/>
    </row>
    <row r="301" spans="1:12" ht="25.5">
      <c r="A301" s="798" t="s">
        <v>368</v>
      </c>
      <c r="B301" s="799" t="s">
        <v>40</v>
      </c>
      <c r="C301" s="798" t="s">
        <v>57</v>
      </c>
      <c r="D301" s="807" t="s">
        <v>1458</v>
      </c>
      <c r="E301" s="800">
        <v>2013</v>
      </c>
      <c r="F301" s="799" t="s">
        <v>1441</v>
      </c>
      <c r="G301" s="801" t="s">
        <v>283</v>
      </c>
      <c r="H301" s="802" t="s">
        <v>1411</v>
      </c>
      <c r="I301" s="803" t="s">
        <v>44</v>
      </c>
      <c r="J301" s="804">
        <v>4.4000000000000004</v>
      </c>
      <c r="K301" s="804">
        <v>100</v>
      </c>
      <c r="L301" s="805"/>
    </row>
    <row r="302" spans="1:12" ht="25.5">
      <c r="A302" s="798" t="s">
        <v>368</v>
      </c>
      <c r="B302" s="799" t="s">
        <v>40</v>
      </c>
      <c r="C302" s="798" t="s">
        <v>57</v>
      </c>
      <c r="D302" s="807" t="s">
        <v>1458</v>
      </c>
      <c r="E302" s="800">
        <v>2013</v>
      </c>
      <c r="F302" s="799" t="s">
        <v>1441</v>
      </c>
      <c r="G302" s="801" t="s">
        <v>283</v>
      </c>
      <c r="H302" s="802" t="s">
        <v>1415</v>
      </c>
      <c r="I302" s="803" t="s">
        <v>44</v>
      </c>
      <c r="J302" s="804">
        <v>26.6</v>
      </c>
      <c r="K302" s="804">
        <v>100</v>
      </c>
      <c r="L302" s="805"/>
    </row>
    <row r="303" spans="1:12" ht="25.5">
      <c r="A303" s="798" t="s">
        <v>368</v>
      </c>
      <c r="B303" s="799" t="s">
        <v>40</v>
      </c>
      <c r="C303" s="798" t="s">
        <v>57</v>
      </c>
      <c r="D303" s="807" t="s">
        <v>1458</v>
      </c>
      <c r="E303" s="800">
        <v>2013</v>
      </c>
      <c r="F303" s="799" t="s">
        <v>1441</v>
      </c>
      <c r="G303" s="801" t="s">
        <v>283</v>
      </c>
      <c r="H303" s="802" t="s">
        <v>1416</v>
      </c>
      <c r="I303" s="803" t="s">
        <v>44</v>
      </c>
      <c r="J303" s="804">
        <v>42.2</v>
      </c>
      <c r="K303" s="804">
        <v>96.9</v>
      </c>
      <c r="L303" s="805"/>
    </row>
    <row r="304" spans="1:12" ht="25.5">
      <c r="A304" s="798" t="s">
        <v>368</v>
      </c>
      <c r="B304" s="799" t="s">
        <v>40</v>
      </c>
      <c r="C304" s="798" t="s">
        <v>57</v>
      </c>
      <c r="D304" s="807" t="s">
        <v>1458</v>
      </c>
      <c r="E304" s="800">
        <v>2013</v>
      </c>
      <c r="F304" s="799" t="s">
        <v>1441</v>
      </c>
      <c r="G304" s="801" t="s">
        <v>283</v>
      </c>
      <c r="H304" s="802" t="s">
        <v>1417</v>
      </c>
      <c r="I304" s="803" t="s">
        <v>44</v>
      </c>
      <c r="J304" s="804">
        <v>75</v>
      </c>
      <c r="K304" s="804">
        <v>94.1</v>
      </c>
      <c r="L304" s="805"/>
    </row>
    <row r="305" spans="1:12" ht="25.5">
      <c r="A305" s="798" t="s">
        <v>368</v>
      </c>
      <c r="B305" s="799" t="s">
        <v>40</v>
      </c>
      <c r="C305" s="798" t="s">
        <v>57</v>
      </c>
      <c r="D305" s="807" t="s">
        <v>1458</v>
      </c>
      <c r="E305" s="800">
        <v>2013</v>
      </c>
      <c r="F305" s="799" t="s">
        <v>1441</v>
      </c>
      <c r="G305" s="801" t="s">
        <v>1414</v>
      </c>
      <c r="H305" s="802" t="s">
        <v>1411</v>
      </c>
      <c r="I305" s="803" t="s">
        <v>44</v>
      </c>
      <c r="J305" s="804">
        <v>2.8</v>
      </c>
      <c r="K305" s="804">
        <v>100</v>
      </c>
      <c r="L305" s="805"/>
    </row>
    <row r="306" spans="1:12" ht="25.5">
      <c r="A306" s="798" t="s">
        <v>368</v>
      </c>
      <c r="B306" s="799" t="s">
        <v>40</v>
      </c>
      <c r="C306" s="798" t="s">
        <v>57</v>
      </c>
      <c r="D306" s="807" t="s">
        <v>1458</v>
      </c>
      <c r="E306" s="800">
        <v>2013</v>
      </c>
      <c r="F306" s="799" t="s">
        <v>1441</v>
      </c>
      <c r="G306" s="801" t="s">
        <v>1414</v>
      </c>
      <c r="H306" s="802" t="s">
        <v>1415</v>
      </c>
      <c r="I306" s="803" t="s">
        <v>44</v>
      </c>
      <c r="J306" s="804">
        <v>34</v>
      </c>
      <c r="K306" s="804">
        <v>100</v>
      </c>
      <c r="L306" s="805"/>
    </row>
    <row r="307" spans="1:12" ht="25.5">
      <c r="A307" s="798" t="s">
        <v>368</v>
      </c>
      <c r="B307" s="799" t="s">
        <v>40</v>
      </c>
      <c r="C307" s="798" t="s">
        <v>57</v>
      </c>
      <c r="D307" s="807" t="s">
        <v>1458</v>
      </c>
      <c r="E307" s="800">
        <v>2013</v>
      </c>
      <c r="F307" s="799" t="s">
        <v>1441</v>
      </c>
      <c r="G307" s="801" t="s">
        <v>1414</v>
      </c>
      <c r="H307" s="802" t="s">
        <v>1416</v>
      </c>
      <c r="I307" s="803" t="s">
        <v>44</v>
      </c>
      <c r="J307" s="804">
        <v>37.799999999999997</v>
      </c>
      <c r="K307" s="804">
        <v>97.1</v>
      </c>
      <c r="L307" s="805"/>
    </row>
    <row r="308" spans="1:12" ht="25.5">
      <c r="A308" s="798" t="s">
        <v>368</v>
      </c>
      <c r="B308" s="799" t="s">
        <v>40</v>
      </c>
      <c r="C308" s="798" t="s">
        <v>57</v>
      </c>
      <c r="D308" s="807" t="s">
        <v>1459</v>
      </c>
      <c r="E308" s="800">
        <v>2013</v>
      </c>
      <c r="F308" s="799" t="s">
        <v>1441</v>
      </c>
      <c r="G308" s="801" t="s">
        <v>268</v>
      </c>
      <c r="H308" s="802" t="s">
        <v>1416</v>
      </c>
      <c r="I308" s="803" t="s">
        <v>44</v>
      </c>
      <c r="J308" s="804">
        <v>45.4</v>
      </c>
      <c r="K308" s="804">
        <v>100</v>
      </c>
      <c r="L308" s="805"/>
    </row>
    <row r="309" spans="1:12" ht="25.5">
      <c r="A309" s="798" t="s">
        <v>368</v>
      </c>
      <c r="B309" s="799" t="s">
        <v>40</v>
      </c>
      <c r="C309" s="798" t="s">
        <v>57</v>
      </c>
      <c r="D309" s="807" t="s">
        <v>1459</v>
      </c>
      <c r="E309" s="800">
        <v>2013</v>
      </c>
      <c r="F309" s="799" t="s">
        <v>1441</v>
      </c>
      <c r="G309" s="801" t="s">
        <v>268</v>
      </c>
      <c r="H309" s="802" t="s">
        <v>1417</v>
      </c>
      <c r="I309" s="803" t="s">
        <v>44</v>
      </c>
      <c r="J309" s="804">
        <v>66.599999999999994</v>
      </c>
      <c r="K309" s="804">
        <v>100</v>
      </c>
      <c r="L309" s="805"/>
    </row>
    <row r="310" spans="1:12" ht="25.5">
      <c r="A310" s="798" t="s">
        <v>368</v>
      </c>
      <c r="B310" s="799" t="s">
        <v>40</v>
      </c>
      <c r="C310" s="798" t="s">
        <v>57</v>
      </c>
      <c r="D310" s="807" t="s">
        <v>1459</v>
      </c>
      <c r="E310" s="800">
        <v>2013</v>
      </c>
      <c r="F310" s="799" t="s">
        <v>1441</v>
      </c>
      <c r="G310" s="801" t="s">
        <v>270</v>
      </c>
      <c r="H310" s="802" t="s">
        <v>1411</v>
      </c>
      <c r="I310" s="803" t="s">
        <v>44</v>
      </c>
      <c r="J310" s="804">
        <v>18.2</v>
      </c>
      <c r="K310" s="804">
        <v>100</v>
      </c>
      <c r="L310" s="805"/>
    </row>
    <row r="311" spans="1:12" ht="25.5">
      <c r="A311" s="798" t="s">
        <v>368</v>
      </c>
      <c r="B311" s="799" t="s">
        <v>40</v>
      </c>
      <c r="C311" s="798" t="s">
        <v>57</v>
      </c>
      <c r="D311" s="807" t="s">
        <v>1459</v>
      </c>
      <c r="E311" s="800">
        <v>2013</v>
      </c>
      <c r="F311" s="799" t="s">
        <v>1441</v>
      </c>
      <c r="G311" s="801" t="s">
        <v>270</v>
      </c>
      <c r="H311" s="802" t="s">
        <v>1415</v>
      </c>
      <c r="I311" s="803" t="s">
        <v>44</v>
      </c>
      <c r="J311" s="804">
        <v>22.2</v>
      </c>
      <c r="K311" s="804">
        <v>100</v>
      </c>
      <c r="L311" s="805"/>
    </row>
    <row r="312" spans="1:12" ht="25.5">
      <c r="A312" s="798" t="s">
        <v>368</v>
      </c>
      <c r="B312" s="799" t="s">
        <v>40</v>
      </c>
      <c r="C312" s="798" t="s">
        <v>57</v>
      </c>
      <c r="D312" s="807" t="s">
        <v>1459</v>
      </c>
      <c r="E312" s="800">
        <v>2013</v>
      </c>
      <c r="F312" s="799" t="s">
        <v>1441</v>
      </c>
      <c r="G312" s="801" t="s">
        <v>270</v>
      </c>
      <c r="H312" s="802" t="s">
        <v>1416</v>
      </c>
      <c r="I312" s="803" t="s">
        <v>44</v>
      </c>
      <c r="J312" s="804">
        <v>41.4</v>
      </c>
      <c r="K312" s="804">
        <v>96.8</v>
      </c>
      <c r="L312" s="805"/>
    </row>
    <row r="313" spans="1:12" ht="25.5">
      <c r="A313" s="798" t="s">
        <v>368</v>
      </c>
      <c r="B313" s="799" t="s">
        <v>40</v>
      </c>
      <c r="C313" s="798" t="s">
        <v>57</v>
      </c>
      <c r="D313" s="807" t="s">
        <v>1459</v>
      </c>
      <c r="E313" s="800">
        <v>2013</v>
      </c>
      <c r="F313" s="799" t="s">
        <v>1441</v>
      </c>
      <c r="G313" s="801" t="s">
        <v>270</v>
      </c>
      <c r="H313" s="802" t="s">
        <v>1417</v>
      </c>
      <c r="I313" s="803" t="s">
        <v>44</v>
      </c>
      <c r="J313" s="804">
        <v>65.599999999999994</v>
      </c>
      <c r="K313" s="804">
        <v>95.2</v>
      </c>
      <c r="L313" s="805"/>
    </row>
    <row r="314" spans="1:12" ht="25.5">
      <c r="A314" s="798" t="s">
        <v>368</v>
      </c>
      <c r="B314" s="799" t="s">
        <v>40</v>
      </c>
      <c r="C314" s="798" t="s">
        <v>57</v>
      </c>
      <c r="D314" s="807" t="s">
        <v>1459</v>
      </c>
      <c r="E314" s="800">
        <v>2013</v>
      </c>
      <c r="F314" s="799" t="s">
        <v>1441</v>
      </c>
      <c r="G314" s="801" t="s">
        <v>270</v>
      </c>
      <c r="H314" s="802" t="s">
        <v>1418</v>
      </c>
      <c r="I314" s="803" t="s">
        <v>44</v>
      </c>
      <c r="J314" s="804">
        <v>79.400000000000006</v>
      </c>
      <c r="K314" s="804">
        <v>89.5</v>
      </c>
      <c r="L314" s="805"/>
    </row>
    <row r="315" spans="1:12" ht="25.5">
      <c r="A315" s="798" t="s">
        <v>368</v>
      </c>
      <c r="B315" s="799" t="s">
        <v>40</v>
      </c>
      <c r="C315" s="798" t="s">
        <v>57</v>
      </c>
      <c r="D315" s="807" t="s">
        <v>1459</v>
      </c>
      <c r="E315" s="800">
        <v>2013</v>
      </c>
      <c r="F315" s="799" t="s">
        <v>1441</v>
      </c>
      <c r="G315" s="801" t="s">
        <v>270</v>
      </c>
      <c r="H315" s="802" t="s">
        <v>1419</v>
      </c>
      <c r="I315" s="803" t="s">
        <v>44</v>
      </c>
      <c r="J315" s="804">
        <v>100</v>
      </c>
      <c r="K315" s="804">
        <v>100</v>
      </c>
      <c r="L315" s="805"/>
    </row>
    <row r="316" spans="1:12" ht="25.5">
      <c r="A316" s="798" t="s">
        <v>368</v>
      </c>
      <c r="B316" s="799" t="s">
        <v>40</v>
      </c>
      <c r="C316" s="798" t="s">
        <v>57</v>
      </c>
      <c r="D316" s="807" t="s">
        <v>1459</v>
      </c>
      <c r="E316" s="800">
        <v>2013</v>
      </c>
      <c r="F316" s="799" t="s">
        <v>1441</v>
      </c>
      <c r="G316" s="801" t="s">
        <v>274</v>
      </c>
      <c r="H316" s="802" t="s">
        <v>1415</v>
      </c>
      <c r="I316" s="803" t="s">
        <v>44</v>
      </c>
      <c r="J316" s="804">
        <v>25</v>
      </c>
      <c r="K316" s="804">
        <v>100</v>
      </c>
      <c r="L316" s="805"/>
    </row>
    <row r="317" spans="1:12" ht="25.5">
      <c r="A317" s="798" t="s">
        <v>368</v>
      </c>
      <c r="B317" s="799" t="s">
        <v>40</v>
      </c>
      <c r="C317" s="798" t="s">
        <v>57</v>
      </c>
      <c r="D317" s="807" t="s">
        <v>1459</v>
      </c>
      <c r="E317" s="800">
        <v>2013</v>
      </c>
      <c r="F317" s="799" t="s">
        <v>1441</v>
      </c>
      <c r="G317" s="801" t="s">
        <v>274</v>
      </c>
      <c r="H317" s="802" t="s">
        <v>1416</v>
      </c>
      <c r="I317" s="803" t="s">
        <v>44</v>
      </c>
      <c r="J317" s="804">
        <v>24</v>
      </c>
      <c r="K317" s="804">
        <v>100</v>
      </c>
      <c r="L317" s="805"/>
    </row>
    <row r="318" spans="1:12" ht="25.5">
      <c r="A318" s="798" t="s">
        <v>368</v>
      </c>
      <c r="B318" s="799" t="s">
        <v>40</v>
      </c>
      <c r="C318" s="798" t="s">
        <v>57</v>
      </c>
      <c r="D318" s="807" t="s">
        <v>1459</v>
      </c>
      <c r="E318" s="800">
        <v>2013</v>
      </c>
      <c r="F318" s="799" t="s">
        <v>1441</v>
      </c>
      <c r="G318" s="801" t="s">
        <v>271</v>
      </c>
      <c r="H318" s="802" t="s">
        <v>1416</v>
      </c>
      <c r="I318" s="803" t="s">
        <v>44</v>
      </c>
      <c r="J318" s="804">
        <v>50</v>
      </c>
      <c r="K318" s="804">
        <v>100</v>
      </c>
      <c r="L318" s="805"/>
    </row>
    <row r="319" spans="1:12" ht="25.5">
      <c r="A319" s="798" t="s">
        <v>368</v>
      </c>
      <c r="B319" s="799" t="s">
        <v>40</v>
      </c>
      <c r="C319" s="798" t="s">
        <v>57</v>
      </c>
      <c r="D319" s="807" t="s">
        <v>1459</v>
      </c>
      <c r="E319" s="800">
        <v>2013</v>
      </c>
      <c r="F319" s="799" t="s">
        <v>1441</v>
      </c>
      <c r="G319" s="801" t="s">
        <v>271</v>
      </c>
      <c r="H319" s="802" t="s">
        <v>1419</v>
      </c>
      <c r="I319" s="803" t="s">
        <v>44</v>
      </c>
      <c r="J319" s="804">
        <v>84.6</v>
      </c>
      <c r="K319" s="804">
        <v>84.6</v>
      </c>
      <c r="L319" s="805"/>
    </row>
    <row r="320" spans="1:12" ht="25.5">
      <c r="A320" s="798" t="s">
        <v>368</v>
      </c>
      <c r="B320" s="799" t="s">
        <v>40</v>
      </c>
      <c r="C320" s="798" t="s">
        <v>57</v>
      </c>
      <c r="D320" s="807" t="s">
        <v>1459</v>
      </c>
      <c r="E320" s="800">
        <v>2013</v>
      </c>
      <c r="F320" s="799" t="s">
        <v>1441</v>
      </c>
      <c r="G320" s="801" t="s">
        <v>283</v>
      </c>
      <c r="H320" s="802" t="s">
        <v>1411</v>
      </c>
      <c r="I320" s="803" t="s">
        <v>44</v>
      </c>
      <c r="J320" s="804">
        <v>4.4000000000000004</v>
      </c>
      <c r="K320" s="804">
        <v>100</v>
      </c>
      <c r="L320" s="805"/>
    </row>
    <row r="321" spans="1:12" ht="25.5">
      <c r="A321" s="798" t="s">
        <v>368</v>
      </c>
      <c r="B321" s="799" t="s">
        <v>40</v>
      </c>
      <c r="C321" s="798" t="s">
        <v>57</v>
      </c>
      <c r="D321" s="807" t="s">
        <v>1459</v>
      </c>
      <c r="E321" s="800">
        <v>2013</v>
      </c>
      <c r="F321" s="799" t="s">
        <v>1441</v>
      </c>
      <c r="G321" s="801" t="s">
        <v>283</v>
      </c>
      <c r="H321" s="802" t="s">
        <v>1415</v>
      </c>
      <c r="I321" s="803" t="s">
        <v>44</v>
      </c>
      <c r="J321" s="804">
        <v>26.6</v>
      </c>
      <c r="K321" s="804">
        <v>100</v>
      </c>
      <c r="L321" s="805"/>
    </row>
    <row r="322" spans="1:12" ht="25.5">
      <c r="A322" s="798" t="s">
        <v>368</v>
      </c>
      <c r="B322" s="799" t="s">
        <v>40</v>
      </c>
      <c r="C322" s="798" t="s">
        <v>57</v>
      </c>
      <c r="D322" s="807" t="s">
        <v>1459</v>
      </c>
      <c r="E322" s="800">
        <v>2013</v>
      </c>
      <c r="F322" s="799" t="s">
        <v>1441</v>
      </c>
      <c r="G322" s="801" t="s">
        <v>283</v>
      </c>
      <c r="H322" s="802" t="s">
        <v>1416</v>
      </c>
      <c r="I322" s="803" t="s">
        <v>44</v>
      </c>
      <c r="J322" s="804">
        <v>42.2</v>
      </c>
      <c r="K322" s="804">
        <v>96.9</v>
      </c>
      <c r="L322" s="805"/>
    </row>
    <row r="323" spans="1:12" ht="25.5">
      <c r="A323" s="798" t="s">
        <v>368</v>
      </c>
      <c r="B323" s="799" t="s">
        <v>40</v>
      </c>
      <c r="C323" s="798" t="s">
        <v>57</v>
      </c>
      <c r="D323" s="807" t="s">
        <v>1459</v>
      </c>
      <c r="E323" s="800">
        <v>2013</v>
      </c>
      <c r="F323" s="799" t="s">
        <v>1441</v>
      </c>
      <c r="G323" s="801" t="s">
        <v>283</v>
      </c>
      <c r="H323" s="802" t="s">
        <v>1417</v>
      </c>
      <c r="I323" s="803" t="s">
        <v>44</v>
      </c>
      <c r="J323" s="804">
        <v>75</v>
      </c>
      <c r="K323" s="804">
        <v>94.1</v>
      </c>
      <c r="L323" s="805"/>
    </row>
    <row r="324" spans="1:12" ht="25.5">
      <c r="A324" s="798" t="s">
        <v>368</v>
      </c>
      <c r="B324" s="799" t="s">
        <v>40</v>
      </c>
      <c r="C324" s="798" t="s">
        <v>57</v>
      </c>
      <c r="D324" s="807" t="s">
        <v>1459</v>
      </c>
      <c r="E324" s="800">
        <v>2013</v>
      </c>
      <c r="F324" s="799" t="s">
        <v>1441</v>
      </c>
      <c r="G324" s="801" t="s">
        <v>1414</v>
      </c>
      <c r="H324" s="802" t="s">
        <v>1411</v>
      </c>
      <c r="I324" s="803" t="s">
        <v>44</v>
      </c>
      <c r="J324" s="804">
        <v>2.8</v>
      </c>
      <c r="K324" s="804">
        <v>100</v>
      </c>
      <c r="L324" s="805"/>
    </row>
    <row r="325" spans="1:12" ht="25.5">
      <c r="A325" s="798" t="s">
        <v>368</v>
      </c>
      <c r="B325" s="799" t="s">
        <v>40</v>
      </c>
      <c r="C325" s="798" t="s">
        <v>57</v>
      </c>
      <c r="D325" s="807" t="s">
        <v>1459</v>
      </c>
      <c r="E325" s="800">
        <v>2013</v>
      </c>
      <c r="F325" s="799" t="s">
        <v>1441</v>
      </c>
      <c r="G325" s="801" t="s">
        <v>1414</v>
      </c>
      <c r="H325" s="802" t="s">
        <v>1415</v>
      </c>
      <c r="I325" s="803" t="s">
        <v>44</v>
      </c>
      <c r="J325" s="804">
        <v>34</v>
      </c>
      <c r="K325" s="804">
        <v>100</v>
      </c>
      <c r="L325" s="805"/>
    </row>
    <row r="326" spans="1:12" ht="25.5">
      <c r="A326" s="798" t="s">
        <v>368</v>
      </c>
      <c r="B326" s="799" t="s">
        <v>40</v>
      </c>
      <c r="C326" s="798" t="s">
        <v>57</v>
      </c>
      <c r="D326" s="807" t="s">
        <v>1459</v>
      </c>
      <c r="E326" s="800">
        <v>2013</v>
      </c>
      <c r="F326" s="799" t="s">
        <v>1441</v>
      </c>
      <c r="G326" s="801" t="s">
        <v>1414</v>
      </c>
      <c r="H326" s="802" t="s">
        <v>1416</v>
      </c>
      <c r="I326" s="803" t="s">
        <v>44</v>
      </c>
      <c r="J326" s="804">
        <v>37.799999999999997</v>
      </c>
      <c r="K326" s="804">
        <v>97.1</v>
      </c>
      <c r="L326" s="805"/>
    </row>
    <row r="327" spans="1:12" ht="25.5">
      <c r="A327" s="798" t="s">
        <v>368</v>
      </c>
      <c r="B327" s="799" t="s">
        <v>40</v>
      </c>
      <c r="C327" s="798" t="s">
        <v>57</v>
      </c>
      <c r="D327" s="807" t="s">
        <v>1460</v>
      </c>
      <c r="E327" s="800">
        <v>2013</v>
      </c>
      <c r="F327" s="799" t="s">
        <v>1441</v>
      </c>
      <c r="G327" s="801" t="s">
        <v>268</v>
      </c>
      <c r="H327" s="802" t="s">
        <v>1416</v>
      </c>
      <c r="I327" s="803" t="s">
        <v>44</v>
      </c>
      <c r="J327" s="804">
        <v>45.4</v>
      </c>
      <c r="K327" s="804">
        <v>100</v>
      </c>
      <c r="L327" s="805"/>
    </row>
    <row r="328" spans="1:12" ht="25.5">
      <c r="A328" s="798" t="s">
        <v>368</v>
      </c>
      <c r="B328" s="799" t="s">
        <v>40</v>
      </c>
      <c r="C328" s="798" t="s">
        <v>57</v>
      </c>
      <c r="D328" s="807" t="s">
        <v>1460</v>
      </c>
      <c r="E328" s="800">
        <v>2013</v>
      </c>
      <c r="F328" s="799" t="s">
        <v>1441</v>
      </c>
      <c r="G328" s="801" t="s">
        <v>268</v>
      </c>
      <c r="H328" s="802" t="s">
        <v>1417</v>
      </c>
      <c r="I328" s="803" t="s">
        <v>44</v>
      </c>
      <c r="J328" s="804">
        <v>66.599999999999994</v>
      </c>
      <c r="K328" s="804">
        <v>100</v>
      </c>
      <c r="L328" s="805"/>
    </row>
    <row r="329" spans="1:12" ht="25.5">
      <c r="A329" s="798" t="s">
        <v>368</v>
      </c>
      <c r="B329" s="799" t="s">
        <v>40</v>
      </c>
      <c r="C329" s="798" t="s">
        <v>57</v>
      </c>
      <c r="D329" s="807" t="s">
        <v>1460</v>
      </c>
      <c r="E329" s="800">
        <v>2013</v>
      </c>
      <c r="F329" s="799" t="s">
        <v>1441</v>
      </c>
      <c r="G329" s="801" t="s">
        <v>270</v>
      </c>
      <c r="H329" s="802" t="s">
        <v>1411</v>
      </c>
      <c r="I329" s="803" t="s">
        <v>44</v>
      </c>
      <c r="J329" s="804">
        <v>18.2</v>
      </c>
      <c r="K329" s="804">
        <v>100</v>
      </c>
      <c r="L329" s="805"/>
    </row>
    <row r="330" spans="1:12" ht="25.5">
      <c r="A330" s="798" t="s">
        <v>368</v>
      </c>
      <c r="B330" s="799" t="s">
        <v>40</v>
      </c>
      <c r="C330" s="798" t="s">
        <v>57</v>
      </c>
      <c r="D330" s="807" t="s">
        <v>1460</v>
      </c>
      <c r="E330" s="800">
        <v>2013</v>
      </c>
      <c r="F330" s="799" t="s">
        <v>1441</v>
      </c>
      <c r="G330" s="801" t="s">
        <v>270</v>
      </c>
      <c r="H330" s="802" t="s">
        <v>1415</v>
      </c>
      <c r="I330" s="803" t="s">
        <v>44</v>
      </c>
      <c r="J330" s="804">
        <v>22.2</v>
      </c>
      <c r="K330" s="804">
        <v>100</v>
      </c>
      <c r="L330" s="805"/>
    </row>
    <row r="331" spans="1:12" ht="25.5">
      <c r="A331" s="798" t="s">
        <v>368</v>
      </c>
      <c r="B331" s="799" t="s">
        <v>40</v>
      </c>
      <c r="C331" s="798" t="s">
        <v>57</v>
      </c>
      <c r="D331" s="807" t="s">
        <v>1460</v>
      </c>
      <c r="E331" s="800">
        <v>2013</v>
      </c>
      <c r="F331" s="799" t="s">
        <v>1441</v>
      </c>
      <c r="G331" s="801" t="s">
        <v>270</v>
      </c>
      <c r="H331" s="802" t="s">
        <v>1416</v>
      </c>
      <c r="I331" s="803" t="s">
        <v>44</v>
      </c>
      <c r="J331" s="804">
        <v>41.4</v>
      </c>
      <c r="K331" s="804">
        <v>96.8</v>
      </c>
      <c r="L331" s="805"/>
    </row>
    <row r="332" spans="1:12" ht="25.5">
      <c r="A332" s="798" t="s">
        <v>368</v>
      </c>
      <c r="B332" s="799" t="s">
        <v>40</v>
      </c>
      <c r="C332" s="798" t="s">
        <v>57</v>
      </c>
      <c r="D332" s="807" t="s">
        <v>1460</v>
      </c>
      <c r="E332" s="800">
        <v>2013</v>
      </c>
      <c r="F332" s="799" t="s">
        <v>1441</v>
      </c>
      <c r="G332" s="801" t="s">
        <v>270</v>
      </c>
      <c r="H332" s="802" t="s">
        <v>1417</v>
      </c>
      <c r="I332" s="803" t="s">
        <v>44</v>
      </c>
      <c r="J332" s="804">
        <v>65.599999999999994</v>
      </c>
      <c r="K332" s="804">
        <v>95.2</v>
      </c>
      <c r="L332" s="805"/>
    </row>
    <row r="333" spans="1:12" ht="25.5">
      <c r="A333" s="798" t="s">
        <v>368</v>
      </c>
      <c r="B333" s="799" t="s">
        <v>40</v>
      </c>
      <c r="C333" s="798" t="s">
        <v>57</v>
      </c>
      <c r="D333" s="807" t="s">
        <v>1460</v>
      </c>
      <c r="E333" s="800">
        <v>2013</v>
      </c>
      <c r="F333" s="799" t="s">
        <v>1441</v>
      </c>
      <c r="G333" s="801" t="s">
        <v>270</v>
      </c>
      <c r="H333" s="802" t="s">
        <v>1418</v>
      </c>
      <c r="I333" s="803" t="s">
        <v>44</v>
      </c>
      <c r="J333" s="804">
        <v>79.400000000000006</v>
      </c>
      <c r="K333" s="804">
        <v>89.5</v>
      </c>
      <c r="L333" s="805"/>
    </row>
    <row r="334" spans="1:12" ht="25.5">
      <c r="A334" s="798" t="s">
        <v>368</v>
      </c>
      <c r="B334" s="799" t="s">
        <v>40</v>
      </c>
      <c r="C334" s="798" t="s">
        <v>57</v>
      </c>
      <c r="D334" s="807" t="s">
        <v>1460</v>
      </c>
      <c r="E334" s="800">
        <v>2013</v>
      </c>
      <c r="F334" s="799" t="s">
        <v>1441</v>
      </c>
      <c r="G334" s="801" t="s">
        <v>270</v>
      </c>
      <c r="H334" s="802" t="s">
        <v>1419</v>
      </c>
      <c r="I334" s="803" t="s">
        <v>44</v>
      </c>
      <c r="J334" s="804">
        <v>100</v>
      </c>
      <c r="K334" s="804">
        <v>100</v>
      </c>
      <c r="L334" s="805"/>
    </row>
    <row r="335" spans="1:12" ht="25.5">
      <c r="A335" s="798" t="s">
        <v>368</v>
      </c>
      <c r="B335" s="799" t="s">
        <v>40</v>
      </c>
      <c r="C335" s="798" t="s">
        <v>57</v>
      </c>
      <c r="D335" s="807" t="s">
        <v>1460</v>
      </c>
      <c r="E335" s="800">
        <v>2013</v>
      </c>
      <c r="F335" s="799" t="s">
        <v>1441</v>
      </c>
      <c r="G335" s="801" t="s">
        <v>274</v>
      </c>
      <c r="H335" s="802" t="s">
        <v>1415</v>
      </c>
      <c r="I335" s="803" t="s">
        <v>44</v>
      </c>
      <c r="J335" s="804">
        <v>25</v>
      </c>
      <c r="K335" s="804">
        <v>100</v>
      </c>
      <c r="L335" s="805"/>
    </row>
    <row r="336" spans="1:12" ht="25.5">
      <c r="A336" s="798" t="s">
        <v>368</v>
      </c>
      <c r="B336" s="799" t="s">
        <v>40</v>
      </c>
      <c r="C336" s="798" t="s">
        <v>57</v>
      </c>
      <c r="D336" s="807" t="s">
        <v>1460</v>
      </c>
      <c r="E336" s="800">
        <v>2013</v>
      </c>
      <c r="F336" s="799" t="s">
        <v>1441</v>
      </c>
      <c r="G336" s="801" t="s">
        <v>274</v>
      </c>
      <c r="H336" s="802" t="s">
        <v>1416</v>
      </c>
      <c r="I336" s="803" t="s">
        <v>44</v>
      </c>
      <c r="J336" s="804">
        <v>24</v>
      </c>
      <c r="K336" s="804">
        <v>100</v>
      </c>
      <c r="L336" s="805"/>
    </row>
    <row r="337" spans="1:12" ht="25.5">
      <c r="A337" s="798" t="s">
        <v>368</v>
      </c>
      <c r="B337" s="799" t="s">
        <v>40</v>
      </c>
      <c r="C337" s="798" t="s">
        <v>57</v>
      </c>
      <c r="D337" s="807" t="s">
        <v>1460</v>
      </c>
      <c r="E337" s="800">
        <v>2013</v>
      </c>
      <c r="F337" s="799" t="s">
        <v>1441</v>
      </c>
      <c r="G337" s="801" t="s">
        <v>271</v>
      </c>
      <c r="H337" s="802" t="s">
        <v>1416</v>
      </c>
      <c r="I337" s="803" t="s">
        <v>44</v>
      </c>
      <c r="J337" s="804">
        <v>50</v>
      </c>
      <c r="K337" s="804">
        <v>100</v>
      </c>
      <c r="L337" s="805"/>
    </row>
    <row r="338" spans="1:12" ht="25.5">
      <c r="A338" s="798" t="s">
        <v>368</v>
      </c>
      <c r="B338" s="799" t="s">
        <v>40</v>
      </c>
      <c r="C338" s="798" t="s">
        <v>57</v>
      </c>
      <c r="D338" s="807" t="s">
        <v>1460</v>
      </c>
      <c r="E338" s="800">
        <v>2013</v>
      </c>
      <c r="F338" s="799" t="s">
        <v>1441</v>
      </c>
      <c r="G338" s="801" t="s">
        <v>271</v>
      </c>
      <c r="H338" s="802" t="s">
        <v>1419</v>
      </c>
      <c r="I338" s="803" t="s">
        <v>44</v>
      </c>
      <c r="J338" s="804">
        <v>84.6</v>
      </c>
      <c r="K338" s="804">
        <v>84.6</v>
      </c>
      <c r="L338" s="805"/>
    </row>
    <row r="339" spans="1:12" ht="25.5">
      <c r="A339" s="798" t="s">
        <v>368</v>
      </c>
      <c r="B339" s="799" t="s">
        <v>40</v>
      </c>
      <c r="C339" s="798" t="s">
        <v>57</v>
      </c>
      <c r="D339" s="807" t="s">
        <v>1460</v>
      </c>
      <c r="E339" s="800">
        <v>2013</v>
      </c>
      <c r="F339" s="799" t="s">
        <v>1441</v>
      </c>
      <c r="G339" s="801" t="s">
        <v>283</v>
      </c>
      <c r="H339" s="802" t="s">
        <v>1411</v>
      </c>
      <c r="I339" s="803" t="s">
        <v>44</v>
      </c>
      <c r="J339" s="804">
        <v>4.4000000000000004</v>
      </c>
      <c r="K339" s="804">
        <v>100</v>
      </c>
      <c r="L339" s="805"/>
    </row>
    <row r="340" spans="1:12" ht="25.5">
      <c r="A340" s="798" t="s">
        <v>368</v>
      </c>
      <c r="B340" s="799" t="s">
        <v>40</v>
      </c>
      <c r="C340" s="798" t="s">
        <v>57</v>
      </c>
      <c r="D340" s="807" t="s">
        <v>1460</v>
      </c>
      <c r="E340" s="800">
        <v>2013</v>
      </c>
      <c r="F340" s="799" t="s">
        <v>1441</v>
      </c>
      <c r="G340" s="801" t="s">
        <v>283</v>
      </c>
      <c r="H340" s="802" t="s">
        <v>1415</v>
      </c>
      <c r="I340" s="803" t="s">
        <v>44</v>
      </c>
      <c r="J340" s="804">
        <v>26.6</v>
      </c>
      <c r="K340" s="804">
        <v>100</v>
      </c>
      <c r="L340" s="805"/>
    </row>
    <row r="341" spans="1:12" ht="25.5">
      <c r="A341" s="798" t="s">
        <v>368</v>
      </c>
      <c r="B341" s="799" t="s">
        <v>40</v>
      </c>
      <c r="C341" s="798" t="s">
        <v>57</v>
      </c>
      <c r="D341" s="807" t="s">
        <v>1460</v>
      </c>
      <c r="E341" s="800">
        <v>2013</v>
      </c>
      <c r="F341" s="799" t="s">
        <v>1441</v>
      </c>
      <c r="G341" s="801" t="s">
        <v>283</v>
      </c>
      <c r="H341" s="802" t="s">
        <v>1416</v>
      </c>
      <c r="I341" s="803" t="s">
        <v>44</v>
      </c>
      <c r="J341" s="804">
        <v>42.2</v>
      </c>
      <c r="K341" s="804">
        <v>96.9</v>
      </c>
      <c r="L341" s="805"/>
    </row>
    <row r="342" spans="1:12" ht="25.5">
      <c r="A342" s="798" t="s">
        <v>368</v>
      </c>
      <c r="B342" s="799" t="s">
        <v>40</v>
      </c>
      <c r="C342" s="798" t="s">
        <v>57</v>
      </c>
      <c r="D342" s="807" t="s">
        <v>1460</v>
      </c>
      <c r="E342" s="800">
        <v>2013</v>
      </c>
      <c r="F342" s="799" t="s">
        <v>1441</v>
      </c>
      <c r="G342" s="801" t="s">
        <v>283</v>
      </c>
      <c r="H342" s="802" t="s">
        <v>1417</v>
      </c>
      <c r="I342" s="803" t="s">
        <v>44</v>
      </c>
      <c r="J342" s="804">
        <v>75</v>
      </c>
      <c r="K342" s="804">
        <v>94.1</v>
      </c>
      <c r="L342" s="805"/>
    </row>
    <row r="343" spans="1:12" ht="25.5">
      <c r="A343" s="798" t="s">
        <v>368</v>
      </c>
      <c r="B343" s="799" t="s">
        <v>40</v>
      </c>
      <c r="C343" s="798" t="s">
        <v>57</v>
      </c>
      <c r="D343" s="807" t="s">
        <v>1460</v>
      </c>
      <c r="E343" s="800">
        <v>2013</v>
      </c>
      <c r="F343" s="799" t="s">
        <v>1441</v>
      </c>
      <c r="G343" s="801" t="s">
        <v>1414</v>
      </c>
      <c r="H343" s="802" t="s">
        <v>1411</v>
      </c>
      <c r="I343" s="803" t="s">
        <v>44</v>
      </c>
      <c r="J343" s="804">
        <v>2.8</v>
      </c>
      <c r="K343" s="804">
        <v>100</v>
      </c>
      <c r="L343" s="805"/>
    </row>
    <row r="344" spans="1:12" ht="25.5">
      <c r="A344" s="798" t="s">
        <v>368</v>
      </c>
      <c r="B344" s="799" t="s">
        <v>40</v>
      </c>
      <c r="C344" s="798" t="s">
        <v>57</v>
      </c>
      <c r="D344" s="807" t="s">
        <v>1460</v>
      </c>
      <c r="E344" s="800">
        <v>2013</v>
      </c>
      <c r="F344" s="799" t="s">
        <v>1441</v>
      </c>
      <c r="G344" s="801" t="s">
        <v>1414</v>
      </c>
      <c r="H344" s="802" t="s">
        <v>1415</v>
      </c>
      <c r="I344" s="803" t="s">
        <v>44</v>
      </c>
      <c r="J344" s="804">
        <v>34</v>
      </c>
      <c r="K344" s="804">
        <v>100</v>
      </c>
      <c r="L344" s="805"/>
    </row>
    <row r="345" spans="1:12" ht="25.5">
      <c r="A345" s="798" t="s">
        <v>368</v>
      </c>
      <c r="B345" s="799" t="s">
        <v>40</v>
      </c>
      <c r="C345" s="798" t="s">
        <v>57</v>
      </c>
      <c r="D345" s="807" t="s">
        <v>1460</v>
      </c>
      <c r="E345" s="800">
        <v>2013</v>
      </c>
      <c r="F345" s="799" t="s">
        <v>1441</v>
      </c>
      <c r="G345" s="801" t="s">
        <v>1414</v>
      </c>
      <c r="H345" s="802" t="s">
        <v>1416</v>
      </c>
      <c r="I345" s="803" t="s">
        <v>44</v>
      </c>
      <c r="J345" s="804">
        <v>37.799999999999997</v>
      </c>
      <c r="K345" s="804">
        <v>97.1</v>
      </c>
      <c r="L345" s="805"/>
    </row>
    <row r="346" spans="1:12" ht="25.5">
      <c r="A346" s="798" t="s">
        <v>368</v>
      </c>
      <c r="B346" s="799" t="s">
        <v>40</v>
      </c>
      <c r="C346" s="798" t="s">
        <v>57</v>
      </c>
      <c r="D346" s="807" t="s">
        <v>58</v>
      </c>
      <c r="E346" s="800">
        <v>2013</v>
      </c>
      <c r="F346" s="799" t="s">
        <v>1441</v>
      </c>
      <c r="G346" s="801" t="s">
        <v>268</v>
      </c>
      <c r="H346" s="802" t="s">
        <v>1416</v>
      </c>
      <c r="I346" s="803" t="s">
        <v>44</v>
      </c>
      <c r="J346" s="804">
        <v>45.4</v>
      </c>
      <c r="K346" s="804">
        <v>100</v>
      </c>
      <c r="L346" s="805"/>
    </row>
    <row r="347" spans="1:12" ht="25.5">
      <c r="A347" s="798" t="s">
        <v>368</v>
      </c>
      <c r="B347" s="799" t="s">
        <v>40</v>
      </c>
      <c r="C347" s="798" t="s">
        <v>57</v>
      </c>
      <c r="D347" s="807" t="s">
        <v>58</v>
      </c>
      <c r="E347" s="800">
        <v>2013</v>
      </c>
      <c r="F347" s="799" t="s">
        <v>1441</v>
      </c>
      <c r="G347" s="801" t="s">
        <v>268</v>
      </c>
      <c r="H347" s="802" t="s">
        <v>1417</v>
      </c>
      <c r="I347" s="803" t="s">
        <v>44</v>
      </c>
      <c r="J347" s="804">
        <v>66.599999999999994</v>
      </c>
      <c r="K347" s="804">
        <v>100</v>
      </c>
      <c r="L347" s="805"/>
    </row>
    <row r="348" spans="1:12" ht="25.5">
      <c r="A348" s="798" t="s">
        <v>368</v>
      </c>
      <c r="B348" s="799" t="s">
        <v>40</v>
      </c>
      <c r="C348" s="798" t="s">
        <v>57</v>
      </c>
      <c r="D348" s="807" t="s">
        <v>58</v>
      </c>
      <c r="E348" s="800">
        <v>2013</v>
      </c>
      <c r="F348" s="799" t="s">
        <v>1441</v>
      </c>
      <c r="G348" s="801" t="s">
        <v>270</v>
      </c>
      <c r="H348" s="802" t="s">
        <v>1411</v>
      </c>
      <c r="I348" s="803" t="s">
        <v>44</v>
      </c>
      <c r="J348" s="804">
        <v>18.2</v>
      </c>
      <c r="K348" s="804">
        <v>100</v>
      </c>
      <c r="L348" s="805"/>
    </row>
    <row r="349" spans="1:12" ht="25.5">
      <c r="A349" s="798" t="s">
        <v>368</v>
      </c>
      <c r="B349" s="799" t="s">
        <v>40</v>
      </c>
      <c r="C349" s="798" t="s">
        <v>57</v>
      </c>
      <c r="D349" s="807" t="s">
        <v>58</v>
      </c>
      <c r="E349" s="800">
        <v>2013</v>
      </c>
      <c r="F349" s="799" t="s">
        <v>1441</v>
      </c>
      <c r="G349" s="801" t="s">
        <v>270</v>
      </c>
      <c r="H349" s="802" t="s">
        <v>1415</v>
      </c>
      <c r="I349" s="803" t="s">
        <v>44</v>
      </c>
      <c r="J349" s="804">
        <v>22.2</v>
      </c>
      <c r="K349" s="804">
        <v>100</v>
      </c>
      <c r="L349" s="805"/>
    </row>
    <row r="350" spans="1:12" ht="25.5">
      <c r="A350" s="798" t="s">
        <v>368</v>
      </c>
      <c r="B350" s="799" t="s">
        <v>40</v>
      </c>
      <c r="C350" s="798" t="s">
        <v>57</v>
      </c>
      <c r="D350" s="807" t="s">
        <v>58</v>
      </c>
      <c r="E350" s="800">
        <v>2013</v>
      </c>
      <c r="F350" s="799" t="s">
        <v>1441</v>
      </c>
      <c r="G350" s="801" t="s">
        <v>270</v>
      </c>
      <c r="H350" s="802" t="s">
        <v>1416</v>
      </c>
      <c r="I350" s="803" t="s">
        <v>44</v>
      </c>
      <c r="J350" s="804">
        <v>41.4</v>
      </c>
      <c r="K350" s="804">
        <v>96.8</v>
      </c>
      <c r="L350" s="805"/>
    </row>
    <row r="351" spans="1:12" ht="25.5">
      <c r="A351" s="798" t="s">
        <v>368</v>
      </c>
      <c r="B351" s="799" t="s">
        <v>40</v>
      </c>
      <c r="C351" s="798" t="s">
        <v>57</v>
      </c>
      <c r="D351" s="807" t="s">
        <v>58</v>
      </c>
      <c r="E351" s="800">
        <v>2013</v>
      </c>
      <c r="F351" s="799" t="s">
        <v>1441</v>
      </c>
      <c r="G351" s="801" t="s">
        <v>270</v>
      </c>
      <c r="H351" s="802" t="s">
        <v>1417</v>
      </c>
      <c r="I351" s="803" t="s">
        <v>44</v>
      </c>
      <c r="J351" s="804">
        <v>65.599999999999994</v>
      </c>
      <c r="K351" s="804">
        <v>95.2</v>
      </c>
      <c r="L351" s="805"/>
    </row>
    <row r="352" spans="1:12" ht="25.5">
      <c r="A352" s="798" t="s">
        <v>368</v>
      </c>
      <c r="B352" s="799" t="s">
        <v>40</v>
      </c>
      <c r="C352" s="798" t="s">
        <v>57</v>
      </c>
      <c r="D352" s="807" t="s">
        <v>58</v>
      </c>
      <c r="E352" s="800">
        <v>2013</v>
      </c>
      <c r="F352" s="799" t="s">
        <v>1441</v>
      </c>
      <c r="G352" s="801" t="s">
        <v>270</v>
      </c>
      <c r="H352" s="802" t="s">
        <v>1418</v>
      </c>
      <c r="I352" s="803" t="s">
        <v>44</v>
      </c>
      <c r="J352" s="804">
        <v>79.400000000000006</v>
      </c>
      <c r="K352" s="804">
        <v>89.5</v>
      </c>
      <c r="L352" s="805"/>
    </row>
    <row r="353" spans="1:12" ht="25.5">
      <c r="A353" s="798" t="s">
        <v>368</v>
      </c>
      <c r="B353" s="799" t="s">
        <v>40</v>
      </c>
      <c r="C353" s="798" t="s">
        <v>57</v>
      </c>
      <c r="D353" s="807" t="s">
        <v>58</v>
      </c>
      <c r="E353" s="800">
        <v>2013</v>
      </c>
      <c r="F353" s="799" t="s">
        <v>1441</v>
      </c>
      <c r="G353" s="801" t="s">
        <v>270</v>
      </c>
      <c r="H353" s="802" t="s">
        <v>1419</v>
      </c>
      <c r="I353" s="803" t="s">
        <v>44</v>
      </c>
      <c r="J353" s="804">
        <v>100</v>
      </c>
      <c r="K353" s="804">
        <v>100</v>
      </c>
      <c r="L353" s="805"/>
    </row>
    <row r="354" spans="1:12" ht="25.5">
      <c r="A354" s="798" t="s">
        <v>368</v>
      </c>
      <c r="B354" s="799" t="s">
        <v>40</v>
      </c>
      <c r="C354" s="798" t="s">
        <v>57</v>
      </c>
      <c r="D354" s="807" t="s">
        <v>58</v>
      </c>
      <c r="E354" s="800">
        <v>2013</v>
      </c>
      <c r="F354" s="799" t="s">
        <v>1441</v>
      </c>
      <c r="G354" s="801" t="s">
        <v>274</v>
      </c>
      <c r="H354" s="802" t="s">
        <v>1415</v>
      </c>
      <c r="I354" s="803" t="s">
        <v>44</v>
      </c>
      <c r="J354" s="804">
        <v>25</v>
      </c>
      <c r="K354" s="804">
        <v>100</v>
      </c>
      <c r="L354" s="805"/>
    </row>
    <row r="355" spans="1:12" ht="25.5">
      <c r="A355" s="798" t="s">
        <v>368</v>
      </c>
      <c r="B355" s="799" t="s">
        <v>40</v>
      </c>
      <c r="C355" s="798" t="s">
        <v>57</v>
      </c>
      <c r="D355" s="807" t="s">
        <v>58</v>
      </c>
      <c r="E355" s="800">
        <v>2013</v>
      </c>
      <c r="F355" s="799" t="s">
        <v>1441</v>
      </c>
      <c r="G355" s="801" t="s">
        <v>274</v>
      </c>
      <c r="H355" s="802" t="s">
        <v>1416</v>
      </c>
      <c r="I355" s="803" t="s">
        <v>44</v>
      </c>
      <c r="J355" s="804">
        <v>24</v>
      </c>
      <c r="K355" s="804">
        <v>100</v>
      </c>
      <c r="L355" s="805"/>
    </row>
    <row r="356" spans="1:12" ht="25.5">
      <c r="A356" s="798" t="s">
        <v>368</v>
      </c>
      <c r="B356" s="799" t="s">
        <v>40</v>
      </c>
      <c r="C356" s="798" t="s">
        <v>57</v>
      </c>
      <c r="D356" s="807" t="s">
        <v>58</v>
      </c>
      <c r="E356" s="800">
        <v>2013</v>
      </c>
      <c r="F356" s="799" t="s">
        <v>1441</v>
      </c>
      <c r="G356" s="801" t="s">
        <v>271</v>
      </c>
      <c r="H356" s="802" t="s">
        <v>1416</v>
      </c>
      <c r="I356" s="803" t="s">
        <v>44</v>
      </c>
      <c r="J356" s="804">
        <v>50</v>
      </c>
      <c r="K356" s="804">
        <v>100</v>
      </c>
      <c r="L356" s="805"/>
    </row>
    <row r="357" spans="1:12" ht="25.5">
      <c r="A357" s="798" t="s">
        <v>368</v>
      </c>
      <c r="B357" s="799" t="s">
        <v>40</v>
      </c>
      <c r="C357" s="798" t="s">
        <v>57</v>
      </c>
      <c r="D357" s="807" t="s">
        <v>58</v>
      </c>
      <c r="E357" s="800">
        <v>2013</v>
      </c>
      <c r="F357" s="799" t="s">
        <v>1441</v>
      </c>
      <c r="G357" s="801" t="s">
        <v>271</v>
      </c>
      <c r="H357" s="802" t="s">
        <v>1419</v>
      </c>
      <c r="I357" s="803" t="s">
        <v>44</v>
      </c>
      <c r="J357" s="804">
        <v>84.6</v>
      </c>
      <c r="K357" s="804">
        <v>84.6</v>
      </c>
      <c r="L357" s="805"/>
    </row>
    <row r="358" spans="1:12" ht="25.5">
      <c r="A358" s="798" t="s">
        <v>368</v>
      </c>
      <c r="B358" s="799" t="s">
        <v>40</v>
      </c>
      <c r="C358" s="798" t="s">
        <v>57</v>
      </c>
      <c r="D358" s="807" t="s">
        <v>58</v>
      </c>
      <c r="E358" s="800">
        <v>2013</v>
      </c>
      <c r="F358" s="799" t="s">
        <v>1441</v>
      </c>
      <c r="G358" s="801" t="s">
        <v>283</v>
      </c>
      <c r="H358" s="802" t="s">
        <v>1411</v>
      </c>
      <c r="I358" s="803" t="s">
        <v>44</v>
      </c>
      <c r="J358" s="804">
        <v>4.4000000000000004</v>
      </c>
      <c r="K358" s="804">
        <v>100</v>
      </c>
      <c r="L358" s="805"/>
    </row>
    <row r="359" spans="1:12" ht="25.5">
      <c r="A359" s="798" t="s">
        <v>368</v>
      </c>
      <c r="B359" s="799" t="s">
        <v>40</v>
      </c>
      <c r="C359" s="798" t="s">
        <v>57</v>
      </c>
      <c r="D359" s="807" t="s">
        <v>58</v>
      </c>
      <c r="E359" s="800">
        <v>2013</v>
      </c>
      <c r="F359" s="799" t="s">
        <v>1441</v>
      </c>
      <c r="G359" s="801" t="s">
        <v>283</v>
      </c>
      <c r="H359" s="802" t="s">
        <v>1415</v>
      </c>
      <c r="I359" s="803" t="s">
        <v>44</v>
      </c>
      <c r="J359" s="804">
        <v>26.6</v>
      </c>
      <c r="K359" s="804">
        <v>100</v>
      </c>
      <c r="L359" s="805"/>
    </row>
    <row r="360" spans="1:12" ht="25.5">
      <c r="A360" s="798" t="s">
        <v>368</v>
      </c>
      <c r="B360" s="799" t="s">
        <v>40</v>
      </c>
      <c r="C360" s="798" t="s">
        <v>57</v>
      </c>
      <c r="D360" s="807" t="s">
        <v>58</v>
      </c>
      <c r="E360" s="800">
        <v>2013</v>
      </c>
      <c r="F360" s="799" t="s">
        <v>1441</v>
      </c>
      <c r="G360" s="801" t="s">
        <v>283</v>
      </c>
      <c r="H360" s="802" t="s">
        <v>1416</v>
      </c>
      <c r="I360" s="803" t="s">
        <v>44</v>
      </c>
      <c r="J360" s="804">
        <v>42.2</v>
      </c>
      <c r="K360" s="804">
        <v>96.9</v>
      </c>
      <c r="L360" s="805"/>
    </row>
    <row r="361" spans="1:12" ht="25.5">
      <c r="A361" s="798" t="s">
        <v>368</v>
      </c>
      <c r="B361" s="799" t="s">
        <v>40</v>
      </c>
      <c r="C361" s="798" t="s">
        <v>57</v>
      </c>
      <c r="D361" s="807" t="s">
        <v>58</v>
      </c>
      <c r="E361" s="800">
        <v>2013</v>
      </c>
      <c r="F361" s="799" t="s">
        <v>1441</v>
      </c>
      <c r="G361" s="801" t="s">
        <v>283</v>
      </c>
      <c r="H361" s="802" t="s">
        <v>1417</v>
      </c>
      <c r="I361" s="803" t="s">
        <v>44</v>
      </c>
      <c r="J361" s="804">
        <v>75</v>
      </c>
      <c r="K361" s="804">
        <v>94.1</v>
      </c>
      <c r="L361" s="805"/>
    </row>
    <row r="362" spans="1:12" ht="25.5">
      <c r="A362" s="798" t="s">
        <v>368</v>
      </c>
      <c r="B362" s="799" t="s">
        <v>40</v>
      </c>
      <c r="C362" s="798" t="s">
        <v>57</v>
      </c>
      <c r="D362" s="807" t="s">
        <v>58</v>
      </c>
      <c r="E362" s="800">
        <v>2013</v>
      </c>
      <c r="F362" s="799" t="s">
        <v>1441</v>
      </c>
      <c r="G362" s="801" t="s">
        <v>1414</v>
      </c>
      <c r="H362" s="802" t="s">
        <v>1411</v>
      </c>
      <c r="I362" s="803" t="s">
        <v>44</v>
      </c>
      <c r="J362" s="804">
        <v>2.8</v>
      </c>
      <c r="K362" s="804">
        <v>100</v>
      </c>
      <c r="L362" s="805"/>
    </row>
    <row r="363" spans="1:12" ht="25.5">
      <c r="A363" s="798" t="s">
        <v>368</v>
      </c>
      <c r="B363" s="799" t="s">
        <v>40</v>
      </c>
      <c r="C363" s="798" t="s">
        <v>57</v>
      </c>
      <c r="D363" s="807" t="s">
        <v>58</v>
      </c>
      <c r="E363" s="800">
        <v>2013</v>
      </c>
      <c r="F363" s="799" t="s">
        <v>1441</v>
      </c>
      <c r="G363" s="801" t="s">
        <v>1414</v>
      </c>
      <c r="H363" s="802" t="s">
        <v>1415</v>
      </c>
      <c r="I363" s="803" t="s">
        <v>44</v>
      </c>
      <c r="J363" s="804">
        <v>34</v>
      </c>
      <c r="K363" s="804">
        <v>100</v>
      </c>
      <c r="L363" s="805"/>
    </row>
    <row r="364" spans="1:12" ht="25.5">
      <c r="A364" s="798" t="s">
        <v>368</v>
      </c>
      <c r="B364" s="799" t="s">
        <v>40</v>
      </c>
      <c r="C364" s="798" t="s">
        <v>57</v>
      </c>
      <c r="D364" s="807" t="s">
        <v>58</v>
      </c>
      <c r="E364" s="800">
        <v>2013</v>
      </c>
      <c r="F364" s="799" t="s">
        <v>1441</v>
      </c>
      <c r="G364" s="801" t="s">
        <v>1414</v>
      </c>
      <c r="H364" s="802" t="s">
        <v>1416</v>
      </c>
      <c r="I364" s="803" t="s">
        <v>44</v>
      </c>
      <c r="J364" s="804">
        <v>37.799999999999997</v>
      </c>
      <c r="K364" s="804">
        <v>97.1</v>
      </c>
      <c r="L364" s="805"/>
    </row>
    <row r="365" spans="1:12" ht="25.5">
      <c r="A365" s="798" t="s">
        <v>368</v>
      </c>
      <c r="B365" s="799" t="s">
        <v>40</v>
      </c>
      <c r="C365" s="798" t="s">
        <v>133</v>
      </c>
      <c r="D365" s="807" t="s">
        <v>1461</v>
      </c>
      <c r="E365" s="800">
        <v>2013</v>
      </c>
      <c r="F365" s="799" t="s">
        <v>209</v>
      </c>
      <c r="G365" s="801" t="s">
        <v>270</v>
      </c>
      <c r="H365" s="802" t="s">
        <v>269</v>
      </c>
      <c r="I365" s="803" t="s">
        <v>44</v>
      </c>
      <c r="J365" s="804">
        <v>45.4</v>
      </c>
      <c r="K365" s="804">
        <v>100</v>
      </c>
      <c r="L365" s="805"/>
    </row>
    <row r="366" spans="1:12" ht="25.5">
      <c r="A366" s="798" t="s">
        <v>368</v>
      </c>
      <c r="B366" s="799" t="s">
        <v>40</v>
      </c>
      <c r="C366" s="798" t="s">
        <v>133</v>
      </c>
      <c r="D366" s="807" t="s">
        <v>1461</v>
      </c>
      <c r="E366" s="800">
        <v>2013</v>
      </c>
      <c r="F366" s="799" t="s">
        <v>209</v>
      </c>
      <c r="G366" s="801" t="s">
        <v>1462</v>
      </c>
      <c r="H366" s="802" t="s">
        <v>269</v>
      </c>
      <c r="I366" s="803" t="s">
        <v>44</v>
      </c>
      <c r="J366" s="804">
        <v>66.599999999999994</v>
      </c>
      <c r="K366" s="804">
        <v>100</v>
      </c>
      <c r="L366" s="805"/>
    </row>
    <row r="367" spans="1:12" ht="25.5">
      <c r="A367" s="798" t="s">
        <v>368</v>
      </c>
      <c r="B367" s="799" t="s">
        <v>40</v>
      </c>
      <c r="C367" s="798" t="s">
        <v>133</v>
      </c>
      <c r="D367" s="807" t="s">
        <v>1461</v>
      </c>
      <c r="E367" s="800">
        <v>2013</v>
      </c>
      <c r="F367" s="799" t="s">
        <v>209</v>
      </c>
      <c r="G367" s="801" t="s">
        <v>283</v>
      </c>
      <c r="H367" s="802" t="s">
        <v>269</v>
      </c>
      <c r="I367" s="803" t="s">
        <v>44</v>
      </c>
      <c r="J367" s="804">
        <v>18.2</v>
      </c>
      <c r="K367" s="804">
        <v>100</v>
      </c>
      <c r="L367" s="805"/>
    </row>
    <row r="368" spans="1:12" ht="25.5">
      <c r="A368" s="798" t="s">
        <v>368</v>
      </c>
      <c r="B368" s="799" t="s">
        <v>40</v>
      </c>
      <c r="C368" s="798" t="s">
        <v>133</v>
      </c>
      <c r="D368" s="807" t="s">
        <v>1461</v>
      </c>
      <c r="E368" s="800">
        <v>2013</v>
      </c>
      <c r="F368" s="799" t="s">
        <v>209</v>
      </c>
      <c r="G368" s="801" t="s">
        <v>274</v>
      </c>
      <c r="H368" s="802" t="s">
        <v>272</v>
      </c>
      <c r="I368" s="803" t="s">
        <v>44</v>
      </c>
      <c r="J368" s="804">
        <v>22.2</v>
      </c>
      <c r="K368" s="804">
        <v>100</v>
      </c>
      <c r="L368" s="805"/>
    </row>
    <row r="369" spans="1:12" ht="25.5">
      <c r="A369" s="798" t="s">
        <v>368</v>
      </c>
      <c r="B369" s="799" t="s">
        <v>40</v>
      </c>
      <c r="C369" s="798" t="s">
        <v>133</v>
      </c>
      <c r="D369" s="807" t="s">
        <v>1461</v>
      </c>
      <c r="E369" s="800">
        <v>2013</v>
      </c>
      <c r="F369" s="799" t="s">
        <v>209</v>
      </c>
      <c r="G369" s="801" t="s">
        <v>270</v>
      </c>
      <c r="H369" s="802" t="s">
        <v>272</v>
      </c>
      <c r="I369" s="803" t="s">
        <v>44</v>
      </c>
      <c r="J369" s="804">
        <v>41.4</v>
      </c>
      <c r="K369" s="804">
        <v>96.8</v>
      </c>
      <c r="L369" s="805"/>
    </row>
    <row r="370" spans="1:12" ht="25.5">
      <c r="A370" s="798" t="s">
        <v>368</v>
      </c>
      <c r="B370" s="799" t="s">
        <v>40</v>
      </c>
      <c r="C370" s="798" t="s">
        <v>133</v>
      </c>
      <c r="D370" s="807" t="s">
        <v>1461</v>
      </c>
      <c r="E370" s="800">
        <v>2013</v>
      </c>
      <c r="F370" s="799" t="s">
        <v>209</v>
      </c>
      <c r="G370" s="801" t="s">
        <v>1462</v>
      </c>
      <c r="H370" s="802" t="s">
        <v>272</v>
      </c>
      <c r="I370" s="803" t="s">
        <v>44</v>
      </c>
      <c r="J370" s="804">
        <v>65.599999999999994</v>
      </c>
      <c r="K370" s="804">
        <v>95.2</v>
      </c>
      <c r="L370" s="805"/>
    </row>
    <row r="371" spans="1:12" ht="25.5">
      <c r="A371" s="798" t="s">
        <v>368</v>
      </c>
      <c r="B371" s="799" t="s">
        <v>40</v>
      </c>
      <c r="C371" s="798" t="s">
        <v>133</v>
      </c>
      <c r="D371" s="807" t="s">
        <v>1461</v>
      </c>
      <c r="E371" s="800">
        <v>2013</v>
      </c>
      <c r="F371" s="799" t="s">
        <v>209</v>
      </c>
      <c r="G371" s="801" t="s">
        <v>283</v>
      </c>
      <c r="H371" s="802" t="s">
        <v>272</v>
      </c>
      <c r="I371" s="803" t="s">
        <v>44</v>
      </c>
      <c r="J371" s="804">
        <v>79.400000000000006</v>
      </c>
      <c r="K371" s="804">
        <v>89.5</v>
      </c>
      <c r="L371" s="805"/>
    </row>
    <row r="372" spans="1:12" ht="25.5">
      <c r="A372" s="798" t="s">
        <v>368</v>
      </c>
      <c r="B372" s="799" t="s">
        <v>40</v>
      </c>
      <c r="C372" s="798" t="s">
        <v>133</v>
      </c>
      <c r="D372" s="807" t="s">
        <v>1461</v>
      </c>
      <c r="E372" s="800">
        <v>2013</v>
      </c>
      <c r="F372" s="799" t="s">
        <v>209</v>
      </c>
      <c r="G372" s="801" t="s">
        <v>274</v>
      </c>
      <c r="H372" s="802" t="s">
        <v>260</v>
      </c>
      <c r="I372" s="803" t="s">
        <v>44</v>
      </c>
      <c r="J372" s="804">
        <v>100</v>
      </c>
      <c r="K372" s="804">
        <v>100</v>
      </c>
      <c r="L372" s="805"/>
    </row>
    <row r="373" spans="1:12" ht="25.5">
      <c r="A373" s="798" t="s">
        <v>368</v>
      </c>
      <c r="B373" s="799" t="s">
        <v>40</v>
      </c>
      <c r="C373" s="798" t="s">
        <v>133</v>
      </c>
      <c r="D373" s="807" t="s">
        <v>1461</v>
      </c>
      <c r="E373" s="800">
        <v>2013</v>
      </c>
      <c r="F373" s="799" t="s">
        <v>209</v>
      </c>
      <c r="G373" s="801" t="s">
        <v>270</v>
      </c>
      <c r="H373" s="802" t="s">
        <v>260</v>
      </c>
      <c r="I373" s="803" t="s">
        <v>44</v>
      </c>
      <c r="J373" s="804">
        <v>25</v>
      </c>
      <c r="K373" s="804">
        <v>100</v>
      </c>
      <c r="L373" s="805"/>
    </row>
    <row r="374" spans="1:12" ht="25.5">
      <c r="A374" s="798" t="s">
        <v>368</v>
      </c>
      <c r="B374" s="799" t="s">
        <v>40</v>
      </c>
      <c r="C374" s="798" t="s">
        <v>133</v>
      </c>
      <c r="D374" s="807" t="s">
        <v>1461</v>
      </c>
      <c r="E374" s="800">
        <v>2013</v>
      </c>
      <c r="F374" s="799" t="s">
        <v>209</v>
      </c>
      <c r="G374" s="801" t="s">
        <v>1462</v>
      </c>
      <c r="H374" s="802" t="s">
        <v>260</v>
      </c>
      <c r="I374" s="803" t="s">
        <v>44</v>
      </c>
      <c r="J374" s="804">
        <v>24</v>
      </c>
      <c r="K374" s="804">
        <v>100</v>
      </c>
      <c r="L374" s="805"/>
    </row>
    <row r="375" spans="1:12" ht="25.5">
      <c r="A375" s="798" t="s">
        <v>368</v>
      </c>
      <c r="B375" s="799" t="s">
        <v>40</v>
      </c>
      <c r="C375" s="798" t="s">
        <v>133</v>
      </c>
      <c r="D375" s="807" t="s">
        <v>1461</v>
      </c>
      <c r="E375" s="800">
        <v>2013</v>
      </c>
      <c r="F375" s="799" t="s">
        <v>209</v>
      </c>
      <c r="G375" s="801" t="s">
        <v>1463</v>
      </c>
      <c r="H375" s="802" t="s">
        <v>260</v>
      </c>
      <c r="I375" s="803" t="s">
        <v>44</v>
      </c>
      <c r="J375" s="804">
        <v>50</v>
      </c>
      <c r="K375" s="804">
        <v>100</v>
      </c>
      <c r="L375" s="805"/>
    </row>
    <row r="376" spans="1:12" ht="25.5">
      <c r="A376" s="798" t="s">
        <v>368</v>
      </c>
      <c r="B376" s="799" t="s">
        <v>40</v>
      </c>
      <c r="C376" s="798" t="s">
        <v>133</v>
      </c>
      <c r="D376" s="807" t="s">
        <v>1461</v>
      </c>
      <c r="E376" s="800">
        <v>2013</v>
      </c>
      <c r="F376" s="799" t="s">
        <v>209</v>
      </c>
      <c r="G376" s="801" t="s">
        <v>268</v>
      </c>
      <c r="H376" s="802" t="s">
        <v>260</v>
      </c>
      <c r="I376" s="803" t="s">
        <v>44</v>
      </c>
      <c r="J376" s="804">
        <v>84.6</v>
      </c>
      <c r="K376" s="804">
        <v>84.6</v>
      </c>
      <c r="L376" s="805"/>
    </row>
    <row r="377" spans="1:12" ht="25.5">
      <c r="A377" s="798" t="s">
        <v>368</v>
      </c>
      <c r="B377" s="799" t="s">
        <v>40</v>
      </c>
      <c r="C377" s="798" t="s">
        <v>133</v>
      </c>
      <c r="D377" s="807" t="s">
        <v>1461</v>
      </c>
      <c r="E377" s="800">
        <v>2013</v>
      </c>
      <c r="F377" s="799" t="s">
        <v>209</v>
      </c>
      <c r="G377" s="801" t="s">
        <v>271</v>
      </c>
      <c r="H377" s="802" t="s">
        <v>260</v>
      </c>
      <c r="I377" s="803" t="s">
        <v>44</v>
      </c>
      <c r="J377" s="804">
        <v>4.4000000000000004</v>
      </c>
      <c r="K377" s="804">
        <v>100</v>
      </c>
      <c r="L377" s="805"/>
    </row>
    <row r="378" spans="1:12" ht="25.5">
      <c r="A378" s="798" t="s">
        <v>368</v>
      </c>
      <c r="B378" s="799" t="s">
        <v>40</v>
      </c>
      <c r="C378" s="798" t="s">
        <v>133</v>
      </c>
      <c r="D378" s="807" t="s">
        <v>1461</v>
      </c>
      <c r="E378" s="800">
        <v>2013</v>
      </c>
      <c r="F378" s="799" t="s">
        <v>209</v>
      </c>
      <c r="G378" s="801" t="s">
        <v>270</v>
      </c>
      <c r="H378" s="802" t="s">
        <v>258</v>
      </c>
      <c r="I378" s="803" t="s">
        <v>44</v>
      </c>
      <c r="J378" s="804">
        <v>26.6</v>
      </c>
      <c r="K378" s="804">
        <v>100</v>
      </c>
      <c r="L378" s="805"/>
    </row>
    <row r="379" spans="1:12" ht="25.5">
      <c r="A379" s="798" t="s">
        <v>368</v>
      </c>
      <c r="B379" s="799" t="s">
        <v>40</v>
      </c>
      <c r="C379" s="798" t="s">
        <v>133</v>
      </c>
      <c r="D379" s="807" t="s">
        <v>1461</v>
      </c>
      <c r="E379" s="800">
        <v>2013</v>
      </c>
      <c r="F379" s="799" t="s">
        <v>209</v>
      </c>
      <c r="G379" s="801" t="s">
        <v>1463</v>
      </c>
      <c r="H379" s="802" t="s">
        <v>258</v>
      </c>
      <c r="I379" s="803" t="s">
        <v>44</v>
      </c>
      <c r="J379" s="804">
        <v>42.2</v>
      </c>
      <c r="K379" s="804">
        <v>96.9</v>
      </c>
      <c r="L379" s="805"/>
    </row>
    <row r="380" spans="1:12" ht="25.5">
      <c r="A380" s="798" t="s">
        <v>368</v>
      </c>
      <c r="B380" s="799" t="s">
        <v>40</v>
      </c>
      <c r="C380" s="798" t="s">
        <v>133</v>
      </c>
      <c r="D380" s="807" t="s">
        <v>1461</v>
      </c>
      <c r="E380" s="800">
        <v>2013</v>
      </c>
      <c r="F380" s="799" t="s">
        <v>209</v>
      </c>
      <c r="G380" s="801" t="s">
        <v>268</v>
      </c>
      <c r="H380" s="802" t="s">
        <v>258</v>
      </c>
      <c r="I380" s="803" t="s">
        <v>44</v>
      </c>
      <c r="J380" s="804">
        <v>75</v>
      </c>
      <c r="K380" s="804">
        <v>94.1</v>
      </c>
      <c r="L380" s="805"/>
    </row>
    <row r="381" spans="1:12" ht="25.5">
      <c r="A381" s="798" t="s">
        <v>368</v>
      </c>
      <c r="B381" s="799" t="s">
        <v>40</v>
      </c>
      <c r="C381" s="798" t="s">
        <v>133</v>
      </c>
      <c r="D381" s="807" t="s">
        <v>1461</v>
      </c>
      <c r="E381" s="800">
        <v>2013</v>
      </c>
      <c r="F381" s="799" t="s">
        <v>209</v>
      </c>
      <c r="G381" s="801" t="s">
        <v>270</v>
      </c>
      <c r="H381" s="802" t="s">
        <v>277</v>
      </c>
      <c r="I381" s="803" t="s">
        <v>44</v>
      </c>
      <c r="J381" s="804">
        <v>2.8</v>
      </c>
      <c r="K381" s="804">
        <v>100</v>
      </c>
      <c r="L381" s="805"/>
    </row>
    <row r="382" spans="1:12" ht="25.5">
      <c r="A382" s="798" t="s">
        <v>368</v>
      </c>
      <c r="B382" s="799" t="s">
        <v>40</v>
      </c>
      <c r="C382" s="798" t="s">
        <v>133</v>
      </c>
      <c r="D382" s="807" t="s">
        <v>1461</v>
      </c>
      <c r="E382" s="800">
        <v>2013</v>
      </c>
      <c r="F382" s="799" t="s">
        <v>209</v>
      </c>
      <c r="G382" s="801" t="s">
        <v>270</v>
      </c>
      <c r="H382" s="802" t="s">
        <v>259</v>
      </c>
      <c r="I382" s="803" t="s">
        <v>44</v>
      </c>
      <c r="J382" s="804">
        <v>34</v>
      </c>
      <c r="K382" s="804">
        <v>100</v>
      </c>
      <c r="L382" s="805"/>
    </row>
    <row r="383" spans="1:12" ht="25.5">
      <c r="A383" s="798" t="s">
        <v>368</v>
      </c>
      <c r="B383" s="799" t="s">
        <v>40</v>
      </c>
      <c r="C383" s="798" t="s">
        <v>133</v>
      </c>
      <c r="D383" s="807" t="s">
        <v>1461</v>
      </c>
      <c r="E383" s="800">
        <v>2013</v>
      </c>
      <c r="F383" s="799" t="s">
        <v>209</v>
      </c>
      <c r="G383" s="801" t="s">
        <v>271</v>
      </c>
      <c r="H383" s="802" t="s">
        <v>259</v>
      </c>
      <c r="I383" s="803" t="s">
        <v>44</v>
      </c>
      <c r="J383" s="804">
        <v>37.799999999999997</v>
      </c>
      <c r="K383" s="804">
        <v>97.1</v>
      </c>
      <c r="L383" s="805"/>
    </row>
    <row r="384" spans="1:12">
      <c r="A384" s="808"/>
      <c r="B384" s="808"/>
      <c r="C384" s="808"/>
      <c r="D384" s="798"/>
      <c r="E384" s="798"/>
      <c r="F384" s="809"/>
      <c r="G384" s="810"/>
      <c r="H384" s="811"/>
      <c r="I384" s="812"/>
      <c r="J384" s="813"/>
      <c r="K384" s="814"/>
      <c r="L384" s="813"/>
    </row>
    <row r="385" spans="1:9">
      <c r="A385" s="115"/>
      <c r="E385" s="115"/>
      <c r="F385" s="32"/>
      <c r="I385" s="32"/>
    </row>
    <row r="386" spans="1:9">
      <c r="A386" s="720" t="s">
        <v>320</v>
      </c>
    </row>
    <row r="387" spans="1:9">
      <c r="A387" s="116" t="s">
        <v>1464</v>
      </c>
    </row>
    <row r="388" spans="1:9">
      <c r="A388" s="117" t="s">
        <v>217</v>
      </c>
    </row>
    <row r="389" spans="1:9" ht="15">
      <c r="A389" s="77"/>
    </row>
  </sheetData>
  <dataValidations count="3">
    <dataValidation type="list" allowBlank="1" showInputMessage="1" showErrorMessage="1" sqref="H4:H384">
      <formula1>$S$4:$S$9</formula1>
    </dataValidation>
    <dataValidation type="list" allowBlank="1" showInputMessage="1" showErrorMessage="1" sqref="G384">
      <formula1>$Q$4:$Q$16</formula1>
    </dataValidation>
    <dataValidation type="list" allowBlank="1" showInputMessage="1" showErrorMessage="1" sqref="G4:G383">
      <formula1>$Q$4:$Q$15</formula1>
    </dataValidation>
  </dataValidations>
  <pageMargins left="0.78740157480314965" right="0.78740157480314965" top="1.0629921259842521" bottom="1.0629921259842521" header="0.78740157480314965" footer="0.78740157480314965"/>
  <pageSetup paperSize="9" scale="57" firstPageNumber="0" orientation="landscape" horizontalDpi="300" verticalDpi="300"/>
  <headerFooter alignWithMargins="0">
    <oddHeader>&amp;C&amp;"Times New Roman,Normal"&amp;12&amp;A</oddHeader>
    <oddFooter>&amp;C&amp;"Times New Roman,Normal"&amp;12Page &amp;P</oddFooter>
  </headerFooter>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enableFormatConditionsCalculation="0">
    <tabColor rgb="FFFF0000"/>
    <pageSetUpPr fitToPage="1"/>
  </sheetPr>
  <dimension ref="A1:Q1048576"/>
  <sheetViews>
    <sheetView zoomScale="70" zoomScaleNormal="70" zoomScaleSheetLayoutView="85" zoomScalePageLayoutView="70" workbookViewId="0">
      <selection activeCell="G14" sqref="G14"/>
    </sheetView>
  </sheetViews>
  <sheetFormatPr defaultColWidth="11.42578125" defaultRowHeight="12.75"/>
  <cols>
    <col min="1" max="1" width="10.42578125" style="1" customWidth="1"/>
    <col min="2" max="2" width="15.140625" style="1" customWidth="1"/>
    <col min="3" max="3" width="25.85546875" style="69" customWidth="1"/>
    <col min="4" max="4" width="25.85546875" style="40" customWidth="1"/>
    <col min="5" max="5" width="23.42578125" style="1" customWidth="1"/>
    <col min="6" max="6" width="21.7109375" style="1" customWidth="1"/>
    <col min="7" max="7" width="14" style="1" customWidth="1"/>
    <col min="8" max="8" width="15" style="1" customWidth="1"/>
    <col min="9" max="9" width="11.85546875" style="1" customWidth="1"/>
    <col min="10" max="10" width="18.42578125" style="1" customWidth="1"/>
    <col min="11" max="11" width="21.42578125" style="1" customWidth="1"/>
    <col min="12" max="12" width="17.85546875" style="1" customWidth="1"/>
    <col min="13" max="13" width="21.140625" style="1" customWidth="1"/>
    <col min="14" max="14" width="21.42578125" style="1" customWidth="1"/>
    <col min="15" max="16" width="21.7109375" style="45" customWidth="1"/>
    <col min="17" max="17" width="17.42578125" style="1" customWidth="1"/>
    <col min="18" max="16384" width="11.42578125" style="1"/>
  </cols>
  <sheetData>
    <row r="1" spans="1:17" s="36" customFormat="1" ht="22.35" customHeight="1" thickBot="1">
      <c r="A1" s="43" t="s">
        <v>59</v>
      </c>
      <c r="B1" s="43"/>
      <c r="C1" s="141"/>
      <c r="D1" s="103"/>
      <c r="E1" s="33"/>
      <c r="F1" s="33"/>
      <c r="G1" s="33"/>
      <c r="H1" s="33"/>
      <c r="I1" s="33"/>
      <c r="J1" s="33"/>
      <c r="K1" s="33"/>
      <c r="L1" s="33"/>
      <c r="M1" s="33"/>
      <c r="P1" s="34" t="s">
        <v>0</v>
      </c>
      <c r="Q1" s="35" t="s">
        <v>538</v>
      </c>
    </row>
    <row r="2" spans="1:17" s="36" customFormat="1" ht="20.100000000000001" customHeight="1" thickBot="1">
      <c r="A2" s="33"/>
      <c r="B2" s="33"/>
      <c r="C2" s="561"/>
      <c r="D2" s="103"/>
      <c r="E2" s="33"/>
      <c r="F2" s="33"/>
      <c r="G2" s="33"/>
      <c r="H2" s="33"/>
      <c r="I2" s="33"/>
      <c r="J2" s="33"/>
      <c r="K2" s="33"/>
      <c r="L2" s="33"/>
      <c r="M2" s="33"/>
      <c r="P2" s="913" t="s">
        <v>298</v>
      </c>
      <c r="Q2" s="925">
        <v>2014</v>
      </c>
    </row>
    <row r="3" spans="1:17" s="38" customFormat="1" ht="43.7" customHeight="1">
      <c r="A3" s="463" t="s">
        <v>1</v>
      </c>
      <c r="B3" s="566" t="s">
        <v>361</v>
      </c>
      <c r="C3" s="567" t="s">
        <v>9</v>
      </c>
      <c r="D3" s="568" t="s">
        <v>349</v>
      </c>
      <c r="E3" s="566" t="s">
        <v>60</v>
      </c>
      <c r="F3" s="569" t="s">
        <v>61</v>
      </c>
      <c r="G3" s="569" t="s">
        <v>62</v>
      </c>
      <c r="H3" s="566" t="s">
        <v>63</v>
      </c>
      <c r="I3" s="566" t="s">
        <v>64</v>
      </c>
      <c r="J3" s="568" t="s">
        <v>344</v>
      </c>
      <c r="K3" s="568" t="s">
        <v>345</v>
      </c>
      <c r="L3" s="568" t="s">
        <v>346</v>
      </c>
      <c r="M3" s="568" t="s">
        <v>347</v>
      </c>
      <c r="N3" s="568" t="s">
        <v>348</v>
      </c>
      <c r="O3" s="570" t="s">
        <v>350</v>
      </c>
      <c r="P3" s="570" t="s">
        <v>422</v>
      </c>
      <c r="Q3" s="571" t="s">
        <v>352</v>
      </c>
    </row>
    <row r="4" spans="1:17" s="67" customFormat="1" ht="13.35" customHeight="1">
      <c r="A4" s="533" t="s">
        <v>368</v>
      </c>
      <c r="B4" s="534" t="s">
        <v>991</v>
      </c>
      <c r="C4" s="534" t="s">
        <v>18</v>
      </c>
      <c r="D4" s="534" t="s">
        <v>7</v>
      </c>
      <c r="E4" s="534" t="s">
        <v>539</v>
      </c>
      <c r="F4" s="534" t="s">
        <v>1005</v>
      </c>
      <c r="G4" s="548">
        <v>36</v>
      </c>
      <c r="H4" s="548">
        <v>0.77763000000000004</v>
      </c>
      <c r="I4" s="548">
        <v>1935.8521353900001</v>
      </c>
      <c r="J4" s="534" t="s">
        <v>515</v>
      </c>
      <c r="K4" s="534" t="s">
        <v>515</v>
      </c>
      <c r="L4" s="534" t="s">
        <v>515</v>
      </c>
      <c r="M4" s="542" t="s">
        <v>515</v>
      </c>
      <c r="N4" s="563" t="s">
        <v>515</v>
      </c>
      <c r="O4" s="563"/>
      <c r="P4" s="563"/>
      <c r="Q4" s="563"/>
    </row>
    <row r="5" spans="1:17" s="67" customFormat="1" ht="13.35" customHeight="1">
      <c r="A5" s="531" t="s">
        <v>368</v>
      </c>
      <c r="B5" s="532" t="s">
        <v>991</v>
      </c>
      <c r="C5" s="532" t="s">
        <v>18</v>
      </c>
      <c r="D5" s="532" t="s">
        <v>7</v>
      </c>
      <c r="E5" s="532" t="s">
        <v>539</v>
      </c>
      <c r="F5" s="532" t="s">
        <v>992</v>
      </c>
      <c r="G5" s="546">
        <v>607</v>
      </c>
      <c r="H5" s="546">
        <v>252.10308499999999</v>
      </c>
      <c r="I5" s="546">
        <v>1296090.36855</v>
      </c>
      <c r="J5" s="532" t="s">
        <v>66</v>
      </c>
      <c r="K5" s="532" t="s">
        <v>515</v>
      </c>
      <c r="L5" s="532" t="s">
        <v>66</v>
      </c>
      <c r="M5" s="537" t="s">
        <v>515</v>
      </c>
      <c r="N5" s="562" t="s">
        <v>515</v>
      </c>
      <c r="O5" s="562" t="s">
        <v>66</v>
      </c>
      <c r="P5" s="562" t="s">
        <v>1046</v>
      </c>
      <c r="Q5" s="562"/>
    </row>
    <row r="6" spans="1:17" s="66" customFormat="1">
      <c r="A6" s="531" t="s">
        <v>368</v>
      </c>
      <c r="B6" s="532" t="s">
        <v>991</v>
      </c>
      <c r="C6" s="532" t="s">
        <v>18</v>
      </c>
      <c r="D6" s="532" t="s">
        <v>7</v>
      </c>
      <c r="E6" s="532" t="s">
        <v>539</v>
      </c>
      <c r="F6" s="532" t="s">
        <v>993</v>
      </c>
      <c r="G6" s="546">
        <v>535</v>
      </c>
      <c r="H6" s="546">
        <v>83.569744999999998</v>
      </c>
      <c r="I6" s="546">
        <v>98312.709627999997</v>
      </c>
      <c r="J6" s="532" t="s">
        <v>66</v>
      </c>
      <c r="K6" s="537" t="s">
        <v>515</v>
      </c>
      <c r="L6" s="532" t="s">
        <v>515</v>
      </c>
      <c r="M6" s="537" t="s">
        <v>515</v>
      </c>
      <c r="N6" s="562" t="s">
        <v>515</v>
      </c>
      <c r="O6" s="562" t="s">
        <v>66</v>
      </c>
      <c r="P6" s="562" t="s">
        <v>1046</v>
      </c>
      <c r="Q6" s="562"/>
    </row>
    <row r="7" spans="1:17" s="67" customFormat="1">
      <c r="A7" s="533" t="s">
        <v>368</v>
      </c>
      <c r="B7" s="534" t="s">
        <v>991</v>
      </c>
      <c r="C7" s="534" t="s">
        <v>18</v>
      </c>
      <c r="D7" s="534" t="s">
        <v>7</v>
      </c>
      <c r="E7" s="534" t="s">
        <v>539</v>
      </c>
      <c r="F7" s="534" t="s">
        <v>1006</v>
      </c>
      <c r="G7" s="548">
        <v>9</v>
      </c>
      <c r="H7" s="548">
        <v>0.76590000000000003</v>
      </c>
      <c r="I7" s="548">
        <v>1206.6075745000001</v>
      </c>
      <c r="J7" s="534" t="s">
        <v>515</v>
      </c>
      <c r="K7" s="534" t="s">
        <v>515</v>
      </c>
      <c r="L7" s="534" t="s">
        <v>515</v>
      </c>
      <c r="M7" s="542" t="s">
        <v>515</v>
      </c>
      <c r="N7" s="563" t="s">
        <v>515</v>
      </c>
      <c r="O7" s="563"/>
      <c r="P7" s="563"/>
      <c r="Q7" s="563"/>
    </row>
    <row r="8" spans="1:17" s="68" customFormat="1">
      <c r="A8" s="533" t="s">
        <v>368</v>
      </c>
      <c r="B8" s="534" t="s">
        <v>991</v>
      </c>
      <c r="C8" s="534" t="s">
        <v>18</v>
      </c>
      <c r="D8" s="534" t="s">
        <v>7</v>
      </c>
      <c r="E8" s="534" t="s">
        <v>539</v>
      </c>
      <c r="F8" s="534" t="s">
        <v>1007</v>
      </c>
      <c r="G8" s="548">
        <v>240</v>
      </c>
      <c r="H8" s="548">
        <v>314.74116500000002</v>
      </c>
      <c r="I8" s="548">
        <v>166415.59628999999</v>
      </c>
      <c r="J8" s="534" t="s">
        <v>515</v>
      </c>
      <c r="K8" s="534" t="s">
        <v>515</v>
      </c>
      <c r="L8" s="534" t="s">
        <v>515</v>
      </c>
      <c r="M8" s="534" t="s">
        <v>515</v>
      </c>
      <c r="N8" s="534" t="s">
        <v>515</v>
      </c>
      <c r="O8" s="534"/>
      <c r="P8" s="534"/>
      <c r="Q8" s="534"/>
    </row>
    <row r="9" spans="1:17" s="39" customFormat="1" ht="13.35" customHeight="1">
      <c r="A9" s="533" t="s">
        <v>368</v>
      </c>
      <c r="B9" s="534" t="s">
        <v>991</v>
      </c>
      <c r="C9" s="534" t="s">
        <v>18</v>
      </c>
      <c r="D9" s="534" t="s">
        <v>7</v>
      </c>
      <c r="E9" s="534" t="s">
        <v>539</v>
      </c>
      <c r="F9" s="534" t="s">
        <v>1008</v>
      </c>
      <c r="G9" s="548">
        <v>31.5</v>
      </c>
      <c r="H9" s="548">
        <v>4.7680499999999997</v>
      </c>
      <c r="I9" s="548">
        <v>20467.542976000001</v>
      </c>
      <c r="J9" s="534" t="s">
        <v>515</v>
      </c>
      <c r="K9" s="534" t="s">
        <v>515</v>
      </c>
      <c r="L9" s="534" t="s">
        <v>515</v>
      </c>
      <c r="M9" s="542" t="s">
        <v>515</v>
      </c>
      <c r="N9" s="563" t="s">
        <v>515</v>
      </c>
      <c r="O9" s="563"/>
      <c r="P9" s="563"/>
      <c r="Q9" s="563"/>
    </row>
    <row r="10" spans="1:17" s="39" customFormat="1" ht="13.35" customHeight="1">
      <c r="A10" s="533" t="s">
        <v>368</v>
      </c>
      <c r="B10" s="534" t="s">
        <v>991</v>
      </c>
      <c r="C10" s="534" t="s">
        <v>18</v>
      </c>
      <c r="D10" s="534" t="s">
        <v>7</v>
      </c>
      <c r="E10" s="534" t="s">
        <v>539</v>
      </c>
      <c r="F10" s="534" t="s">
        <v>1009</v>
      </c>
      <c r="G10" s="548">
        <v>7.5</v>
      </c>
      <c r="H10" s="548">
        <v>0.28739500000000001</v>
      </c>
      <c r="I10" s="548">
        <v>1895.40692988</v>
      </c>
      <c r="J10" s="534" t="s">
        <v>515</v>
      </c>
      <c r="K10" s="534" t="s">
        <v>515</v>
      </c>
      <c r="L10" s="534" t="s">
        <v>515</v>
      </c>
      <c r="M10" s="534" t="s">
        <v>515</v>
      </c>
      <c r="N10" s="534" t="s">
        <v>515</v>
      </c>
      <c r="O10" s="534"/>
      <c r="P10" s="534"/>
      <c r="Q10" s="534"/>
    </row>
    <row r="11" spans="1:17" s="39" customFormat="1" ht="13.35" customHeight="1">
      <c r="A11" s="531" t="s">
        <v>368</v>
      </c>
      <c r="B11" s="532" t="s">
        <v>991</v>
      </c>
      <c r="C11" s="532" t="s">
        <v>18</v>
      </c>
      <c r="D11" s="532" t="s">
        <v>7</v>
      </c>
      <c r="E11" s="532" t="s">
        <v>539</v>
      </c>
      <c r="F11" s="532" t="s">
        <v>994</v>
      </c>
      <c r="G11" s="546">
        <v>3495.25</v>
      </c>
      <c r="H11" s="546">
        <v>973.810473</v>
      </c>
      <c r="I11" s="546">
        <v>2031330.2257999999</v>
      </c>
      <c r="J11" s="547" t="s">
        <v>66</v>
      </c>
      <c r="K11" s="547" t="s">
        <v>66</v>
      </c>
      <c r="L11" s="547" t="s">
        <v>66</v>
      </c>
      <c r="M11" s="532" t="s">
        <v>515</v>
      </c>
      <c r="N11" s="532" t="s">
        <v>515</v>
      </c>
      <c r="O11" s="532" t="s">
        <v>66</v>
      </c>
      <c r="P11" s="532" t="s">
        <v>548</v>
      </c>
      <c r="Q11" s="532"/>
    </row>
    <row r="12" spans="1:17" s="39" customFormat="1" ht="18" customHeight="1">
      <c r="A12" s="531" t="s">
        <v>368</v>
      </c>
      <c r="B12" s="532" t="s">
        <v>991</v>
      </c>
      <c r="C12" s="532" t="s">
        <v>18</v>
      </c>
      <c r="D12" s="532" t="s">
        <v>7</v>
      </c>
      <c r="E12" s="532" t="s">
        <v>539</v>
      </c>
      <c r="F12" s="532" t="s">
        <v>548</v>
      </c>
      <c r="G12" s="546">
        <v>9488.75</v>
      </c>
      <c r="H12" s="546">
        <v>1893.7105230499999</v>
      </c>
      <c r="I12" s="546">
        <v>3447813.6242999998</v>
      </c>
      <c r="J12" s="532" t="s">
        <v>66</v>
      </c>
      <c r="K12" s="532" t="s">
        <v>66</v>
      </c>
      <c r="L12" s="532" t="s">
        <v>66</v>
      </c>
      <c r="M12" s="532" t="s">
        <v>515</v>
      </c>
      <c r="N12" s="532" t="s">
        <v>515</v>
      </c>
      <c r="O12" s="532" t="s">
        <v>66</v>
      </c>
      <c r="P12" s="532" t="s">
        <v>548</v>
      </c>
      <c r="Q12" s="532"/>
    </row>
    <row r="13" spans="1:17" s="40" customFormat="1" ht="18" customHeight="1">
      <c r="A13" s="533" t="s">
        <v>368</v>
      </c>
      <c r="B13" s="534" t="s">
        <v>991</v>
      </c>
      <c r="C13" s="534" t="s">
        <v>18</v>
      </c>
      <c r="D13" s="534" t="s">
        <v>7</v>
      </c>
      <c r="E13" s="534" t="s">
        <v>539</v>
      </c>
      <c r="F13" s="534" t="s">
        <v>1010</v>
      </c>
      <c r="G13" s="548">
        <v>88</v>
      </c>
      <c r="H13" s="548">
        <v>11.16549</v>
      </c>
      <c r="I13" s="548">
        <v>35805.4456555</v>
      </c>
      <c r="J13" s="534" t="s">
        <v>515</v>
      </c>
      <c r="K13" s="534" t="s">
        <v>515</v>
      </c>
      <c r="L13" s="534" t="s">
        <v>515</v>
      </c>
      <c r="M13" s="534" t="s">
        <v>515</v>
      </c>
      <c r="N13" s="534" t="s">
        <v>515</v>
      </c>
      <c r="O13" s="534"/>
      <c r="P13" s="534"/>
      <c r="Q13" s="534"/>
    </row>
    <row r="14" spans="1:17" ht="18" customHeight="1">
      <c r="A14" s="533" t="s">
        <v>368</v>
      </c>
      <c r="B14" s="534" t="s">
        <v>991</v>
      </c>
      <c r="C14" s="534" t="s">
        <v>18</v>
      </c>
      <c r="D14" s="534" t="s">
        <v>7</v>
      </c>
      <c r="E14" s="534" t="s">
        <v>539</v>
      </c>
      <c r="F14" s="534" t="s">
        <v>1011</v>
      </c>
      <c r="G14" s="548">
        <v>35</v>
      </c>
      <c r="H14" s="548">
        <v>2.80694</v>
      </c>
      <c r="I14" s="548">
        <v>6704.1753962000003</v>
      </c>
      <c r="J14" s="534" t="s">
        <v>515</v>
      </c>
      <c r="K14" s="534" t="s">
        <v>515</v>
      </c>
      <c r="L14" s="534" t="s">
        <v>515</v>
      </c>
      <c r="M14" s="534" t="s">
        <v>515</v>
      </c>
      <c r="N14" s="534" t="s">
        <v>515</v>
      </c>
      <c r="O14" s="534"/>
      <c r="P14" s="534"/>
      <c r="Q14" s="534"/>
    </row>
    <row r="15" spans="1:17" ht="18" customHeight="1">
      <c r="A15" s="533" t="s">
        <v>368</v>
      </c>
      <c r="B15" s="534" t="s">
        <v>991</v>
      </c>
      <c r="C15" s="534" t="s">
        <v>18</v>
      </c>
      <c r="D15" s="534" t="s">
        <v>7</v>
      </c>
      <c r="E15" s="534" t="s">
        <v>539</v>
      </c>
      <c r="F15" s="534" t="s">
        <v>1012</v>
      </c>
      <c r="G15" s="548">
        <v>43.5</v>
      </c>
      <c r="H15" s="548">
        <v>10.548005</v>
      </c>
      <c r="I15" s="548">
        <v>25154.914719500001</v>
      </c>
      <c r="J15" s="549" t="s">
        <v>515</v>
      </c>
      <c r="K15" s="549" t="s">
        <v>515</v>
      </c>
      <c r="L15" s="549" t="s">
        <v>515</v>
      </c>
      <c r="M15" s="534" t="s">
        <v>515</v>
      </c>
      <c r="N15" s="534" t="s">
        <v>515</v>
      </c>
      <c r="O15" s="534"/>
      <c r="P15" s="534"/>
      <c r="Q15" s="534"/>
    </row>
    <row r="16" spans="1:17" ht="18" customHeight="1">
      <c r="A16" s="533" t="s">
        <v>368</v>
      </c>
      <c r="B16" s="534" t="s">
        <v>991</v>
      </c>
      <c r="C16" s="534" t="s">
        <v>18</v>
      </c>
      <c r="D16" s="534" t="s">
        <v>7</v>
      </c>
      <c r="E16" s="534" t="s">
        <v>539</v>
      </c>
      <c r="F16" s="534" t="s">
        <v>1013</v>
      </c>
      <c r="G16" s="548">
        <v>23.5</v>
      </c>
      <c r="H16" s="548">
        <v>11.765985000000001</v>
      </c>
      <c r="I16" s="548">
        <v>6039.4936878500002</v>
      </c>
      <c r="J16" s="534" t="s">
        <v>515</v>
      </c>
      <c r="K16" s="542" t="s">
        <v>515</v>
      </c>
      <c r="L16" s="534" t="s">
        <v>515</v>
      </c>
      <c r="M16" s="542" t="s">
        <v>515</v>
      </c>
      <c r="N16" s="563" t="s">
        <v>515</v>
      </c>
      <c r="O16" s="563"/>
      <c r="P16" s="563"/>
      <c r="Q16" s="563"/>
    </row>
    <row r="17" spans="1:17" ht="18" customHeight="1">
      <c r="A17" s="533" t="s">
        <v>368</v>
      </c>
      <c r="B17" s="534" t="s">
        <v>991</v>
      </c>
      <c r="C17" s="534" t="s">
        <v>18</v>
      </c>
      <c r="D17" s="534" t="s">
        <v>7</v>
      </c>
      <c r="E17" s="534" t="s">
        <v>539</v>
      </c>
      <c r="F17" s="534" t="s">
        <v>1014</v>
      </c>
      <c r="G17" s="548">
        <v>49</v>
      </c>
      <c r="H17" s="548">
        <v>6.2891349999499999</v>
      </c>
      <c r="I17" s="548">
        <v>9352.2873917500001</v>
      </c>
      <c r="J17" s="549" t="s">
        <v>515</v>
      </c>
      <c r="K17" s="549" t="s">
        <v>515</v>
      </c>
      <c r="L17" s="549" t="s">
        <v>515</v>
      </c>
      <c r="M17" s="534" t="s">
        <v>515</v>
      </c>
      <c r="N17" s="534" t="s">
        <v>515</v>
      </c>
      <c r="O17" s="534"/>
      <c r="P17" s="534"/>
      <c r="Q17" s="534"/>
    </row>
    <row r="18" spans="1:17" ht="18" customHeight="1">
      <c r="A18" s="533" t="s">
        <v>368</v>
      </c>
      <c r="B18" s="534" t="s">
        <v>991</v>
      </c>
      <c r="C18" s="534" t="s">
        <v>18</v>
      </c>
      <c r="D18" s="534" t="s">
        <v>7</v>
      </c>
      <c r="E18" s="534" t="s">
        <v>539</v>
      </c>
      <c r="F18" s="534" t="s">
        <v>549</v>
      </c>
      <c r="G18" s="548">
        <v>138.5</v>
      </c>
      <c r="H18" s="548">
        <v>29.804965060499999</v>
      </c>
      <c r="I18" s="548">
        <v>113752.7626145</v>
      </c>
      <c r="J18" s="542" t="s">
        <v>515</v>
      </c>
      <c r="K18" s="534" t="s">
        <v>515</v>
      </c>
      <c r="L18" s="534" t="s">
        <v>515</v>
      </c>
      <c r="M18" s="542" t="s">
        <v>515</v>
      </c>
      <c r="N18" s="563" t="s">
        <v>515</v>
      </c>
      <c r="O18" s="563"/>
      <c r="P18" s="563"/>
      <c r="Q18" s="563"/>
    </row>
    <row r="19" spans="1:17" ht="18" customHeight="1">
      <c r="A19" s="533" t="s">
        <v>368</v>
      </c>
      <c r="B19" s="534" t="s">
        <v>991</v>
      </c>
      <c r="C19" s="534" t="s">
        <v>18</v>
      </c>
      <c r="D19" s="534" t="s">
        <v>7</v>
      </c>
      <c r="E19" s="534" t="s">
        <v>539</v>
      </c>
      <c r="F19" s="534" t="s">
        <v>1015</v>
      </c>
      <c r="G19" s="548">
        <v>32.5</v>
      </c>
      <c r="H19" s="548">
        <v>0.96206999999999998</v>
      </c>
      <c r="I19" s="548">
        <v>5447.1528337500004</v>
      </c>
      <c r="J19" s="549" t="s">
        <v>515</v>
      </c>
      <c r="K19" s="549" t="s">
        <v>515</v>
      </c>
      <c r="L19" s="549" t="s">
        <v>515</v>
      </c>
      <c r="M19" s="534" t="s">
        <v>515</v>
      </c>
      <c r="N19" s="534" t="s">
        <v>515</v>
      </c>
      <c r="O19" s="534"/>
      <c r="P19" s="534"/>
      <c r="Q19" s="534"/>
    </row>
    <row r="20" spans="1:17" ht="18" customHeight="1">
      <c r="A20" s="533" t="s">
        <v>368</v>
      </c>
      <c r="B20" s="534" t="s">
        <v>991</v>
      </c>
      <c r="C20" s="534" t="s">
        <v>18</v>
      </c>
      <c r="D20" s="534" t="s">
        <v>7</v>
      </c>
      <c r="E20" s="534" t="s">
        <v>539</v>
      </c>
      <c r="F20" s="534" t="s">
        <v>318</v>
      </c>
      <c r="G20" s="548">
        <v>381.5</v>
      </c>
      <c r="H20" s="548">
        <v>144.41824</v>
      </c>
      <c r="I20" s="548">
        <v>159814.77067999999</v>
      </c>
      <c r="J20" s="534" t="s">
        <v>515</v>
      </c>
      <c r="K20" s="542" t="s">
        <v>515</v>
      </c>
      <c r="L20" s="534" t="s">
        <v>515</v>
      </c>
      <c r="M20" s="542" t="s">
        <v>515</v>
      </c>
      <c r="N20" s="563" t="s">
        <v>515</v>
      </c>
      <c r="O20" s="563"/>
      <c r="P20" s="563"/>
      <c r="Q20" s="563"/>
    </row>
    <row r="21" spans="1:17" ht="18" customHeight="1">
      <c r="A21" s="533" t="s">
        <v>368</v>
      </c>
      <c r="B21" s="534" t="s">
        <v>991</v>
      </c>
      <c r="C21" s="534" t="s">
        <v>18</v>
      </c>
      <c r="D21" s="534" t="s">
        <v>7</v>
      </c>
      <c r="E21" s="534" t="s">
        <v>539</v>
      </c>
      <c r="F21" s="534" t="s">
        <v>1016</v>
      </c>
      <c r="G21" s="548">
        <v>76</v>
      </c>
      <c r="H21" s="548">
        <v>13.18473</v>
      </c>
      <c r="I21" s="548">
        <v>85609.380204500005</v>
      </c>
      <c r="J21" s="549" t="s">
        <v>515</v>
      </c>
      <c r="K21" s="549" t="s">
        <v>515</v>
      </c>
      <c r="L21" s="549" t="s">
        <v>515</v>
      </c>
      <c r="M21" s="534" t="s">
        <v>515</v>
      </c>
      <c r="N21" s="534" t="s">
        <v>515</v>
      </c>
      <c r="O21" s="534"/>
      <c r="P21" s="534"/>
      <c r="Q21" s="534"/>
    </row>
    <row r="22" spans="1:17" ht="18" customHeight="1">
      <c r="A22" s="535" t="s">
        <v>368</v>
      </c>
      <c r="B22" s="529" t="s">
        <v>991</v>
      </c>
      <c r="C22" s="529" t="s">
        <v>18</v>
      </c>
      <c r="D22" s="529" t="s">
        <v>7</v>
      </c>
      <c r="E22" s="529" t="s">
        <v>539</v>
      </c>
      <c r="F22" s="529" t="s">
        <v>562</v>
      </c>
      <c r="G22" s="550">
        <v>14</v>
      </c>
      <c r="H22" s="550">
        <v>137.34979999999999</v>
      </c>
      <c r="I22" s="550">
        <v>12011.214075</v>
      </c>
      <c r="J22" s="551" t="s">
        <v>515</v>
      </c>
      <c r="K22" s="551" t="s">
        <v>515</v>
      </c>
      <c r="L22" s="551" t="s">
        <v>515</v>
      </c>
      <c r="M22" s="529" t="s">
        <v>66</v>
      </c>
      <c r="N22" s="529" t="s">
        <v>515</v>
      </c>
      <c r="O22" s="911" t="s">
        <v>515</v>
      </c>
      <c r="P22" s="912" t="s">
        <v>552</v>
      </c>
      <c r="Q22" s="529"/>
    </row>
    <row r="23" spans="1:17" ht="18" customHeight="1">
      <c r="A23" s="531" t="s">
        <v>368</v>
      </c>
      <c r="B23" s="532" t="s">
        <v>991</v>
      </c>
      <c r="C23" s="532" t="s">
        <v>18</v>
      </c>
      <c r="D23" s="532" t="s">
        <v>7</v>
      </c>
      <c r="E23" s="532" t="s">
        <v>539</v>
      </c>
      <c r="F23" s="532" t="s">
        <v>550</v>
      </c>
      <c r="G23" s="546">
        <f>3552+5292</f>
        <v>8844</v>
      </c>
      <c r="H23" s="546">
        <f>3721+5405</f>
        <v>9126</v>
      </c>
      <c r="I23" s="546">
        <f>4284315+6124472</f>
        <v>10408787</v>
      </c>
      <c r="J23" s="547" t="s">
        <v>66</v>
      </c>
      <c r="K23" s="547" t="s">
        <v>66</v>
      </c>
      <c r="L23" s="547" t="s">
        <v>66</v>
      </c>
      <c r="M23" s="532" t="s">
        <v>515</v>
      </c>
      <c r="N23" s="532" t="s">
        <v>515</v>
      </c>
      <c r="O23" s="532" t="s">
        <v>66</v>
      </c>
      <c r="P23" s="532" t="s">
        <v>550</v>
      </c>
      <c r="Q23" s="532"/>
    </row>
    <row r="24" spans="1:17" ht="18" customHeight="1">
      <c r="A24" s="531" t="s">
        <v>368</v>
      </c>
      <c r="B24" s="532" t="s">
        <v>991</v>
      </c>
      <c r="C24" s="532" t="s">
        <v>18</v>
      </c>
      <c r="D24" s="532" t="s">
        <v>7</v>
      </c>
      <c r="E24" s="532" t="s">
        <v>539</v>
      </c>
      <c r="F24" s="532" t="s">
        <v>551</v>
      </c>
      <c r="G24" s="546">
        <v>603.375</v>
      </c>
      <c r="H24" s="546">
        <v>173.37315595499999</v>
      </c>
      <c r="I24" s="546">
        <v>600037.07642499998</v>
      </c>
      <c r="J24" s="547" t="s">
        <v>66</v>
      </c>
      <c r="K24" s="547" t="s">
        <v>515</v>
      </c>
      <c r="L24" s="547" t="s">
        <v>66</v>
      </c>
      <c r="M24" s="532" t="s">
        <v>515</v>
      </c>
      <c r="N24" s="532" t="s">
        <v>515</v>
      </c>
      <c r="O24" s="532" t="s">
        <v>515</v>
      </c>
      <c r="P24" s="532" t="s">
        <v>551</v>
      </c>
      <c r="Q24" s="532"/>
    </row>
    <row r="25" spans="1:17" ht="18" customHeight="1">
      <c r="A25" s="531" t="s">
        <v>368</v>
      </c>
      <c r="B25" s="532" t="s">
        <v>991</v>
      </c>
      <c r="C25" s="532" t="s">
        <v>18</v>
      </c>
      <c r="D25" s="532" t="s">
        <v>7</v>
      </c>
      <c r="E25" s="532" t="s">
        <v>539</v>
      </c>
      <c r="F25" s="532" t="s">
        <v>995</v>
      </c>
      <c r="G25" s="546">
        <v>15</v>
      </c>
      <c r="H25" s="546">
        <v>160.37988000000001</v>
      </c>
      <c r="I25" s="546">
        <v>55572.840450999996</v>
      </c>
      <c r="J25" s="547" t="s">
        <v>515</v>
      </c>
      <c r="K25" s="547" t="s">
        <v>515</v>
      </c>
      <c r="L25" s="547" t="s">
        <v>515</v>
      </c>
      <c r="M25" s="532" t="s">
        <v>66</v>
      </c>
      <c r="N25" s="532" t="s">
        <v>515</v>
      </c>
      <c r="O25" s="532" t="s">
        <v>66</v>
      </c>
      <c r="P25" s="532" t="s">
        <v>555</v>
      </c>
      <c r="Q25" s="532"/>
    </row>
    <row r="26" spans="1:17" ht="18" customHeight="1">
      <c r="A26" s="531" t="s">
        <v>368</v>
      </c>
      <c r="B26" s="532" t="s">
        <v>991</v>
      </c>
      <c r="C26" s="532" t="s">
        <v>18</v>
      </c>
      <c r="D26" s="532" t="s">
        <v>7</v>
      </c>
      <c r="E26" s="532" t="s">
        <v>539</v>
      </c>
      <c r="F26" s="532" t="s">
        <v>996</v>
      </c>
      <c r="G26" s="546">
        <v>33.5</v>
      </c>
      <c r="H26" s="546">
        <v>626.82293500000003</v>
      </c>
      <c r="I26" s="546">
        <v>226420.52309500001</v>
      </c>
      <c r="J26" s="547" t="s">
        <v>515</v>
      </c>
      <c r="K26" s="547" t="s">
        <v>66</v>
      </c>
      <c r="L26" s="547" t="s">
        <v>515</v>
      </c>
      <c r="M26" s="532" t="s">
        <v>515</v>
      </c>
      <c r="N26" s="532" t="s">
        <v>515</v>
      </c>
      <c r="O26" s="532" t="s">
        <v>66</v>
      </c>
      <c r="P26" s="532" t="s">
        <v>555</v>
      </c>
      <c r="Q26" s="532"/>
    </row>
    <row r="27" spans="1:17" ht="18" customHeight="1">
      <c r="A27" s="531" t="s">
        <v>368</v>
      </c>
      <c r="B27" s="532" t="s">
        <v>991</v>
      </c>
      <c r="C27" s="532" t="s">
        <v>18</v>
      </c>
      <c r="D27" s="532" t="s">
        <v>7</v>
      </c>
      <c r="E27" s="532" t="s">
        <v>539</v>
      </c>
      <c r="F27" s="532" t="s">
        <v>997</v>
      </c>
      <c r="G27" s="546">
        <f>11+14</f>
        <v>25</v>
      </c>
      <c r="H27" s="546">
        <f>26+38</f>
        <v>64</v>
      </c>
      <c r="I27" s="546">
        <f>24295+36370</f>
        <v>60665</v>
      </c>
      <c r="J27" s="537" t="s">
        <v>515</v>
      </c>
      <c r="K27" s="532" t="s">
        <v>515</v>
      </c>
      <c r="L27" s="532" t="s">
        <v>515</v>
      </c>
      <c r="M27" s="537" t="s">
        <v>66</v>
      </c>
      <c r="N27" s="562" t="s">
        <v>515</v>
      </c>
      <c r="O27" s="562" t="s">
        <v>66</v>
      </c>
      <c r="P27" s="562" t="s">
        <v>550</v>
      </c>
      <c r="Q27" s="562"/>
    </row>
    <row r="28" spans="1:17" ht="18" customHeight="1">
      <c r="A28" s="531" t="s">
        <v>368</v>
      </c>
      <c r="B28" s="532" t="s">
        <v>991</v>
      </c>
      <c r="C28" s="532" t="s">
        <v>18</v>
      </c>
      <c r="D28" s="532" t="s">
        <v>7</v>
      </c>
      <c r="E28" s="532" t="s">
        <v>539</v>
      </c>
      <c r="F28" s="532" t="s">
        <v>569</v>
      </c>
      <c r="G28" s="546">
        <v>20.5</v>
      </c>
      <c r="H28" s="546">
        <v>175.31688668499999</v>
      </c>
      <c r="I28" s="546">
        <v>25049.090832499998</v>
      </c>
      <c r="J28" s="547" t="s">
        <v>515</v>
      </c>
      <c r="K28" s="547" t="s">
        <v>515</v>
      </c>
      <c r="L28" s="547" t="s">
        <v>515</v>
      </c>
      <c r="M28" s="532" t="s">
        <v>66</v>
      </c>
      <c r="N28" s="532" t="s">
        <v>515</v>
      </c>
      <c r="O28" s="532" t="s">
        <v>66</v>
      </c>
      <c r="P28" s="532" t="s">
        <v>554</v>
      </c>
      <c r="Q28" s="532"/>
    </row>
    <row r="29" spans="1:17" ht="18" customHeight="1">
      <c r="A29" s="531" t="s">
        <v>368</v>
      </c>
      <c r="B29" s="532" t="s">
        <v>991</v>
      </c>
      <c r="C29" s="532" t="s">
        <v>18</v>
      </c>
      <c r="D29" s="532" t="s">
        <v>7</v>
      </c>
      <c r="E29" s="532" t="s">
        <v>539</v>
      </c>
      <c r="F29" s="532" t="s">
        <v>998</v>
      </c>
      <c r="G29" s="546">
        <v>15</v>
      </c>
      <c r="H29" s="546">
        <v>208.38265000000001</v>
      </c>
      <c r="I29" s="546">
        <v>16938.188289000002</v>
      </c>
      <c r="J29" s="547" t="s">
        <v>515</v>
      </c>
      <c r="K29" s="547" t="s">
        <v>515</v>
      </c>
      <c r="L29" s="547" t="s">
        <v>515</v>
      </c>
      <c r="M29" s="532" t="s">
        <v>66</v>
      </c>
      <c r="N29" s="532" t="s">
        <v>515</v>
      </c>
      <c r="O29" s="532" t="s">
        <v>66</v>
      </c>
      <c r="P29" s="532" t="s">
        <v>552</v>
      </c>
      <c r="Q29" s="532"/>
    </row>
    <row r="30" spans="1:17" ht="18" customHeight="1">
      <c r="A30" s="531" t="s">
        <v>368</v>
      </c>
      <c r="B30" s="532" t="s">
        <v>991</v>
      </c>
      <c r="C30" s="532" t="s">
        <v>18</v>
      </c>
      <c r="D30" s="532" t="s">
        <v>7</v>
      </c>
      <c r="E30" s="532" t="s">
        <v>539</v>
      </c>
      <c r="F30" s="532" t="s">
        <v>999</v>
      </c>
      <c r="G30" s="546">
        <f>41+214</f>
        <v>255</v>
      </c>
      <c r="H30" s="546">
        <f>32+171</f>
        <v>203</v>
      </c>
      <c r="I30" s="546">
        <f>38648+191272</f>
        <v>229920</v>
      </c>
      <c r="J30" s="547" t="s">
        <v>515</v>
      </c>
      <c r="K30" s="547" t="s">
        <v>515</v>
      </c>
      <c r="L30" s="547" t="s">
        <v>515</v>
      </c>
      <c r="M30" s="532" t="s">
        <v>66</v>
      </c>
      <c r="N30" s="532" t="s">
        <v>515</v>
      </c>
      <c r="O30" s="532" t="s">
        <v>66</v>
      </c>
      <c r="P30" s="532" t="s">
        <v>550</v>
      </c>
      <c r="Q30" s="532"/>
    </row>
    <row r="31" spans="1:17" ht="18" customHeight="1">
      <c r="A31" s="531" t="s">
        <v>368</v>
      </c>
      <c r="B31" s="532" t="s">
        <v>991</v>
      </c>
      <c r="C31" s="532" t="s">
        <v>18</v>
      </c>
      <c r="D31" s="532" t="s">
        <v>7</v>
      </c>
      <c r="E31" s="532" t="s">
        <v>539</v>
      </c>
      <c r="F31" s="532" t="s">
        <v>1000</v>
      </c>
      <c r="G31" s="546">
        <v>117.16666666499999</v>
      </c>
      <c r="H31" s="546">
        <v>1652.7412099999999</v>
      </c>
      <c r="I31" s="546">
        <v>275356.13443500001</v>
      </c>
      <c r="J31" s="547" t="s">
        <v>515</v>
      </c>
      <c r="K31" s="547" t="s">
        <v>66</v>
      </c>
      <c r="L31" s="547" t="s">
        <v>515</v>
      </c>
      <c r="M31" s="532" t="s">
        <v>515</v>
      </c>
      <c r="N31" s="532" t="s">
        <v>515</v>
      </c>
      <c r="O31" s="532" t="s">
        <v>66</v>
      </c>
      <c r="P31" s="532" t="s">
        <v>554</v>
      </c>
      <c r="Q31" s="532"/>
    </row>
    <row r="32" spans="1:17" ht="18" customHeight="1">
      <c r="A32" s="531" t="s">
        <v>368</v>
      </c>
      <c r="B32" s="532" t="s">
        <v>991</v>
      </c>
      <c r="C32" s="532" t="s">
        <v>18</v>
      </c>
      <c r="D32" s="532" t="s">
        <v>7</v>
      </c>
      <c r="E32" s="532" t="s">
        <v>539</v>
      </c>
      <c r="F32" s="532" t="s">
        <v>1001</v>
      </c>
      <c r="G32" s="546">
        <v>69.416666664999994</v>
      </c>
      <c r="H32" s="546">
        <v>1096.188686</v>
      </c>
      <c r="I32" s="546">
        <v>324608.08392499998</v>
      </c>
      <c r="J32" s="547" t="s">
        <v>515</v>
      </c>
      <c r="K32" s="547" t="s">
        <v>66</v>
      </c>
      <c r="L32" s="547" t="s">
        <v>515</v>
      </c>
      <c r="M32" s="532" t="s">
        <v>515</v>
      </c>
      <c r="N32" s="532" t="s">
        <v>515</v>
      </c>
      <c r="O32" s="532" t="s">
        <v>66</v>
      </c>
      <c r="P32" s="532" t="s">
        <v>555</v>
      </c>
      <c r="Q32" s="532"/>
    </row>
    <row r="33" spans="1:17" ht="18" customHeight="1">
      <c r="A33" s="531" t="s">
        <v>368</v>
      </c>
      <c r="B33" s="532" t="s">
        <v>991</v>
      </c>
      <c r="C33" s="532" t="s">
        <v>18</v>
      </c>
      <c r="D33" s="532" t="s">
        <v>7</v>
      </c>
      <c r="E33" s="532" t="s">
        <v>539</v>
      </c>
      <c r="F33" s="532" t="s">
        <v>1002</v>
      </c>
      <c r="G33" s="546">
        <v>49.25</v>
      </c>
      <c r="H33" s="546">
        <v>1171.6148045</v>
      </c>
      <c r="I33" s="546">
        <v>395116.84922500001</v>
      </c>
      <c r="J33" s="537" t="s">
        <v>515</v>
      </c>
      <c r="K33" s="532" t="s">
        <v>66</v>
      </c>
      <c r="L33" s="532" t="s">
        <v>66</v>
      </c>
      <c r="M33" s="537" t="s">
        <v>515</v>
      </c>
      <c r="N33" s="562" t="s">
        <v>515</v>
      </c>
      <c r="O33" s="562" t="s">
        <v>66</v>
      </c>
      <c r="P33" s="562" t="s">
        <v>555</v>
      </c>
      <c r="Q33" s="562"/>
    </row>
    <row r="34" spans="1:17" ht="18" customHeight="1">
      <c r="A34" s="531" t="s">
        <v>368</v>
      </c>
      <c r="B34" s="532" t="s">
        <v>991</v>
      </c>
      <c r="C34" s="532" t="s">
        <v>18</v>
      </c>
      <c r="D34" s="532" t="s">
        <v>7</v>
      </c>
      <c r="E34" s="532" t="s">
        <v>539</v>
      </c>
      <c r="F34" s="532" t="s">
        <v>552</v>
      </c>
      <c r="G34" s="546">
        <v>53</v>
      </c>
      <c r="H34" s="546">
        <v>548.85</v>
      </c>
      <c r="I34" s="546">
        <v>94284.944936999993</v>
      </c>
      <c r="J34" s="532" t="s">
        <v>515</v>
      </c>
      <c r="K34" s="532" t="s">
        <v>66</v>
      </c>
      <c r="L34" s="532" t="s">
        <v>515</v>
      </c>
      <c r="M34" s="537" t="s">
        <v>515</v>
      </c>
      <c r="N34" s="562" t="s">
        <v>515</v>
      </c>
      <c r="O34" s="562" t="s">
        <v>66</v>
      </c>
      <c r="P34" s="562" t="s">
        <v>552</v>
      </c>
      <c r="Q34" s="562"/>
    </row>
    <row r="35" spans="1:17" ht="18" customHeight="1">
      <c r="A35" s="533" t="s">
        <v>368</v>
      </c>
      <c r="B35" s="534" t="s">
        <v>991</v>
      </c>
      <c r="C35" s="534" t="s">
        <v>18</v>
      </c>
      <c r="D35" s="534" t="s">
        <v>7</v>
      </c>
      <c r="E35" s="534" t="s">
        <v>539</v>
      </c>
      <c r="F35" s="534" t="s">
        <v>1017</v>
      </c>
      <c r="G35" s="548">
        <v>28</v>
      </c>
      <c r="H35" s="548">
        <v>2.36355</v>
      </c>
      <c r="I35" s="548">
        <v>2076.7230728</v>
      </c>
      <c r="J35" s="534" t="s">
        <v>515</v>
      </c>
      <c r="K35" s="542" t="s">
        <v>515</v>
      </c>
      <c r="L35" s="542" t="s">
        <v>515</v>
      </c>
      <c r="M35" s="542" t="s">
        <v>515</v>
      </c>
      <c r="N35" s="563" t="s">
        <v>515</v>
      </c>
      <c r="O35" s="563"/>
      <c r="P35" s="563"/>
      <c r="Q35" s="563"/>
    </row>
    <row r="36" spans="1:17" ht="18" customHeight="1">
      <c r="A36" s="533" t="s">
        <v>368</v>
      </c>
      <c r="B36" s="534" t="s">
        <v>991</v>
      </c>
      <c r="C36" s="534" t="s">
        <v>18</v>
      </c>
      <c r="D36" s="534" t="s">
        <v>7</v>
      </c>
      <c r="E36" s="534" t="s">
        <v>539</v>
      </c>
      <c r="F36" s="534" t="s">
        <v>1018</v>
      </c>
      <c r="G36" s="548">
        <v>14</v>
      </c>
      <c r="H36" s="548">
        <v>201.70590000000001</v>
      </c>
      <c r="I36" s="548">
        <v>36294.779748000001</v>
      </c>
      <c r="J36" s="542" t="s">
        <v>515</v>
      </c>
      <c r="K36" s="534" t="s">
        <v>515</v>
      </c>
      <c r="L36" s="534" t="s">
        <v>515</v>
      </c>
      <c r="M36" s="542" t="s">
        <v>515</v>
      </c>
      <c r="N36" s="563" t="s">
        <v>515</v>
      </c>
      <c r="O36" s="563"/>
      <c r="P36" s="563"/>
      <c r="Q36" s="563"/>
    </row>
    <row r="37" spans="1:17" ht="18" customHeight="1">
      <c r="A37" s="531" t="s">
        <v>368</v>
      </c>
      <c r="B37" s="532" t="s">
        <v>991</v>
      </c>
      <c r="C37" s="532" t="s">
        <v>18</v>
      </c>
      <c r="D37" s="532" t="s">
        <v>7</v>
      </c>
      <c r="E37" s="532" t="s">
        <v>539</v>
      </c>
      <c r="F37" s="532" t="s">
        <v>554</v>
      </c>
      <c r="G37" s="546">
        <v>294</v>
      </c>
      <c r="H37" s="546">
        <v>4802.4215999999997</v>
      </c>
      <c r="I37" s="546">
        <v>1007833.7496400001</v>
      </c>
      <c r="J37" s="547" t="s">
        <v>515</v>
      </c>
      <c r="K37" s="547" t="s">
        <v>66</v>
      </c>
      <c r="L37" s="547" t="s">
        <v>66</v>
      </c>
      <c r="M37" s="532" t="s">
        <v>515</v>
      </c>
      <c r="N37" s="532" t="s">
        <v>515</v>
      </c>
      <c r="O37" s="532" t="s">
        <v>66</v>
      </c>
      <c r="P37" s="532" t="s">
        <v>554</v>
      </c>
      <c r="Q37" s="532"/>
    </row>
    <row r="38" spans="1:17" ht="18" customHeight="1">
      <c r="A38" s="531" t="s">
        <v>368</v>
      </c>
      <c r="B38" s="532" t="s">
        <v>991</v>
      </c>
      <c r="C38" s="532" t="s">
        <v>18</v>
      </c>
      <c r="D38" s="532" t="s">
        <v>7</v>
      </c>
      <c r="E38" s="532" t="s">
        <v>539</v>
      </c>
      <c r="F38" s="532" t="s">
        <v>1003</v>
      </c>
      <c r="G38" s="546">
        <v>16.25</v>
      </c>
      <c r="H38" s="546">
        <v>254.499638785</v>
      </c>
      <c r="I38" s="546">
        <v>90232.472017499997</v>
      </c>
      <c r="J38" s="532" t="s">
        <v>515</v>
      </c>
      <c r="K38" s="537" t="s">
        <v>515</v>
      </c>
      <c r="L38" s="532" t="s">
        <v>515</v>
      </c>
      <c r="M38" s="537" t="s">
        <v>66</v>
      </c>
      <c r="N38" s="562" t="s">
        <v>515</v>
      </c>
      <c r="O38" s="562" t="s">
        <v>66</v>
      </c>
      <c r="P38" s="562" t="s">
        <v>555</v>
      </c>
      <c r="Q38" s="562"/>
    </row>
    <row r="39" spans="1:17" ht="18" customHeight="1">
      <c r="A39" s="531" t="s">
        <v>368</v>
      </c>
      <c r="B39" s="532" t="s">
        <v>991</v>
      </c>
      <c r="C39" s="532" t="s">
        <v>18</v>
      </c>
      <c r="D39" s="532" t="s">
        <v>7</v>
      </c>
      <c r="E39" s="532" t="s">
        <v>539</v>
      </c>
      <c r="F39" s="532" t="s">
        <v>555</v>
      </c>
      <c r="G39" s="546">
        <v>88</v>
      </c>
      <c r="H39" s="546">
        <v>1890.5935769</v>
      </c>
      <c r="I39" s="546">
        <v>619575.69269000005</v>
      </c>
      <c r="J39" s="547" t="s">
        <v>515</v>
      </c>
      <c r="K39" s="547" t="s">
        <v>66</v>
      </c>
      <c r="L39" s="547" t="s">
        <v>66</v>
      </c>
      <c r="M39" s="532" t="s">
        <v>515</v>
      </c>
      <c r="N39" s="532" t="s">
        <v>515</v>
      </c>
      <c r="O39" s="532" t="s">
        <v>66</v>
      </c>
      <c r="P39" s="532" t="s">
        <v>555</v>
      </c>
      <c r="Q39" s="532"/>
    </row>
    <row r="40" spans="1:17" ht="18" customHeight="1">
      <c r="A40" s="531" t="s">
        <v>368</v>
      </c>
      <c r="B40" s="532" t="s">
        <v>991</v>
      </c>
      <c r="C40" s="532" t="s">
        <v>18</v>
      </c>
      <c r="D40" s="532" t="s">
        <v>7</v>
      </c>
      <c r="E40" s="532" t="s">
        <v>539</v>
      </c>
      <c r="F40" s="532" t="s">
        <v>1004</v>
      </c>
      <c r="G40" s="546">
        <f>482+409</f>
        <v>891</v>
      </c>
      <c r="H40" s="546">
        <f>585+509</f>
        <v>1094</v>
      </c>
      <c r="I40" s="546">
        <f>780028+632885</f>
        <v>1412913</v>
      </c>
      <c r="J40" s="532" t="s">
        <v>66</v>
      </c>
      <c r="K40" s="532" t="s">
        <v>66</v>
      </c>
      <c r="L40" s="532" t="s">
        <v>66</v>
      </c>
      <c r="M40" s="537" t="s">
        <v>515</v>
      </c>
      <c r="N40" s="562" t="s">
        <v>515</v>
      </c>
      <c r="O40" s="562" t="s">
        <v>66</v>
      </c>
      <c r="P40" s="562" t="s">
        <v>550</v>
      </c>
      <c r="Q40" s="562"/>
    </row>
    <row r="41" spans="1:17" s="97" customFormat="1" ht="18" customHeight="1">
      <c r="A41" s="533" t="s">
        <v>368</v>
      </c>
      <c r="B41" s="534" t="s">
        <v>991</v>
      </c>
      <c r="C41" s="534" t="s">
        <v>18</v>
      </c>
      <c r="D41" s="534" t="s">
        <v>7</v>
      </c>
      <c r="E41" s="534" t="s">
        <v>539</v>
      </c>
      <c r="F41" s="534" t="s">
        <v>1019</v>
      </c>
      <c r="G41" s="548">
        <v>113</v>
      </c>
      <c r="H41" s="548">
        <v>93.25779</v>
      </c>
      <c r="I41" s="548">
        <v>116912.52082000001</v>
      </c>
      <c r="J41" s="549" t="s">
        <v>515</v>
      </c>
      <c r="K41" s="549" t="s">
        <v>515</v>
      </c>
      <c r="L41" s="549" t="s">
        <v>515</v>
      </c>
      <c r="M41" s="534" t="s">
        <v>515</v>
      </c>
      <c r="N41" s="534" t="s">
        <v>515</v>
      </c>
      <c r="O41" s="534"/>
      <c r="P41" s="534"/>
      <c r="Q41" s="534"/>
    </row>
    <row r="42" spans="1:17">
      <c r="A42" s="533" t="s">
        <v>368</v>
      </c>
      <c r="B42" s="534" t="s">
        <v>991</v>
      </c>
      <c r="C42" s="534" t="s">
        <v>18</v>
      </c>
      <c r="D42" s="534" t="s">
        <v>7</v>
      </c>
      <c r="E42" s="534" t="s">
        <v>539</v>
      </c>
      <c r="F42" s="534" t="s">
        <v>1020</v>
      </c>
      <c r="G42" s="548">
        <v>43</v>
      </c>
      <c r="H42" s="548">
        <v>4.67164</v>
      </c>
      <c r="I42" s="548">
        <v>6327.0212193999996</v>
      </c>
      <c r="J42" s="549" t="s">
        <v>515</v>
      </c>
      <c r="K42" s="549" t="s">
        <v>515</v>
      </c>
      <c r="L42" s="549" t="s">
        <v>515</v>
      </c>
      <c r="M42" s="542" t="s">
        <v>515</v>
      </c>
      <c r="N42" s="534" t="s">
        <v>515</v>
      </c>
      <c r="O42" s="534"/>
      <c r="P42" s="534"/>
      <c r="Q42" s="534"/>
    </row>
    <row r="43" spans="1:17">
      <c r="A43" s="531" t="s">
        <v>368</v>
      </c>
      <c r="B43" s="532" t="s">
        <v>991</v>
      </c>
      <c r="C43" s="532" t="s">
        <v>18</v>
      </c>
      <c r="D43" s="532" t="s">
        <v>7</v>
      </c>
      <c r="E43" s="532" t="s">
        <v>540</v>
      </c>
      <c r="F43" s="537" t="s">
        <v>994</v>
      </c>
      <c r="G43" s="546">
        <v>311.75</v>
      </c>
      <c r="H43" s="546">
        <v>114.235512</v>
      </c>
      <c r="I43" s="546">
        <v>127104.1720065</v>
      </c>
      <c r="J43" s="537" t="s">
        <v>515</v>
      </c>
      <c r="K43" s="532" t="s">
        <v>515</v>
      </c>
      <c r="L43" s="532" t="s">
        <v>515</v>
      </c>
      <c r="M43" s="537" t="s">
        <v>66</v>
      </c>
      <c r="N43" s="562" t="s">
        <v>515</v>
      </c>
      <c r="O43" s="562" t="s">
        <v>66</v>
      </c>
      <c r="P43" s="912" t="s">
        <v>548</v>
      </c>
      <c r="Q43" s="562"/>
    </row>
    <row r="44" spans="1:17">
      <c r="A44" s="536" t="s">
        <v>368</v>
      </c>
      <c r="B44" s="537" t="s">
        <v>991</v>
      </c>
      <c r="C44" s="537" t="s">
        <v>18</v>
      </c>
      <c r="D44" s="537" t="s">
        <v>7</v>
      </c>
      <c r="E44" s="537" t="s">
        <v>540</v>
      </c>
      <c r="F44" s="537" t="s">
        <v>548</v>
      </c>
      <c r="G44" s="552">
        <v>1787.5</v>
      </c>
      <c r="H44" s="552">
        <v>655.71693500000003</v>
      </c>
      <c r="I44" s="552">
        <v>679485.12699500006</v>
      </c>
      <c r="J44" s="537" t="s">
        <v>66</v>
      </c>
      <c r="K44" s="537" t="s">
        <v>515</v>
      </c>
      <c r="L44" s="537" t="s">
        <v>66</v>
      </c>
      <c r="M44" s="537" t="s">
        <v>515</v>
      </c>
      <c r="N44" s="537" t="s">
        <v>515</v>
      </c>
      <c r="O44" s="537" t="s">
        <v>66</v>
      </c>
      <c r="P44" s="912" t="s">
        <v>548</v>
      </c>
      <c r="Q44" s="537"/>
    </row>
    <row r="45" spans="1:17">
      <c r="A45" s="536" t="s">
        <v>368</v>
      </c>
      <c r="B45" s="537" t="s">
        <v>991</v>
      </c>
      <c r="C45" s="537" t="s">
        <v>18</v>
      </c>
      <c r="D45" s="537" t="s">
        <v>7</v>
      </c>
      <c r="E45" s="537" t="s">
        <v>540</v>
      </c>
      <c r="F45" s="537" t="s">
        <v>549</v>
      </c>
      <c r="G45" s="552">
        <v>326.5</v>
      </c>
      <c r="H45" s="552">
        <v>67.965429939499998</v>
      </c>
      <c r="I45" s="552">
        <v>269383.070045</v>
      </c>
      <c r="J45" s="537" t="s">
        <v>66</v>
      </c>
      <c r="K45" s="537" t="s">
        <v>515</v>
      </c>
      <c r="L45" s="537" t="s">
        <v>515</v>
      </c>
      <c r="M45" s="537" t="s">
        <v>515</v>
      </c>
      <c r="N45" s="537" t="s">
        <v>515</v>
      </c>
      <c r="O45" s="537" t="s">
        <v>515</v>
      </c>
      <c r="P45" s="537" t="s">
        <v>549</v>
      </c>
      <c r="Q45" s="537"/>
    </row>
    <row r="46" spans="1:17">
      <c r="A46" s="531" t="s">
        <v>368</v>
      </c>
      <c r="B46" s="532" t="s">
        <v>991</v>
      </c>
      <c r="C46" s="532" t="s">
        <v>18</v>
      </c>
      <c r="D46" s="532" t="s">
        <v>7</v>
      </c>
      <c r="E46" s="532" t="s">
        <v>540</v>
      </c>
      <c r="F46" s="532" t="s">
        <v>318</v>
      </c>
      <c r="G46" s="546">
        <v>362</v>
      </c>
      <c r="H46" s="546">
        <v>125.84166</v>
      </c>
      <c r="I46" s="546">
        <v>133571.66953499999</v>
      </c>
      <c r="J46" s="547" t="s">
        <v>66</v>
      </c>
      <c r="K46" s="547" t="s">
        <v>515</v>
      </c>
      <c r="L46" s="547" t="s">
        <v>515</v>
      </c>
      <c r="M46" s="532" t="s">
        <v>515</v>
      </c>
      <c r="N46" s="532" t="s">
        <v>515</v>
      </c>
      <c r="O46" s="532" t="s">
        <v>515</v>
      </c>
      <c r="P46" s="532" t="s">
        <v>318</v>
      </c>
      <c r="Q46" s="532"/>
    </row>
    <row r="47" spans="1:17">
      <c r="A47" s="531" t="s">
        <v>368</v>
      </c>
      <c r="B47" s="532" t="s">
        <v>991</v>
      </c>
      <c r="C47" s="532" t="s">
        <v>18</v>
      </c>
      <c r="D47" s="532" t="s">
        <v>7</v>
      </c>
      <c r="E47" s="532" t="s">
        <v>540</v>
      </c>
      <c r="F47" s="532" t="s">
        <v>550</v>
      </c>
      <c r="G47" s="546">
        <f>1824+2042</f>
        <v>3866</v>
      </c>
      <c r="H47" s="546">
        <f>5830+5567</f>
        <v>11397</v>
      </c>
      <c r="I47" s="546">
        <f>5656442+5757778</f>
        <v>11414220</v>
      </c>
      <c r="J47" s="547" t="s">
        <v>66</v>
      </c>
      <c r="K47" s="547" t="s">
        <v>66</v>
      </c>
      <c r="L47" s="547" t="s">
        <v>66</v>
      </c>
      <c r="M47" s="537" t="s">
        <v>515</v>
      </c>
      <c r="N47" s="532" t="s">
        <v>515</v>
      </c>
      <c r="O47" s="532" t="s">
        <v>66</v>
      </c>
      <c r="P47" s="532" t="s">
        <v>550</v>
      </c>
      <c r="Q47" s="532"/>
    </row>
    <row r="48" spans="1:17">
      <c r="A48" s="531" t="s">
        <v>368</v>
      </c>
      <c r="B48" s="532" t="s">
        <v>991</v>
      </c>
      <c r="C48" s="532" t="s">
        <v>18</v>
      </c>
      <c r="D48" s="532" t="s">
        <v>7</v>
      </c>
      <c r="E48" s="532" t="s">
        <v>540</v>
      </c>
      <c r="F48" s="532" t="s">
        <v>1021</v>
      </c>
      <c r="G48" s="546">
        <v>65.5</v>
      </c>
      <c r="H48" s="546">
        <v>540.67416844499996</v>
      </c>
      <c r="I48" s="546">
        <v>89972.827451499994</v>
      </c>
      <c r="J48" s="537" t="s">
        <v>515</v>
      </c>
      <c r="K48" s="532" t="s">
        <v>515</v>
      </c>
      <c r="L48" s="532" t="s">
        <v>515</v>
      </c>
      <c r="M48" s="537" t="s">
        <v>66</v>
      </c>
      <c r="N48" s="562" t="s">
        <v>515</v>
      </c>
      <c r="O48" s="562" t="s">
        <v>66</v>
      </c>
      <c r="P48" s="562" t="s">
        <v>553</v>
      </c>
      <c r="Q48" s="562"/>
    </row>
    <row r="49" spans="1:17">
      <c r="A49" s="531" t="s">
        <v>368</v>
      </c>
      <c r="B49" s="532" t="s">
        <v>991</v>
      </c>
      <c r="C49" s="532" t="s">
        <v>18</v>
      </c>
      <c r="D49" s="532" t="s">
        <v>7</v>
      </c>
      <c r="E49" s="532" t="s">
        <v>540</v>
      </c>
      <c r="F49" s="532" t="s">
        <v>997</v>
      </c>
      <c r="G49" s="546">
        <f>11+13</f>
        <v>24</v>
      </c>
      <c r="H49" s="546">
        <f>30+92</f>
        <v>122</v>
      </c>
      <c r="I49" s="546">
        <f>86065+30568</f>
        <v>116633</v>
      </c>
      <c r="J49" s="532" t="s">
        <v>515</v>
      </c>
      <c r="K49" s="537" t="s">
        <v>515</v>
      </c>
      <c r="L49" s="532" t="s">
        <v>515</v>
      </c>
      <c r="M49" s="537" t="s">
        <v>66</v>
      </c>
      <c r="N49" s="562" t="s">
        <v>515</v>
      </c>
      <c r="O49" s="562" t="s">
        <v>66</v>
      </c>
      <c r="P49" s="562" t="s">
        <v>550</v>
      </c>
      <c r="Q49" s="562"/>
    </row>
    <row r="50" spans="1:17">
      <c r="A50" s="531" t="s">
        <v>368</v>
      </c>
      <c r="B50" s="532" t="s">
        <v>991</v>
      </c>
      <c r="C50" s="532" t="s">
        <v>18</v>
      </c>
      <c r="D50" s="532" t="s">
        <v>7</v>
      </c>
      <c r="E50" s="532" t="s">
        <v>540</v>
      </c>
      <c r="F50" s="532" t="s">
        <v>1022</v>
      </c>
      <c r="G50" s="546">
        <v>154</v>
      </c>
      <c r="H50" s="546">
        <v>3294.9463755000002</v>
      </c>
      <c r="I50" s="546">
        <v>740810.92969000002</v>
      </c>
      <c r="J50" s="547" t="s">
        <v>515</v>
      </c>
      <c r="K50" s="547" t="s">
        <v>66</v>
      </c>
      <c r="L50" s="547" t="s">
        <v>66</v>
      </c>
      <c r="M50" s="532" t="s">
        <v>515</v>
      </c>
      <c r="N50" s="532" t="s">
        <v>515</v>
      </c>
      <c r="O50" s="532" t="s">
        <v>66</v>
      </c>
      <c r="P50" s="532" t="s">
        <v>553</v>
      </c>
      <c r="Q50" s="532"/>
    </row>
    <row r="51" spans="1:17">
      <c r="A51" s="531" t="s">
        <v>368</v>
      </c>
      <c r="B51" s="532" t="s">
        <v>991</v>
      </c>
      <c r="C51" s="532" t="s">
        <v>18</v>
      </c>
      <c r="D51" s="532" t="s">
        <v>7</v>
      </c>
      <c r="E51" s="532" t="s">
        <v>540</v>
      </c>
      <c r="F51" s="532" t="s">
        <v>569</v>
      </c>
      <c r="G51" s="546">
        <v>375.5</v>
      </c>
      <c r="H51" s="546">
        <v>5736.3297255500001</v>
      </c>
      <c r="I51" s="546">
        <v>786673.70043500001</v>
      </c>
      <c r="J51" s="547" t="s">
        <v>66</v>
      </c>
      <c r="K51" s="547" t="s">
        <v>66</v>
      </c>
      <c r="L51" s="547" t="s">
        <v>66</v>
      </c>
      <c r="M51" s="532" t="s">
        <v>515</v>
      </c>
      <c r="N51" s="532" t="s">
        <v>515</v>
      </c>
      <c r="O51" s="532" t="s">
        <v>66</v>
      </c>
      <c r="P51" s="532" t="s">
        <v>553</v>
      </c>
      <c r="Q51" s="532"/>
    </row>
    <row r="52" spans="1:17">
      <c r="A52" s="531" t="s">
        <v>368</v>
      </c>
      <c r="B52" s="532" t="s">
        <v>991</v>
      </c>
      <c r="C52" s="532" t="s">
        <v>18</v>
      </c>
      <c r="D52" s="532" t="s">
        <v>7</v>
      </c>
      <c r="E52" s="532" t="s">
        <v>540</v>
      </c>
      <c r="F52" s="532" t="s">
        <v>999</v>
      </c>
      <c r="G52" s="546">
        <v>11</v>
      </c>
      <c r="H52" s="546">
        <v>9.6768999999999998</v>
      </c>
      <c r="I52" s="546">
        <v>9754.8374965999992</v>
      </c>
      <c r="J52" s="532" t="s">
        <v>515</v>
      </c>
      <c r="K52" s="532" t="s">
        <v>515</v>
      </c>
      <c r="L52" s="532" t="s">
        <v>515</v>
      </c>
      <c r="M52" s="532" t="s">
        <v>66</v>
      </c>
      <c r="N52" s="532" t="s">
        <v>515</v>
      </c>
      <c r="O52" s="532" t="s">
        <v>66</v>
      </c>
      <c r="P52" s="532" t="s">
        <v>550</v>
      </c>
      <c r="Q52" s="532"/>
    </row>
    <row r="53" spans="1:17">
      <c r="A53" s="531" t="s">
        <v>368</v>
      </c>
      <c r="B53" s="532" t="s">
        <v>991</v>
      </c>
      <c r="C53" s="532" t="s">
        <v>18</v>
      </c>
      <c r="D53" s="532" t="s">
        <v>7</v>
      </c>
      <c r="E53" s="532" t="s">
        <v>540</v>
      </c>
      <c r="F53" s="532" t="s">
        <v>1000</v>
      </c>
      <c r="G53" s="546">
        <v>82</v>
      </c>
      <c r="H53" s="546">
        <v>1294.5787796499999</v>
      </c>
      <c r="I53" s="546">
        <v>155207.9356045</v>
      </c>
      <c r="J53" s="537" t="s">
        <v>515</v>
      </c>
      <c r="K53" s="532" t="s">
        <v>515</v>
      </c>
      <c r="L53" s="532" t="s">
        <v>515</v>
      </c>
      <c r="M53" s="537" t="s">
        <v>66</v>
      </c>
      <c r="N53" s="562" t="s">
        <v>515</v>
      </c>
      <c r="O53" s="562" t="s">
        <v>66</v>
      </c>
      <c r="P53" s="562" t="s">
        <v>553</v>
      </c>
      <c r="Q53" s="562"/>
    </row>
    <row r="54" spans="1:17">
      <c r="A54" s="538" t="s">
        <v>368</v>
      </c>
      <c r="B54" s="539" t="s">
        <v>991</v>
      </c>
      <c r="C54" s="539" t="s">
        <v>18</v>
      </c>
      <c r="D54" s="539" t="s">
        <v>7</v>
      </c>
      <c r="E54" s="539" t="s">
        <v>540</v>
      </c>
      <c r="F54" s="539" t="s">
        <v>553</v>
      </c>
      <c r="G54" s="553">
        <v>896.9</v>
      </c>
      <c r="H54" s="553">
        <v>20465.739022000002</v>
      </c>
      <c r="I54" s="553">
        <v>3242163.4889000002</v>
      </c>
      <c r="J54" s="547" t="s">
        <v>66</v>
      </c>
      <c r="K54" s="547" t="s">
        <v>66</v>
      </c>
      <c r="L54" s="547" t="s">
        <v>66</v>
      </c>
      <c r="M54" s="539" t="s">
        <v>515</v>
      </c>
      <c r="N54" s="539" t="s">
        <v>515</v>
      </c>
      <c r="O54" s="539" t="s">
        <v>66</v>
      </c>
      <c r="P54" s="539" t="s">
        <v>553</v>
      </c>
      <c r="Q54" s="539"/>
    </row>
    <row r="55" spans="1:17">
      <c r="A55" s="531" t="s">
        <v>368</v>
      </c>
      <c r="B55" s="532" t="s">
        <v>991</v>
      </c>
      <c r="C55" s="532" t="s">
        <v>18</v>
      </c>
      <c r="D55" s="532" t="s">
        <v>7</v>
      </c>
      <c r="E55" s="532" t="s">
        <v>540</v>
      </c>
      <c r="F55" s="532" t="s">
        <v>554</v>
      </c>
      <c r="G55" s="546">
        <v>831.9</v>
      </c>
      <c r="H55" s="546">
        <v>15140.717728</v>
      </c>
      <c r="I55" s="546">
        <v>2440334.9216999998</v>
      </c>
      <c r="J55" s="532" t="s">
        <v>66</v>
      </c>
      <c r="K55" s="532" t="s">
        <v>66</v>
      </c>
      <c r="L55" s="532" t="s">
        <v>66</v>
      </c>
      <c r="M55" s="537" t="s">
        <v>515</v>
      </c>
      <c r="N55" s="562" t="s">
        <v>515</v>
      </c>
      <c r="O55" s="562" t="s">
        <v>66</v>
      </c>
      <c r="P55" s="562" t="s">
        <v>553</v>
      </c>
      <c r="Q55" s="562"/>
    </row>
    <row r="56" spans="1:17">
      <c r="A56" s="533" t="s">
        <v>368</v>
      </c>
      <c r="B56" s="534" t="s">
        <v>991</v>
      </c>
      <c r="C56" s="534" t="s">
        <v>18</v>
      </c>
      <c r="D56" s="534" t="s">
        <v>7</v>
      </c>
      <c r="E56" s="534" t="s">
        <v>540</v>
      </c>
      <c r="F56" s="534" t="s">
        <v>1014</v>
      </c>
      <c r="G56" s="548">
        <v>12</v>
      </c>
      <c r="H56" s="548">
        <v>0.99378000005</v>
      </c>
      <c r="I56" s="548">
        <v>969.36946021000006</v>
      </c>
      <c r="J56" s="534" t="s">
        <v>515</v>
      </c>
      <c r="K56" s="534" t="s">
        <v>515</v>
      </c>
      <c r="L56" s="534" t="s">
        <v>515</v>
      </c>
      <c r="M56" s="534" t="s">
        <v>515</v>
      </c>
      <c r="N56" s="534" t="s">
        <v>515</v>
      </c>
      <c r="O56" s="534"/>
      <c r="P56" s="534"/>
      <c r="Q56" s="534"/>
    </row>
    <row r="57" spans="1:17">
      <c r="A57" s="533" t="s">
        <v>368</v>
      </c>
      <c r="B57" s="534" t="s">
        <v>991</v>
      </c>
      <c r="C57" s="534" t="s">
        <v>18</v>
      </c>
      <c r="D57" s="534" t="s">
        <v>7</v>
      </c>
      <c r="E57" s="534" t="s">
        <v>540</v>
      </c>
      <c r="F57" s="534" t="s">
        <v>995</v>
      </c>
      <c r="G57" s="548">
        <v>17</v>
      </c>
      <c r="H57" s="548">
        <v>125.41332</v>
      </c>
      <c r="I57" s="548">
        <v>48180.283373500002</v>
      </c>
      <c r="J57" s="549" t="s">
        <v>515</v>
      </c>
      <c r="K57" s="549" t="s">
        <v>515</v>
      </c>
      <c r="L57" s="549" t="s">
        <v>515</v>
      </c>
      <c r="M57" s="534" t="s">
        <v>515</v>
      </c>
      <c r="N57" s="534" t="s">
        <v>515</v>
      </c>
      <c r="O57" s="534"/>
      <c r="P57" s="534"/>
      <c r="Q57" s="534"/>
    </row>
    <row r="58" spans="1:17">
      <c r="A58" s="533" t="s">
        <v>368</v>
      </c>
      <c r="B58" s="534" t="s">
        <v>991</v>
      </c>
      <c r="C58" s="534" t="s">
        <v>18</v>
      </c>
      <c r="D58" s="534" t="s">
        <v>7</v>
      </c>
      <c r="E58" s="534" t="s">
        <v>540</v>
      </c>
      <c r="F58" s="534" t="s">
        <v>1001</v>
      </c>
      <c r="G58" s="548">
        <v>118.58333333500001</v>
      </c>
      <c r="H58" s="548">
        <v>1206.9991421499999</v>
      </c>
      <c r="I58" s="548">
        <v>419972.72493000003</v>
      </c>
      <c r="J58" s="534" t="s">
        <v>515</v>
      </c>
      <c r="K58" s="534" t="s">
        <v>515</v>
      </c>
      <c r="L58" s="534" t="s">
        <v>515</v>
      </c>
      <c r="M58" s="534" t="s">
        <v>515</v>
      </c>
      <c r="N58" s="534" t="s">
        <v>515</v>
      </c>
      <c r="O58" s="534"/>
      <c r="P58" s="534"/>
      <c r="Q58" s="534"/>
    </row>
    <row r="59" spans="1:17">
      <c r="A59" s="533" t="s">
        <v>368</v>
      </c>
      <c r="B59" s="534" t="s">
        <v>991</v>
      </c>
      <c r="C59" s="534" t="s">
        <v>18</v>
      </c>
      <c r="D59" s="534" t="s">
        <v>7</v>
      </c>
      <c r="E59" s="534" t="s">
        <v>540</v>
      </c>
      <c r="F59" s="534" t="s">
        <v>1003</v>
      </c>
      <c r="G59" s="548">
        <v>41</v>
      </c>
      <c r="H59" s="548">
        <v>694.68100000000004</v>
      </c>
      <c r="I59" s="548">
        <v>235082.03129099999</v>
      </c>
      <c r="J59" s="549" t="s">
        <v>515</v>
      </c>
      <c r="K59" s="549" t="s">
        <v>515</v>
      </c>
      <c r="L59" s="549" t="s">
        <v>515</v>
      </c>
      <c r="M59" s="534" t="s">
        <v>515</v>
      </c>
      <c r="N59" s="534" t="s">
        <v>515</v>
      </c>
      <c r="O59" s="534"/>
      <c r="P59" s="534"/>
      <c r="Q59" s="534"/>
    </row>
    <row r="60" spans="1:17">
      <c r="A60" s="531" t="s">
        <v>368</v>
      </c>
      <c r="B60" s="532" t="s">
        <v>991</v>
      </c>
      <c r="C60" s="532" t="s">
        <v>22</v>
      </c>
      <c r="D60" s="532" t="s">
        <v>7</v>
      </c>
      <c r="E60" s="532" t="s">
        <v>541</v>
      </c>
      <c r="F60" s="532" t="s">
        <v>556</v>
      </c>
      <c r="G60" s="546">
        <f>264+97</f>
        <v>361</v>
      </c>
      <c r="H60" s="546">
        <f>26539+5292</f>
        <v>31831</v>
      </c>
      <c r="I60" s="546">
        <f>4018407+1860500</f>
        <v>5878907</v>
      </c>
      <c r="J60" s="547" t="s">
        <v>66</v>
      </c>
      <c r="K60" s="547" t="s">
        <v>66</v>
      </c>
      <c r="L60" s="547" t="s">
        <v>66</v>
      </c>
      <c r="M60" s="537" t="s">
        <v>515</v>
      </c>
      <c r="N60" s="532" t="s">
        <v>515</v>
      </c>
      <c r="O60" s="532" t="s">
        <v>515</v>
      </c>
      <c r="P60" s="532" t="s">
        <v>556</v>
      </c>
      <c r="Q60" s="532"/>
    </row>
    <row r="61" spans="1:17">
      <c r="A61" s="533" t="s">
        <v>368</v>
      </c>
      <c r="B61" s="534" t="s">
        <v>991</v>
      </c>
      <c r="C61" s="534" t="s">
        <v>22</v>
      </c>
      <c r="D61" s="534" t="s">
        <v>7</v>
      </c>
      <c r="E61" s="534" t="s">
        <v>541</v>
      </c>
      <c r="F61" s="534" t="s">
        <v>568</v>
      </c>
      <c r="G61" s="548">
        <v>40</v>
      </c>
      <c r="H61" s="548">
        <v>1453.84</v>
      </c>
      <c r="I61" s="548">
        <v>516233.53881</v>
      </c>
      <c r="J61" s="549" t="s">
        <v>515</v>
      </c>
      <c r="K61" s="549" t="s">
        <v>515</v>
      </c>
      <c r="L61" s="549" t="s">
        <v>515</v>
      </c>
      <c r="M61" s="534" t="s">
        <v>515</v>
      </c>
      <c r="N61" s="534" t="s">
        <v>515</v>
      </c>
      <c r="O61" s="534"/>
      <c r="P61" s="534"/>
      <c r="Q61" s="534"/>
    </row>
    <row r="62" spans="1:17">
      <c r="A62" s="531" t="s">
        <v>368</v>
      </c>
      <c r="B62" s="532" t="s">
        <v>991</v>
      </c>
      <c r="C62" s="532" t="s">
        <v>20</v>
      </c>
      <c r="D62" s="532" t="s">
        <v>7</v>
      </c>
      <c r="E62" s="532" t="s">
        <v>546</v>
      </c>
      <c r="F62" s="532" t="s">
        <v>556</v>
      </c>
      <c r="G62" s="546">
        <v>128.25</v>
      </c>
      <c r="H62" s="546">
        <v>17889.576880000001</v>
      </c>
      <c r="I62" s="546">
        <v>6848735.1672</v>
      </c>
      <c r="J62" s="547" t="s">
        <v>66</v>
      </c>
      <c r="K62" s="547" t="s">
        <v>66</v>
      </c>
      <c r="L62" s="547" t="s">
        <v>66</v>
      </c>
      <c r="M62" s="532" t="s">
        <v>515</v>
      </c>
      <c r="N62" s="532" t="s">
        <v>515</v>
      </c>
      <c r="O62" s="532" t="s">
        <v>66</v>
      </c>
      <c r="P62" s="532" t="s">
        <v>556</v>
      </c>
      <c r="Q62" s="532"/>
    </row>
    <row r="63" spans="1:17">
      <c r="A63" s="531" t="s">
        <v>368</v>
      </c>
      <c r="B63" s="532" t="s">
        <v>991</v>
      </c>
      <c r="C63" s="532" t="s">
        <v>20</v>
      </c>
      <c r="D63" s="532" t="s">
        <v>7</v>
      </c>
      <c r="E63" s="532" t="s">
        <v>546</v>
      </c>
      <c r="F63" s="532" t="s">
        <v>1023</v>
      </c>
      <c r="G63" s="546">
        <v>122.16666666650001</v>
      </c>
      <c r="H63" s="546">
        <v>11704.218998099999</v>
      </c>
      <c r="I63" s="546">
        <v>5775845.9242500002</v>
      </c>
      <c r="J63" s="547" t="s">
        <v>66</v>
      </c>
      <c r="K63" s="547" t="s">
        <v>66</v>
      </c>
      <c r="L63" s="547" t="s">
        <v>66</v>
      </c>
      <c r="M63" s="532" t="s">
        <v>515</v>
      </c>
      <c r="N63" s="532" t="s">
        <v>515</v>
      </c>
      <c r="O63" s="532" t="s">
        <v>66</v>
      </c>
      <c r="P63" s="532" t="s">
        <v>556</v>
      </c>
      <c r="Q63" s="532"/>
    </row>
    <row r="64" spans="1:17">
      <c r="A64" s="531" t="s">
        <v>368</v>
      </c>
      <c r="B64" s="532" t="s">
        <v>991</v>
      </c>
      <c r="C64" s="532" t="s">
        <v>20</v>
      </c>
      <c r="D64" s="532" t="s">
        <v>7</v>
      </c>
      <c r="E64" s="532" t="s">
        <v>544</v>
      </c>
      <c r="F64" s="532" t="s">
        <v>559</v>
      </c>
      <c r="G64" s="554">
        <v>3217</v>
      </c>
      <c r="H64" s="554">
        <v>1851.3113982</v>
      </c>
      <c r="I64" s="554">
        <v>4345133.4970500004</v>
      </c>
      <c r="J64" s="547" t="s">
        <v>66</v>
      </c>
      <c r="K64" s="547" t="s">
        <v>66</v>
      </c>
      <c r="L64" s="547" t="s">
        <v>66</v>
      </c>
      <c r="M64" s="532" t="s">
        <v>515</v>
      </c>
      <c r="N64" s="532" t="s">
        <v>515</v>
      </c>
      <c r="O64" s="532" t="s">
        <v>66</v>
      </c>
      <c r="P64" s="532" t="s">
        <v>559</v>
      </c>
      <c r="Q64" s="532"/>
    </row>
    <row r="65" spans="1:17">
      <c r="A65" s="531" t="s">
        <v>368</v>
      </c>
      <c r="B65" s="532" t="s">
        <v>991</v>
      </c>
      <c r="C65" s="532" t="s">
        <v>20</v>
      </c>
      <c r="D65" s="532" t="s">
        <v>7</v>
      </c>
      <c r="E65" s="532" t="s">
        <v>544</v>
      </c>
      <c r="F65" s="532" t="s">
        <v>561</v>
      </c>
      <c r="G65" s="554">
        <v>2058.5583333</v>
      </c>
      <c r="H65" s="554">
        <v>1852.7557060500001</v>
      </c>
      <c r="I65" s="554">
        <v>6649188.6184</v>
      </c>
      <c r="J65" s="547" t="s">
        <v>66</v>
      </c>
      <c r="K65" s="547" t="s">
        <v>66</v>
      </c>
      <c r="L65" s="547" t="s">
        <v>66</v>
      </c>
      <c r="M65" s="532" t="s">
        <v>515</v>
      </c>
      <c r="N65" s="532" t="s">
        <v>515</v>
      </c>
      <c r="O65" s="532" t="s">
        <v>66</v>
      </c>
      <c r="P65" s="532" t="s">
        <v>561</v>
      </c>
      <c r="Q65" s="532"/>
    </row>
    <row r="66" spans="1:17">
      <c r="A66" s="531" t="s">
        <v>368</v>
      </c>
      <c r="B66" s="532" t="s">
        <v>991</v>
      </c>
      <c r="C66" s="532" t="s">
        <v>20</v>
      </c>
      <c r="D66" s="532" t="s">
        <v>7</v>
      </c>
      <c r="E66" s="532" t="s">
        <v>544</v>
      </c>
      <c r="F66" s="532" t="s">
        <v>562</v>
      </c>
      <c r="G66" s="554">
        <v>385.41666666499998</v>
      </c>
      <c r="H66" s="554">
        <v>6947.2535862499999</v>
      </c>
      <c r="I66" s="554">
        <v>1179665.938545</v>
      </c>
      <c r="J66" s="547" t="s">
        <v>515</v>
      </c>
      <c r="K66" s="547" t="s">
        <v>66</v>
      </c>
      <c r="L66" s="547" t="s">
        <v>66</v>
      </c>
      <c r="M66" s="532" t="s">
        <v>515</v>
      </c>
      <c r="N66" s="532" t="s">
        <v>515</v>
      </c>
      <c r="O66" s="532" t="s">
        <v>66</v>
      </c>
      <c r="P66" s="532" t="s">
        <v>562</v>
      </c>
      <c r="Q66" s="532"/>
    </row>
    <row r="67" spans="1:17">
      <c r="A67" s="531" t="s">
        <v>368</v>
      </c>
      <c r="B67" s="532" t="s">
        <v>991</v>
      </c>
      <c r="C67" s="532" t="s">
        <v>20</v>
      </c>
      <c r="D67" s="532" t="s">
        <v>7</v>
      </c>
      <c r="E67" s="532" t="s">
        <v>544</v>
      </c>
      <c r="F67" s="532" t="s">
        <v>564</v>
      </c>
      <c r="G67" s="555">
        <f>71+1067</f>
        <v>1138</v>
      </c>
      <c r="H67" s="555">
        <f>79+2013</f>
        <v>2092</v>
      </c>
      <c r="I67" s="555">
        <f>249341+3624665</f>
        <v>3874006</v>
      </c>
      <c r="J67" s="532" t="s">
        <v>66</v>
      </c>
      <c r="K67" s="532" t="s">
        <v>66</v>
      </c>
      <c r="L67" s="532" t="s">
        <v>66</v>
      </c>
      <c r="M67" s="537" t="s">
        <v>515</v>
      </c>
      <c r="N67" s="562" t="s">
        <v>515</v>
      </c>
      <c r="O67" s="562" t="s">
        <v>66</v>
      </c>
      <c r="P67" s="562" t="s">
        <v>567</v>
      </c>
      <c r="Q67" s="562"/>
    </row>
    <row r="68" spans="1:17">
      <c r="A68" s="531" t="s">
        <v>368</v>
      </c>
      <c r="B68" s="532" t="s">
        <v>991</v>
      </c>
      <c r="C68" s="532" t="s">
        <v>20</v>
      </c>
      <c r="D68" s="532" t="s">
        <v>7</v>
      </c>
      <c r="E68" s="532" t="s">
        <v>544</v>
      </c>
      <c r="F68" s="532" t="s">
        <v>567</v>
      </c>
      <c r="G68" s="554">
        <f>5886+5199</f>
        <v>11085</v>
      </c>
      <c r="H68" s="554">
        <f>3505+5453</f>
        <v>8958</v>
      </c>
      <c r="I68" s="554">
        <f>10558090+14370670</f>
        <v>24928760</v>
      </c>
      <c r="J68" s="539" t="s">
        <v>66</v>
      </c>
      <c r="K68" s="539" t="s">
        <v>66</v>
      </c>
      <c r="L68" s="539" t="s">
        <v>66</v>
      </c>
      <c r="M68" s="532" t="s">
        <v>515</v>
      </c>
      <c r="N68" s="532" t="s">
        <v>515</v>
      </c>
      <c r="O68" s="532" t="s">
        <v>66</v>
      </c>
      <c r="P68" s="532" t="s">
        <v>567</v>
      </c>
      <c r="Q68" s="532"/>
    </row>
    <row r="69" spans="1:17">
      <c r="A69" s="531" t="s">
        <v>368</v>
      </c>
      <c r="B69" s="532" t="s">
        <v>991</v>
      </c>
      <c r="C69" s="532" t="s">
        <v>20</v>
      </c>
      <c r="D69" s="532" t="s">
        <v>7</v>
      </c>
      <c r="E69" s="532" t="s">
        <v>544</v>
      </c>
      <c r="F69" s="532" t="s">
        <v>568</v>
      </c>
      <c r="G69" s="554">
        <v>19.666666667000001</v>
      </c>
      <c r="H69" s="554">
        <v>2158.2882021999999</v>
      </c>
      <c r="I69" s="554">
        <v>790652.32166999998</v>
      </c>
      <c r="J69" s="547" t="s">
        <v>515</v>
      </c>
      <c r="K69" s="547" t="s">
        <v>66</v>
      </c>
      <c r="L69" s="547" t="s">
        <v>515</v>
      </c>
      <c r="M69" s="532" t="s">
        <v>515</v>
      </c>
      <c r="N69" s="532" t="s">
        <v>515</v>
      </c>
      <c r="O69" s="532" t="s">
        <v>66</v>
      </c>
      <c r="P69" s="532" t="s">
        <v>568</v>
      </c>
      <c r="Q69" s="532"/>
    </row>
    <row r="70" spans="1:17">
      <c r="A70" s="531" t="s">
        <v>368</v>
      </c>
      <c r="B70" s="532" t="s">
        <v>991</v>
      </c>
      <c r="C70" s="532" t="s">
        <v>20</v>
      </c>
      <c r="D70" s="532" t="s">
        <v>7</v>
      </c>
      <c r="E70" s="532" t="s">
        <v>544</v>
      </c>
      <c r="F70" s="532" t="s">
        <v>1024</v>
      </c>
      <c r="G70" s="554">
        <v>31.5</v>
      </c>
      <c r="H70" s="554">
        <v>667.81405885000004</v>
      </c>
      <c r="I70" s="554">
        <v>137540.158585</v>
      </c>
      <c r="J70" s="547" t="s">
        <v>515</v>
      </c>
      <c r="K70" s="547" t="s">
        <v>515</v>
      </c>
      <c r="L70" s="547" t="s">
        <v>515</v>
      </c>
      <c r="M70" s="532" t="s">
        <v>66</v>
      </c>
      <c r="N70" s="532" t="s">
        <v>515</v>
      </c>
      <c r="O70" s="532" t="s">
        <v>66</v>
      </c>
      <c r="P70" s="532" t="s">
        <v>562</v>
      </c>
      <c r="Q70" s="532"/>
    </row>
    <row r="71" spans="1:17">
      <c r="A71" s="531" t="s">
        <v>368</v>
      </c>
      <c r="B71" s="532" t="s">
        <v>991</v>
      </c>
      <c r="C71" s="532" t="s">
        <v>20</v>
      </c>
      <c r="D71" s="532" t="s">
        <v>7</v>
      </c>
      <c r="E71" s="532" t="s">
        <v>544</v>
      </c>
      <c r="F71" s="532" t="s">
        <v>556</v>
      </c>
      <c r="G71" s="554">
        <v>25</v>
      </c>
      <c r="H71" s="554">
        <v>2461.08509</v>
      </c>
      <c r="I71" s="554">
        <v>892485.62652000005</v>
      </c>
      <c r="J71" s="532" t="s">
        <v>515</v>
      </c>
      <c r="K71" s="537" t="s">
        <v>66</v>
      </c>
      <c r="L71" s="537" t="s">
        <v>515</v>
      </c>
      <c r="M71" s="537" t="s">
        <v>515</v>
      </c>
      <c r="N71" s="556" t="s">
        <v>515</v>
      </c>
      <c r="O71" s="556" t="s">
        <v>66</v>
      </c>
      <c r="P71" s="556" t="s">
        <v>568</v>
      </c>
      <c r="Q71" s="556"/>
    </row>
    <row r="72" spans="1:17">
      <c r="A72" s="531" t="s">
        <v>368</v>
      </c>
      <c r="B72" s="532" t="s">
        <v>991</v>
      </c>
      <c r="C72" s="532" t="s">
        <v>20</v>
      </c>
      <c r="D72" s="532" t="s">
        <v>7</v>
      </c>
      <c r="E72" s="532" t="s">
        <v>544</v>
      </c>
      <c r="F72" s="532" t="s">
        <v>1023</v>
      </c>
      <c r="G72" s="554">
        <v>12</v>
      </c>
      <c r="H72" s="554">
        <v>1104.605</v>
      </c>
      <c r="I72" s="554">
        <v>421537.97207000002</v>
      </c>
      <c r="J72" s="547" t="s">
        <v>515</v>
      </c>
      <c r="K72" s="547" t="s">
        <v>66</v>
      </c>
      <c r="L72" s="547" t="s">
        <v>515</v>
      </c>
      <c r="M72" s="532" t="s">
        <v>515</v>
      </c>
      <c r="N72" s="532" t="s">
        <v>515</v>
      </c>
      <c r="O72" s="532" t="s">
        <v>66</v>
      </c>
      <c r="P72" s="532" t="s">
        <v>568</v>
      </c>
      <c r="Q72" s="532"/>
    </row>
    <row r="73" spans="1:17">
      <c r="A73" s="531" t="s">
        <v>368</v>
      </c>
      <c r="B73" s="532" t="s">
        <v>991</v>
      </c>
      <c r="C73" s="540" t="s">
        <v>20</v>
      </c>
      <c r="D73" s="532" t="s">
        <v>7</v>
      </c>
      <c r="E73" s="532" t="s">
        <v>544</v>
      </c>
      <c r="F73" s="532" t="s">
        <v>998</v>
      </c>
      <c r="G73" s="554">
        <v>36</v>
      </c>
      <c r="H73" s="554">
        <v>502.40233000000001</v>
      </c>
      <c r="I73" s="554">
        <v>112958.24872</v>
      </c>
      <c r="J73" s="556" t="s">
        <v>515</v>
      </c>
      <c r="K73" s="556" t="s">
        <v>515</v>
      </c>
      <c r="L73" s="556" t="s">
        <v>515</v>
      </c>
      <c r="M73" s="537" t="s">
        <v>66</v>
      </c>
      <c r="N73" s="562" t="s">
        <v>515</v>
      </c>
      <c r="O73" s="562" t="s">
        <v>66</v>
      </c>
      <c r="P73" s="562" t="s">
        <v>562</v>
      </c>
      <c r="Q73" s="562"/>
    </row>
    <row r="74" spans="1:17">
      <c r="A74" s="531" t="s">
        <v>368</v>
      </c>
      <c r="B74" s="532" t="s">
        <v>991</v>
      </c>
      <c r="C74" s="532" t="s">
        <v>20</v>
      </c>
      <c r="D74" s="532" t="s">
        <v>7</v>
      </c>
      <c r="E74" s="532" t="s">
        <v>544</v>
      </c>
      <c r="F74" s="532" t="s">
        <v>1025</v>
      </c>
      <c r="G74" s="554">
        <v>21</v>
      </c>
      <c r="H74" s="554">
        <v>51.182209999999998</v>
      </c>
      <c r="I74" s="554">
        <v>112455.50767000001</v>
      </c>
      <c r="J74" s="537" t="s">
        <v>515</v>
      </c>
      <c r="K74" s="532" t="s">
        <v>515</v>
      </c>
      <c r="L74" s="532" t="s">
        <v>515</v>
      </c>
      <c r="M74" s="537" t="s">
        <v>66</v>
      </c>
      <c r="N74" s="562" t="s">
        <v>515</v>
      </c>
      <c r="O74" s="562" t="s">
        <v>66</v>
      </c>
      <c r="P74" s="562" t="s">
        <v>567</v>
      </c>
      <c r="Q74" s="562"/>
    </row>
    <row r="75" spans="1:17">
      <c r="A75" s="531" t="s">
        <v>368</v>
      </c>
      <c r="B75" s="532" t="s">
        <v>991</v>
      </c>
      <c r="C75" s="532" t="s">
        <v>20</v>
      </c>
      <c r="D75" s="532" t="s">
        <v>7</v>
      </c>
      <c r="E75" s="532" t="s">
        <v>544</v>
      </c>
      <c r="F75" s="532" t="s">
        <v>552</v>
      </c>
      <c r="G75" s="554">
        <v>18</v>
      </c>
      <c r="H75" s="554">
        <v>269.14953000000003</v>
      </c>
      <c r="I75" s="554">
        <v>58415.471394</v>
      </c>
      <c r="J75" s="547" t="s">
        <v>515</v>
      </c>
      <c r="K75" s="547" t="s">
        <v>515</v>
      </c>
      <c r="L75" s="547" t="s">
        <v>515</v>
      </c>
      <c r="M75" s="532" t="s">
        <v>66</v>
      </c>
      <c r="N75" s="532" t="s">
        <v>515</v>
      </c>
      <c r="O75" s="532" t="s">
        <v>66</v>
      </c>
      <c r="P75" s="532" t="s">
        <v>562</v>
      </c>
      <c r="Q75" s="532"/>
    </row>
    <row r="76" spans="1:17">
      <c r="A76" s="531" t="s">
        <v>368</v>
      </c>
      <c r="B76" s="532" t="s">
        <v>991</v>
      </c>
      <c r="C76" s="532" t="s">
        <v>20</v>
      </c>
      <c r="D76" s="532" t="s">
        <v>7</v>
      </c>
      <c r="E76" s="532" t="s">
        <v>544</v>
      </c>
      <c r="F76" s="532" t="s">
        <v>570</v>
      </c>
      <c r="G76" s="554">
        <v>56.5</v>
      </c>
      <c r="H76" s="554">
        <v>3513.5069764499999</v>
      </c>
      <c r="I76" s="554">
        <v>1375619.64133</v>
      </c>
      <c r="J76" s="547" t="s">
        <v>515</v>
      </c>
      <c r="K76" s="547" t="s">
        <v>66</v>
      </c>
      <c r="L76" s="547" t="s">
        <v>66</v>
      </c>
      <c r="M76" s="532" t="s">
        <v>515</v>
      </c>
      <c r="N76" s="532" t="s">
        <v>515</v>
      </c>
      <c r="O76" s="532" t="s">
        <v>66</v>
      </c>
      <c r="P76" s="532" t="s">
        <v>568</v>
      </c>
      <c r="Q76" s="532"/>
    </row>
    <row r="77" spans="1:17">
      <c r="A77" s="531" t="s">
        <v>368</v>
      </c>
      <c r="B77" s="532" t="s">
        <v>991</v>
      </c>
      <c r="C77" s="532" t="s">
        <v>20</v>
      </c>
      <c r="D77" s="532" t="s">
        <v>7</v>
      </c>
      <c r="E77" s="532" t="s">
        <v>544</v>
      </c>
      <c r="F77" s="532" t="s">
        <v>571</v>
      </c>
      <c r="G77" s="554">
        <v>288.39523809500002</v>
      </c>
      <c r="H77" s="554">
        <v>685.65510382499997</v>
      </c>
      <c r="I77" s="554">
        <v>1001002.066615</v>
      </c>
      <c r="J77" s="547" t="s">
        <v>515</v>
      </c>
      <c r="K77" s="547" t="s">
        <v>66</v>
      </c>
      <c r="L77" s="547" t="s">
        <v>515</v>
      </c>
      <c r="M77" s="532" t="s">
        <v>515</v>
      </c>
      <c r="N77" s="556" t="s">
        <v>515</v>
      </c>
      <c r="O77" s="556" t="s">
        <v>66</v>
      </c>
      <c r="P77" s="556" t="s">
        <v>572</v>
      </c>
      <c r="Q77" s="556"/>
    </row>
    <row r="78" spans="1:17">
      <c r="A78" s="531" t="s">
        <v>368</v>
      </c>
      <c r="B78" s="532" t="s">
        <v>991</v>
      </c>
      <c r="C78" s="532" t="s">
        <v>20</v>
      </c>
      <c r="D78" s="532" t="s">
        <v>7</v>
      </c>
      <c r="E78" s="532" t="s">
        <v>544</v>
      </c>
      <c r="F78" s="532" t="s">
        <v>572</v>
      </c>
      <c r="G78" s="554">
        <v>2258.33333335</v>
      </c>
      <c r="H78" s="554">
        <v>3700.9713182</v>
      </c>
      <c r="I78" s="554">
        <v>5724758.6826999998</v>
      </c>
      <c r="J78" s="532" t="s">
        <v>66</v>
      </c>
      <c r="K78" s="537" t="s">
        <v>66</v>
      </c>
      <c r="L78" s="532" t="s">
        <v>66</v>
      </c>
      <c r="M78" s="537" t="s">
        <v>515</v>
      </c>
      <c r="N78" s="562" t="s">
        <v>515</v>
      </c>
      <c r="O78" s="562" t="s">
        <v>66</v>
      </c>
      <c r="P78" s="562" t="s">
        <v>572</v>
      </c>
      <c r="Q78" s="562"/>
    </row>
    <row r="79" spans="1:17">
      <c r="A79" s="533" t="s">
        <v>368</v>
      </c>
      <c r="B79" s="534" t="s">
        <v>991</v>
      </c>
      <c r="C79" s="534" t="s">
        <v>20</v>
      </c>
      <c r="D79" s="534" t="s">
        <v>7</v>
      </c>
      <c r="E79" s="534" t="s">
        <v>544</v>
      </c>
      <c r="F79" s="534" t="s">
        <v>1009</v>
      </c>
      <c r="G79" s="557">
        <v>59.75</v>
      </c>
      <c r="H79" s="557">
        <v>5.3485519427500003</v>
      </c>
      <c r="I79" s="557">
        <v>20574.186516500002</v>
      </c>
      <c r="J79" s="542" t="s">
        <v>515</v>
      </c>
      <c r="K79" s="534" t="s">
        <v>515</v>
      </c>
      <c r="L79" s="534" t="s">
        <v>515</v>
      </c>
      <c r="M79" s="542" t="s">
        <v>515</v>
      </c>
      <c r="N79" s="563" t="s">
        <v>515</v>
      </c>
      <c r="O79" s="563"/>
      <c r="P79" s="563"/>
      <c r="Q79" s="563"/>
    </row>
    <row r="80" spans="1:17">
      <c r="A80" s="533" t="s">
        <v>368</v>
      </c>
      <c r="B80" s="534" t="s">
        <v>991</v>
      </c>
      <c r="C80" s="534" t="s">
        <v>20</v>
      </c>
      <c r="D80" s="534" t="s">
        <v>7</v>
      </c>
      <c r="E80" s="534" t="s">
        <v>544</v>
      </c>
      <c r="F80" s="534" t="s">
        <v>557</v>
      </c>
      <c r="G80" s="557">
        <v>80.25</v>
      </c>
      <c r="H80" s="557">
        <v>16.770869659500001</v>
      </c>
      <c r="I80" s="557">
        <v>85212.231007499999</v>
      </c>
      <c r="J80" s="534" t="s">
        <v>515</v>
      </c>
      <c r="K80" s="534" t="s">
        <v>515</v>
      </c>
      <c r="L80" s="534" t="s">
        <v>515</v>
      </c>
      <c r="M80" s="542" t="s">
        <v>515</v>
      </c>
      <c r="N80" s="563" t="s">
        <v>515</v>
      </c>
      <c r="O80" s="563"/>
      <c r="P80" s="563"/>
      <c r="Q80" s="563"/>
    </row>
    <row r="81" spans="1:17">
      <c r="A81" s="541" t="s">
        <v>368</v>
      </c>
      <c r="B81" s="542" t="s">
        <v>991</v>
      </c>
      <c r="C81" s="542" t="s">
        <v>20</v>
      </c>
      <c r="D81" s="542" t="s">
        <v>7</v>
      </c>
      <c r="E81" s="542" t="s">
        <v>544</v>
      </c>
      <c r="F81" s="542" t="s">
        <v>558</v>
      </c>
      <c r="G81" s="557">
        <v>138</v>
      </c>
      <c r="H81" s="557">
        <v>23.440480000000001</v>
      </c>
      <c r="I81" s="557">
        <v>107600.214878</v>
      </c>
      <c r="J81" s="542" t="s">
        <v>515</v>
      </c>
      <c r="K81" s="542" t="s">
        <v>515</v>
      </c>
      <c r="L81" s="542" t="s">
        <v>515</v>
      </c>
      <c r="M81" s="542" t="s">
        <v>515</v>
      </c>
      <c r="N81" s="542" t="s">
        <v>515</v>
      </c>
      <c r="O81" s="542"/>
      <c r="P81" s="542"/>
      <c r="Q81" s="542"/>
    </row>
    <row r="82" spans="1:17">
      <c r="A82" s="533" t="s">
        <v>368</v>
      </c>
      <c r="B82" s="534" t="s">
        <v>991</v>
      </c>
      <c r="C82" s="534" t="s">
        <v>20</v>
      </c>
      <c r="D82" s="534" t="s">
        <v>7</v>
      </c>
      <c r="E82" s="534" t="s">
        <v>544</v>
      </c>
      <c r="F82" s="534" t="s">
        <v>1026</v>
      </c>
      <c r="G82" s="557">
        <v>27.5</v>
      </c>
      <c r="H82" s="557">
        <v>7.4771400000000003</v>
      </c>
      <c r="I82" s="557">
        <v>15294.07802855</v>
      </c>
      <c r="J82" s="549" t="s">
        <v>515</v>
      </c>
      <c r="K82" s="549" t="s">
        <v>515</v>
      </c>
      <c r="L82" s="549" t="s">
        <v>515</v>
      </c>
      <c r="M82" s="534" t="s">
        <v>515</v>
      </c>
      <c r="N82" s="534" t="s">
        <v>515</v>
      </c>
      <c r="O82" s="534"/>
      <c r="P82" s="534"/>
      <c r="Q82" s="534"/>
    </row>
    <row r="83" spans="1:17">
      <c r="A83" s="533" t="s">
        <v>368</v>
      </c>
      <c r="B83" s="534" t="s">
        <v>991</v>
      </c>
      <c r="C83" s="534" t="s">
        <v>20</v>
      </c>
      <c r="D83" s="534" t="s">
        <v>7</v>
      </c>
      <c r="E83" s="534" t="s">
        <v>544</v>
      </c>
      <c r="F83" s="534" t="s">
        <v>560</v>
      </c>
      <c r="G83" s="557">
        <v>12</v>
      </c>
      <c r="H83" s="557">
        <v>4.3933150000000003</v>
      </c>
      <c r="I83" s="557">
        <v>15066.240934699999</v>
      </c>
      <c r="J83" s="549" t="s">
        <v>515</v>
      </c>
      <c r="K83" s="549" t="s">
        <v>515</v>
      </c>
      <c r="L83" s="549" t="s">
        <v>515</v>
      </c>
      <c r="M83" s="534" t="s">
        <v>515</v>
      </c>
      <c r="N83" s="534" t="s">
        <v>515</v>
      </c>
      <c r="O83" s="534"/>
      <c r="P83" s="534"/>
      <c r="Q83" s="534"/>
    </row>
    <row r="84" spans="1:17">
      <c r="A84" s="533" t="s">
        <v>368</v>
      </c>
      <c r="B84" s="534" t="s">
        <v>991</v>
      </c>
      <c r="C84" s="534" t="s">
        <v>20</v>
      </c>
      <c r="D84" s="534" t="s">
        <v>7</v>
      </c>
      <c r="E84" s="534" t="s">
        <v>544</v>
      </c>
      <c r="F84" s="534" t="s">
        <v>1027</v>
      </c>
      <c r="G84" s="557">
        <v>6</v>
      </c>
      <c r="H84" s="557">
        <v>7.7499999999999999E-2</v>
      </c>
      <c r="I84" s="557">
        <v>431.77544991000002</v>
      </c>
      <c r="J84" s="534" t="s">
        <v>515</v>
      </c>
      <c r="K84" s="542" t="s">
        <v>515</v>
      </c>
      <c r="L84" s="542" t="s">
        <v>515</v>
      </c>
      <c r="M84" s="542" t="s">
        <v>515</v>
      </c>
      <c r="N84" s="563" t="s">
        <v>515</v>
      </c>
      <c r="O84" s="563"/>
      <c r="P84" s="563"/>
      <c r="Q84" s="563"/>
    </row>
    <row r="85" spans="1:17">
      <c r="A85" s="533" t="s">
        <v>368</v>
      </c>
      <c r="B85" s="534" t="s">
        <v>991</v>
      </c>
      <c r="C85" s="534" t="s">
        <v>20</v>
      </c>
      <c r="D85" s="534" t="s">
        <v>7</v>
      </c>
      <c r="E85" s="534" t="s">
        <v>544</v>
      </c>
      <c r="F85" s="534" t="s">
        <v>1028</v>
      </c>
      <c r="G85" s="557">
        <v>7</v>
      </c>
      <c r="H85" s="557">
        <v>0.77932999999999997</v>
      </c>
      <c r="I85" s="557">
        <v>609.82138061000001</v>
      </c>
      <c r="J85" s="549" t="s">
        <v>515</v>
      </c>
      <c r="K85" s="549" t="s">
        <v>515</v>
      </c>
      <c r="L85" s="549" t="s">
        <v>515</v>
      </c>
      <c r="M85" s="542" t="s">
        <v>515</v>
      </c>
      <c r="N85" s="534" t="s">
        <v>515</v>
      </c>
      <c r="O85" s="534"/>
      <c r="P85" s="534"/>
      <c r="Q85" s="534"/>
    </row>
    <row r="86" spans="1:17">
      <c r="A86" s="533" t="s">
        <v>368</v>
      </c>
      <c r="B86" s="534" t="s">
        <v>991</v>
      </c>
      <c r="C86" s="534" t="s">
        <v>20</v>
      </c>
      <c r="D86" s="534" t="s">
        <v>7</v>
      </c>
      <c r="E86" s="534" t="s">
        <v>544</v>
      </c>
      <c r="F86" s="534" t="s">
        <v>1029</v>
      </c>
      <c r="G86" s="557">
        <v>8</v>
      </c>
      <c r="H86" s="557">
        <v>0.49099999999999999</v>
      </c>
      <c r="I86" s="557">
        <v>155.85280688</v>
      </c>
      <c r="J86" s="542" t="s">
        <v>515</v>
      </c>
      <c r="K86" s="534" t="s">
        <v>515</v>
      </c>
      <c r="L86" s="534" t="s">
        <v>515</v>
      </c>
      <c r="M86" s="542" t="s">
        <v>515</v>
      </c>
      <c r="N86" s="563" t="s">
        <v>515</v>
      </c>
      <c r="O86" s="563"/>
      <c r="P86" s="563"/>
      <c r="Q86" s="563"/>
    </row>
    <row r="87" spans="1:17">
      <c r="A87" s="533" t="s">
        <v>368</v>
      </c>
      <c r="B87" s="534" t="s">
        <v>991</v>
      </c>
      <c r="C87" s="534" t="s">
        <v>20</v>
      </c>
      <c r="D87" s="534" t="s">
        <v>7</v>
      </c>
      <c r="E87" s="534" t="s">
        <v>544</v>
      </c>
      <c r="F87" s="534" t="s">
        <v>1014</v>
      </c>
      <c r="G87" s="557">
        <v>58</v>
      </c>
      <c r="H87" s="557">
        <v>9.9265650000000001</v>
      </c>
      <c r="I87" s="557">
        <v>20458.249395499999</v>
      </c>
      <c r="J87" s="549" t="s">
        <v>515</v>
      </c>
      <c r="K87" s="549" t="s">
        <v>515</v>
      </c>
      <c r="L87" s="549" t="s">
        <v>515</v>
      </c>
      <c r="M87" s="534" t="s">
        <v>515</v>
      </c>
      <c r="N87" s="534" t="s">
        <v>515</v>
      </c>
      <c r="O87" s="534"/>
      <c r="P87" s="534"/>
      <c r="Q87" s="534"/>
    </row>
    <row r="88" spans="1:17">
      <c r="A88" s="533" t="s">
        <v>368</v>
      </c>
      <c r="B88" s="534" t="s">
        <v>991</v>
      </c>
      <c r="C88" s="534" t="s">
        <v>20</v>
      </c>
      <c r="D88" s="534" t="s">
        <v>7</v>
      </c>
      <c r="E88" s="534" t="s">
        <v>544</v>
      </c>
      <c r="F88" s="534" t="s">
        <v>1030</v>
      </c>
      <c r="G88" s="557">
        <v>61.75</v>
      </c>
      <c r="H88" s="557">
        <v>37.246130000000001</v>
      </c>
      <c r="I88" s="557">
        <v>68350.432446999999</v>
      </c>
      <c r="J88" s="549" t="s">
        <v>515</v>
      </c>
      <c r="K88" s="549" t="s">
        <v>515</v>
      </c>
      <c r="L88" s="549" t="s">
        <v>515</v>
      </c>
      <c r="M88" s="534" t="s">
        <v>515</v>
      </c>
      <c r="N88" s="534" t="s">
        <v>515</v>
      </c>
      <c r="O88" s="534"/>
      <c r="P88" s="534"/>
      <c r="Q88" s="534"/>
    </row>
    <row r="89" spans="1:17">
      <c r="A89" s="533" t="s">
        <v>368</v>
      </c>
      <c r="B89" s="534" t="s">
        <v>991</v>
      </c>
      <c r="C89" s="534" t="s">
        <v>20</v>
      </c>
      <c r="D89" s="543" t="s">
        <v>7</v>
      </c>
      <c r="E89" s="543" t="s">
        <v>544</v>
      </c>
      <c r="F89" s="534" t="s">
        <v>1021</v>
      </c>
      <c r="G89" s="557">
        <v>48.5</v>
      </c>
      <c r="H89" s="558">
        <v>573.68150000000003</v>
      </c>
      <c r="I89" s="558">
        <v>86196.786194</v>
      </c>
      <c r="J89" s="534" t="s">
        <v>515</v>
      </c>
      <c r="K89" s="542" t="s">
        <v>515</v>
      </c>
      <c r="L89" s="534" t="s">
        <v>515</v>
      </c>
      <c r="M89" s="542" t="s">
        <v>515</v>
      </c>
      <c r="N89" s="563" t="s">
        <v>515</v>
      </c>
      <c r="O89" s="563"/>
      <c r="P89" s="563"/>
      <c r="Q89" s="563"/>
    </row>
    <row r="90" spans="1:17">
      <c r="A90" s="533" t="s">
        <v>368</v>
      </c>
      <c r="B90" s="534" t="s">
        <v>991</v>
      </c>
      <c r="C90" s="534" t="s">
        <v>20</v>
      </c>
      <c r="D90" s="534" t="s">
        <v>7</v>
      </c>
      <c r="E90" s="534" t="s">
        <v>544</v>
      </c>
      <c r="F90" s="534" t="s">
        <v>569</v>
      </c>
      <c r="G90" s="557">
        <v>22.75</v>
      </c>
      <c r="H90" s="557">
        <v>380.32125087499998</v>
      </c>
      <c r="I90" s="557">
        <v>57950.015034999997</v>
      </c>
      <c r="J90" s="534" t="s">
        <v>515</v>
      </c>
      <c r="K90" s="534" t="s">
        <v>515</v>
      </c>
      <c r="L90" s="534" t="s">
        <v>515</v>
      </c>
      <c r="M90" s="534" t="s">
        <v>515</v>
      </c>
      <c r="N90" s="564" t="s">
        <v>515</v>
      </c>
      <c r="O90" s="564"/>
      <c r="P90" s="564"/>
      <c r="Q90" s="564"/>
    </row>
    <row r="91" spans="1:17">
      <c r="A91" s="533" t="s">
        <v>368</v>
      </c>
      <c r="B91" s="534" t="s">
        <v>991</v>
      </c>
      <c r="C91" s="534" t="s">
        <v>20</v>
      </c>
      <c r="D91" s="534" t="s">
        <v>7</v>
      </c>
      <c r="E91" s="534" t="s">
        <v>544</v>
      </c>
      <c r="F91" s="534" t="s">
        <v>554</v>
      </c>
      <c r="G91" s="557">
        <v>25.5</v>
      </c>
      <c r="H91" s="557">
        <v>611.57000000000005</v>
      </c>
      <c r="I91" s="557">
        <v>141306.9768985</v>
      </c>
      <c r="J91" s="549" t="s">
        <v>515</v>
      </c>
      <c r="K91" s="549" t="s">
        <v>515</v>
      </c>
      <c r="L91" s="549" t="s">
        <v>515</v>
      </c>
      <c r="M91" s="534" t="s">
        <v>515</v>
      </c>
      <c r="N91" s="534" t="s">
        <v>515</v>
      </c>
      <c r="O91" s="534"/>
      <c r="P91" s="534"/>
      <c r="Q91" s="534"/>
    </row>
    <row r="92" spans="1:17">
      <c r="A92" s="533" t="s">
        <v>368</v>
      </c>
      <c r="B92" s="534" t="s">
        <v>991</v>
      </c>
      <c r="C92" s="534" t="s">
        <v>20</v>
      </c>
      <c r="D92" s="534" t="s">
        <v>7</v>
      </c>
      <c r="E92" s="534" t="s">
        <v>544</v>
      </c>
      <c r="F92" s="534" t="s">
        <v>1031</v>
      </c>
      <c r="G92" s="557">
        <v>27.833333333500001</v>
      </c>
      <c r="H92" s="557">
        <v>135.02864496999999</v>
      </c>
      <c r="I92" s="557">
        <v>248011.871365</v>
      </c>
      <c r="J92" s="534" t="s">
        <v>515</v>
      </c>
      <c r="K92" s="534" t="s">
        <v>515</v>
      </c>
      <c r="L92" s="534" t="s">
        <v>515</v>
      </c>
      <c r="M92" s="542" t="s">
        <v>515</v>
      </c>
      <c r="N92" s="563" t="s">
        <v>515</v>
      </c>
      <c r="O92" s="563"/>
      <c r="P92" s="563"/>
      <c r="Q92" s="563"/>
    </row>
    <row r="93" spans="1:17">
      <c r="A93" s="533" t="s">
        <v>368</v>
      </c>
      <c r="B93" s="534" t="s">
        <v>991</v>
      </c>
      <c r="C93" s="534" t="s">
        <v>20</v>
      </c>
      <c r="D93" s="534" t="s">
        <v>7</v>
      </c>
      <c r="E93" s="534" t="s">
        <v>544</v>
      </c>
      <c r="F93" s="534" t="s">
        <v>1032</v>
      </c>
      <c r="G93" s="557">
        <v>28.024999999999999</v>
      </c>
      <c r="H93" s="557">
        <v>162.37239142999999</v>
      </c>
      <c r="I93" s="557">
        <v>282428.12554500002</v>
      </c>
      <c r="J93" s="549" t="s">
        <v>515</v>
      </c>
      <c r="K93" s="549" t="s">
        <v>515</v>
      </c>
      <c r="L93" s="549" t="s">
        <v>515</v>
      </c>
      <c r="M93" s="534" t="s">
        <v>515</v>
      </c>
      <c r="N93" s="534" t="s">
        <v>515</v>
      </c>
      <c r="O93" s="534"/>
      <c r="P93" s="534"/>
      <c r="Q93" s="534"/>
    </row>
    <row r="94" spans="1:17">
      <c r="A94" s="533" t="s">
        <v>368</v>
      </c>
      <c r="B94" s="534" t="s">
        <v>991</v>
      </c>
      <c r="C94" s="534" t="s">
        <v>20</v>
      </c>
      <c r="D94" s="534" t="s">
        <v>7</v>
      </c>
      <c r="E94" s="534" t="s">
        <v>544</v>
      </c>
      <c r="F94" s="534" t="s">
        <v>1033</v>
      </c>
      <c r="G94" s="557">
        <v>21.8</v>
      </c>
      <c r="H94" s="557">
        <v>126.04237452</v>
      </c>
      <c r="I94" s="557">
        <v>207961.82767999999</v>
      </c>
      <c r="J94" s="549" t="s">
        <v>515</v>
      </c>
      <c r="K94" s="549" t="s">
        <v>515</v>
      </c>
      <c r="L94" s="549" t="s">
        <v>515</v>
      </c>
      <c r="M94" s="534" t="s">
        <v>515</v>
      </c>
      <c r="N94" s="534" t="s">
        <v>515</v>
      </c>
      <c r="O94" s="534"/>
      <c r="P94" s="534"/>
      <c r="Q94" s="534"/>
    </row>
    <row r="95" spans="1:17">
      <c r="A95" s="531" t="s">
        <v>368</v>
      </c>
      <c r="B95" s="532" t="s">
        <v>991</v>
      </c>
      <c r="C95" s="532" t="s">
        <v>20</v>
      </c>
      <c r="D95" s="532" t="s">
        <v>7</v>
      </c>
      <c r="E95" s="532" t="s">
        <v>545</v>
      </c>
      <c r="F95" s="532" t="s">
        <v>558</v>
      </c>
      <c r="G95" s="546">
        <v>675</v>
      </c>
      <c r="H95" s="546">
        <v>56.842410000000001</v>
      </c>
      <c r="I95" s="546">
        <v>473073.37160499999</v>
      </c>
      <c r="J95" s="532" t="s">
        <v>66</v>
      </c>
      <c r="K95" s="532" t="s">
        <v>515</v>
      </c>
      <c r="L95" s="532" t="s">
        <v>66</v>
      </c>
      <c r="M95" s="537" t="s">
        <v>515</v>
      </c>
      <c r="N95" s="562" t="s">
        <v>515</v>
      </c>
      <c r="O95" s="562" t="s">
        <v>515</v>
      </c>
      <c r="P95" s="562" t="s">
        <v>558</v>
      </c>
      <c r="Q95" s="562"/>
    </row>
    <row r="96" spans="1:17">
      <c r="A96" s="531" t="s">
        <v>368</v>
      </c>
      <c r="B96" s="532" t="s">
        <v>991</v>
      </c>
      <c r="C96" s="532" t="s">
        <v>20</v>
      </c>
      <c r="D96" s="532" t="s">
        <v>7</v>
      </c>
      <c r="E96" s="532" t="s">
        <v>545</v>
      </c>
      <c r="F96" s="532" t="s">
        <v>559</v>
      </c>
      <c r="G96" s="546">
        <v>524.5</v>
      </c>
      <c r="H96" s="546">
        <v>95.578711965500005</v>
      </c>
      <c r="I96" s="546">
        <v>311573.58223499998</v>
      </c>
      <c r="J96" s="547" t="s">
        <v>66</v>
      </c>
      <c r="K96" s="547" t="s">
        <v>515</v>
      </c>
      <c r="L96" s="547" t="s">
        <v>515</v>
      </c>
      <c r="M96" s="532" t="s">
        <v>515</v>
      </c>
      <c r="N96" s="532" t="s">
        <v>515</v>
      </c>
      <c r="O96" s="532" t="s">
        <v>66</v>
      </c>
      <c r="P96" s="532" t="s">
        <v>559</v>
      </c>
      <c r="Q96" s="532"/>
    </row>
    <row r="97" spans="1:17">
      <c r="A97" s="531" t="s">
        <v>368</v>
      </c>
      <c r="B97" s="532" t="s">
        <v>991</v>
      </c>
      <c r="C97" s="532" t="s">
        <v>20</v>
      </c>
      <c r="D97" s="532" t="s">
        <v>7</v>
      </c>
      <c r="E97" s="532" t="s">
        <v>545</v>
      </c>
      <c r="F97" s="532" t="s">
        <v>567</v>
      </c>
      <c r="G97" s="546">
        <f>7873+1211</f>
        <v>9084</v>
      </c>
      <c r="H97" s="546">
        <f>2001+416</f>
        <v>2417</v>
      </c>
      <c r="I97" s="546">
        <f>11470689+1741025</f>
        <v>13211714</v>
      </c>
      <c r="J97" s="532" t="s">
        <v>66</v>
      </c>
      <c r="K97" s="532" t="s">
        <v>66</v>
      </c>
      <c r="L97" s="532" t="s">
        <v>66</v>
      </c>
      <c r="M97" s="537" t="s">
        <v>515</v>
      </c>
      <c r="N97" s="562" t="s">
        <v>515</v>
      </c>
      <c r="O97" s="562" t="s">
        <v>66</v>
      </c>
      <c r="P97" s="562" t="s">
        <v>567</v>
      </c>
      <c r="Q97" s="562"/>
    </row>
    <row r="98" spans="1:17">
      <c r="A98" s="531" t="s">
        <v>368</v>
      </c>
      <c r="B98" s="532" t="s">
        <v>991</v>
      </c>
      <c r="C98" s="532" t="s">
        <v>20</v>
      </c>
      <c r="D98" s="532" t="s">
        <v>7</v>
      </c>
      <c r="E98" s="532" t="s">
        <v>545</v>
      </c>
      <c r="F98" s="532" t="s">
        <v>1021</v>
      </c>
      <c r="G98" s="546">
        <v>93.5</v>
      </c>
      <c r="H98" s="546">
        <v>1599.49559</v>
      </c>
      <c r="I98" s="546">
        <v>260635.57480999999</v>
      </c>
      <c r="J98" s="532" t="s">
        <v>515</v>
      </c>
      <c r="K98" s="532" t="s">
        <v>66</v>
      </c>
      <c r="L98" s="532" t="s">
        <v>515</v>
      </c>
      <c r="M98" s="537" t="s">
        <v>515</v>
      </c>
      <c r="N98" s="562" t="s">
        <v>515</v>
      </c>
      <c r="O98" s="562" t="s">
        <v>66</v>
      </c>
      <c r="P98" s="562" t="s">
        <v>569</v>
      </c>
      <c r="Q98" s="562"/>
    </row>
    <row r="99" spans="1:17">
      <c r="A99" s="531" t="s">
        <v>368</v>
      </c>
      <c r="B99" s="532" t="s">
        <v>991</v>
      </c>
      <c r="C99" s="532" t="s">
        <v>20</v>
      </c>
      <c r="D99" s="532" t="s">
        <v>7</v>
      </c>
      <c r="E99" s="532" t="s">
        <v>545</v>
      </c>
      <c r="F99" s="532" t="s">
        <v>568</v>
      </c>
      <c r="G99" s="546">
        <v>20</v>
      </c>
      <c r="H99" s="546">
        <v>282.69800500000002</v>
      </c>
      <c r="I99" s="546">
        <v>98909.020950000006</v>
      </c>
      <c r="J99" s="532" t="s">
        <v>515</v>
      </c>
      <c r="K99" s="532" t="s">
        <v>515</v>
      </c>
      <c r="L99" s="532" t="s">
        <v>515</v>
      </c>
      <c r="M99" s="537" t="s">
        <v>66</v>
      </c>
      <c r="N99" s="562" t="s">
        <v>515</v>
      </c>
      <c r="O99" s="562" t="s">
        <v>66</v>
      </c>
      <c r="P99" s="562" t="s">
        <v>570</v>
      </c>
      <c r="Q99" s="562"/>
    </row>
    <row r="100" spans="1:17">
      <c r="A100" s="531" t="s">
        <v>368</v>
      </c>
      <c r="B100" s="532" t="s">
        <v>991</v>
      </c>
      <c r="C100" s="532" t="s">
        <v>20</v>
      </c>
      <c r="D100" s="532" t="s">
        <v>7</v>
      </c>
      <c r="E100" s="532" t="s">
        <v>545</v>
      </c>
      <c r="F100" s="532" t="s">
        <v>569</v>
      </c>
      <c r="G100" s="546">
        <v>263.75</v>
      </c>
      <c r="H100" s="546">
        <v>4487.23883415</v>
      </c>
      <c r="I100" s="546">
        <v>793137.46618500003</v>
      </c>
      <c r="J100" s="532" t="s">
        <v>515</v>
      </c>
      <c r="K100" s="537" t="s">
        <v>66</v>
      </c>
      <c r="L100" s="537" t="s">
        <v>66</v>
      </c>
      <c r="M100" s="537" t="s">
        <v>515</v>
      </c>
      <c r="N100" s="562" t="s">
        <v>515</v>
      </c>
      <c r="O100" s="562" t="s">
        <v>66</v>
      </c>
      <c r="P100" s="562" t="s">
        <v>569</v>
      </c>
      <c r="Q100" s="562"/>
    </row>
    <row r="101" spans="1:17">
      <c r="A101" s="531" t="s">
        <v>368</v>
      </c>
      <c r="B101" s="532" t="s">
        <v>991</v>
      </c>
      <c r="C101" s="532" t="s">
        <v>20</v>
      </c>
      <c r="D101" s="532" t="s">
        <v>7</v>
      </c>
      <c r="E101" s="532" t="s">
        <v>545</v>
      </c>
      <c r="F101" s="532" t="s">
        <v>1034</v>
      </c>
      <c r="G101" s="546">
        <v>18.5</v>
      </c>
      <c r="H101" s="546">
        <v>6.6695900000000004</v>
      </c>
      <c r="I101" s="546">
        <v>40570.909884499997</v>
      </c>
      <c r="J101" s="547" t="s">
        <v>515</v>
      </c>
      <c r="K101" s="547" t="s">
        <v>515</v>
      </c>
      <c r="L101" s="547" t="s">
        <v>515</v>
      </c>
      <c r="M101" s="532" t="s">
        <v>66</v>
      </c>
      <c r="N101" s="532" t="s">
        <v>515</v>
      </c>
      <c r="O101" s="532" t="s">
        <v>66</v>
      </c>
      <c r="P101" s="532" t="s">
        <v>567</v>
      </c>
      <c r="Q101" s="532"/>
    </row>
    <row r="102" spans="1:17">
      <c r="A102" s="531" t="s">
        <v>368</v>
      </c>
      <c r="B102" s="532" t="s">
        <v>991</v>
      </c>
      <c r="C102" s="532" t="s">
        <v>20</v>
      </c>
      <c r="D102" s="532" t="s">
        <v>7</v>
      </c>
      <c r="E102" s="532" t="s">
        <v>545</v>
      </c>
      <c r="F102" s="532" t="s">
        <v>1000</v>
      </c>
      <c r="G102" s="546">
        <v>78</v>
      </c>
      <c r="H102" s="546">
        <v>704.83349999999996</v>
      </c>
      <c r="I102" s="546">
        <v>111813.6852015</v>
      </c>
      <c r="J102" s="547" t="s">
        <v>515</v>
      </c>
      <c r="K102" s="547" t="s">
        <v>66</v>
      </c>
      <c r="L102" s="547" t="s">
        <v>515</v>
      </c>
      <c r="M102" s="532" t="s">
        <v>515</v>
      </c>
      <c r="N102" s="532" t="s">
        <v>515</v>
      </c>
      <c r="O102" s="532" t="s">
        <v>66</v>
      </c>
      <c r="P102" s="532" t="s">
        <v>569</v>
      </c>
      <c r="Q102" s="532"/>
    </row>
    <row r="103" spans="1:17">
      <c r="A103" s="531" t="s">
        <v>368</v>
      </c>
      <c r="B103" s="532" t="s">
        <v>991</v>
      </c>
      <c r="C103" s="532" t="s">
        <v>20</v>
      </c>
      <c r="D103" s="532" t="s">
        <v>7</v>
      </c>
      <c r="E103" s="532" t="s">
        <v>545</v>
      </c>
      <c r="F103" s="532" t="s">
        <v>1035</v>
      </c>
      <c r="G103" s="546">
        <v>41.75</v>
      </c>
      <c r="H103" s="546">
        <v>1452.5063023499999</v>
      </c>
      <c r="I103" s="546">
        <v>524599.31345000002</v>
      </c>
      <c r="J103" s="547" t="s">
        <v>515</v>
      </c>
      <c r="K103" s="547" t="s">
        <v>66</v>
      </c>
      <c r="L103" s="547" t="s">
        <v>66</v>
      </c>
      <c r="M103" s="532" t="s">
        <v>515</v>
      </c>
      <c r="N103" s="532" t="s">
        <v>515</v>
      </c>
      <c r="O103" s="532" t="s">
        <v>66</v>
      </c>
      <c r="P103" s="532" t="s">
        <v>570</v>
      </c>
      <c r="Q103" s="532"/>
    </row>
    <row r="104" spans="1:17">
      <c r="A104" s="531" t="s">
        <v>368</v>
      </c>
      <c r="B104" s="532" t="s">
        <v>991</v>
      </c>
      <c r="C104" s="532" t="s">
        <v>20</v>
      </c>
      <c r="D104" s="532" t="s">
        <v>7</v>
      </c>
      <c r="E104" s="532" t="s">
        <v>545</v>
      </c>
      <c r="F104" s="532" t="s">
        <v>554</v>
      </c>
      <c r="G104" s="546">
        <v>100.33333333349999</v>
      </c>
      <c r="H104" s="546">
        <v>1113.743995</v>
      </c>
      <c r="I104" s="546">
        <v>193466.76336499999</v>
      </c>
      <c r="J104" s="547" t="s">
        <v>515</v>
      </c>
      <c r="K104" s="547" t="s">
        <v>66</v>
      </c>
      <c r="L104" s="547" t="s">
        <v>515</v>
      </c>
      <c r="M104" s="532" t="s">
        <v>515</v>
      </c>
      <c r="N104" s="532" t="s">
        <v>515</v>
      </c>
      <c r="O104" s="532" t="s">
        <v>66</v>
      </c>
      <c r="P104" s="532" t="s">
        <v>569</v>
      </c>
      <c r="Q104" s="532"/>
    </row>
    <row r="105" spans="1:17">
      <c r="A105" s="531" t="s">
        <v>368</v>
      </c>
      <c r="B105" s="532" t="s">
        <v>991</v>
      </c>
      <c r="C105" s="532" t="s">
        <v>20</v>
      </c>
      <c r="D105" s="532" t="s">
        <v>7</v>
      </c>
      <c r="E105" s="532" t="s">
        <v>545</v>
      </c>
      <c r="F105" s="532" t="s">
        <v>570</v>
      </c>
      <c r="G105" s="546">
        <v>59</v>
      </c>
      <c r="H105" s="546">
        <v>2246.7759943000001</v>
      </c>
      <c r="I105" s="546">
        <v>799675.32709999999</v>
      </c>
      <c r="J105" s="547" t="s">
        <v>515</v>
      </c>
      <c r="K105" s="547" t="s">
        <v>66</v>
      </c>
      <c r="L105" s="547" t="s">
        <v>66</v>
      </c>
      <c r="M105" s="532" t="s">
        <v>515</v>
      </c>
      <c r="N105" s="532" t="s">
        <v>515</v>
      </c>
      <c r="O105" s="532" t="s">
        <v>66</v>
      </c>
      <c r="P105" s="532" t="s">
        <v>570</v>
      </c>
      <c r="Q105" s="532"/>
    </row>
    <row r="106" spans="1:17">
      <c r="A106" s="531" t="s">
        <v>368</v>
      </c>
      <c r="B106" s="532" t="s">
        <v>991</v>
      </c>
      <c r="C106" s="532" t="s">
        <v>20</v>
      </c>
      <c r="D106" s="532" t="s">
        <v>7</v>
      </c>
      <c r="E106" s="532" t="s">
        <v>545</v>
      </c>
      <c r="F106" s="532" t="s">
        <v>572</v>
      </c>
      <c r="G106" s="546">
        <v>265.25</v>
      </c>
      <c r="H106" s="546">
        <v>178.748043271</v>
      </c>
      <c r="I106" s="546">
        <v>179391.04811549999</v>
      </c>
      <c r="J106" s="532" t="s">
        <v>66</v>
      </c>
      <c r="K106" s="532" t="s">
        <v>515</v>
      </c>
      <c r="L106" s="532" t="s">
        <v>515</v>
      </c>
      <c r="M106" s="537" t="s">
        <v>515</v>
      </c>
      <c r="N106" s="562" t="s">
        <v>515</v>
      </c>
      <c r="O106" s="562" t="s">
        <v>515</v>
      </c>
      <c r="P106" s="562" t="s">
        <v>572</v>
      </c>
      <c r="Q106" s="562"/>
    </row>
    <row r="107" spans="1:17">
      <c r="A107" s="533" t="s">
        <v>368</v>
      </c>
      <c r="B107" s="534" t="s">
        <v>991</v>
      </c>
      <c r="C107" s="534" t="s">
        <v>20</v>
      </c>
      <c r="D107" s="534" t="s">
        <v>7</v>
      </c>
      <c r="E107" s="534" t="s">
        <v>545</v>
      </c>
      <c r="F107" s="534" t="s">
        <v>992</v>
      </c>
      <c r="G107" s="548">
        <v>14</v>
      </c>
      <c r="H107" s="548">
        <v>1.1232</v>
      </c>
      <c r="I107" s="548">
        <v>8406.2583937500003</v>
      </c>
      <c r="J107" s="549" t="s">
        <v>515</v>
      </c>
      <c r="K107" s="549" t="s">
        <v>515</v>
      </c>
      <c r="L107" s="549" t="s">
        <v>515</v>
      </c>
      <c r="M107" s="534" t="s">
        <v>515</v>
      </c>
      <c r="N107" s="534" t="s">
        <v>515</v>
      </c>
      <c r="O107" s="534"/>
      <c r="P107" s="534"/>
      <c r="Q107" s="534"/>
    </row>
    <row r="108" spans="1:17">
      <c r="A108" s="533" t="s">
        <v>368</v>
      </c>
      <c r="B108" s="534" t="s">
        <v>991</v>
      </c>
      <c r="C108" s="534" t="s">
        <v>20</v>
      </c>
      <c r="D108" s="534" t="s">
        <v>7</v>
      </c>
      <c r="E108" s="534" t="s">
        <v>545</v>
      </c>
      <c r="F108" s="534" t="s">
        <v>1009</v>
      </c>
      <c r="G108" s="548">
        <v>98.75</v>
      </c>
      <c r="H108" s="548">
        <v>4.5907180572500002</v>
      </c>
      <c r="I108" s="548">
        <v>15362.287429</v>
      </c>
      <c r="J108" s="534" t="s">
        <v>515</v>
      </c>
      <c r="K108" s="534" t="s">
        <v>515</v>
      </c>
      <c r="L108" s="534" t="s">
        <v>515</v>
      </c>
      <c r="M108" s="534" t="s">
        <v>515</v>
      </c>
      <c r="N108" s="534" t="s">
        <v>515</v>
      </c>
      <c r="O108" s="534"/>
      <c r="P108" s="534"/>
      <c r="Q108" s="534"/>
    </row>
    <row r="109" spans="1:17">
      <c r="A109" s="533" t="s">
        <v>368</v>
      </c>
      <c r="B109" s="534" t="s">
        <v>991</v>
      </c>
      <c r="C109" s="534" t="s">
        <v>20</v>
      </c>
      <c r="D109" s="534" t="s">
        <v>7</v>
      </c>
      <c r="E109" s="534" t="s">
        <v>545</v>
      </c>
      <c r="F109" s="534" t="s">
        <v>557</v>
      </c>
      <c r="G109" s="548">
        <v>88</v>
      </c>
      <c r="H109" s="548">
        <v>9.8456399999999995</v>
      </c>
      <c r="I109" s="548">
        <v>47961.4732745</v>
      </c>
      <c r="J109" s="542" t="s">
        <v>515</v>
      </c>
      <c r="K109" s="534" t="s">
        <v>515</v>
      </c>
      <c r="L109" s="534" t="s">
        <v>515</v>
      </c>
      <c r="M109" s="542" t="s">
        <v>515</v>
      </c>
      <c r="N109" s="563" t="s">
        <v>515</v>
      </c>
      <c r="O109" s="563"/>
      <c r="P109" s="563"/>
      <c r="Q109" s="563"/>
    </row>
    <row r="110" spans="1:17">
      <c r="A110" s="533" t="s">
        <v>368</v>
      </c>
      <c r="B110" s="534" t="s">
        <v>991</v>
      </c>
      <c r="C110" s="534" t="s">
        <v>20</v>
      </c>
      <c r="D110" s="534" t="s">
        <v>7</v>
      </c>
      <c r="E110" s="534" t="s">
        <v>545</v>
      </c>
      <c r="F110" s="534" t="s">
        <v>1026</v>
      </c>
      <c r="G110" s="548">
        <v>29.5</v>
      </c>
      <c r="H110" s="548">
        <v>1.5246</v>
      </c>
      <c r="I110" s="548">
        <v>4877.2260274</v>
      </c>
      <c r="J110" s="549" t="s">
        <v>515</v>
      </c>
      <c r="K110" s="549" t="s">
        <v>515</v>
      </c>
      <c r="L110" s="549" t="s">
        <v>515</v>
      </c>
      <c r="M110" s="534" t="s">
        <v>515</v>
      </c>
      <c r="N110" s="534" t="s">
        <v>515</v>
      </c>
      <c r="O110" s="534"/>
      <c r="P110" s="534"/>
      <c r="Q110" s="534"/>
    </row>
    <row r="111" spans="1:17">
      <c r="A111" s="533" t="s">
        <v>368</v>
      </c>
      <c r="B111" s="534" t="s">
        <v>991</v>
      </c>
      <c r="C111" s="534" t="s">
        <v>20</v>
      </c>
      <c r="D111" s="534" t="s">
        <v>7</v>
      </c>
      <c r="E111" s="534" t="s">
        <v>545</v>
      </c>
      <c r="F111" s="534" t="s">
        <v>560</v>
      </c>
      <c r="G111" s="548">
        <v>40.5</v>
      </c>
      <c r="H111" s="548">
        <v>8.2569350000000004</v>
      </c>
      <c r="I111" s="548">
        <v>62574.486301500001</v>
      </c>
      <c r="J111" s="549" t="s">
        <v>515</v>
      </c>
      <c r="K111" s="549" t="s">
        <v>515</v>
      </c>
      <c r="L111" s="549" t="s">
        <v>515</v>
      </c>
      <c r="M111" s="534" t="s">
        <v>515</v>
      </c>
      <c r="N111" s="534" t="s">
        <v>515</v>
      </c>
      <c r="O111" s="534"/>
      <c r="P111" s="534"/>
      <c r="Q111" s="534"/>
    </row>
    <row r="112" spans="1:17">
      <c r="A112" s="533" t="s">
        <v>368</v>
      </c>
      <c r="B112" s="534" t="s">
        <v>991</v>
      </c>
      <c r="C112" s="534" t="s">
        <v>20</v>
      </c>
      <c r="D112" s="534" t="s">
        <v>7</v>
      </c>
      <c r="E112" s="534" t="s">
        <v>545</v>
      </c>
      <c r="F112" s="534" t="s">
        <v>1027</v>
      </c>
      <c r="G112" s="548">
        <v>13.5</v>
      </c>
      <c r="H112" s="548">
        <v>2.9936449999999999</v>
      </c>
      <c r="I112" s="548">
        <v>11625.760139599999</v>
      </c>
      <c r="J112" s="549" t="s">
        <v>515</v>
      </c>
      <c r="K112" s="549" t="s">
        <v>515</v>
      </c>
      <c r="L112" s="549" t="s">
        <v>515</v>
      </c>
      <c r="M112" s="534" t="s">
        <v>515</v>
      </c>
      <c r="N112" s="534" t="s">
        <v>515</v>
      </c>
      <c r="O112" s="534"/>
      <c r="P112" s="534"/>
      <c r="Q112" s="534"/>
    </row>
    <row r="113" spans="1:17">
      <c r="A113" s="533" t="s">
        <v>368</v>
      </c>
      <c r="B113" s="534" t="s">
        <v>991</v>
      </c>
      <c r="C113" s="534" t="s">
        <v>20</v>
      </c>
      <c r="D113" s="534" t="s">
        <v>7</v>
      </c>
      <c r="E113" s="534" t="s">
        <v>545</v>
      </c>
      <c r="F113" s="534" t="s">
        <v>1036</v>
      </c>
      <c r="G113" s="548">
        <v>9</v>
      </c>
      <c r="H113" s="548">
        <v>8.9079650000000008</v>
      </c>
      <c r="I113" s="548">
        <v>4770.1933924499999</v>
      </c>
      <c r="J113" s="549" t="s">
        <v>515</v>
      </c>
      <c r="K113" s="549" t="s">
        <v>515</v>
      </c>
      <c r="L113" s="549" t="s">
        <v>515</v>
      </c>
      <c r="M113" s="534" t="s">
        <v>515</v>
      </c>
      <c r="N113" s="534" t="s">
        <v>515</v>
      </c>
      <c r="O113" s="534"/>
      <c r="P113" s="534"/>
      <c r="Q113" s="534"/>
    </row>
    <row r="114" spans="1:17">
      <c r="A114" s="533" t="s">
        <v>368</v>
      </c>
      <c r="B114" s="534" t="s">
        <v>991</v>
      </c>
      <c r="C114" s="534" t="s">
        <v>20</v>
      </c>
      <c r="D114" s="534" t="s">
        <v>7</v>
      </c>
      <c r="E114" s="534" t="s">
        <v>545</v>
      </c>
      <c r="F114" s="534" t="s">
        <v>1028</v>
      </c>
      <c r="G114" s="548">
        <v>8</v>
      </c>
      <c r="H114" s="548">
        <v>0.56277999999999995</v>
      </c>
      <c r="I114" s="548">
        <v>2319.0572118999999</v>
      </c>
      <c r="J114" s="549" t="s">
        <v>515</v>
      </c>
      <c r="K114" s="549" t="s">
        <v>515</v>
      </c>
      <c r="L114" s="549" t="s">
        <v>515</v>
      </c>
      <c r="M114" s="534" t="s">
        <v>515</v>
      </c>
      <c r="N114" s="534" t="s">
        <v>515</v>
      </c>
      <c r="O114" s="534"/>
      <c r="P114" s="534"/>
      <c r="Q114" s="534"/>
    </row>
    <row r="115" spans="1:17">
      <c r="A115" s="533" t="s">
        <v>368</v>
      </c>
      <c r="B115" s="534" t="s">
        <v>991</v>
      </c>
      <c r="C115" s="534" t="s">
        <v>20</v>
      </c>
      <c r="D115" s="534" t="s">
        <v>7</v>
      </c>
      <c r="E115" s="534" t="s">
        <v>545</v>
      </c>
      <c r="F115" s="534" t="s">
        <v>1029</v>
      </c>
      <c r="G115" s="548">
        <v>14</v>
      </c>
      <c r="H115" s="548">
        <v>10.994</v>
      </c>
      <c r="I115" s="548">
        <v>4064.9341929000002</v>
      </c>
      <c r="J115" s="549" t="s">
        <v>515</v>
      </c>
      <c r="K115" s="549" t="s">
        <v>515</v>
      </c>
      <c r="L115" s="549" t="s">
        <v>515</v>
      </c>
      <c r="M115" s="534" t="s">
        <v>515</v>
      </c>
      <c r="N115" s="534" t="s">
        <v>515</v>
      </c>
      <c r="O115" s="534"/>
      <c r="P115" s="534"/>
      <c r="Q115" s="534"/>
    </row>
    <row r="116" spans="1:17">
      <c r="A116" s="533" t="s">
        <v>368</v>
      </c>
      <c r="B116" s="534" t="s">
        <v>991</v>
      </c>
      <c r="C116" s="534" t="s">
        <v>20</v>
      </c>
      <c r="D116" s="534" t="s">
        <v>7</v>
      </c>
      <c r="E116" s="534" t="s">
        <v>545</v>
      </c>
      <c r="F116" s="534" t="s">
        <v>561</v>
      </c>
      <c r="G116" s="548">
        <v>47.333333333500001</v>
      </c>
      <c r="H116" s="548">
        <v>4.9472661845500001</v>
      </c>
      <c r="I116" s="548">
        <v>22144.569900499999</v>
      </c>
      <c r="J116" s="534" t="s">
        <v>515</v>
      </c>
      <c r="K116" s="534" t="s">
        <v>515</v>
      </c>
      <c r="L116" s="534" t="s">
        <v>515</v>
      </c>
      <c r="M116" s="534" t="s">
        <v>515</v>
      </c>
      <c r="N116" s="534" t="s">
        <v>515</v>
      </c>
      <c r="O116" s="534"/>
      <c r="P116" s="534"/>
      <c r="Q116" s="534"/>
    </row>
    <row r="117" spans="1:17">
      <c r="A117" s="533" t="s">
        <v>368</v>
      </c>
      <c r="B117" s="534" t="s">
        <v>991</v>
      </c>
      <c r="C117" s="534" t="s">
        <v>20</v>
      </c>
      <c r="D117" s="534" t="s">
        <v>7</v>
      </c>
      <c r="E117" s="534" t="s">
        <v>545</v>
      </c>
      <c r="F117" s="534" t="s">
        <v>1037</v>
      </c>
      <c r="G117" s="548">
        <v>45</v>
      </c>
      <c r="H117" s="548">
        <v>7.8620749999999999</v>
      </c>
      <c r="I117" s="548">
        <v>51961.838571</v>
      </c>
      <c r="J117" s="534" t="s">
        <v>515</v>
      </c>
      <c r="K117" s="534" t="s">
        <v>515</v>
      </c>
      <c r="L117" s="534" t="s">
        <v>515</v>
      </c>
      <c r="M117" s="534" t="s">
        <v>515</v>
      </c>
      <c r="N117" s="564" t="s">
        <v>515</v>
      </c>
      <c r="O117" s="564"/>
      <c r="P117" s="564"/>
      <c r="Q117" s="564"/>
    </row>
    <row r="118" spans="1:17" s="924" customFormat="1" ht="89.25">
      <c r="A118" s="921" t="s">
        <v>368</v>
      </c>
      <c r="B118" s="911" t="s">
        <v>991</v>
      </c>
      <c r="C118" s="911" t="s">
        <v>20</v>
      </c>
      <c r="D118" s="911" t="s">
        <v>7</v>
      </c>
      <c r="E118" s="911" t="s">
        <v>545</v>
      </c>
      <c r="F118" s="911" t="s">
        <v>562</v>
      </c>
      <c r="G118" s="922">
        <v>12</v>
      </c>
      <c r="H118" s="922">
        <v>116.48</v>
      </c>
      <c r="I118" s="922">
        <v>15996.1872145</v>
      </c>
      <c r="J118" s="911" t="s">
        <v>515</v>
      </c>
      <c r="K118" s="911" t="s">
        <v>515</v>
      </c>
      <c r="L118" s="911" t="s">
        <v>515</v>
      </c>
      <c r="M118" s="911" t="s">
        <v>66</v>
      </c>
      <c r="N118" s="923" t="s">
        <v>515</v>
      </c>
      <c r="O118" s="923" t="s">
        <v>515</v>
      </c>
      <c r="P118" s="911" t="s">
        <v>562</v>
      </c>
      <c r="Q118" s="926" t="s">
        <v>1593</v>
      </c>
    </row>
    <row r="119" spans="1:17">
      <c r="A119" s="533" t="s">
        <v>368</v>
      </c>
      <c r="B119" s="534" t="s">
        <v>991</v>
      </c>
      <c r="C119" s="534" t="s">
        <v>20</v>
      </c>
      <c r="D119" s="534" t="s">
        <v>7</v>
      </c>
      <c r="E119" s="534" t="s">
        <v>545</v>
      </c>
      <c r="F119" s="534" t="s">
        <v>1038</v>
      </c>
      <c r="G119" s="548">
        <v>14</v>
      </c>
      <c r="H119" s="548">
        <v>1.4243399999999999</v>
      </c>
      <c r="I119" s="548">
        <v>8273.2782702000004</v>
      </c>
      <c r="J119" s="549" t="s">
        <v>515</v>
      </c>
      <c r="K119" s="549" t="s">
        <v>515</v>
      </c>
      <c r="L119" s="549" t="s">
        <v>515</v>
      </c>
      <c r="M119" s="534" t="s">
        <v>515</v>
      </c>
      <c r="N119" s="534" t="s">
        <v>515</v>
      </c>
      <c r="O119" s="534"/>
      <c r="P119" s="534"/>
      <c r="Q119" s="534"/>
    </row>
    <row r="120" spans="1:17">
      <c r="A120" s="533" t="s">
        <v>368</v>
      </c>
      <c r="B120" s="534" t="s">
        <v>991</v>
      </c>
      <c r="C120" s="534" t="s">
        <v>20</v>
      </c>
      <c r="D120" s="534" t="s">
        <v>7</v>
      </c>
      <c r="E120" s="534" t="s">
        <v>545</v>
      </c>
      <c r="F120" s="534" t="s">
        <v>564</v>
      </c>
      <c r="G120" s="548">
        <f>9+24</f>
        <v>33</v>
      </c>
      <c r="H120" s="548">
        <v>5</v>
      </c>
      <c r="I120" s="548">
        <f>1252.742412+24701</f>
        <v>25953.742412</v>
      </c>
      <c r="J120" s="549" t="s">
        <v>515</v>
      </c>
      <c r="K120" s="549" t="s">
        <v>515</v>
      </c>
      <c r="L120" s="549" t="s">
        <v>515</v>
      </c>
      <c r="M120" s="534" t="s">
        <v>515</v>
      </c>
      <c r="N120" s="534" t="s">
        <v>515</v>
      </c>
      <c r="O120" s="534"/>
      <c r="P120" s="534"/>
      <c r="Q120" s="534"/>
    </row>
    <row r="121" spans="1:17">
      <c r="A121" s="533" t="s">
        <v>368</v>
      </c>
      <c r="B121" s="534" t="s">
        <v>991</v>
      </c>
      <c r="C121" s="534" t="s">
        <v>20</v>
      </c>
      <c r="D121" s="534" t="s">
        <v>7</v>
      </c>
      <c r="E121" s="534" t="s">
        <v>545</v>
      </c>
      <c r="F121" s="534" t="s">
        <v>1039</v>
      </c>
      <c r="G121" s="548">
        <v>7</v>
      </c>
      <c r="H121" s="548">
        <v>150.19999999999999</v>
      </c>
      <c r="I121" s="548">
        <v>22189.094816000001</v>
      </c>
      <c r="J121" s="534" t="s">
        <v>515</v>
      </c>
      <c r="K121" s="534" t="s">
        <v>515</v>
      </c>
      <c r="L121" s="534" t="s">
        <v>515</v>
      </c>
      <c r="M121" s="542" t="s">
        <v>515</v>
      </c>
      <c r="N121" s="563" t="s">
        <v>515</v>
      </c>
      <c r="O121" s="563"/>
      <c r="P121" s="563"/>
      <c r="Q121" s="563"/>
    </row>
    <row r="122" spans="1:17">
      <c r="A122" s="533" t="s">
        <v>368</v>
      </c>
      <c r="B122" s="534" t="s">
        <v>991</v>
      </c>
      <c r="C122" s="534" t="s">
        <v>20</v>
      </c>
      <c r="D122" s="534" t="s">
        <v>7</v>
      </c>
      <c r="E122" s="534" t="s">
        <v>545</v>
      </c>
      <c r="F122" s="534" t="s">
        <v>571</v>
      </c>
      <c r="G122" s="548">
        <v>10</v>
      </c>
      <c r="H122" s="548">
        <v>16.520669999999999</v>
      </c>
      <c r="I122" s="548">
        <v>17004.394305999998</v>
      </c>
      <c r="J122" s="542" t="s">
        <v>515</v>
      </c>
      <c r="K122" s="534" t="s">
        <v>515</v>
      </c>
      <c r="L122" s="542" t="s">
        <v>515</v>
      </c>
      <c r="M122" s="542" t="s">
        <v>515</v>
      </c>
      <c r="N122" s="563" t="s">
        <v>515</v>
      </c>
      <c r="O122" s="563"/>
      <c r="P122" s="563"/>
      <c r="Q122" s="563"/>
    </row>
    <row r="123" spans="1:17">
      <c r="A123" s="531" t="s">
        <v>368</v>
      </c>
      <c r="B123" s="532" t="s">
        <v>991</v>
      </c>
      <c r="C123" s="532" t="s">
        <v>20</v>
      </c>
      <c r="D123" s="532" t="s">
        <v>7</v>
      </c>
      <c r="E123" s="532" t="s">
        <v>542</v>
      </c>
      <c r="F123" s="532" t="s">
        <v>557</v>
      </c>
      <c r="G123" s="546">
        <v>645.75</v>
      </c>
      <c r="H123" s="546">
        <v>323.61601533999999</v>
      </c>
      <c r="I123" s="546">
        <v>1758943.4989</v>
      </c>
      <c r="J123" s="532" t="s">
        <v>66</v>
      </c>
      <c r="K123" s="532" t="s">
        <v>515</v>
      </c>
      <c r="L123" s="532" t="s">
        <v>515</v>
      </c>
      <c r="M123" s="532" t="s">
        <v>515</v>
      </c>
      <c r="N123" s="532" t="s">
        <v>515</v>
      </c>
      <c r="O123" s="532" t="s">
        <v>515</v>
      </c>
      <c r="P123" s="532" t="s">
        <v>557</v>
      </c>
      <c r="Q123" s="532"/>
    </row>
    <row r="124" spans="1:17">
      <c r="A124" s="531" t="s">
        <v>368</v>
      </c>
      <c r="B124" s="532" t="s">
        <v>991</v>
      </c>
      <c r="C124" s="532" t="s">
        <v>20</v>
      </c>
      <c r="D124" s="532" t="s">
        <v>7</v>
      </c>
      <c r="E124" s="532" t="s">
        <v>542</v>
      </c>
      <c r="F124" s="532" t="s">
        <v>558</v>
      </c>
      <c r="G124" s="546">
        <v>719.5</v>
      </c>
      <c r="H124" s="546">
        <v>198.241195</v>
      </c>
      <c r="I124" s="546">
        <v>1358545.8702450001</v>
      </c>
      <c r="J124" s="532" t="s">
        <v>66</v>
      </c>
      <c r="K124" s="532" t="s">
        <v>515</v>
      </c>
      <c r="L124" s="532" t="s">
        <v>515</v>
      </c>
      <c r="M124" s="532" t="s">
        <v>515</v>
      </c>
      <c r="N124" s="532" t="s">
        <v>515</v>
      </c>
      <c r="O124" s="532" t="s">
        <v>66</v>
      </c>
      <c r="P124" s="532" t="s">
        <v>560</v>
      </c>
      <c r="Q124" s="532"/>
    </row>
    <row r="125" spans="1:17">
      <c r="A125" s="531" t="s">
        <v>368</v>
      </c>
      <c r="B125" s="532" t="s">
        <v>991</v>
      </c>
      <c r="C125" s="532" t="s">
        <v>20</v>
      </c>
      <c r="D125" s="532" t="s">
        <v>7</v>
      </c>
      <c r="E125" s="532" t="s">
        <v>542</v>
      </c>
      <c r="F125" s="532" t="s">
        <v>559</v>
      </c>
      <c r="G125" s="546">
        <v>4953.5</v>
      </c>
      <c r="H125" s="546">
        <v>4731.9202918000001</v>
      </c>
      <c r="I125" s="546">
        <v>10440101.690950001</v>
      </c>
      <c r="J125" s="532" t="s">
        <v>66</v>
      </c>
      <c r="K125" s="532" t="s">
        <v>515</v>
      </c>
      <c r="L125" s="532" t="s">
        <v>66</v>
      </c>
      <c r="M125" s="532" t="s">
        <v>515</v>
      </c>
      <c r="N125" s="532" t="s">
        <v>515</v>
      </c>
      <c r="O125" s="532" t="s">
        <v>515</v>
      </c>
      <c r="P125" s="532" t="s">
        <v>559</v>
      </c>
      <c r="Q125" s="532"/>
    </row>
    <row r="126" spans="1:17">
      <c r="A126" s="531" t="s">
        <v>368</v>
      </c>
      <c r="B126" s="532" t="s">
        <v>991</v>
      </c>
      <c r="C126" s="532" t="s">
        <v>20</v>
      </c>
      <c r="D126" s="532" t="s">
        <v>7</v>
      </c>
      <c r="E126" s="532" t="s">
        <v>542</v>
      </c>
      <c r="F126" s="532" t="s">
        <v>560</v>
      </c>
      <c r="G126" s="546">
        <v>656</v>
      </c>
      <c r="H126" s="546">
        <v>207.80670000000001</v>
      </c>
      <c r="I126" s="546">
        <v>1827376.2006000001</v>
      </c>
      <c r="J126" s="532" t="s">
        <v>66</v>
      </c>
      <c r="K126" s="532" t="s">
        <v>515</v>
      </c>
      <c r="L126" s="532" t="s">
        <v>515</v>
      </c>
      <c r="M126" s="532" t="s">
        <v>515</v>
      </c>
      <c r="N126" s="532" t="s">
        <v>515</v>
      </c>
      <c r="O126" s="532" t="s">
        <v>66</v>
      </c>
      <c r="P126" s="532" t="s">
        <v>560</v>
      </c>
      <c r="Q126" s="532"/>
    </row>
    <row r="127" spans="1:17">
      <c r="A127" s="531" t="s">
        <v>368</v>
      </c>
      <c r="B127" s="532" t="s">
        <v>991</v>
      </c>
      <c r="C127" s="532" t="s">
        <v>20</v>
      </c>
      <c r="D127" s="532" t="s">
        <v>7</v>
      </c>
      <c r="E127" s="532" t="s">
        <v>542</v>
      </c>
      <c r="F127" s="532" t="s">
        <v>562</v>
      </c>
      <c r="G127" s="546">
        <v>3373.94444445</v>
      </c>
      <c r="H127" s="546">
        <v>275099.95370999997</v>
      </c>
      <c r="I127" s="546">
        <v>45600217.411499999</v>
      </c>
      <c r="J127" s="537" t="s">
        <v>66</v>
      </c>
      <c r="K127" s="532" t="s">
        <v>66</v>
      </c>
      <c r="L127" s="532" t="s">
        <v>66</v>
      </c>
      <c r="M127" s="537" t="s">
        <v>515</v>
      </c>
      <c r="N127" s="562" t="s">
        <v>515</v>
      </c>
      <c r="O127" s="562" t="s">
        <v>66</v>
      </c>
      <c r="P127" s="562" t="s">
        <v>562</v>
      </c>
      <c r="Q127" s="562"/>
    </row>
    <row r="128" spans="1:17">
      <c r="A128" s="531" t="s">
        <v>368</v>
      </c>
      <c r="B128" s="532" t="s">
        <v>991</v>
      </c>
      <c r="C128" s="532" t="s">
        <v>20</v>
      </c>
      <c r="D128" s="532" t="s">
        <v>7</v>
      </c>
      <c r="E128" s="532" t="s">
        <v>542</v>
      </c>
      <c r="F128" s="532" t="s">
        <v>563</v>
      </c>
      <c r="G128" s="546">
        <v>476.09722221999999</v>
      </c>
      <c r="H128" s="546">
        <v>32323.231390000001</v>
      </c>
      <c r="I128" s="546">
        <v>6417224.5734999999</v>
      </c>
      <c r="J128" s="547" t="s">
        <v>66</v>
      </c>
      <c r="K128" s="547" t="s">
        <v>66</v>
      </c>
      <c r="L128" s="547" t="s">
        <v>66</v>
      </c>
      <c r="M128" s="532" t="s">
        <v>515</v>
      </c>
      <c r="N128" s="532" t="s">
        <v>515</v>
      </c>
      <c r="O128" s="532" t="s">
        <v>66</v>
      </c>
      <c r="P128" s="912" t="s">
        <v>563</v>
      </c>
      <c r="Q128" s="532"/>
    </row>
    <row r="129" spans="1:17">
      <c r="A129" s="531" t="s">
        <v>368</v>
      </c>
      <c r="B129" s="532" t="s">
        <v>991</v>
      </c>
      <c r="C129" s="532" t="s">
        <v>20</v>
      </c>
      <c r="D129" s="532" t="s">
        <v>7</v>
      </c>
      <c r="E129" s="532" t="s">
        <v>542</v>
      </c>
      <c r="F129" s="532" t="s">
        <v>89</v>
      </c>
      <c r="G129" s="546">
        <f>356+626</f>
        <v>982</v>
      </c>
      <c r="H129" s="546">
        <f>360+680</f>
        <v>1040</v>
      </c>
      <c r="I129" s="546">
        <f>705854+2372314</f>
        <v>3078168</v>
      </c>
      <c r="J129" s="547" t="s">
        <v>66</v>
      </c>
      <c r="K129" s="547" t="s">
        <v>515</v>
      </c>
      <c r="L129" s="547" t="s">
        <v>515</v>
      </c>
      <c r="M129" s="532" t="s">
        <v>515</v>
      </c>
      <c r="N129" s="532" t="s">
        <v>515</v>
      </c>
      <c r="O129" s="532" t="s">
        <v>515</v>
      </c>
      <c r="P129" s="532" t="s">
        <v>89</v>
      </c>
      <c r="Q129" s="532"/>
    </row>
    <row r="130" spans="1:17">
      <c r="A130" s="531" t="s">
        <v>368</v>
      </c>
      <c r="B130" s="532" t="s">
        <v>991</v>
      </c>
      <c r="C130" s="532" t="s">
        <v>20</v>
      </c>
      <c r="D130" s="532" t="s">
        <v>7</v>
      </c>
      <c r="E130" s="532" t="s">
        <v>542</v>
      </c>
      <c r="F130" s="532" t="s">
        <v>564</v>
      </c>
      <c r="G130" s="546">
        <f>5629+208</f>
        <v>5837</v>
      </c>
      <c r="H130" s="546">
        <f>14853+358</f>
        <v>15211</v>
      </c>
      <c r="I130" s="546">
        <f>30549310+1058918</f>
        <v>31608228</v>
      </c>
      <c r="J130" s="547" t="s">
        <v>66</v>
      </c>
      <c r="K130" s="547" t="s">
        <v>66</v>
      </c>
      <c r="L130" s="547" t="s">
        <v>66</v>
      </c>
      <c r="M130" s="532" t="s">
        <v>515</v>
      </c>
      <c r="N130" s="532" t="s">
        <v>515</v>
      </c>
      <c r="O130" s="532" t="s">
        <v>66</v>
      </c>
      <c r="P130" s="532" t="s">
        <v>564</v>
      </c>
      <c r="Q130" s="532"/>
    </row>
    <row r="131" spans="1:17">
      <c r="A131" s="531" t="s">
        <v>368</v>
      </c>
      <c r="B131" s="532" t="s">
        <v>991</v>
      </c>
      <c r="C131" s="532" t="s">
        <v>20</v>
      </c>
      <c r="D131" s="532" t="s">
        <v>7</v>
      </c>
      <c r="E131" s="532" t="s">
        <v>542</v>
      </c>
      <c r="F131" s="532" t="s">
        <v>1040</v>
      </c>
      <c r="G131" s="546">
        <v>895.766666665</v>
      </c>
      <c r="H131" s="546">
        <v>1485.6073524000001</v>
      </c>
      <c r="I131" s="546">
        <v>2302163.0692500002</v>
      </c>
      <c r="J131" s="547" t="s">
        <v>66</v>
      </c>
      <c r="K131" s="547" t="s">
        <v>515</v>
      </c>
      <c r="L131" s="547" t="s">
        <v>66</v>
      </c>
      <c r="M131" s="532" t="s">
        <v>515</v>
      </c>
      <c r="N131" s="532" t="s">
        <v>515</v>
      </c>
      <c r="O131" s="532" t="s">
        <v>66</v>
      </c>
      <c r="P131" s="532" t="s">
        <v>564</v>
      </c>
      <c r="Q131" s="532"/>
    </row>
    <row r="132" spans="1:17">
      <c r="A132" s="531" t="s">
        <v>368</v>
      </c>
      <c r="B132" s="532" t="s">
        <v>991</v>
      </c>
      <c r="C132" s="532" t="s">
        <v>20</v>
      </c>
      <c r="D132" s="532" t="s">
        <v>7</v>
      </c>
      <c r="E132" s="532" t="s">
        <v>542</v>
      </c>
      <c r="F132" s="532" t="s">
        <v>1021</v>
      </c>
      <c r="G132" s="546">
        <v>306.5</v>
      </c>
      <c r="H132" s="546">
        <v>20911.18204</v>
      </c>
      <c r="I132" s="546">
        <v>3975734.0625999998</v>
      </c>
      <c r="J132" s="532" t="s">
        <v>66</v>
      </c>
      <c r="K132" s="532" t="s">
        <v>66</v>
      </c>
      <c r="L132" s="532" t="s">
        <v>66</v>
      </c>
      <c r="M132" s="537" t="s">
        <v>515</v>
      </c>
      <c r="N132" s="562" t="s">
        <v>515</v>
      </c>
      <c r="O132" s="562" t="s">
        <v>66</v>
      </c>
      <c r="P132" s="912" t="s">
        <v>1021</v>
      </c>
      <c r="Q132" s="562"/>
    </row>
    <row r="133" spans="1:17">
      <c r="A133" s="531" t="s">
        <v>368</v>
      </c>
      <c r="B133" s="532" t="s">
        <v>991</v>
      </c>
      <c r="C133" s="532" t="s">
        <v>20</v>
      </c>
      <c r="D133" s="532" t="s">
        <v>7</v>
      </c>
      <c r="E133" s="532" t="s">
        <v>542</v>
      </c>
      <c r="F133" s="537" t="s">
        <v>568</v>
      </c>
      <c r="G133" s="546">
        <v>124.4999999985</v>
      </c>
      <c r="H133" s="546">
        <v>15214.271389</v>
      </c>
      <c r="I133" s="546">
        <v>6229027.6714500003</v>
      </c>
      <c r="J133" s="537" t="s">
        <v>515</v>
      </c>
      <c r="K133" s="532" t="s">
        <v>66</v>
      </c>
      <c r="L133" s="532" t="s">
        <v>66</v>
      </c>
      <c r="M133" s="537" t="s">
        <v>515</v>
      </c>
      <c r="N133" s="562" t="s">
        <v>515</v>
      </c>
      <c r="O133" s="562" t="s">
        <v>66</v>
      </c>
      <c r="P133" s="562" t="s">
        <v>568</v>
      </c>
      <c r="Q133" s="562"/>
    </row>
    <row r="134" spans="1:17">
      <c r="A134" s="531" t="s">
        <v>368</v>
      </c>
      <c r="B134" s="532" t="s">
        <v>991</v>
      </c>
      <c r="C134" s="532" t="s">
        <v>20</v>
      </c>
      <c r="D134" s="532" t="s">
        <v>7</v>
      </c>
      <c r="E134" s="532" t="s">
        <v>542</v>
      </c>
      <c r="F134" s="532" t="s">
        <v>1024</v>
      </c>
      <c r="G134" s="546">
        <v>128.33333333499999</v>
      </c>
      <c r="H134" s="546">
        <v>12969.706990999999</v>
      </c>
      <c r="I134" s="546">
        <v>2423961.3089000001</v>
      </c>
      <c r="J134" s="547" t="s">
        <v>515</v>
      </c>
      <c r="K134" s="547" t="s">
        <v>515</v>
      </c>
      <c r="L134" s="547" t="s">
        <v>66</v>
      </c>
      <c r="M134" s="532" t="s">
        <v>515</v>
      </c>
      <c r="N134" s="532" t="s">
        <v>515</v>
      </c>
      <c r="O134" s="532" t="s">
        <v>66</v>
      </c>
      <c r="P134" s="532" t="s">
        <v>562</v>
      </c>
      <c r="Q134" s="532"/>
    </row>
    <row r="135" spans="1:17">
      <c r="A135" s="531" t="s">
        <v>368</v>
      </c>
      <c r="B135" s="532" t="s">
        <v>991</v>
      </c>
      <c r="C135" s="532" t="s">
        <v>20</v>
      </c>
      <c r="D135" s="532" t="s">
        <v>7</v>
      </c>
      <c r="E135" s="532" t="s">
        <v>542</v>
      </c>
      <c r="F135" s="532" t="s">
        <v>1041</v>
      </c>
      <c r="G135" s="546">
        <v>157.5</v>
      </c>
      <c r="H135" s="546">
        <v>10528.287340000001</v>
      </c>
      <c r="I135" s="546">
        <v>2119019.799205</v>
      </c>
      <c r="J135" s="547" t="s">
        <v>515</v>
      </c>
      <c r="K135" s="547" t="s">
        <v>515</v>
      </c>
      <c r="L135" s="547" t="s">
        <v>515</v>
      </c>
      <c r="M135" s="532" t="s">
        <v>66</v>
      </c>
      <c r="N135" s="532" t="s">
        <v>515</v>
      </c>
      <c r="O135" s="532" t="s">
        <v>66</v>
      </c>
      <c r="P135" s="912" t="s">
        <v>563</v>
      </c>
      <c r="Q135" s="532"/>
    </row>
    <row r="136" spans="1:17">
      <c r="A136" s="531" t="s">
        <v>368</v>
      </c>
      <c r="B136" s="532" t="s">
        <v>991</v>
      </c>
      <c r="C136" s="532" t="s">
        <v>20</v>
      </c>
      <c r="D136" s="532" t="s">
        <v>7</v>
      </c>
      <c r="E136" s="532" t="s">
        <v>542</v>
      </c>
      <c r="F136" s="532" t="s">
        <v>569</v>
      </c>
      <c r="G136" s="546">
        <v>365.3</v>
      </c>
      <c r="H136" s="546">
        <v>30642.795695000001</v>
      </c>
      <c r="I136" s="546">
        <v>6747699.3454999998</v>
      </c>
      <c r="J136" s="547" t="s">
        <v>66</v>
      </c>
      <c r="K136" s="547" t="s">
        <v>66</v>
      </c>
      <c r="L136" s="547" t="s">
        <v>66</v>
      </c>
      <c r="M136" s="532" t="s">
        <v>515</v>
      </c>
      <c r="N136" s="532" t="s">
        <v>515</v>
      </c>
      <c r="O136" s="532" t="s">
        <v>66</v>
      </c>
      <c r="P136" s="912" t="s">
        <v>1021</v>
      </c>
      <c r="Q136" s="532"/>
    </row>
    <row r="137" spans="1:17">
      <c r="A137" s="531" t="s">
        <v>368</v>
      </c>
      <c r="B137" s="532" t="s">
        <v>991</v>
      </c>
      <c r="C137" s="532" t="s">
        <v>20</v>
      </c>
      <c r="D137" s="532" t="s">
        <v>7</v>
      </c>
      <c r="E137" s="532" t="s">
        <v>542</v>
      </c>
      <c r="F137" s="532" t="s">
        <v>556</v>
      </c>
      <c r="G137" s="546">
        <v>224.75</v>
      </c>
      <c r="H137" s="546">
        <v>32188.21846</v>
      </c>
      <c r="I137" s="546">
        <v>18523352.480500001</v>
      </c>
      <c r="J137" s="532" t="s">
        <v>515</v>
      </c>
      <c r="K137" s="537" t="s">
        <v>66</v>
      </c>
      <c r="L137" s="532" t="s">
        <v>66</v>
      </c>
      <c r="M137" s="537" t="s">
        <v>515</v>
      </c>
      <c r="N137" s="562" t="s">
        <v>515</v>
      </c>
      <c r="O137" s="562" t="s">
        <v>66</v>
      </c>
      <c r="P137" s="562" t="s">
        <v>568</v>
      </c>
      <c r="Q137" s="562"/>
    </row>
    <row r="138" spans="1:17">
      <c r="A138" s="531" t="s">
        <v>368</v>
      </c>
      <c r="B138" s="532" t="s">
        <v>991</v>
      </c>
      <c r="C138" s="532" t="s">
        <v>20</v>
      </c>
      <c r="D138" s="532" t="s">
        <v>7</v>
      </c>
      <c r="E138" s="532" t="s">
        <v>542</v>
      </c>
      <c r="F138" s="532" t="s">
        <v>1023</v>
      </c>
      <c r="G138" s="546">
        <v>164.58333333499999</v>
      </c>
      <c r="H138" s="546">
        <v>19410.981501999999</v>
      </c>
      <c r="I138" s="546">
        <v>19013067.409499999</v>
      </c>
      <c r="J138" s="532" t="s">
        <v>515</v>
      </c>
      <c r="K138" s="532" t="s">
        <v>66</v>
      </c>
      <c r="L138" s="532" t="s">
        <v>66</v>
      </c>
      <c r="M138" s="532" t="s">
        <v>515</v>
      </c>
      <c r="N138" s="532" t="s">
        <v>515</v>
      </c>
      <c r="O138" s="532" t="s">
        <v>66</v>
      </c>
      <c r="P138" s="532" t="s">
        <v>568</v>
      </c>
      <c r="Q138" s="532"/>
    </row>
    <row r="139" spans="1:17">
      <c r="A139" s="531" t="s">
        <v>368</v>
      </c>
      <c r="B139" s="532" t="s">
        <v>991</v>
      </c>
      <c r="C139" s="532" t="s">
        <v>20</v>
      </c>
      <c r="D139" s="532" t="s">
        <v>7</v>
      </c>
      <c r="E139" s="532" t="s">
        <v>542</v>
      </c>
      <c r="F139" s="532" t="s">
        <v>998</v>
      </c>
      <c r="G139" s="546">
        <v>132</v>
      </c>
      <c r="H139" s="546">
        <v>3113.53</v>
      </c>
      <c r="I139" s="546">
        <v>660382.08970999997</v>
      </c>
      <c r="J139" s="547" t="s">
        <v>515</v>
      </c>
      <c r="K139" s="547" t="s">
        <v>515</v>
      </c>
      <c r="L139" s="547" t="s">
        <v>515</v>
      </c>
      <c r="M139" s="532" t="s">
        <v>66</v>
      </c>
      <c r="N139" s="532" t="s">
        <v>515</v>
      </c>
      <c r="O139" s="532" t="s">
        <v>66</v>
      </c>
      <c r="P139" s="532" t="s">
        <v>562</v>
      </c>
      <c r="Q139" s="532"/>
    </row>
    <row r="140" spans="1:17">
      <c r="A140" s="531" t="s">
        <v>368</v>
      </c>
      <c r="B140" s="532" t="s">
        <v>991</v>
      </c>
      <c r="C140" s="532" t="s">
        <v>20</v>
      </c>
      <c r="D140" s="532" t="s">
        <v>7</v>
      </c>
      <c r="E140" s="532" t="s">
        <v>542</v>
      </c>
      <c r="F140" s="532" t="s">
        <v>1025</v>
      </c>
      <c r="G140" s="546">
        <v>54.785714285499999</v>
      </c>
      <c r="H140" s="546">
        <v>130.31585204000001</v>
      </c>
      <c r="I140" s="546">
        <v>287387.35171999998</v>
      </c>
      <c r="J140" s="537" t="s">
        <v>515</v>
      </c>
      <c r="K140" s="532" t="s">
        <v>515</v>
      </c>
      <c r="L140" s="537" t="s">
        <v>515</v>
      </c>
      <c r="M140" s="537" t="s">
        <v>66</v>
      </c>
      <c r="N140" s="562" t="s">
        <v>515</v>
      </c>
      <c r="O140" s="562" t="s">
        <v>66</v>
      </c>
      <c r="P140" s="562" t="s">
        <v>564</v>
      </c>
      <c r="Q140" s="562"/>
    </row>
    <row r="141" spans="1:17">
      <c r="A141" s="531" t="s">
        <v>368</v>
      </c>
      <c r="B141" s="532" t="s">
        <v>991</v>
      </c>
      <c r="C141" s="532" t="s">
        <v>20</v>
      </c>
      <c r="D141" s="532" t="s">
        <v>7</v>
      </c>
      <c r="E141" s="532" t="s">
        <v>542</v>
      </c>
      <c r="F141" s="532" t="s">
        <v>1000</v>
      </c>
      <c r="G141" s="546">
        <v>79</v>
      </c>
      <c r="H141" s="546">
        <v>3667.1026900000002</v>
      </c>
      <c r="I141" s="546">
        <v>458989.21165499999</v>
      </c>
      <c r="J141" s="532" t="s">
        <v>515</v>
      </c>
      <c r="K141" s="537" t="s">
        <v>515</v>
      </c>
      <c r="L141" s="537" t="s">
        <v>515</v>
      </c>
      <c r="M141" s="537" t="s">
        <v>66</v>
      </c>
      <c r="N141" s="562" t="s">
        <v>515</v>
      </c>
      <c r="O141" s="562" t="s">
        <v>66</v>
      </c>
      <c r="P141" s="912" t="s">
        <v>1021</v>
      </c>
      <c r="Q141" s="562"/>
    </row>
    <row r="142" spans="1:17">
      <c r="A142" s="531" t="s">
        <v>368</v>
      </c>
      <c r="B142" s="532" t="s">
        <v>991</v>
      </c>
      <c r="C142" s="532" t="s">
        <v>20</v>
      </c>
      <c r="D142" s="532" t="s">
        <v>7</v>
      </c>
      <c r="E142" s="532" t="s">
        <v>542</v>
      </c>
      <c r="F142" s="532" t="s">
        <v>552</v>
      </c>
      <c r="G142" s="546">
        <v>61</v>
      </c>
      <c r="H142" s="546">
        <v>1676.31</v>
      </c>
      <c r="I142" s="546">
        <v>348656.99436000001</v>
      </c>
      <c r="J142" s="532" t="s">
        <v>515</v>
      </c>
      <c r="K142" s="532" t="s">
        <v>515</v>
      </c>
      <c r="L142" s="532" t="s">
        <v>515</v>
      </c>
      <c r="M142" s="532" t="s">
        <v>66</v>
      </c>
      <c r="N142" s="532" t="s">
        <v>515</v>
      </c>
      <c r="O142" s="532" t="s">
        <v>66</v>
      </c>
      <c r="P142" s="532" t="s">
        <v>562</v>
      </c>
      <c r="Q142" s="532"/>
    </row>
    <row r="143" spans="1:17">
      <c r="A143" s="531" t="s">
        <v>368</v>
      </c>
      <c r="B143" s="532" t="s">
        <v>991</v>
      </c>
      <c r="C143" s="532" t="s">
        <v>20</v>
      </c>
      <c r="D143" s="532" t="s">
        <v>7</v>
      </c>
      <c r="E143" s="532" t="s">
        <v>542</v>
      </c>
      <c r="F143" s="532" t="s">
        <v>554</v>
      </c>
      <c r="G143" s="546">
        <v>1267.05</v>
      </c>
      <c r="H143" s="546">
        <v>66489.702355000001</v>
      </c>
      <c r="I143" s="546">
        <v>10543506.5195</v>
      </c>
      <c r="J143" s="532" t="s">
        <v>66</v>
      </c>
      <c r="K143" s="532" t="s">
        <v>66</v>
      </c>
      <c r="L143" s="532" t="s">
        <v>66</v>
      </c>
      <c r="M143" s="532" t="s">
        <v>515</v>
      </c>
      <c r="N143" s="532" t="s">
        <v>515</v>
      </c>
      <c r="O143" s="532" t="s">
        <v>66</v>
      </c>
      <c r="P143" s="912" t="s">
        <v>1021</v>
      </c>
      <c r="Q143" s="532"/>
    </row>
    <row r="144" spans="1:17">
      <c r="A144" s="531" t="s">
        <v>368</v>
      </c>
      <c r="B144" s="532" t="s">
        <v>991</v>
      </c>
      <c r="C144" s="532" t="s">
        <v>20</v>
      </c>
      <c r="D144" s="532" t="s">
        <v>7</v>
      </c>
      <c r="E144" s="532" t="s">
        <v>542</v>
      </c>
      <c r="F144" s="532" t="s">
        <v>570</v>
      </c>
      <c r="G144" s="546">
        <v>80.916666664999994</v>
      </c>
      <c r="H144" s="546">
        <v>2586.4713235300001</v>
      </c>
      <c r="I144" s="546">
        <v>1770237.829805</v>
      </c>
      <c r="J144" s="532" t="s">
        <v>515</v>
      </c>
      <c r="K144" s="532" t="s">
        <v>515</v>
      </c>
      <c r="L144" s="532" t="s">
        <v>515</v>
      </c>
      <c r="M144" s="532" t="s">
        <v>66</v>
      </c>
      <c r="N144" s="532" t="s">
        <v>515</v>
      </c>
      <c r="O144" s="532" t="s">
        <v>66</v>
      </c>
      <c r="P144" s="532" t="s">
        <v>568</v>
      </c>
      <c r="Q144" s="532"/>
    </row>
    <row r="145" spans="1:17">
      <c r="A145" s="531" t="s">
        <v>368</v>
      </c>
      <c r="B145" s="532" t="s">
        <v>991</v>
      </c>
      <c r="C145" s="532" t="s">
        <v>20</v>
      </c>
      <c r="D145" s="532" t="s">
        <v>7</v>
      </c>
      <c r="E145" s="532" t="s">
        <v>542</v>
      </c>
      <c r="F145" s="532" t="s">
        <v>571</v>
      </c>
      <c r="G145" s="546">
        <v>937.711904785</v>
      </c>
      <c r="H145" s="546">
        <v>1711.7752211</v>
      </c>
      <c r="I145" s="546">
        <v>3431865.9164</v>
      </c>
      <c r="J145" s="537" t="s">
        <v>66</v>
      </c>
      <c r="K145" s="532" t="s">
        <v>515</v>
      </c>
      <c r="L145" s="532" t="s">
        <v>66</v>
      </c>
      <c r="M145" s="537" t="s">
        <v>515</v>
      </c>
      <c r="N145" s="562" t="s">
        <v>515</v>
      </c>
      <c r="O145" s="562" t="s">
        <v>66</v>
      </c>
      <c r="P145" s="562" t="s">
        <v>571</v>
      </c>
      <c r="Q145" s="562"/>
    </row>
    <row r="146" spans="1:17">
      <c r="A146" s="531" t="s">
        <v>368</v>
      </c>
      <c r="B146" s="532" t="s">
        <v>991</v>
      </c>
      <c r="C146" s="532" t="s">
        <v>20</v>
      </c>
      <c r="D146" s="532" t="s">
        <v>7</v>
      </c>
      <c r="E146" s="532" t="s">
        <v>542</v>
      </c>
      <c r="F146" s="532" t="s">
        <v>1042</v>
      </c>
      <c r="G146" s="546">
        <v>153.16666666500001</v>
      </c>
      <c r="H146" s="546">
        <v>214.41131862399999</v>
      </c>
      <c r="I146" s="546">
        <v>353409.65191000002</v>
      </c>
      <c r="J146" s="547" t="s">
        <v>515</v>
      </c>
      <c r="K146" s="547" t="s">
        <v>515</v>
      </c>
      <c r="L146" s="547" t="s">
        <v>515</v>
      </c>
      <c r="M146" s="532" t="s">
        <v>66</v>
      </c>
      <c r="N146" s="532" t="s">
        <v>515</v>
      </c>
      <c r="O146" s="532" t="s">
        <v>66</v>
      </c>
      <c r="P146" s="532" t="s">
        <v>571</v>
      </c>
      <c r="Q146" s="532"/>
    </row>
    <row r="147" spans="1:17">
      <c r="A147" s="531" t="s">
        <v>368</v>
      </c>
      <c r="B147" s="532" t="s">
        <v>991</v>
      </c>
      <c r="C147" s="532" t="s">
        <v>20</v>
      </c>
      <c r="D147" s="532" t="s">
        <v>7</v>
      </c>
      <c r="E147" s="532" t="s">
        <v>542</v>
      </c>
      <c r="F147" s="532" t="s">
        <v>573</v>
      </c>
      <c r="G147" s="546">
        <v>4432.5</v>
      </c>
      <c r="H147" s="546">
        <v>3104.299</v>
      </c>
      <c r="I147" s="546">
        <v>6929117.8465</v>
      </c>
      <c r="J147" s="537" t="s">
        <v>66</v>
      </c>
      <c r="K147" s="532" t="s">
        <v>515</v>
      </c>
      <c r="L147" s="537" t="s">
        <v>66</v>
      </c>
      <c r="M147" s="537" t="s">
        <v>515</v>
      </c>
      <c r="N147" s="562" t="s">
        <v>515</v>
      </c>
      <c r="O147" s="562" t="s">
        <v>515</v>
      </c>
      <c r="P147" s="562" t="s">
        <v>573</v>
      </c>
      <c r="Q147" s="562"/>
    </row>
    <row r="148" spans="1:17">
      <c r="A148" s="533" t="s">
        <v>368</v>
      </c>
      <c r="B148" s="534" t="s">
        <v>991</v>
      </c>
      <c r="C148" s="534" t="s">
        <v>20</v>
      </c>
      <c r="D148" s="534" t="s">
        <v>7</v>
      </c>
      <c r="E148" s="534" t="s">
        <v>542</v>
      </c>
      <c r="F148" s="534" t="s">
        <v>1009</v>
      </c>
      <c r="G148" s="548">
        <v>134.75</v>
      </c>
      <c r="H148" s="548">
        <v>14.076738484</v>
      </c>
      <c r="I148" s="548">
        <v>63074.635857499998</v>
      </c>
      <c r="J148" s="534" t="s">
        <v>515</v>
      </c>
      <c r="K148" s="534" t="s">
        <v>515</v>
      </c>
      <c r="L148" s="534" t="s">
        <v>515</v>
      </c>
      <c r="M148" s="534" t="s">
        <v>515</v>
      </c>
      <c r="N148" s="534" t="s">
        <v>515</v>
      </c>
      <c r="O148" s="534"/>
      <c r="P148" s="534"/>
      <c r="Q148" s="534"/>
    </row>
    <row r="149" spans="1:17">
      <c r="A149" s="533" t="s">
        <v>368</v>
      </c>
      <c r="B149" s="534" t="s">
        <v>991</v>
      </c>
      <c r="C149" s="534" t="s">
        <v>20</v>
      </c>
      <c r="D149" s="534" t="s">
        <v>7</v>
      </c>
      <c r="E149" s="534" t="s">
        <v>542</v>
      </c>
      <c r="F149" s="534" t="s">
        <v>1014</v>
      </c>
      <c r="G149" s="548">
        <v>36</v>
      </c>
      <c r="H149" s="548">
        <v>6.3738799999999998</v>
      </c>
      <c r="I149" s="548">
        <v>15053.173516000001</v>
      </c>
      <c r="J149" s="549" t="s">
        <v>515</v>
      </c>
      <c r="K149" s="549" t="s">
        <v>515</v>
      </c>
      <c r="L149" s="549" t="s">
        <v>515</v>
      </c>
      <c r="M149" s="534" t="s">
        <v>515</v>
      </c>
      <c r="N149" s="534" t="s">
        <v>515</v>
      </c>
      <c r="O149" s="534"/>
      <c r="P149" s="534"/>
      <c r="Q149" s="534"/>
    </row>
    <row r="150" spans="1:17">
      <c r="A150" s="533" t="s">
        <v>368</v>
      </c>
      <c r="B150" s="534" t="s">
        <v>991</v>
      </c>
      <c r="C150" s="534" t="s">
        <v>20</v>
      </c>
      <c r="D150" s="534" t="s">
        <v>7</v>
      </c>
      <c r="E150" s="534" t="s">
        <v>542</v>
      </c>
      <c r="F150" s="534" t="s">
        <v>1043</v>
      </c>
      <c r="G150" s="548">
        <v>104.5</v>
      </c>
      <c r="H150" s="548">
        <v>101.768235</v>
      </c>
      <c r="I150" s="548">
        <v>272682.96535249997</v>
      </c>
      <c r="J150" s="534" t="s">
        <v>515</v>
      </c>
      <c r="K150" s="534" t="s">
        <v>515</v>
      </c>
      <c r="L150" s="534" t="s">
        <v>515</v>
      </c>
      <c r="M150" s="534" t="s">
        <v>515</v>
      </c>
      <c r="N150" s="534" t="s">
        <v>515</v>
      </c>
      <c r="O150" s="534"/>
      <c r="P150" s="534"/>
      <c r="Q150" s="534"/>
    </row>
    <row r="151" spans="1:17">
      <c r="A151" s="535" t="s">
        <v>368</v>
      </c>
      <c r="B151" s="529" t="s">
        <v>991</v>
      </c>
      <c r="C151" s="529" t="s">
        <v>20</v>
      </c>
      <c r="D151" s="529" t="s">
        <v>7</v>
      </c>
      <c r="E151" s="529" t="s">
        <v>542</v>
      </c>
      <c r="F151" s="529" t="s">
        <v>561</v>
      </c>
      <c r="G151" s="550">
        <v>330.108333335</v>
      </c>
      <c r="H151" s="550">
        <v>233.95752777999999</v>
      </c>
      <c r="I151" s="550">
        <v>1049421.4759</v>
      </c>
      <c r="J151" s="529" t="s">
        <v>66</v>
      </c>
      <c r="K151" s="529" t="s">
        <v>515</v>
      </c>
      <c r="L151" s="529" t="s">
        <v>515</v>
      </c>
      <c r="M151" s="551" t="s">
        <v>515</v>
      </c>
      <c r="N151" s="565" t="s">
        <v>515</v>
      </c>
      <c r="O151" s="565" t="s">
        <v>515</v>
      </c>
      <c r="P151" s="529" t="s">
        <v>561</v>
      </c>
      <c r="Q151" s="565"/>
    </row>
    <row r="152" spans="1:17">
      <c r="A152" s="533" t="s">
        <v>368</v>
      </c>
      <c r="B152" s="534" t="s">
        <v>991</v>
      </c>
      <c r="C152" s="534" t="s">
        <v>20</v>
      </c>
      <c r="D152" s="534" t="s">
        <v>7</v>
      </c>
      <c r="E152" s="534" t="s">
        <v>542</v>
      </c>
      <c r="F152" s="534" t="s">
        <v>1031</v>
      </c>
      <c r="G152" s="548">
        <v>78.666666664999994</v>
      </c>
      <c r="H152" s="548">
        <v>326.42667503000001</v>
      </c>
      <c r="I152" s="548">
        <v>764230.34057999996</v>
      </c>
      <c r="J152" s="542" t="s">
        <v>515</v>
      </c>
      <c r="K152" s="534" t="s">
        <v>515</v>
      </c>
      <c r="L152" s="542" t="s">
        <v>515</v>
      </c>
      <c r="M152" s="542" t="s">
        <v>515</v>
      </c>
      <c r="N152" s="563" t="s">
        <v>515</v>
      </c>
      <c r="O152" s="563"/>
      <c r="P152" s="563"/>
      <c r="Q152" s="563"/>
    </row>
    <row r="153" spans="1:17">
      <c r="A153" s="533" t="s">
        <v>368</v>
      </c>
      <c r="B153" s="534" t="s">
        <v>991</v>
      </c>
      <c r="C153" s="534" t="s">
        <v>20</v>
      </c>
      <c r="D153" s="534" t="s">
        <v>7</v>
      </c>
      <c r="E153" s="534" t="s">
        <v>542</v>
      </c>
      <c r="F153" s="534" t="s">
        <v>1044</v>
      </c>
      <c r="G153" s="548">
        <v>15</v>
      </c>
      <c r="H153" s="548">
        <v>13.635680000000001</v>
      </c>
      <c r="I153" s="548">
        <v>30163.091593000001</v>
      </c>
      <c r="J153" s="549" t="s">
        <v>515</v>
      </c>
      <c r="K153" s="549" t="s">
        <v>515</v>
      </c>
      <c r="L153" s="549" t="s">
        <v>515</v>
      </c>
      <c r="M153" s="534" t="s">
        <v>515</v>
      </c>
      <c r="N153" s="534" t="s">
        <v>515</v>
      </c>
      <c r="O153" s="534"/>
      <c r="P153" s="534"/>
      <c r="Q153" s="534"/>
    </row>
    <row r="154" spans="1:17">
      <c r="A154" s="533" t="s">
        <v>368</v>
      </c>
      <c r="B154" s="534" t="s">
        <v>991</v>
      </c>
      <c r="C154" s="534" t="s">
        <v>20</v>
      </c>
      <c r="D154" s="534" t="s">
        <v>7</v>
      </c>
      <c r="E154" s="534" t="s">
        <v>542</v>
      </c>
      <c r="F154" s="534" t="s">
        <v>1032</v>
      </c>
      <c r="G154" s="548">
        <v>228.22499999999999</v>
      </c>
      <c r="H154" s="548">
        <v>889.29047262999995</v>
      </c>
      <c r="I154" s="548">
        <v>1742306.9521000001</v>
      </c>
      <c r="J154" s="549" t="s">
        <v>515</v>
      </c>
      <c r="K154" s="549" t="s">
        <v>515</v>
      </c>
      <c r="L154" s="549" t="s">
        <v>515</v>
      </c>
      <c r="M154" s="542" t="s">
        <v>515</v>
      </c>
      <c r="N154" s="534" t="s">
        <v>515</v>
      </c>
      <c r="O154" s="534"/>
      <c r="P154" s="534"/>
      <c r="Q154" s="534"/>
    </row>
    <row r="155" spans="1:17" ht="13.5" thickBot="1">
      <c r="A155" s="544" t="s">
        <v>368</v>
      </c>
      <c r="B155" s="545" t="s">
        <v>991</v>
      </c>
      <c r="C155" s="545" t="s">
        <v>20</v>
      </c>
      <c r="D155" s="545" t="s">
        <v>7</v>
      </c>
      <c r="E155" s="545" t="s">
        <v>542</v>
      </c>
      <c r="F155" s="545" t="s">
        <v>1045</v>
      </c>
      <c r="G155" s="559">
        <v>33.200000000000003</v>
      </c>
      <c r="H155" s="559">
        <v>135.31387548000001</v>
      </c>
      <c r="I155" s="559">
        <v>241041.38477999999</v>
      </c>
      <c r="J155" s="560" t="s">
        <v>515</v>
      </c>
      <c r="K155" s="560" t="s">
        <v>515</v>
      </c>
      <c r="L155" s="560" t="s">
        <v>515</v>
      </c>
      <c r="M155" s="545" t="s">
        <v>515</v>
      </c>
      <c r="N155" s="545" t="s">
        <v>515</v>
      </c>
      <c r="O155" s="545"/>
      <c r="P155" s="545"/>
      <c r="Q155" s="545"/>
    </row>
    <row r="1048576" spans="16:16">
      <c r="P1048576" s="572"/>
    </row>
  </sheetData>
  <phoneticPr fontId="32" type="noConversion"/>
  <dataValidations count="1">
    <dataValidation type="textLength" showInputMessage="1" showErrorMessage="1" sqref="Q4:Q41">
      <formula1>0</formula1>
      <formula2>150</formula2>
    </dataValidation>
  </dataValidations>
  <pageMargins left="0.78749999999999998" right="0.78749999999999998" top="1.0631944444444446" bottom="1.0631944444444446" header="0.51180555555555551" footer="0.51180555555555551"/>
  <pageSetup paperSize="9" scale="31" firstPageNumber="0" orientation="portrait" horizontalDpi="300" verticalDpi="300" r:id="rId1"/>
  <headerFooter alignWithMargins="0"/>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enableFormatConditionsCalculation="0">
    <pageSetUpPr fitToPage="1"/>
  </sheetPr>
  <dimension ref="A1:V52"/>
  <sheetViews>
    <sheetView topLeftCell="D1" zoomScaleSheetLayoutView="100" workbookViewId="0">
      <selection activeCell="G46" sqref="G46"/>
    </sheetView>
  </sheetViews>
  <sheetFormatPr defaultColWidth="11.42578125" defaultRowHeight="12.75"/>
  <cols>
    <col min="1" max="1" width="9" style="721" customWidth="1"/>
    <col min="2" max="2" width="15.140625" style="721" customWidth="1"/>
    <col min="3" max="3" width="9.42578125" style="721" customWidth="1"/>
    <col min="4" max="5" width="25.85546875" style="721" customWidth="1"/>
    <col min="6" max="6" width="14.7109375" style="721" customWidth="1"/>
    <col min="7" max="7" width="21.7109375" style="721" bestFit="1" customWidth="1"/>
    <col min="8" max="8" width="24.85546875" style="721" bestFit="1" customWidth="1"/>
    <col min="9" max="9" width="17.85546875" style="269" bestFit="1" customWidth="1"/>
    <col min="10" max="10" width="26.140625" style="40" bestFit="1" customWidth="1"/>
    <col min="11" max="13" width="21.7109375" style="721" customWidth="1"/>
    <col min="14" max="14" width="13.7109375" style="721" customWidth="1"/>
    <col min="15" max="15" width="2.28515625" style="721" bestFit="1" customWidth="1"/>
    <col min="16" max="16" width="11.7109375" style="721" bestFit="1" customWidth="1"/>
    <col min="17" max="17" width="2" style="721" bestFit="1" customWidth="1"/>
    <col min="18" max="18" width="9.28515625" style="721" bestFit="1" customWidth="1"/>
    <col min="19" max="19" width="2.42578125" style="721" bestFit="1" customWidth="1"/>
    <col min="20" max="20" width="32.42578125" style="721" bestFit="1" customWidth="1"/>
    <col min="21" max="21" width="2" style="721" bestFit="1" customWidth="1"/>
    <col min="22" max="22" width="15.42578125" style="721" bestFit="1" customWidth="1"/>
    <col min="23" max="16384" width="11.42578125" style="721"/>
  </cols>
  <sheetData>
    <row r="1" spans="1:22" ht="29.1" customHeight="1" thickBot="1">
      <c r="A1" s="43" t="s">
        <v>337</v>
      </c>
      <c r="B1" s="43"/>
      <c r="C1" s="43"/>
      <c r="D1" s="43"/>
      <c r="E1" s="43"/>
      <c r="F1" s="33"/>
      <c r="G1" s="33"/>
      <c r="H1" s="33"/>
      <c r="I1" s="288"/>
      <c r="L1" s="909" t="s">
        <v>0</v>
      </c>
      <c r="M1" s="102" t="s">
        <v>538</v>
      </c>
    </row>
    <row r="2" spans="1:22" ht="20.100000000000001" customHeight="1" thickBot="1">
      <c r="A2" s="33"/>
      <c r="B2" s="33"/>
      <c r="C2" s="33"/>
      <c r="D2" s="33"/>
      <c r="E2" s="33"/>
      <c r="F2" s="33"/>
      <c r="G2" s="33"/>
      <c r="H2" s="33"/>
      <c r="I2" s="288"/>
      <c r="L2" s="283" t="s">
        <v>299</v>
      </c>
      <c r="M2" s="284">
        <v>2014</v>
      </c>
    </row>
    <row r="3" spans="1:22" s="38" customFormat="1" ht="68.45" customHeight="1" thickBot="1">
      <c r="A3" s="286" t="s">
        <v>1</v>
      </c>
      <c r="B3" s="287" t="s">
        <v>70</v>
      </c>
      <c r="C3" s="287" t="s">
        <v>71</v>
      </c>
      <c r="D3" s="206" t="s">
        <v>9</v>
      </c>
      <c r="E3" s="206" t="s">
        <v>349</v>
      </c>
      <c r="F3" s="287" t="s">
        <v>60</v>
      </c>
      <c r="G3" s="287" t="s">
        <v>61</v>
      </c>
      <c r="H3" s="287" t="s">
        <v>72</v>
      </c>
      <c r="I3" s="287" t="s">
        <v>351</v>
      </c>
      <c r="J3" s="287" t="s">
        <v>986</v>
      </c>
      <c r="K3" s="287" t="s">
        <v>1588</v>
      </c>
      <c r="L3" s="287" t="s">
        <v>1589</v>
      </c>
      <c r="M3" s="208" t="s">
        <v>352</v>
      </c>
      <c r="N3" s="721"/>
    </row>
    <row r="4" spans="1:22" s="39" customFormat="1" ht="13.35" customHeight="1" thickBot="1">
      <c r="A4" s="285" t="s">
        <v>368</v>
      </c>
      <c r="B4" s="285" t="s">
        <v>368</v>
      </c>
      <c r="C4" s="285">
        <v>2014</v>
      </c>
      <c r="D4" s="285" t="s">
        <v>18</v>
      </c>
      <c r="E4" s="285" t="s">
        <v>7</v>
      </c>
      <c r="F4" s="285" t="s">
        <v>540</v>
      </c>
      <c r="G4" s="285" t="s">
        <v>548</v>
      </c>
      <c r="H4" s="530" t="s">
        <v>594</v>
      </c>
      <c r="I4" s="289">
        <v>447</v>
      </c>
      <c r="J4" s="290"/>
      <c r="K4" s="290">
        <v>0</v>
      </c>
      <c r="L4" s="290">
        <f t="shared" ref="L4:L35" si="0">J4+K4</f>
        <v>0</v>
      </c>
      <c r="M4" s="520"/>
      <c r="N4" s="721"/>
      <c r="O4" s="277"/>
      <c r="P4" s="277" t="s">
        <v>574</v>
      </c>
      <c r="Q4" s="277"/>
      <c r="R4" s="278" t="s">
        <v>575</v>
      </c>
      <c r="S4" s="277"/>
      <c r="T4" s="278" t="s">
        <v>73</v>
      </c>
      <c r="U4" s="277"/>
      <c r="V4" s="277" t="s">
        <v>74</v>
      </c>
    </row>
    <row r="5" spans="1:22" s="39" customFormat="1" ht="13.35" customHeight="1">
      <c r="A5" s="272" t="s">
        <v>368</v>
      </c>
      <c r="B5" s="272" t="s">
        <v>368</v>
      </c>
      <c r="C5" s="272">
        <v>2014</v>
      </c>
      <c r="D5" s="272" t="s">
        <v>18</v>
      </c>
      <c r="E5" s="272" t="s">
        <v>7</v>
      </c>
      <c r="F5" s="272" t="s">
        <v>540</v>
      </c>
      <c r="G5" s="272" t="s">
        <v>318</v>
      </c>
      <c r="H5" s="318" t="s">
        <v>594</v>
      </c>
      <c r="I5" s="272">
        <v>58</v>
      </c>
      <c r="J5" s="272"/>
      <c r="K5" s="272">
        <v>6</v>
      </c>
      <c r="L5" s="272">
        <f t="shared" si="0"/>
        <v>6</v>
      </c>
      <c r="M5" s="275"/>
      <c r="N5" s="721"/>
      <c r="O5" s="279" t="s">
        <v>41</v>
      </c>
      <c r="P5" s="280" t="s">
        <v>576</v>
      </c>
      <c r="Q5" s="281">
        <v>1</v>
      </c>
      <c r="R5" s="279" t="s">
        <v>336</v>
      </c>
      <c r="S5" s="281" t="s">
        <v>589</v>
      </c>
      <c r="T5" s="279" t="s">
        <v>75</v>
      </c>
      <c r="U5" s="279">
        <v>0</v>
      </c>
      <c r="V5" s="280" t="s">
        <v>591</v>
      </c>
    </row>
    <row r="6" spans="1:22" s="39" customFormat="1" ht="13.35" customHeight="1">
      <c r="A6" s="272" t="s">
        <v>368</v>
      </c>
      <c r="B6" s="272" t="s">
        <v>368</v>
      </c>
      <c r="C6" s="272">
        <v>2014</v>
      </c>
      <c r="D6" s="272" t="s">
        <v>18</v>
      </c>
      <c r="E6" s="272" t="s">
        <v>7</v>
      </c>
      <c r="F6" s="272" t="s">
        <v>540</v>
      </c>
      <c r="G6" s="272" t="s">
        <v>550</v>
      </c>
      <c r="H6" s="231" t="s">
        <v>594</v>
      </c>
      <c r="I6" s="272">
        <v>2322</v>
      </c>
      <c r="J6" s="275"/>
      <c r="K6" s="275">
        <v>20</v>
      </c>
      <c r="L6" s="272">
        <f t="shared" si="0"/>
        <v>20</v>
      </c>
      <c r="M6" s="275"/>
      <c r="N6" s="721"/>
      <c r="O6" s="279" t="s">
        <v>42</v>
      </c>
      <c r="P6" s="280" t="s">
        <v>577</v>
      </c>
      <c r="Q6" s="281">
        <v>2</v>
      </c>
      <c r="R6" s="279" t="s">
        <v>578</v>
      </c>
      <c r="S6" s="281" t="s">
        <v>590</v>
      </c>
      <c r="T6" s="279" t="s">
        <v>592</v>
      </c>
      <c r="U6" s="279">
        <v>1</v>
      </c>
      <c r="V6" s="280">
        <v>1</v>
      </c>
    </row>
    <row r="7" spans="1:22" s="39" customFormat="1" ht="13.35" customHeight="1">
      <c r="A7" s="272" t="s">
        <v>368</v>
      </c>
      <c r="B7" s="272" t="s">
        <v>368</v>
      </c>
      <c r="C7" s="272">
        <v>2014</v>
      </c>
      <c r="D7" s="223" t="s">
        <v>18</v>
      </c>
      <c r="E7" s="272" t="s">
        <v>7</v>
      </c>
      <c r="F7" s="272" t="s">
        <v>540</v>
      </c>
      <c r="G7" s="272" t="s">
        <v>550</v>
      </c>
      <c r="H7" s="320" t="s">
        <v>593</v>
      </c>
      <c r="I7" s="272">
        <v>2322</v>
      </c>
      <c r="J7" s="275">
        <v>13</v>
      </c>
      <c r="K7" s="275"/>
      <c r="L7" s="272">
        <f t="shared" si="0"/>
        <v>13</v>
      </c>
      <c r="M7" s="275"/>
      <c r="N7" s="721"/>
      <c r="O7" s="279" t="s">
        <v>44</v>
      </c>
      <c r="P7" s="280" t="s">
        <v>579</v>
      </c>
      <c r="Q7" s="281">
        <v>3</v>
      </c>
      <c r="R7" s="279" t="s">
        <v>580</v>
      </c>
      <c r="S7" s="281"/>
      <c r="T7" s="279"/>
      <c r="U7" s="279"/>
      <c r="V7" s="280"/>
    </row>
    <row r="8" spans="1:22" s="39" customFormat="1" ht="13.35" customHeight="1">
      <c r="A8" s="272" t="s">
        <v>368</v>
      </c>
      <c r="B8" s="272" t="s">
        <v>368</v>
      </c>
      <c r="C8" s="272">
        <v>2014</v>
      </c>
      <c r="D8" s="272" t="s">
        <v>18</v>
      </c>
      <c r="E8" s="272" t="s">
        <v>7</v>
      </c>
      <c r="F8" s="272" t="s">
        <v>540</v>
      </c>
      <c r="G8" s="272" t="s">
        <v>553</v>
      </c>
      <c r="H8" s="318" t="s">
        <v>985</v>
      </c>
      <c r="I8" s="272">
        <v>215</v>
      </c>
      <c r="J8" s="272"/>
      <c r="K8" s="272">
        <v>24</v>
      </c>
      <c r="L8" s="272">
        <f t="shared" si="0"/>
        <v>24</v>
      </c>
      <c r="M8" s="275"/>
      <c r="N8" s="721"/>
      <c r="O8" s="279" t="s">
        <v>581</v>
      </c>
      <c r="P8" s="280" t="s">
        <v>582</v>
      </c>
      <c r="Q8" s="282"/>
      <c r="R8" s="282"/>
      <c r="S8" s="282"/>
      <c r="T8" s="282"/>
      <c r="U8" s="279"/>
      <c r="V8" s="280"/>
    </row>
    <row r="9" spans="1:22" ht="13.35" customHeight="1">
      <c r="A9" s="272" t="s">
        <v>368</v>
      </c>
      <c r="B9" s="272" t="s">
        <v>368</v>
      </c>
      <c r="C9" s="272">
        <v>2014</v>
      </c>
      <c r="D9" s="272" t="s">
        <v>18</v>
      </c>
      <c r="E9" s="272" t="s">
        <v>7</v>
      </c>
      <c r="F9" s="272" t="s">
        <v>540</v>
      </c>
      <c r="G9" s="272" t="s">
        <v>549</v>
      </c>
      <c r="H9" s="318" t="s">
        <v>595</v>
      </c>
      <c r="I9" s="272">
        <v>190</v>
      </c>
      <c r="J9" s="272"/>
      <c r="K9" s="272">
        <v>1</v>
      </c>
      <c r="L9" s="272">
        <f t="shared" si="0"/>
        <v>1</v>
      </c>
      <c r="M9" s="275"/>
      <c r="O9" s="279" t="s">
        <v>583</v>
      </c>
      <c r="P9" s="280" t="s">
        <v>584</v>
      </c>
      <c r="Q9" s="282"/>
      <c r="R9" s="282"/>
      <c r="S9" s="282"/>
      <c r="T9" s="282"/>
      <c r="U9" s="279"/>
      <c r="V9" s="280"/>
    </row>
    <row r="10" spans="1:22" ht="13.35" customHeight="1">
      <c r="A10" s="272" t="s">
        <v>368</v>
      </c>
      <c r="B10" s="272" t="s">
        <v>368</v>
      </c>
      <c r="C10" s="272">
        <v>2014</v>
      </c>
      <c r="D10" s="272" t="s">
        <v>18</v>
      </c>
      <c r="E10" s="272" t="s">
        <v>7</v>
      </c>
      <c r="F10" s="272" t="s">
        <v>539</v>
      </c>
      <c r="G10" s="272" t="s">
        <v>547</v>
      </c>
      <c r="H10" s="318" t="s">
        <v>597</v>
      </c>
      <c r="I10" s="272">
        <v>1458</v>
      </c>
      <c r="J10" s="272"/>
      <c r="K10" s="272">
        <v>1</v>
      </c>
      <c r="L10" s="272">
        <f t="shared" si="0"/>
        <v>1</v>
      </c>
      <c r="M10" s="275"/>
      <c r="O10" s="279" t="s">
        <v>585</v>
      </c>
      <c r="P10" s="280" t="s">
        <v>22</v>
      </c>
      <c r="Q10" s="282"/>
      <c r="R10" s="282"/>
      <c r="S10" s="282"/>
      <c r="T10" s="282"/>
      <c r="U10" s="279"/>
      <c r="V10" s="280"/>
    </row>
    <row r="11" spans="1:22" s="914" customFormat="1" ht="15">
      <c r="A11" s="272" t="s">
        <v>368</v>
      </c>
      <c r="B11" s="272" t="s">
        <v>368</v>
      </c>
      <c r="C11" s="272">
        <v>2014</v>
      </c>
      <c r="D11" s="272" t="s">
        <v>18</v>
      </c>
      <c r="E11" s="272" t="s">
        <v>7</v>
      </c>
      <c r="F11" s="272" t="s">
        <v>539</v>
      </c>
      <c r="G11" s="272" t="s">
        <v>548</v>
      </c>
      <c r="H11" s="318" t="s">
        <v>597</v>
      </c>
      <c r="I11" s="272">
        <v>9903</v>
      </c>
      <c r="J11" s="272"/>
      <c r="K11" s="272">
        <v>47</v>
      </c>
      <c r="L11" s="272">
        <f t="shared" si="0"/>
        <v>47</v>
      </c>
      <c r="M11" s="275"/>
      <c r="O11" s="279" t="s">
        <v>586</v>
      </c>
      <c r="P11" s="280" t="s">
        <v>587</v>
      </c>
      <c r="Q11" s="282"/>
      <c r="R11" s="282"/>
      <c r="S11" s="282"/>
      <c r="T11" s="282"/>
      <c r="U11" s="279"/>
      <c r="V11" s="280"/>
    </row>
    <row r="12" spans="1:22" s="39" customFormat="1" ht="13.35" customHeight="1">
      <c r="A12" s="272" t="s">
        <v>368</v>
      </c>
      <c r="B12" s="272" t="s">
        <v>368</v>
      </c>
      <c r="C12" s="272">
        <v>2014</v>
      </c>
      <c r="D12" s="275" t="s">
        <v>18</v>
      </c>
      <c r="E12" s="275" t="s">
        <v>7</v>
      </c>
      <c r="F12" s="272" t="s">
        <v>539</v>
      </c>
      <c r="G12" s="272" t="s">
        <v>550</v>
      </c>
      <c r="H12" s="318" t="s">
        <v>597</v>
      </c>
      <c r="I12" s="272">
        <v>4093</v>
      </c>
      <c r="J12" s="275"/>
      <c r="K12" s="275">
        <v>41</v>
      </c>
      <c r="L12" s="272">
        <f t="shared" si="0"/>
        <v>41</v>
      </c>
      <c r="M12" s="275"/>
      <c r="O12" s="279" t="s">
        <v>588</v>
      </c>
      <c r="P12" s="280" t="s">
        <v>68</v>
      </c>
      <c r="Q12" s="721"/>
      <c r="R12" s="721"/>
      <c r="S12" s="721"/>
      <c r="T12" s="721"/>
      <c r="U12" s="279"/>
      <c r="V12" s="280"/>
    </row>
    <row r="13" spans="1:22" s="39" customFormat="1" ht="13.35" customHeight="1">
      <c r="A13" s="272" t="s">
        <v>368</v>
      </c>
      <c r="B13" s="272" t="s">
        <v>368</v>
      </c>
      <c r="C13" s="272">
        <v>2014</v>
      </c>
      <c r="D13" s="275" t="s">
        <v>18</v>
      </c>
      <c r="E13" s="275" t="s">
        <v>7</v>
      </c>
      <c r="F13" s="272" t="s">
        <v>539</v>
      </c>
      <c r="G13" s="272" t="s">
        <v>551</v>
      </c>
      <c r="H13" s="318" t="s">
        <v>597</v>
      </c>
      <c r="I13" s="272">
        <v>305</v>
      </c>
      <c r="J13" s="275"/>
      <c r="K13" s="275">
        <v>1</v>
      </c>
      <c r="L13" s="272">
        <f t="shared" si="0"/>
        <v>1</v>
      </c>
      <c r="M13" s="275"/>
    </row>
    <row r="14" spans="1:22">
      <c r="A14" s="272" t="s">
        <v>368</v>
      </c>
      <c r="B14" s="272" t="s">
        <v>368</v>
      </c>
      <c r="C14" s="272">
        <v>2014</v>
      </c>
      <c r="D14" s="223" t="s">
        <v>18</v>
      </c>
      <c r="E14" s="272" t="s">
        <v>7</v>
      </c>
      <c r="F14" s="272" t="s">
        <v>539</v>
      </c>
      <c r="G14" s="272" t="s">
        <v>550</v>
      </c>
      <c r="H14" s="320" t="s">
        <v>596</v>
      </c>
      <c r="I14" s="272">
        <v>4093</v>
      </c>
      <c r="J14" s="275">
        <v>42</v>
      </c>
      <c r="K14" s="275"/>
      <c r="L14" s="272">
        <f t="shared" si="0"/>
        <v>42</v>
      </c>
      <c r="M14" s="275"/>
    </row>
    <row r="15" spans="1:22" s="39" customFormat="1" ht="13.35" customHeight="1">
      <c r="A15" s="275" t="s">
        <v>368</v>
      </c>
      <c r="B15" s="272" t="s">
        <v>368</v>
      </c>
      <c r="C15" s="272">
        <v>2014</v>
      </c>
      <c r="D15" s="275" t="s">
        <v>18</v>
      </c>
      <c r="E15" s="275" t="s">
        <v>7</v>
      </c>
      <c r="F15" s="275" t="s">
        <v>539</v>
      </c>
      <c r="G15" s="272" t="s">
        <v>554</v>
      </c>
      <c r="H15" s="320" t="s">
        <v>598</v>
      </c>
      <c r="I15" s="275">
        <v>68</v>
      </c>
      <c r="J15" s="275"/>
      <c r="K15" s="275">
        <v>5</v>
      </c>
      <c r="L15" s="272">
        <f t="shared" si="0"/>
        <v>5</v>
      </c>
      <c r="M15" s="275"/>
      <c r="N15" s="721"/>
    </row>
    <row r="16" spans="1:22" ht="13.35" customHeight="1">
      <c r="A16" s="275" t="s">
        <v>368</v>
      </c>
      <c r="B16" s="272" t="s">
        <v>368</v>
      </c>
      <c r="C16" s="272">
        <v>2014</v>
      </c>
      <c r="D16" s="275" t="s">
        <v>18</v>
      </c>
      <c r="E16" s="275" t="s">
        <v>7</v>
      </c>
      <c r="F16" s="275" t="s">
        <v>539</v>
      </c>
      <c r="G16" s="275" t="s">
        <v>555</v>
      </c>
      <c r="H16" s="320" t="s">
        <v>598</v>
      </c>
      <c r="I16" s="275">
        <v>454</v>
      </c>
      <c r="J16" s="275"/>
      <c r="K16" s="275">
        <v>9</v>
      </c>
      <c r="L16" s="272">
        <f t="shared" si="0"/>
        <v>9</v>
      </c>
      <c r="M16" s="275"/>
    </row>
    <row r="17" spans="1:13" ht="13.35" customHeight="1">
      <c r="A17" s="272" t="s">
        <v>368</v>
      </c>
      <c r="B17" s="272" t="s">
        <v>368</v>
      </c>
      <c r="C17" s="272">
        <v>2014</v>
      </c>
      <c r="D17" s="275" t="s">
        <v>18</v>
      </c>
      <c r="E17" s="275" t="s">
        <v>7</v>
      </c>
      <c r="F17" s="272" t="s">
        <v>539</v>
      </c>
      <c r="G17" s="272" t="s">
        <v>552</v>
      </c>
      <c r="H17" s="318" t="s">
        <v>599</v>
      </c>
      <c r="I17" s="272">
        <v>241</v>
      </c>
      <c r="J17" s="275"/>
      <c r="K17" s="275">
        <v>9</v>
      </c>
      <c r="L17" s="272">
        <f t="shared" si="0"/>
        <v>9</v>
      </c>
      <c r="M17" s="275"/>
    </row>
    <row r="18" spans="1:13" ht="13.35" customHeight="1">
      <c r="A18" s="276" t="s">
        <v>368</v>
      </c>
      <c r="B18" s="272" t="s">
        <v>368</v>
      </c>
      <c r="C18" s="272">
        <v>2014</v>
      </c>
      <c r="D18" s="276" t="s">
        <v>20</v>
      </c>
      <c r="E18" s="276" t="s">
        <v>7</v>
      </c>
      <c r="F18" s="276" t="s">
        <v>545</v>
      </c>
      <c r="G18" s="276" t="s">
        <v>567</v>
      </c>
      <c r="H18" s="321" t="s">
        <v>601</v>
      </c>
      <c r="I18" s="275">
        <v>6998</v>
      </c>
      <c r="J18" s="276"/>
      <c r="K18" s="276">
        <v>18</v>
      </c>
      <c r="L18" s="272">
        <f t="shared" si="0"/>
        <v>18</v>
      </c>
      <c r="M18" s="276"/>
    </row>
    <row r="19" spans="1:13" ht="13.35" customHeight="1">
      <c r="A19" s="276" t="s">
        <v>368</v>
      </c>
      <c r="B19" s="272" t="s">
        <v>368</v>
      </c>
      <c r="C19" s="272">
        <v>2014</v>
      </c>
      <c r="D19" s="276" t="s">
        <v>20</v>
      </c>
      <c r="E19" s="276" t="s">
        <v>7</v>
      </c>
      <c r="F19" s="276" t="s">
        <v>545</v>
      </c>
      <c r="G19" s="276" t="s">
        <v>572</v>
      </c>
      <c r="H19" s="321" t="s">
        <v>601</v>
      </c>
      <c r="I19" s="275">
        <v>0</v>
      </c>
      <c r="J19" s="276"/>
      <c r="K19" s="276">
        <v>0</v>
      </c>
      <c r="L19" s="272">
        <f t="shared" si="0"/>
        <v>0</v>
      </c>
      <c r="M19" s="276"/>
    </row>
    <row r="20" spans="1:13" ht="13.35" customHeight="1">
      <c r="A20" s="276" t="s">
        <v>368</v>
      </c>
      <c r="B20" s="272" t="s">
        <v>368</v>
      </c>
      <c r="C20" s="272">
        <v>2014</v>
      </c>
      <c r="D20" s="276" t="s">
        <v>20</v>
      </c>
      <c r="E20" s="276" t="s">
        <v>7</v>
      </c>
      <c r="F20" s="276" t="s">
        <v>545</v>
      </c>
      <c r="G20" s="276" t="s">
        <v>567</v>
      </c>
      <c r="H20" s="321" t="s">
        <v>600</v>
      </c>
      <c r="I20" s="275">
        <v>6998</v>
      </c>
      <c r="J20" s="276">
        <v>56</v>
      </c>
      <c r="K20" s="276"/>
      <c r="L20" s="272">
        <f t="shared" si="0"/>
        <v>56</v>
      </c>
      <c r="M20" s="276"/>
    </row>
    <row r="21" spans="1:13" ht="13.35" customHeight="1">
      <c r="A21" s="276" t="s">
        <v>368</v>
      </c>
      <c r="B21" s="272" t="s">
        <v>368</v>
      </c>
      <c r="C21" s="272">
        <v>2014</v>
      </c>
      <c r="D21" s="276" t="s">
        <v>20</v>
      </c>
      <c r="E21" s="276" t="s">
        <v>7</v>
      </c>
      <c r="F21" s="276" t="s">
        <v>545</v>
      </c>
      <c r="G21" s="276" t="s">
        <v>572</v>
      </c>
      <c r="H21" s="321" t="s">
        <v>600</v>
      </c>
      <c r="I21" s="275">
        <v>0</v>
      </c>
      <c r="J21" s="276">
        <v>0</v>
      </c>
      <c r="K21" s="276"/>
      <c r="L21" s="272">
        <f t="shared" si="0"/>
        <v>0</v>
      </c>
      <c r="M21" s="276"/>
    </row>
    <row r="22" spans="1:13" ht="13.35" customHeight="1">
      <c r="A22" s="276" t="s">
        <v>368</v>
      </c>
      <c r="B22" s="272" t="s">
        <v>368</v>
      </c>
      <c r="C22" s="272">
        <v>2014</v>
      </c>
      <c r="D22" s="276" t="s">
        <v>20</v>
      </c>
      <c r="E22" s="276" t="s">
        <v>7</v>
      </c>
      <c r="F22" s="276" t="s">
        <v>545</v>
      </c>
      <c r="G22" s="276" t="s">
        <v>569</v>
      </c>
      <c r="H22" s="321" t="s">
        <v>602</v>
      </c>
      <c r="I22" s="275">
        <v>678</v>
      </c>
      <c r="J22" s="276"/>
      <c r="K22" s="276">
        <v>55</v>
      </c>
      <c r="L22" s="272">
        <f t="shared" si="0"/>
        <v>55</v>
      </c>
      <c r="M22" s="276"/>
    </row>
    <row r="23" spans="1:13" ht="13.35" customHeight="1">
      <c r="A23" s="276" t="s">
        <v>368</v>
      </c>
      <c r="B23" s="272" t="s">
        <v>368</v>
      </c>
      <c r="C23" s="272">
        <v>2014</v>
      </c>
      <c r="D23" s="276" t="s">
        <v>20</v>
      </c>
      <c r="E23" s="276" t="s">
        <v>7</v>
      </c>
      <c r="F23" s="276" t="s">
        <v>545</v>
      </c>
      <c r="G23" s="276" t="s">
        <v>570</v>
      </c>
      <c r="H23" s="321" t="s">
        <v>602</v>
      </c>
      <c r="I23" s="275">
        <v>126</v>
      </c>
      <c r="J23" s="276"/>
      <c r="K23" s="276">
        <v>4</v>
      </c>
      <c r="L23" s="272">
        <f t="shared" si="0"/>
        <v>4</v>
      </c>
      <c r="M23" s="276"/>
    </row>
    <row r="24" spans="1:13" ht="13.35" customHeight="1">
      <c r="A24" s="276" t="s">
        <v>368</v>
      </c>
      <c r="B24" s="272" t="s">
        <v>368</v>
      </c>
      <c r="C24" s="272">
        <v>2014</v>
      </c>
      <c r="D24" s="276" t="s">
        <v>20</v>
      </c>
      <c r="E24" s="276" t="s">
        <v>7</v>
      </c>
      <c r="F24" s="276" t="s">
        <v>545</v>
      </c>
      <c r="G24" s="276" t="s">
        <v>562</v>
      </c>
      <c r="H24" s="321" t="s">
        <v>603</v>
      </c>
      <c r="I24" s="275">
        <v>9</v>
      </c>
      <c r="J24" s="276"/>
      <c r="K24" s="276">
        <v>4</v>
      </c>
      <c r="L24" s="272">
        <f t="shared" si="0"/>
        <v>4</v>
      </c>
      <c r="M24" s="276"/>
    </row>
    <row r="25" spans="1:13">
      <c r="A25" s="276" t="s">
        <v>368</v>
      </c>
      <c r="B25" s="272" t="s">
        <v>368</v>
      </c>
      <c r="C25" s="272">
        <v>2014</v>
      </c>
      <c r="D25" s="276" t="s">
        <v>20</v>
      </c>
      <c r="E25" s="276" t="s">
        <v>7</v>
      </c>
      <c r="F25" s="276" t="s">
        <v>544</v>
      </c>
      <c r="G25" s="276" t="s">
        <v>562</v>
      </c>
      <c r="H25" s="321" t="s">
        <v>606</v>
      </c>
      <c r="I25" s="275">
        <v>589</v>
      </c>
      <c r="J25" s="276"/>
      <c r="K25" s="276">
        <v>148</v>
      </c>
      <c r="L25" s="272">
        <f t="shared" si="0"/>
        <v>148</v>
      </c>
      <c r="M25" s="276"/>
    </row>
    <row r="26" spans="1:13">
      <c r="A26" s="276" t="s">
        <v>368</v>
      </c>
      <c r="B26" s="272" t="s">
        <v>368</v>
      </c>
      <c r="C26" s="272">
        <v>2014</v>
      </c>
      <c r="D26" s="276" t="s">
        <v>20</v>
      </c>
      <c r="E26" s="276" t="s">
        <v>7</v>
      </c>
      <c r="F26" s="276" t="s">
        <v>544</v>
      </c>
      <c r="G26" s="276" t="s">
        <v>567</v>
      </c>
      <c r="H26" s="321" t="s">
        <v>606</v>
      </c>
      <c r="I26" s="275">
        <v>6766</v>
      </c>
      <c r="J26" s="276"/>
      <c r="K26" s="276">
        <v>85</v>
      </c>
      <c r="L26" s="272">
        <f t="shared" si="0"/>
        <v>85</v>
      </c>
      <c r="M26" s="276"/>
    </row>
    <row r="27" spans="1:13">
      <c r="A27" s="276" t="s">
        <v>368</v>
      </c>
      <c r="B27" s="272" t="s">
        <v>368</v>
      </c>
      <c r="C27" s="272">
        <v>2014</v>
      </c>
      <c r="D27" s="276" t="s">
        <v>20</v>
      </c>
      <c r="E27" s="276" t="s">
        <v>7</v>
      </c>
      <c r="F27" s="276" t="s">
        <v>544</v>
      </c>
      <c r="G27" s="276" t="s">
        <v>572</v>
      </c>
      <c r="H27" s="321" t="s">
        <v>606</v>
      </c>
      <c r="I27" s="275">
        <v>1709</v>
      </c>
      <c r="J27" s="276"/>
      <c r="K27" s="276">
        <v>31</v>
      </c>
      <c r="L27" s="272">
        <f t="shared" si="0"/>
        <v>31</v>
      </c>
      <c r="M27" s="276"/>
    </row>
    <row r="28" spans="1:13">
      <c r="A28" s="276" t="s">
        <v>368</v>
      </c>
      <c r="B28" s="272" t="s">
        <v>368</v>
      </c>
      <c r="C28" s="272">
        <v>2014</v>
      </c>
      <c r="D28" s="276" t="s">
        <v>20</v>
      </c>
      <c r="E28" s="276" t="s">
        <v>7</v>
      </c>
      <c r="F28" s="276" t="s">
        <v>544</v>
      </c>
      <c r="G28" s="276" t="s">
        <v>568</v>
      </c>
      <c r="H28" s="321" t="s">
        <v>605</v>
      </c>
      <c r="I28" s="275">
        <v>23</v>
      </c>
      <c r="J28" s="276"/>
      <c r="K28" s="276">
        <v>9</v>
      </c>
      <c r="L28" s="272">
        <f t="shared" si="0"/>
        <v>9</v>
      </c>
      <c r="M28" s="276"/>
    </row>
    <row r="29" spans="1:13">
      <c r="A29" s="276" t="s">
        <v>368</v>
      </c>
      <c r="B29" s="272" t="s">
        <v>368</v>
      </c>
      <c r="C29" s="272">
        <v>2014</v>
      </c>
      <c r="D29" s="276" t="s">
        <v>20</v>
      </c>
      <c r="E29" s="276" t="s">
        <v>7</v>
      </c>
      <c r="F29" s="276" t="s">
        <v>544</v>
      </c>
      <c r="G29" s="276" t="s">
        <v>561</v>
      </c>
      <c r="H29" s="321" t="s">
        <v>604</v>
      </c>
      <c r="I29" s="275">
        <v>797</v>
      </c>
      <c r="J29" s="276">
        <v>7</v>
      </c>
      <c r="K29" s="276"/>
      <c r="L29" s="272">
        <f t="shared" si="0"/>
        <v>7</v>
      </c>
      <c r="M29" s="276"/>
    </row>
    <row r="30" spans="1:13">
      <c r="A30" s="276" t="s">
        <v>368</v>
      </c>
      <c r="B30" s="272" t="s">
        <v>368</v>
      </c>
      <c r="C30" s="272">
        <v>2014</v>
      </c>
      <c r="D30" s="276" t="s">
        <v>20</v>
      </c>
      <c r="E30" s="276" t="s">
        <v>7</v>
      </c>
      <c r="F30" s="276" t="s">
        <v>544</v>
      </c>
      <c r="G30" s="276" t="s">
        <v>567</v>
      </c>
      <c r="H30" s="321" t="s">
        <v>604</v>
      </c>
      <c r="I30" s="275">
        <v>6766</v>
      </c>
      <c r="J30" s="276">
        <v>47</v>
      </c>
      <c r="K30" s="276"/>
      <c r="L30" s="272">
        <f t="shared" si="0"/>
        <v>47</v>
      </c>
      <c r="M30" s="276"/>
    </row>
    <row r="31" spans="1:13">
      <c r="A31" s="276" t="s">
        <v>368</v>
      </c>
      <c r="B31" s="272" t="s">
        <v>368</v>
      </c>
      <c r="C31" s="272">
        <v>2014</v>
      </c>
      <c r="D31" s="276" t="s">
        <v>20</v>
      </c>
      <c r="E31" s="276" t="s">
        <v>7</v>
      </c>
      <c r="F31" s="276" t="s">
        <v>544</v>
      </c>
      <c r="G31" s="276" t="s">
        <v>572</v>
      </c>
      <c r="H31" s="321" t="s">
        <v>604</v>
      </c>
      <c r="I31" s="275">
        <v>1709</v>
      </c>
      <c r="J31" s="276">
        <v>8</v>
      </c>
      <c r="K31" s="276"/>
      <c r="L31" s="272">
        <f t="shared" si="0"/>
        <v>8</v>
      </c>
      <c r="M31" s="276"/>
    </row>
    <row r="32" spans="1:13">
      <c r="A32" s="275" t="s">
        <v>368</v>
      </c>
      <c r="B32" s="272" t="s">
        <v>368</v>
      </c>
      <c r="C32" s="272">
        <v>2014</v>
      </c>
      <c r="D32" s="275" t="s">
        <v>20</v>
      </c>
      <c r="E32" s="275" t="s">
        <v>7</v>
      </c>
      <c r="F32" s="275" t="s">
        <v>542</v>
      </c>
      <c r="G32" s="275" t="s">
        <v>557</v>
      </c>
      <c r="H32" s="320" t="s">
        <v>608</v>
      </c>
      <c r="I32" s="275">
        <v>305</v>
      </c>
      <c r="J32" s="275"/>
      <c r="K32" s="275">
        <v>0</v>
      </c>
      <c r="L32" s="272">
        <f t="shared" si="0"/>
        <v>0</v>
      </c>
      <c r="M32" s="275"/>
    </row>
    <row r="33" spans="1:13">
      <c r="A33" s="275" t="s">
        <v>368</v>
      </c>
      <c r="B33" s="272" t="s">
        <v>368</v>
      </c>
      <c r="C33" s="272">
        <v>2014</v>
      </c>
      <c r="D33" s="275" t="s">
        <v>20</v>
      </c>
      <c r="E33" s="275" t="s">
        <v>7</v>
      </c>
      <c r="F33" s="275" t="s">
        <v>542</v>
      </c>
      <c r="G33" s="275" t="s">
        <v>559</v>
      </c>
      <c r="H33" s="320" t="s">
        <v>608</v>
      </c>
      <c r="I33" s="275">
        <v>2043</v>
      </c>
      <c r="J33" s="275"/>
      <c r="K33" s="275">
        <v>36</v>
      </c>
      <c r="L33" s="272">
        <f t="shared" si="0"/>
        <v>36</v>
      </c>
      <c r="M33" s="275"/>
    </row>
    <row r="34" spans="1:13">
      <c r="A34" s="276" t="s">
        <v>368</v>
      </c>
      <c r="B34" s="272" t="s">
        <v>368</v>
      </c>
      <c r="C34" s="272">
        <v>2014</v>
      </c>
      <c r="D34" s="276" t="s">
        <v>20</v>
      </c>
      <c r="E34" s="276" t="s">
        <v>7</v>
      </c>
      <c r="F34" s="276" t="s">
        <v>542</v>
      </c>
      <c r="G34" s="276" t="s">
        <v>560</v>
      </c>
      <c r="H34" s="321" t="s">
        <v>608</v>
      </c>
      <c r="I34" s="275">
        <v>203</v>
      </c>
      <c r="J34" s="276"/>
      <c r="K34" s="276">
        <v>3</v>
      </c>
      <c r="L34" s="272">
        <f t="shared" si="0"/>
        <v>3</v>
      </c>
      <c r="M34" s="276"/>
    </row>
    <row r="35" spans="1:13">
      <c r="A35" s="276" t="s">
        <v>368</v>
      </c>
      <c r="B35" s="272" t="s">
        <v>368</v>
      </c>
      <c r="C35" s="272">
        <v>2014</v>
      </c>
      <c r="D35" s="276" t="s">
        <v>20</v>
      </c>
      <c r="E35" s="276" t="s">
        <v>7</v>
      </c>
      <c r="F35" s="276" t="s">
        <v>542</v>
      </c>
      <c r="G35" s="276" t="s">
        <v>564</v>
      </c>
      <c r="H35" s="321" t="s">
        <v>608</v>
      </c>
      <c r="I35" s="275">
        <v>1593</v>
      </c>
      <c r="J35" s="276"/>
      <c r="K35" s="276">
        <v>70</v>
      </c>
      <c r="L35" s="272">
        <f t="shared" si="0"/>
        <v>70</v>
      </c>
      <c r="M35" s="276"/>
    </row>
    <row r="36" spans="1:13">
      <c r="A36" s="276" t="s">
        <v>368</v>
      </c>
      <c r="B36" s="272" t="s">
        <v>368</v>
      </c>
      <c r="C36" s="272">
        <v>2014</v>
      </c>
      <c r="D36" s="276" t="s">
        <v>20</v>
      </c>
      <c r="E36" s="276" t="s">
        <v>7</v>
      </c>
      <c r="F36" s="276" t="s">
        <v>542</v>
      </c>
      <c r="G36" s="276" t="s">
        <v>566</v>
      </c>
      <c r="H36" s="321" t="s">
        <v>608</v>
      </c>
      <c r="I36" s="275">
        <v>121</v>
      </c>
      <c r="J36" s="276"/>
      <c r="K36" s="276">
        <v>1</v>
      </c>
      <c r="L36" s="272">
        <f t="shared" ref="L36:L52" si="1">J36+K36</f>
        <v>1</v>
      </c>
      <c r="M36" s="276"/>
    </row>
    <row r="37" spans="1:13">
      <c r="A37" s="276" t="s">
        <v>368</v>
      </c>
      <c r="B37" s="272" t="s">
        <v>368</v>
      </c>
      <c r="C37" s="272">
        <v>2014</v>
      </c>
      <c r="D37" s="276" t="s">
        <v>20</v>
      </c>
      <c r="E37" s="276" t="s">
        <v>7</v>
      </c>
      <c r="F37" s="276" t="s">
        <v>542</v>
      </c>
      <c r="G37" s="276" t="s">
        <v>571</v>
      </c>
      <c r="H37" s="321" t="s">
        <v>608</v>
      </c>
      <c r="I37" s="275">
        <v>227</v>
      </c>
      <c r="J37" s="276"/>
      <c r="K37" s="276">
        <v>21</v>
      </c>
      <c r="L37" s="272">
        <f t="shared" si="1"/>
        <v>21</v>
      </c>
      <c r="M37" s="276"/>
    </row>
    <row r="38" spans="1:13">
      <c r="A38" s="275" t="s">
        <v>368</v>
      </c>
      <c r="B38" s="272" t="s">
        <v>368</v>
      </c>
      <c r="C38" s="272">
        <v>2014</v>
      </c>
      <c r="D38" s="275" t="s">
        <v>20</v>
      </c>
      <c r="E38" s="275" t="s">
        <v>7</v>
      </c>
      <c r="F38" s="275" t="s">
        <v>542</v>
      </c>
      <c r="G38" s="275" t="s">
        <v>559</v>
      </c>
      <c r="H38" s="320" t="s">
        <v>607</v>
      </c>
      <c r="I38" s="275">
        <v>2043</v>
      </c>
      <c r="J38" s="275">
        <v>12</v>
      </c>
      <c r="K38" s="275"/>
      <c r="L38" s="272">
        <f t="shared" si="1"/>
        <v>12</v>
      </c>
      <c r="M38" s="275"/>
    </row>
    <row r="39" spans="1:13">
      <c r="A39" s="276" t="s">
        <v>368</v>
      </c>
      <c r="B39" s="272" t="s">
        <v>368</v>
      </c>
      <c r="C39" s="272">
        <v>2014</v>
      </c>
      <c r="D39" s="276" t="s">
        <v>20</v>
      </c>
      <c r="E39" s="276" t="s">
        <v>7</v>
      </c>
      <c r="F39" s="276" t="s">
        <v>542</v>
      </c>
      <c r="G39" s="276" t="s">
        <v>565</v>
      </c>
      <c r="H39" s="321" t="s">
        <v>607</v>
      </c>
      <c r="I39" s="275">
        <v>1593</v>
      </c>
      <c r="J39" s="276">
        <v>19</v>
      </c>
      <c r="K39" s="276"/>
      <c r="L39" s="272">
        <f t="shared" si="1"/>
        <v>19</v>
      </c>
      <c r="M39" s="276"/>
    </row>
    <row r="40" spans="1:13">
      <c r="A40" s="276" t="s">
        <v>368</v>
      </c>
      <c r="B40" s="272" t="s">
        <v>368</v>
      </c>
      <c r="C40" s="272">
        <v>2014</v>
      </c>
      <c r="D40" s="276" t="s">
        <v>20</v>
      </c>
      <c r="E40" s="276" t="s">
        <v>7</v>
      </c>
      <c r="F40" s="276" t="s">
        <v>542</v>
      </c>
      <c r="G40" s="276" t="s">
        <v>566</v>
      </c>
      <c r="H40" s="321" t="s">
        <v>607</v>
      </c>
      <c r="I40" s="275">
        <v>121</v>
      </c>
      <c r="J40" s="276">
        <v>0</v>
      </c>
      <c r="K40" s="276"/>
      <c r="L40" s="272">
        <f t="shared" si="1"/>
        <v>0</v>
      </c>
      <c r="M40" s="276"/>
    </row>
    <row r="41" spans="1:13">
      <c r="A41" s="276" t="s">
        <v>368</v>
      </c>
      <c r="B41" s="272" t="s">
        <v>368</v>
      </c>
      <c r="C41" s="272">
        <v>2014</v>
      </c>
      <c r="D41" s="276" t="s">
        <v>20</v>
      </c>
      <c r="E41" s="276" t="s">
        <v>7</v>
      </c>
      <c r="F41" s="276" t="s">
        <v>542</v>
      </c>
      <c r="G41" s="276" t="s">
        <v>571</v>
      </c>
      <c r="H41" s="321" t="s">
        <v>607</v>
      </c>
      <c r="I41" s="275">
        <v>227</v>
      </c>
      <c r="J41" s="276">
        <v>2</v>
      </c>
      <c r="K41" s="276"/>
      <c r="L41" s="272">
        <f t="shared" si="1"/>
        <v>2</v>
      </c>
      <c r="M41" s="276"/>
    </row>
    <row r="42" spans="1:13">
      <c r="A42" s="276" t="s">
        <v>368</v>
      </c>
      <c r="B42" s="272" t="s">
        <v>368</v>
      </c>
      <c r="C42" s="272">
        <v>2014</v>
      </c>
      <c r="D42" s="276" t="s">
        <v>20</v>
      </c>
      <c r="E42" s="276" t="s">
        <v>7</v>
      </c>
      <c r="F42" s="276" t="s">
        <v>542</v>
      </c>
      <c r="G42" s="276" t="s">
        <v>573</v>
      </c>
      <c r="H42" s="321" t="s">
        <v>607</v>
      </c>
      <c r="I42" s="275">
        <v>2303</v>
      </c>
      <c r="J42" s="276">
        <v>12</v>
      </c>
      <c r="K42" s="276"/>
      <c r="L42" s="272">
        <f t="shared" si="1"/>
        <v>12</v>
      </c>
      <c r="M42" s="276"/>
    </row>
    <row r="43" spans="1:13">
      <c r="A43" s="276" t="s">
        <v>368</v>
      </c>
      <c r="B43" s="272" t="s">
        <v>368</v>
      </c>
      <c r="C43" s="272">
        <v>2014</v>
      </c>
      <c r="D43" s="276" t="s">
        <v>20</v>
      </c>
      <c r="E43" s="276" t="s">
        <v>7</v>
      </c>
      <c r="F43" s="276" t="s">
        <v>542</v>
      </c>
      <c r="G43" s="276" t="s">
        <v>563</v>
      </c>
      <c r="H43" s="321" t="s">
        <v>610</v>
      </c>
      <c r="I43" s="275">
        <v>1054</v>
      </c>
      <c r="J43" s="276"/>
      <c r="K43" s="276">
        <v>24</v>
      </c>
      <c r="L43" s="272">
        <f t="shared" si="1"/>
        <v>24</v>
      </c>
      <c r="M43" s="276"/>
    </row>
    <row r="44" spans="1:13">
      <c r="A44" s="276" t="s">
        <v>368</v>
      </c>
      <c r="B44" s="272" t="s">
        <v>368</v>
      </c>
      <c r="C44" s="272">
        <v>2014</v>
      </c>
      <c r="D44" s="276" t="s">
        <v>20</v>
      </c>
      <c r="E44" s="276" t="s">
        <v>7</v>
      </c>
      <c r="F44" s="276" t="s">
        <v>542</v>
      </c>
      <c r="G44" s="276" t="s">
        <v>568</v>
      </c>
      <c r="H44" s="321" t="s">
        <v>609</v>
      </c>
      <c r="I44" s="275">
        <v>203</v>
      </c>
      <c r="J44" s="276"/>
      <c r="K44" s="276">
        <v>77</v>
      </c>
      <c r="L44" s="272">
        <f t="shared" si="1"/>
        <v>77</v>
      </c>
      <c r="M44" s="276"/>
    </row>
    <row r="45" spans="1:13">
      <c r="A45" s="276" t="s">
        <v>368</v>
      </c>
      <c r="B45" s="272" t="s">
        <v>368</v>
      </c>
      <c r="C45" s="272">
        <v>2014</v>
      </c>
      <c r="D45" s="276" t="s">
        <v>20</v>
      </c>
      <c r="E45" s="276" t="s">
        <v>7</v>
      </c>
      <c r="F45" s="276" t="s">
        <v>542</v>
      </c>
      <c r="G45" s="276" t="s">
        <v>554</v>
      </c>
      <c r="H45" s="321" t="s">
        <v>609</v>
      </c>
      <c r="I45" s="275">
        <v>964</v>
      </c>
      <c r="J45" s="276"/>
      <c r="K45" s="276">
        <v>157</v>
      </c>
      <c r="L45" s="272">
        <f t="shared" si="1"/>
        <v>157</v>
      </c>
      <c r="M45" s="276"/>
    </row>
    <row r="46" spans="1:13">
      <c r="A46" s="276" t="s">
        <v>368</v>
      </c>
      <c r="B46" s="272" t="s">
        <v>368</v>
      </c>
      <c r="C46" s="272">
        <v>2014</v>
      </c>
      <c r="D46" s="276" t="s">
        <v>20</v>
      </c>
      <c r="E46" s="276" t="s">
        <v>7</v>
      </c>
      <c r="F46" s="276" t="s">
        <v>542</v>
      </c>
      <c r="G46" s="276" t="s">
        <v>561</v>
      </c>
      <c r="H46" s="321" t="s">
        <v>611</v>
      </c>
      <c r="I46" s="275">
        <v>27</v>
      </c>
      <c r="J46" s="276"/>
      <c r="K46" s="276">
        <v>0</v>
      </c>
      <c r="L46" s="272">
        <f t="shared" si="1"/>
        <v>0</v>
      </c>
      <c r="M46" s="276"/>
    </row>
    <row r="47" spans="1:13">
      <c r="A47" s="276" t="s">
        <v>368</v>
      </c>
      <c r="B47" s="272" t="s">
        <v>368</v>
      </c>
      <c r="C47" s="272">
        <v>2014</v>
      </c>
      <c r="D47" s="276" t="s">
        <v>20</v>
      </c>
      <c r="E47" s="276" t="s">
        <v>7</v>
      </c>
      <c r="F47" s="276" t="s">
        <v>542</v>
      </c>
      <c r="G47" s="276" t="s">
        <v>562</v>
      </c>
      <c r="H47" s="321" t="s">
        <v>611</v>
      </c>
      <c r="I47" s="275">
        <v>712</v>
      </c>
      <c r="J47" s="276"/>
      <c r="K47" s="276">
        <v>173</v>
      </c>
      <c r="L47" s="272">
        <f t="shared" si="1"/>
        <v>173</v>
      </c>
      <c r="M47" s="276"/>
    </row>
    <row r="48" spans="1:13">
      <c r="A48" s="275" t="s">
        <v>368</v>
      </c>
      <c r="B48" s="272" t="s">
        <v>368</v>
      </c>
      <c r="C48" s="272">
        <v>2014</v>
      </c>
      <c r="D48" s="275" t="s">
        <v>22</v>
      </c>
      <c r="E48" s="275" t="s">
        <v>7</v>
      </c>
      <c r="F48" s="275" t="s">
        <v>541</v>
      </c>
      <c r="G48" s="275" t="s">
        <v>556</v>
      </c>
      <c r="H48" s="320" t="s">
        <v>612</v>
      </c>
      <c r="I48" s="275">
        <v>43</v>
      </c>
      <c r="J48" s="275"/>
      <c r="K48" s="275">
        <v>24</v>
      </c>
      <c r="L48" s="272">
        <f t="shared" si="1"/>
        <v>24</v>
      </c>
      <c r="M48" s="275"/>
    </row>
    <row r="49" spans="1:13">
      <c r="A49" s="276" t="s">
        <v>368</v>
      </c>
      <c r="B49" s="272" t="s">
        <v>368</v>
      </c>
      <c r="C49" s="272">
        <v>2014</v>
      </c>
      <c r="D49" s="276" t="s">
        <v>20</v>
      </c>
      <c r="E49" s="276" t="s">
        <v>7</v>
      </c>
      <c r="F49" s="276" t="s">
        <v>546</v>
      </c>
      <c r="G49" s="276" t="s">
        <v>556</v>
      </c>
      <c r="H49" s="321" t="s">
        <v>613</v>
      </c>
      <c r="I49" s="275">
        <v>18</v>
      </c>
      <c r="J49" s="276"/>
      <c r="K49" s="276">
        <v>3</v>
      </c>
      <c r="L49" s="272">
        <f t="shared" si="1"/>
        <v>3</v>
      </c>
      <c r="M49" s="276"/>
    </row>
    <row r="50" spans="1:13">
      <c r="A50" s="275" t="s">
        <v>368</v>
      </c>
      <c r="B50" s="272" t="s">
        <v>368</v>
      </c>
      <c r="C50" s="272">
        <v>2014</v>
      </c>
      <c r="D50" s="275" t="s">
        <v>20</v>
      </c>
      <c r="E50" s="275" t="s">
        <v>7</v>
      </c>
      <c r="F50" s="275" t="s">
        <v>543</v>
      </c>
      <c r="G50" s="275" t="s">
        <v>558</v>
      </c>
      <c r="H50" s="320" t="s">
        <v>615</v>
      </c>
      <c r="I50" s="275">
        <v>290</v>
      </c>
      <c r="J50" s="275"/>
      <c r="K50" s="275">
        <v>6</v>
      </c>
      <c r="L50" s="272">
        <f t="shared" si="1"/>
        <v>6</v>
      </c>
      <c r="M50" s="275"/>
    </row>
    <row r="51" spans="1:13">
      <c r="A51" s="275" t="s">
        <v>368</v>
      </c>
      <c r="B51" s="272" t="s">
        <v>368</v>
      </c>
      <c r="C51" s="272">
        <v>2014</v>
      </c>
      <c r="D51" s="275" t="s">
        <v>20</v>
      </c>
      <c r="E51" s="275" t="s">
        <v>7</v>
      </c>
      <c r="F51" s="275" t="s">
        <v>543</v>
      </c>
      <c r="G51" s="275" t="s">
        <v>559</v>
      </c>
      <c r="H51" s="320" t="s">
        <v>615</v>
      </c>
      <c r="I51" s="275">
        <v>1786</v>
      </c>
      <c r="J51" s="275"/>
      <c r="K51" s="275">
        <v>34</v>
      </c>
      <c r="L51" s="272">
        <f t="shared" si="1"/>
        <v>34</v>
      </c>
      <c r="M51" s="275"/>
    </row>
    <row r="52" spans="1:13">
      <c r="A52" s="272" t="s">
        <v>368</v>
      </c>
      <c r="B52" s="272" t="s">
        <v>368</v>
      </c>
      <c r="C52" s="272">
        <v>2014</v>
      </c>
      <c r="D52" s="272" t="s">
        <v>20</v>
      </c>
      <c r="E52" s="272" t="s">
        <v>7</v>
      </c>
      <c r="F52" s="272" t="s">
        <v>543</v>
      </c>
      <c r="G52" s="272" t="s">
        <v>559</v>
      </c>
      <c r="H52" s="318" t="s">
        <v>614</v>
      </c>
      <c r="I52" s="272">
        <v>1786</v>
      </c>
      <c r="J52" s="272">
        <v>22</v>
      </c>
      <c r="K52" s="272"/>
      <c r="L52" s="272">
        <f t="shared" si="1"/>
        <v>22</v>
      </c>
      <c r="M52" s="223"/>
    </row>
  </sheetData>
  <autoFilter ref="A3:M53">
    <sortState ref="A4:M52">
      <sortCondition ref="G3:G53"/>
    </sortState>
  </autoFilter>
  <sortState ref="A4:M52">
    <sortCondition ref="H4:H52"/>
    <sortCondition ref="G4:G52"/>
  </sortState>
  <phoneticPr fontId="32" type="noConversion"/>
  <dataValidations count="1">
    <dataValidation type="textLength" showInputMessage="1" showErrorMessage="1" sqref="M4:M24">
      <formula1>0</formula1>
      <formula2>150</formula2>
    </dataValidation>
  </dataValidations>
  <pageMargins left="0.78749999999999998" right="0.78749999999999998" top="1.0631944444444446" bottom="1.0631944444444446" header="0.51180555555555551" footer="0.51180555555555551"/>
  <pageSetup paperSize="9" scale="43" firstPageNumber="0" orientation="landscape" horizontalDpi="300" verticalDpi="300" r:id="rId1"/>
  <headerFooter alignWithMargins="0"/>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Q52"/>
  <sheetViews>
    <sheetView topLeftCell="F1" zoomScaleNormal="100" workbookViewId="0">
      <selection activeCell="F1" sqref="A1:XFD1048576"/>
    </sheetView>
  </sheetViews>
  <sheetFormatPr defaultColWidth="11.42578125" defaultRowHeight="12.75"/>
  <cols>
    <col min="1" max="1" width="11.42578125" style="721" customWidth="1"/>
    <col min="2" max="2" width="15.85546875" style="721" bestFit="1" customWidth="1"/>
    <col min="3" max="3" width="11.42578125" style="721" customWidth="1"/>
    <col min="4" max="4" width="25.42578125" style="721" customWidth="1"/>
    <col min="5" max="5" width="25.42578125" style="45" customWidth="1"/>
    <col min="6" max="6" width="15.28515625" style="721" customWidth="1"/>
    <col min="7" max="7" width="23.42578125" style="721" customWidth="1"/>
    <col min="8" max="9" width="19.140625" style="721" customWidth="1"/>
    <col min="10" max="10" width="34.42578125" style="721" customWidth="1"/>
    <col min="11" max="11" width="19.85546875" style="721" customWidth="1"/>
    <col min="12" max="12" width="11.42578125" style="721" customWidth="1"/>
    <col min="13" max="13" width="13.28515625" style="721" customWidth="1"/>
    <col min="14" max="15" width="11.42578125" style="721" customWidth="1"/>
    <col min="16" max="16" width="11.42578125" style="40" customWidth="1"/>
    <col min="17" max="17" width="12.28515625" style="45" bestFit="1" customWidth="1"/>
    <col min="18" max="16384" width="11.42578125" style="721"/>
  </cols>
  <sheetData>
    <row r="1" spans="1:17" ht="18.75" thickBot="1">
      <c r="A1" s="43" t="s">
        <v>338</v>
      </c>
      <c r="B1" s="43"/>
      <c r="C1" s="43"/>
      <c r="D1" s="33"/>
      <c r="E1" s="43"/>
      <c r="F1" s="33"/>
      <c r="G1" s="33"/>
      <c r="H1" s="33"/>
      <c r="I1" s="33"/>
      <c r="J1" s="33"/>
      <c r="K1" s="33"/>
      <c r="L1" s="33"/>
      <c r="N1" s="33"/>
      <c r="O1" s="33"/>
      <c r="P1" s="909" t="s">
        <v>0</v>
      </c>
      <c r="Q1" s="102" t="s">
        <v>538</v>
      </c>
    </row>
    <row r="2" spans="1:17" ht="16.5" thickBot="1">
      <c r="A2" s="37"/>
      <c r="B2" s="37"/>
      <c r="C2" s="37"/>
      <c r="D2" s="37"/>
      <c r="E2" s="44"/>
      <c r="F2" s="37"/>
      <c r="G2" s="37"/>
      <c r="H2" s="37"/>
      <c r="I2" s="37"/>
      <c r="J2" s="37"/>
      <c r="K2" s="37"/>
      <c r="L2" s="37"/>
      <c r="N2" s="37"/>
      <c r="O2" s="37"/>
      <c r="P2" s="909" t="s">
        <v>299</v>
      </c>
      <c r="Q2" s="910">
        <v>2014</v>
      </c>
    </row>
    <row r="3" spans="1:17" ht="76.5">
      <c r="A3" s="521" t="s">
        <v>1</v>
      </c>
      <c r="B3" s="522" t="s">
        <v>70</v>
      </c>
      <c r="C3" s="522" t="s">
        <v>67</v>
      </c>
      <c r="D3" s="521" t="s">
        <v>9</v>
      </c>
      <c r="E3" s="523" t="s">
        <v>349</v>
      </c>
      <c r="F3" s="522" t="s">
        <v>330</v>
      </c>
      <c r="G3" s="522" t="s">
        <v>331</v>
      </c>
      <c r="H3" s="522" t="s">
        <v>332</v>
      </c>
      <c r="I3" s="522" t="s">
        <v>333</v>
      </c>
      <c r="J3" s="522" t="s">
        <v>73</v>
      </c>
      <c r="K3" s="522" t="s">
        <v>74</v>
      </c>
      <c r="L3" s="524" t="s">
        <v>334</v>
      </c>
      <c r="M3" s="522" t="s">
        <v>76</v>
      </c>
      <c r="N3" s="522" t="s">
        <v>335</v>
      </c>
      <c r="O3" s="522" t="s">
        <v>1586</v>
      </c>
      <c r="P3" s="522" t="s">
        <v>1587</v>
      </c>
      <c r="Q3" s="443" t="s">
        <v>352</v>
      </c>
    </row>
    <row r="4" spans="1:17">
      <c r="A4" s="526" t="s">
        <v>368</v>
      </c>
      <c r="B4" s="526" t="s">
        <v>368</v>
      </c>
      <c r="C4" s="526">
        <v>2014</v>
      </c>
      <c r="D4" s="526" t="s">
        <v>18</v>
      </c>
      <c r="E4" s="526" t="s">
        <v>7</v>
      </c>
      <c r="F4" s="527" t="s">
        <v>594</v>
      </c>
      <c r="G4" s="526" t="s">
        <v>548</v>
      </c>
      <c r="H4" s="526" t="s">
        <v>988</v>
      </c>
      <c r="I4" s="526" t="s">
        <v>336</v>
      </c>
      <c r="J4" s="526" t="s">
        <v>75</v>
      </c>
      <c r="K4" s="526" t="s">
        <v>591</v>
      </c>
      <c r="L4" s="528" t="s">
        <v>44</v>
      </c>
      <c r="M4" s="526" t="s">
        <v>990</v>
      </c>
      <c r="N4" s="526">
        <v>0</v>
      </c>
      <c r="O4" s="526">
        <v>12</v>
      </c>
      <c r="P4" s="526">
        <f t="shared" ref="P4:P35" si="0">N4+O4</f>
        <v>12</v>
      </c>
      <c r="Q4" s="529"/>
    </row>
    <row r="5" spans="1:17">
      <c r="A5" s="526" t="s">
        <v>368</v>
      </c>
      <c r="B5" s="526" t="s">
        <v>368</v>
      </c>
      <c r="C5" s="526">
        <v>2014</v>
      </c>
      <c r="D5" s="527" t="s">
        <v>18</v>
      </c>
      <c r="E5" s="529" t="s">
        <v>7</v>
      </c>
      <c r="F5" s="527" t="s">
        <v>594</v>
      </c>
      <c r="G5" s="527" t="s">
        <v>318</v>
      </c>
      <c r="H5" s="527" t="s">
        <v>988</v>
      </c>
      <c r="I5" s="527" t="s">
        <v>336</v>
      </c>
      <c r="J5" s="526" t="s">
        <v>75</v>
      </c>
      <c r="K5" s="527" t="s">
        <v>591</v>
      </c>
      <c r="L5" s="527" t="s">
        <v>44</v>
      </c>
      <c r="M5" s="527" t="s">
        <v>990</v>
      </c>
      <c r="N5" s="527">
        <v>0</v>
      </c>
      <c r="O5" s="527">
        <v>6</v>
      </c>
      <c r="P5" s="527">
        <f t="shared" si="0"/>
        <v>6</v>
      </c>
      <c r="Q5" s="529"/>
    </row>
    <row r="6" spans="1:17">
      <c r="A6" s="525" t="s">
        <v>368</v>
      </c>
      <c r="B6" s="526" t="s">
        <v>368</v>
      </c>
      <c r="C6" s="525">
        <v>2014</v>
      </c>
      <c r="D6" s="525" t="s">
        <v>18</v>
      </c>
      <c r="E6" s="526" t="s">
        <v>7</v>
      </c>
      <c r="F6" s="525" t="s">
        <v>594</v>
      </c>
      <c r="G6" s="525" t="s">
        <v>550</v>
      </c>
      <c r="H6" s="525" t="s">
        <v>988</v>
      </c>
      <c r="I6" s="525" t="s">
        <v>336</v>
      </c>
      <c r="J6" s="525" t="s">
        <v>75</v>
      </c>
      <c r="K6" s="525" t="s">
        <v>591</v>
      </c>
      <c r="L6" s="525" t="s">
        <v>44</v>
      </c>
      <c r="M6" s="525" t="s">
        <v>990</v>
      </c>
      <c r="N6" s="525">
        <v>0</v>
      </c>
      <c r="O6" s="525">
        <v>40</v>
      </c>
      <c r="P6" s="527">
        <f t="shared" si="0"/>
        <v>40</v>
      </c>
      <c r="Q6" s="529"/>
    </row>
    <row r="7" spans="1:17">
      <c r="A7" s="525" t="s">
        <v>368</v>
      </c>
      <c r="B7" s="526" t="s">
        <v>368</v>
      </c>
      <c r="C7" s="526">
        <v>2014</v>
      </c>
      <c r="D7" s="525" t="s">
        <v>18</v>
      </c>
      <c r="E7" s="526" t="s">
        <v>7</v>
      </c>
      <c r="F7" s="525" t="s">
        <v>593</v>
      </c>
      <c r="G7" s="525" t="s">
        <v>550</v>
      </c>
      <c r="H7" s="525" t="s">
        <v>988</v>
      </c>
      <c r="I7" s="525" t="s">
        <v>336</v>
      </c>
      <c r="J7" s="525" t="s">
        <v>592</v>
      </c>
      <c r="K7" s="525">
        <v>1</v>
      </c>
      <c r="L7" s="527" t="s">
        <v>44</v>
      </c>
      <c r="M7" s="527" t="s">
        <v>990</v>
      </c>
      <c r="N7" s="525">
        <v>28</v>
      </c>
      <c r="O7" s="525">
        <v>0</v>
      </c>
      <c r="P7" s="527">
        <f t="shared" si="0"/>
        <v>28</v>
      </c>
      <c r="Q7" s="529"/>
    </row>
    <row r="8" spans="1:17">
      <c r="A8" s="525" t="s">
        <v>368</v>
      </c>
      <c r="B8" s="526" t="s">
        <v>368</v>
      </c>
      <c r="C8" s="525">
        <v>2014</v>
      </c>
      <c r="D8" s="525" t="s">
        <v>18</v>
      </c>
      <c r="E8" s="526" t="s">
        <v>7</v>
      </c>
      <c r="F8" s="525" t="s">
        <v>985</v>
      </c>
      <c r="G8" s="525" t="s">
        <v>553</v>
      </c>
      <c r="H8" s="525" t="s">
        <v>988</v>
      </c>
      <c r="I8" s="525" t="s">
        <v>578</v>
      </c>
      <c r="J8" s="525" t="s">
        <v>75</v>
      </c>
      <c r="K8" s="525">
        <v>1</v>
      </c>
      <c r="L8" s="525" t="s">
        <v>44</v>
      </c>
      <c r="M8" s="525" t="s">
        <v>990</v>
      </c>
      <c r="N8" s="525">
        <v>0</v>
      </c>
      <c r="O8" s="525">
        <v>100</v>
      </c>
      <c r="P8" s="527">
        <f t="shared" si="0"/>
        <v>100</v>
      </c>
      <c r="Q8" s="529"/>
    </row>
    <row r="9" spans="1:17">
      <c r="A9" s="526" t="s">
        <v>368</v>
      </c>
      <c r="B9" s="526" t="s">
        <v>368</v>
      </c>
      <c r="C9" s="526">
        <v>2014</v>
      </c>
      <c r="D9" s="526" t="s">
        <v>18</v>
      </c>
      <c r="E9" s="526" t="s">
        <v>7</v>
      </c>
      <c r="F9" s="526" t="s">
        <v>595</v>
      </c>
      <c r="G9" s="526" t="s">
        <v>549</v>
      </c>
      <c r="H9" s="526" t="s">
        <v>988</v>
      </c>
      <c r="I9" s="526" t="s">
        <v>580</v>
      </c>
      <c r="J9" s="526" t="s">
        <v>75</v>
      </c>
      <c r="K9" s="526" t="s">
        <v>591</v>
      </c>
      <c r="L9" s="528" t="s">
        <v>44</v>
      </c>
      <c r="M9" s="526" t="s">
        <v>990</v>
      </c>
      <c r="N9" s="526">
        <v>0</v>
      </c>
      <c r="O9" s="526">
        <v>4</v>
      </c>
      <c r="P9" s="526">
        <f t="shared" si="0"/>
        <v>4</v>
      </c>
      <c r="Q9" s="529"/>
    </row>
    <row r="10" spans="1:17">
      <c r="A10" s="526" t="s">
        <v>368</v>
      </c>
      <c r="B10" s="526" t="s">
        <v>368</v>
      </c>
      <c r="C10" s="525">
        <v>2014</v>
      </c>
      <c r="D10" s="526" t="s">
        <v>18</v>
      </c>
      <c r="E10" s="526" t="s">
        <v>7</v>
      </c>
      <c r="F10" s="526" t="s">
        <v>597</v>
      </c>
      <c r="G10" s="526" t="s">
        <v>547</v>
      </c>
      <c r="H10" s="526" t="s">
        <v>987</v>
      </c>
      <c r="I10" s="526" t="s">
        <v>336</v>
      </c>
      <c r="J10" s="526" t="s">
        <v>75</v>
      </c>
      <c r="K10" s="526" t="s">
        <v>591</v>
      </c>
      <c r="L10" s="528" t="s">
        <v>44</v>
      </c>
      <c r="M10" s="526" t="s">
        <v>990</v>
      </c>
      <c r="N10" s="526">
        <v>0</v>
      </c>
      <c r="O10" s="526">
        <v>6</v>
      </c>
      <c r="P10" s="526">
        <f t="shared" si="0"/>
        <v>6</v>
      </c>
      <c r="Q10" s="529"/>
    </row>
    <row r="11" spans="1:17">
      <c r="A11" s="526" t="s">
        <v>368</v>
      </c>
      <c r="B11" s="526" t="s">
        <v>368</v>
      </c>
      <c r="C11" s="526">
        <v>2014</v>
      </c>
      <c r="D11" s="526" t="s">
        <v>18</v>
      </c>
      <c r="E11" s="526" t="s">
        <v>7</v>
      </c>
      <c r="F11" s="526" t="s">
        <v>597</v>
      </c>
      <c r="G11" s="526" t="s">
        <v>548</v>
      </c>
      <c r="H11" s="526" t="s">
        <v>987</v>
      </c>
      <c r="I11" s="526" t="s">
        <v>336</v>
      </c>
      <c r="J11" s="526" t="s">
        <v>75</v>
      </c>
      <c r="K11" s="526" t="s">
        <v>591</v>
      </c>
      <c r="L11" s="528" t="s">
        <v>44</v>
      </c>
      <c r="M11" s="526" t="s">
        <v>990</v>
      </c>
      <c r="N11" s="526">
        <v>0</v>
      </c>
      <c r="O11" s="526">
        <v>35</v>
      </c>
      <c r="P11" s="526">
        <f t="shared" si="0"/>
        <v>35</v>
      </c>
      <c r="Q11" s="529"/>
    </row>
    <row r="12" spans="1:17">
      <c r="A12" s="525" t="s">
        <v>368</v>
      </c>
      <c r="B12" s="526" t="s">
        <v>368</v>
      </c>
      <c r="C12" s="525">
        <v>2014</v>
      </c>
      <c r="D12" s="526" t="s">
        <v>18</v>
      </c>
      <c r="E12" s="526" t="s">
        <v>7</v>
      </c>
      <c r="F12" s="525" t="s">
        <v>597</v>
      </c>
      <c r="G12" s="525" t="s">
        <v>550</v>
      </c>
      <c r="H12" s="525" t="s">
        <v>987</v>
      </c>
      <c r="I12" s="525" t="s">
        <v>336</v>
      </c>
      <c r="J12" s="525" t="s">
        <v>75</v>
      </c>
      <c r="K12" s="525" t="s">
        <v>591</v>
      </c>
      <c r="L12" s="525" t="s">
        <v>44</v>
      </c>
      <c r="M12" s="525" t="s">
        <v>990</v>
      </c>
      <c r="N12" s="525">
        <v>0</v>
      </c>
      <c r="O12" s="525">
        <v>55</v>
      </c>
      <c r="P12" s="527">
        <f t="shared" si="0"/>
        <v>55</v>
      </c>
      <c r="Q12" s="529"/>
    </row>
    <row r="13" spans="1:17">
      <c r="A13" s="525" t="s">
        <v>368</v>
      </c>
      <c r="B13" s="526" t="s">
        <v>368</v>
      </c>
      <c r="C13" s="526">
        <v>2014</v>
      </c>
      <c r="D13" s="525" t="s">
        <v>18</v>
      </c>
      <c r="E13" s="526" t="s">
        <v>7</v>
      </c>
      <c r="F13" s="525" t="s">
        <v>597</v>
      </c>
      <c r="G13" s="525" t="s">
        <v>551</v>
      </c>
      <c r="H13" s="525" t="s">
        <v>987</v>
      </c>
      <c r="I13" s="525" t="s">
        <v>336</v>
      </c>
      <c r="J13" s="525" t="s">
        <v>75</v>
      </c>
      <c r="K13" s="525" t="s">
        <v>591</v>
      </c>
      <c r="L13" s="525" t="s">
        <v>44</v>
      </c>
      <c r="M13" s="525" t="s">
        <v>990</v>
      </c>
      <c r="N13" s="525">
        <v>0</v>
      </c>
      <c r="O13" s="525">
        <v>4</v>
      </c>
      <c r="P13" s="527">
        <f t="shared" si="0"/>
        <v>4</v>
      </c>
      <c r="Q13" s="529"/>
    </row>
    <row r="14" spans="1:17">
      <c r="A14" s="525" t="s">
        <v>368</v>
      </c>
      <c r="B14" s="526" t="s">
        <v>368</v>
      </c>
      <c r="C14" s="525">
        <v>2014</v>
      </c>
      <c r="D14" s="525" t="s">
        <v>18</v>
      </c>
      <c r="E14" s="526" t="s">
        <v>7</v>
      </c>
      <c r="F14" s="525" t="s">
        <v>596</v>
      </c>
      <c r="G14" s="525" t="s">
        <v>550</v>
      </c>
      <c r="H14" s="525" t="s">
        <v>987</v>
      </c>
      <c r="I14" s="525" t="s">
        <v>336</v>
      </c>
      <c r="J14" s="525" t="s">
        <v>592</v>
      </c>
      <c r="K14" s="525">
        <v>1</v>
      </c>
      <c r="L14" s="525" t="s">
        <v>44</v>
      </c>
      <c r="M14" s="525" t="s">
        <v>990</v>
      </c>
      <c r="N14" s="525">
        <v>35</v>
      </c>
      <c r="O14" s="525">
        <v>0</v>
      </c>
      <c r="P14" s="527">
        <f t="shared" si="0"/>
        <v>35</v>
      </c>
      <c r="Q14" s="529"/>
    </row>
    <row r="15" spans="1:17" ht="13.35" customHeight="1">
      <c r="A15" s="527" t="s">
        <v>368</v>
      </c>
      <c r="B15" s="526" t="s">
        <v>368</v>
      </c>
      <c r="C15" s="526">
        <v>2014</v>
      </c>
      <c r="D15" s="527" t="s">
        <v>18</v>
      </c>
      <c r="E15" s="526" t="s">
        <v>7</v>
      </c>
      <c r="F15" s="525" t="s">
        <v>598</v>
      </c>
      <c r="G15" s="525" t="s">
        <v>554</v>
      </c>
      <c r="H15" s="525" t="s">
        <v>987</v>
      </c>
      <c r="I15" s="527" t="s">
        <v>578</v>
      </c>
      <c r="J15" s="527" t="s">
        <v>75</v>
      </c>
      <c r="K15" s="527">
        <v>1</v>
      </c>
      <c r="L15" s="527" t="s">
        <v>44</v>
      </c>
      <c r="M15" s="527" t="s">
        <v>990</v>
      </c>
      <c r="N15" s="527">
        <v>0</v>
      </c>
      <c r="O15" s="527">
        <v>35</v>
      </c>
      <c r="P15" s="527">
        <f t="shared" si="0"/>
        <v>35</v>
      </c>
      <c r="Q15" s="529"/>
    </row>
    <row r="16" spans="1:17" ht="13.35" customHeight="1">
      <c r="A16" s="527" t="s">
        <v>368</v>
      </c>
      <c r="B16" s="526" t="s">
        <v>368</v>
      </c>
      <c r="C16" s="525">
        <v>2014</v>
      </c>
      <c r="D16" s="527" t="s">
        <v>18</v>
      </c>
      <c r="E16" s="526" t="s">
        <v>7</v>
      </c>
      <c r="F16" s="525" t="s">
        <v>598</v>
      </c>
      <c r="G16" s="525" t="s">
        <v>555</v>
      </c>
      <c r="H16" s="525" t="s">
        <v>987</v>
      </c>
      <c r="I16" s="527" t="s">
        <v>578</v>
      </c>
      <c r="J16" s="527" t="s">
        <v>75</v>
      </c>
      <c r="K16" s="527">
        <v>1</v>
      </c>
      <c r="L16" s="527" t="s">
        <v>44</v>
      </c>
      <c r="M16" s="527" t="s">
        <v>990</v>
      </c>
      <c r="N16" s="527">
        <v>0</v>
      </c>
      <c r="O16" s="527">
        <v>10</v>
      </c>
      <c r="P16" s="527">
        <f t="shared" si="0"/>
        <v>10</v>
      </c>
      <c r="Q16" s="529"/>
    </row>
    <row r="17" spans="1:17" ht="13.35" customHeight="1">
      <c r="A17" s="525" t="s">
        <v>368</v>
      </c>
      <c r="B17" s="526" t="s">
        <v>368</v>
      </c>
      <c r="C17" s="526">
        <v>2014</v>
      </c>
      <c r="D17" s="525" t="s">
        <v>18</v>
      </c>
      <c r="E17" s="526" t="s">
        <v>7</v>
      </c>
      <c r="F17" s="525" t="s">
        <v>599</v>
      </c>
      <c r="G17" s="525" t="s">
        <v>552</v>
      </c>
      <c r="H17" s="525" t="s">
        <v>987</v>
      </c>
      <c r="I17" s="525" t="s">
        <v>580</v>
      </c>
      <c r="J17" s="525" t="s">
        <v>75</v>
      </c>
      <c r="K17" s="525">
        <v>1</v>
      </c>
      <c r="L17" s="525" t="s">
        <v>44</v>
      </c>
      <c r="M17" s="525" t="s">
        <v>990</v>
      </c>
      <c r="N17" s="525">
        <v>0</v>
      </c>
      <c r="O17" s="525">
        <v>4</v>
      </c>
      <c r="P17" s="527">
        <f t="shared" si="0"/>
        <v>4</v>
      </c>
      <c r="Q17" s="529"/>
    </row>
    <row r="18" spans="1:17" ht="13.35" customHeight="1">
      <c r="A18" s="527" t="s">
        <v>368</v>
      </c>
      <c r="B18" s="526" t="s">
        <v>368</v>
      </c>
      <c r="C18" s="525">
        <v>2014</v>
      </c>
      <c r="D18" s="527" t="s">
        <v>20</v>
      </c>
      <c r="E18" s="529" t="s">
        <v>7</v>
      </c>
      <c r="F18" s="527" t="s">
        <v>601</v>
      </c>
      <c r="G18" s="527" t="s">
        <v>567</v>
      </c>
      <c r="H18" s="527" t="s">
        <v>989</v>
      </c>
      <c r="I18" s="527" t="s">
        <v>336</v>
      </c>
      <c r="J18" s="527" t="s">
        <v>75</v>
      </c>
      <c r="K18" s="527" t="s">
        <v>591</v>
      </c>
      <c r="L18" s="527" t="s">
        <v>44</v>
      </c>
      <c r="M18" s="527" t="s">
        <v>990</v>
      </c>
      <c r="N18" s="527">
        <v>0</v>
      </c>
      <c r="O18" s="527">
        <v>40</v>
      </c>
      <c r="P18" s="527">
        <f t="shared" si="0"/>
        <v>40</v>
      </c>
      <c r="Q18" s="529"/>
    </row>
    <row r="19" spans="1:17" ht="13.35" customHeight="1">
      <c r="A19" s="527" t="s">
        <v>368</v>
      </c>
      <c r="B19" s="526" t="s">
        <v>368</v>
      </c>
      <c r="C19" s="526">
        <v>2014</v>
      </c>
      <c r="D19" s="527" t="s">
        <v>20</v>
      </c>
      <c r="E19" s="529" t="s">
        <v>7</v>
      </c>
      <c r="F19" s="527" t="s">
        <v>601</v>
      </c>
      <c r="G19" s="527" t="s">
        <v>572</v>
      </c>
      <c r="H19" s="527" t="s">
        <v>989</v>
      </c>
      <c r="I19" s="527" t="s">
        <v>336</v>
      </c>
      <c r="J19" s="527" t="s">
        <v>75</v>
      </c>
      <c r="K19" s="527" t="s">
        <v>591</v>
      </c>
      <c r="L19" s="527" t="s">
        <v>44</v>
      </c>
      <c r="M19" s="527" t="s">
        <v>990</v>
      </c>
      <c r="N19" s="527">
        <v>0</v>
      </c>
      <c r="O19" s="527">
        <v>2</v>
      </c>
      <c r="P19" s="527">
        <f t="shared" si="0"/>
        <v>2</v>
      </c>
      <c r="Q19" s="529"/>
    </row>
    <row r="20" spans="1:17" ht="13.35" customHeight="1">
      <c r="A20" s="527" t="s">
        <v>368</v>
      </c>
      <c r="B20" s="526" t="s">
        <v>368</v>
      </c>
      <c r="C20" s="525">
        <v>2014</v>
      </c>
      <c r="D20" s="527" t="s">
        <v>20</v>
      </c>
      <c r="E20" s="529" t="s">
        <v>7</v>
      </c>
      <c r="F20" s="527" t="s">
        <v>600</v>
      </c>
      <c r="G20" s="527" t="s">
        <v>567</v>
      </c>
      <c r="H20" s="527" t="s">
        <v>989</v>
      </c>
      <c r="I20" s="527" t="s">
        <v>336</v>
      </c>
      <c r="J20" s="527" t="s">
        <v>592</v>
      </c>
      <c r="K20" s="527">
        <v>1</v>
      </c>
      <c r="L20" s="527" t="s">
        <v>44</v>
      </c>
      <c r="M20" s="527" t="s">
        <v>990</v>
      </c>
      <c r="N20" s="527">
        <v>42</v>
      </c>
      <c r="O20" s="527">
        <v>0</v>
      </c>
      <c r="P20" s="527">
        <f t="shared" si="0"/>
        <v>42</v>
      </c>
      <c r="Q20" s="529"/>
    </row>
    <row r="21" spans="1:17" ht="13.35" customHeight="1">
      <c r="A21" s="527" t="s">
        <v>368</v>
      </c>
      <c r="B21" s="526" t="s">
        <v>368</v>
      </c>
      <c r="C21" s="526">
        <v>2014</v>
      </c>
      <c r="D21" s="527" t="s">
        <v>20</v>
      </c>
      <c r="E21" s="529" t="s">
        <v>7</v>
      </c>
      <c r="F21" s="527" t="s">
        <v>600</v>
      </c>
      <c r="G21" s="527" t="s">
        <v>572</v>
      </c>
      <c r="H21" s="527" t="s">
        <v>989</v>
      </c>
      <c r="I21" s="527" t="s">
        <v>336</v>
      </c>
      <c r="J21" s="527" t="s">
        <v>592</v>
      </c>
      <c r="K21" s="527">
        <v>1</v>
      </c>
      <c r="L21" s="527" t="s">
        <v>44</v>
      </c>
      <c r="M21" s="527" t="s">
        <v>990</v>
      </c>
      <c r="N21" s="527">
        <v>4</v>
      </c>
      <c r="O21" s="527">
        <v>0</v>
      </c>
      <c r="P21" s="527">
        <f t="shared" si="0"/>
        <v>4</v>
      </c>
      <c r="Q21" s="529"/>
    </row>
    <row r="22" spans="1:17">
      <c r="A22" s="527" t="s">
        <v>368</v>
      </c>
      <c r="B22" s="526" t="s">
        <v>368</v>
      </c>
      <c r="C22" s="525">
        <v>2014</v>
      </c>
      <c r="D22" s="527" t="s">
        <v>20</v>
      </c>
      <c r="E22" s="529" t="s">
        <v>7</v>
      </c>
      <c r="F22" s="527" t="s">
        <v>602</v>
      </c>
      <c r="G22" s="527" t="s">
        <v>569</v>
      </c>
      <c r="H22" s="527" t="s">
        <v>989</v>
      </c>
      <c r="I22" s="527" t="s">
        <v>578</v>
      </c>
      <c r="J22" s="527" t="s">
        <v>75</v>
      </c>
      <c r="K22" s="527">
        <v>1</v>
      </c>
      <c r="L22" s="527" t="s">
        <v>44</v>
      </c>
      <c r="M22" s="527" t="s">
        <v>990</v>
      </c>
      <c r="N22" s="527">
        <v>0</v>
      </c>
      <c r="O22" s="527">
        <v>22</v>
      </c>
      <c r="P22" s="527">
        <f t="shared" si="0"/>
        <v>22</v>
      </c>
      <c r="Q22" s="529"/>
    </row>
    <row r="23" spans="1:17">
      <c r="A23" s="527" t="s">
        <v>368</v>
      </c>
      <c r="B23" s="526" t="s">
        <v>368</v>
      </c>
      <c r="C23" s="526">
        <v>2014</v>
      </c>
      <c r="D23" s="527" t="s">
        <v>20</v>
      </c>
      <c r="E23" s="529" t="s">
        <v>7</v>
      </c>
      <c r="F23" s="527" t="s">
        <v>602</v>
      </c>
      <c r="G23" s="527" t="s">
        <v>570</v>
      </c>
      <c r="H23" s="527" t="s">
        <v>989</v>
      </c>
      <c r="I23" s="527" t="s">
        <v>578</v>
      </c>
      <c r="J23" s="527" t="s">
        <v>75</v>
      </c>
      <c r="K23" s="527">
        <v>1</v>
      </c>
      <c r="L23" s="527" t="s">
        <v>44</v>
      </c>
      <c r="M23" s="527" t="s">
        <v>990</v>
      </c>
      <c r="N23" s="527">
        <v>0</v>
      </c>
      <c r="O23" s="527">
        <v>10</v>
      </c>
      <c r="P23" s="527">
        <f t="shared" si="0"/>
        <v>10</v>
      </c>
      <c r="Q23" s="529"/>
    </row>
    <row r="24" spans="1:17">
      <c r="A24" s="527" t="s">
        <v>368</v>
      </c>
      <c r="B24" s="526" t="s">
        <v>368</v>
      </c>
      <c r="C24" s="525">
        <v>2014</v>
      </c>
      <c r="D24" s="527" t="s">
        <v>20</v>
      </c>
      <c r="E24" s="529" t="s">
        <v>7</v>
      </c>
      <c r="F24" s="527" t="s">
        <v>603</v>
      </c>
      <c r="G24" s="527" t="s">
        <v>562</v>
      </c>
      <c r="H24" s="527" t="s">
        <v>989</v>
      </c>
      <c r="I24" s="527" t="s">
        <v>580</v>
      </c>
      <c r="J24" s="527" t="s">
        <v>75</v>
      </c>
      <c r="K24" s="527" t="s">
        <v>591</v>
      </c>
      <c r="L24" s="527" t="s">
        <v>44</v>
      </c>
      <c r="M24" s="527" t="s">
        <v>990</v>
      </c>
      <c r="N24" s="527">
        <v>0</v>
      </c>
      <c r="O24" s="527">
        <v>0</v>
      </c>
      <c r="P24" s="527">
        <f t="shared" si="0"/>
        <v>0</v>
      </c>
      <c r="Q24" s="529"/>
    </row>
    <row r="25" spans="1:17">
      <c r="A25" s="527" t="s">
        <v>368</v>
      </c>
      <c r="B25" s="526" t="s">
        <v>368</v>
      </c>
      <c r="C25" s="526">
        <v>2014</v>
      </c>
      <c r="D25" s="527" t="s">
        <v>20</v>
      </c>
      <c r="E25" s="529" t="s">
        <v>7</v>
      </c>
      <c r="F25" s="527" t="s">
        <v>606</v>
      </c>
      <c r="G25" s="527" t="s">
        <v>562</v>
      </c>
      <c r="H25" s="527" t="s">
        <v>989</v>
      </c>
      <c r="I25" s="527" t="s">
        <v>580</v>
      </c>
      <c r="J25" s="527" t="s">
        <v>75</v>
      </c>
      <c r="K25" s="527" t="s">
        <v>591</v>
      </c>
      <c r="L25" s="527" t="s">
        <v>44</v>
      </c>
      <c r="M25" s="527" t="s">
        <v>990</v>
      </c>
      <c r="N25" s="527">
        <v>0</v>
      </c>
      <c r="O25" s="527">
        <v>180</v>
      </c>
      <c r="P25" s="527">
        <f t="shared" si="0"/>
        <v>180</v>
      </c>
      <c r="Q25" s="529"/>
    </row>
    <row r="26" spans="1:17">
      <c r="A26" s="527" t="s">
        <v>368</v>
      </c>
      <c r="B26" s="526" t="s">
        <v>368</v>
      </c>
      <c r="C26" s="525">
        <v>2014</v>
      </c>
      <c r="D26" s="527" t="s">
        <v>20</v>
      </c>
      <c r="E26" s="529" t="s">
        <v>7</v>
      </c>
      <c r="F26" s="527" t="s">
        <v>606</v>
      </c>
      <c r="G26" s="527" t="s">
        <v>567</v>
      </c>
      <c r="H26" s="527" t="s">
        <v>989</v>
      </c>
      <c r="I26" s="527" t="s">
        <v>336</v>
      </c>
      <c r="J26" s="527" t="s">
        <v>75</v>
      </c>
      <c r="K26" s="527" t="s">
        <v>591</v>
      </c>
      <c r="L26" s="527" t="s">
        <v>44</v>
      </c>
      <c r="M26" s="527" t="s">
        <v>990</v>
      </c>
      <c r="N26" s="527">
        <v>0</v>
      </c>
      <c r="O26" s="527">
        <v>70</v>
      </c>
      <c r="P26" s="527">
        <f t="shared" si="0"/>
        <v>70</v>
      </c>
      <c r="Q26" s="529"/>
    </row>
    <row r="27" spans="1:17">
      <c r="A27" s="527" t="s">
        <v>368</v>
      </c>
      <c r="B27" s="526" t="s">
        <v>368</v>
      </c>
      <c r="C27" s="526">
        <v>2014</v>
      </c>
      <c r="D27" s="527" t="s">
        <v>20</v>
      </c>
      <c r="E27" s="529" t="s">
        <v>7</v>
      </c>
      <c r="F27" s="527" t="s">
        <v>606</v>
      </c>
      <c r="G27" s="527" t="s">
        <v>572</v>
      </c>
      <c r="H27" s="527" t="s">
        <v>989</v>
      </c>
      <c r="I27" s="527" t="s">
        <v>336</v>
      </c>
      <c r="J27" s="527" t="s">
        <v>75</v>
      </c>
      <c r="K27" s="527" t="s">
        <v>591</v>
      </c>
      <c r="L27" s="527" t="s">
        <v>44</v>
      </c>
      <c r="M27" s="527" t="s">
        <v>990</v>
      </c>
      <c r="N27" s="527">
        <v>0</v>
      </c>
      <c r="O27" s="527">
        <v>4</v>
      </c>
      <c r="P27" s="527">
        <f t="shared" si="0"/>
        <v>4</v>
      </c>
      <c r="Q27" s="529"/>
    </row>
    <row r="28" spans="1:17">
      <c r="A28" s="527" t="s">
        <v>368</v>
      </c>
      <c r="B28" s="526" t="s">
        <v>368</v>
      </c>
      <c r="C28" s="525">
        <v>2014</v>
      </c>
      <c r="D28" s="527" t="s">
        <v>20</v>
      </c>
      <c r="E28" s="529" t="s">
        <v>7</v>
      </c>
      <c r="F28" s="527" t="s">
        <v>605</v>
      </c>
      <c r="G28" s="527" t="s">
        <v>568</v>
      </c>
      <c r="H28" s="527" t="s">
        <v>989</v>
      </c>
      <c r="I28" s="527" t="s">
        <v>336</v>
      </c>
      <c r="J28" s="527" t="s">
        <v>75</v>
      </c>
      <c r="K28" s="527">
        <v>1</v>
      </c>
      <c r="L28" s="527" t="s">
        <v>44</v>
      </c>
      <c r="M28" s="527" t="s">
        <v>990</v>
      </c>
      <c r="N28" s="527">
        <v>0</v>
      </c>
      <c r="O28" s="527">
        <v>40</v>
      </c>
      <c r="P28" s="527">
        <f t="shared" si="0"/>
        <v>40</v>
      </c>
      <c r="Q28" s="529"/>
    </row>
    <row r="29" spans="1:17">
      <c r="A29" s="527" t="s">
        <v>368</v>
      </c>
      <c r="B29" s="526" t="s">
        <v>368</v>
      </c>
      <c r="C29" s="526">
        <v>2014</v>
      </c>
      <c r="D29" s="527" t="s">
        <v>20</v>
      </c>
      <c r="E29" s="529" t="s">
        <v>7</v>
      </c>
      <c r="F29" s="527" t="s">
        <v>604</v>
      </c>
      <c r="G29" s="527" t="s">
        <v>561</v>
      </c>
      <c r="H29" s="527" t="s">
        <v>989</v>
      </c>
      <c r="I29" s="527" t="s">
        <v>336</v>
      </c>
      <c r="J29" s="527" t="s">
        <v>592</v>
      </c>
      <c r="K29" s="527">
        <v>1</v>
      </c>
      <c r="L29" s="527" t="s">
        <v>44</v>
      </c>
      <c r="M29" s="527" t="s">
        <v>990</v>
      </c>
      <c r="N29" s="527">
        <v>5</v>
      </c>
      <c r="O29" s="527">
        <v>0</v>
      </c>
      <c r="P29" s="527">
        <f t="shared" si="0"/>
        <v>5</v>
      </c>
      <c r="Q29" s="529"/>
    </row>
    <row r="30" spans="1:17">
      <c r="A30" s="527" t="s">
        <v>368</v>
      </c>
      <c r="B30" s="526" t="s">
        <v>368</v>
      </c>
      <c r="C30" s="525">
        <v>2014</v>
      </c>
      <c r="D30" s="527" t="s">
        <v>20</v>
      </c>
      <c r="E30" s="529" t="s">
        <v>7</v>
      </c>
      <c r="F30" s="527" t="s">
        <v>604</v>
      </c>
      <c r="G30" s="527" t="s">
        <v>567</v>
      </c>
      <c r="H30" s="527" t="s">
        <v>989</v>
      </c>
      <c r="I30" s="527" t="s">
        <v>336</v>
      </c>
      <c r="J30" s="527" t="s">
        <v>592</v>
      </c>
      <c r="K30" s="527">
        <v>1</v>
      </c>
      <c r="L30" s="527" t="s">
        <v>44</v>
      </c>
      <c r="M30" s="527" t="s">
        <v>990</v>
      </c>
      <c r="N30" s="527">
        <v>12</v>
      </c>
      <c r="O30" s="527">
        <v>0</v>
      </c>
      <c r="P30" s="527">
        <f t="shared" si="0"/>
        <v>12</v>
      </c>
      <c r="Q30" s="529"/>
    </row>
    <row r="31" spans="1:17">
      <c r="A31" s="527" t="s">
        <v>368</v>
      </c>
      <c r="B31" s="526" t="s">
        <v>368</v>
      </c>
      <c r="C31" s="526">
        <v>2014</v>
      </c>
      <c r="D31" s="527" t="s">
        <v>20</v>
      </c>
      <c r="E31" s="529" t="s">
        <v>7</v>
      </c>
      <c r="F31" s="527" t="s">
        <v>604</v>
      </c>
      <c r="G31" s="527" t="s">
        <v>572</v>
      </c>
      <c r="H31" s="527" t="s">
        <v>989</v>
      </c>
      <c r="I31" s="527" t="s">
        <v>336</v>
      </c>
      <c r="J31" s="527" t="s">
        <v>592</v>
      </c>
      <c r="K31" s="527">
        <v>1</v>
      </c>
      <c r="L31" s="527" t="s">
        <v>44</v>
      </c>
      <c r="M31" s="527" t="s">
        <v>990</v>
      </c>
      <c r="N31" s="527">
        <v>8</v>
      </c>
      <c r="O31" s="527">
        <v>0</v>
      </c>
      <c r="P31" s="527">
        <f t="shared" si="0"/>
        <v>8</v>
      </c>
      <c r="Q31" s="529"/>
    </row>
    <row r="32" spans="1:17">
      <c r="A32" s="527" t="s">
        <v>368</v>
      </c>
      <c r="B32" s="526" t="s">
        <v>368</v>
      </c>
      <c r="C32" s="525">
        <v>2014</v>
      </c>
      <c r="D32" s="527" t="s">
        <v>20</v>
      </c>
      <c r="E32" s="526" t="s">
        <v>7</v>
      </c>
      <c r="F32" s="525" t="s">
        <v>608</v>
      </c>
      <c r="G32" s="525" t="s">
        <v>557</v>
      </c>
      <c r="H32" s="525" t="s">
        <v>989</v>
      </c>
      <c r="I32" s="527" t="s">
        <v>336</v>
      </c>
      <c r="J32" s="527" t="s">
        <v>75</v>
      </c>
      <c r="K32" s="527" t="s">
        <v>591</v>
      </c>
      <c r="L32" s="527" t="s">
        <v>44</v>
      </c>
      <c r="M32" s="527" t="s">
        <v>990</v>
      </c>
      <c r="N32" s="527">
        <v>0</v>
      </c>
      <c r="O32" s="527">
        <v>4</v>
      </c>
      <c r="P32" s="527">
        <f t="shared" si="0"/>
        <v>4</v>
      </c>
      <c r="Q32" s="529"/>
    </row>
    <row r="33" spans="1:17">
      <c r="A33" s="527" t="s">
        <v>368</v>
      </c>
      <c r="B33" s="526" t="s">
        <v>368</v>
      </c>
      <c r="C33" s="526">
        <v>2014</v>
      </c>
      <c r="D33" s="527" t="s">
        <v>20</v>
      </c>
      <c r="E33" s="529" t="s">
        <v>7</v>
      </c>
      <c r="F33" s="527" t="s">
        <v>608</v>
      </c>
      <c r="G33" s="527" t="s">
        <v>559</v>
      </c>
      <c r="H33" s="527" t="s">
        <v>989</v>
      </c>
      <c r="I33" s="527" t="s">
        <v>336</v>
      </c>
      <c r="J33" s="527" t="s">
        <v>75</v>
      </c>
      <c r="K33" s="527" t="s">
        <v>591</v>
      </c>
      <c r="L33" s="527" t="s">
        <v>44</v>
      </c>
      <c r="M33" s="527" t="s">
        <v>990</v>
      </c>
      <c r="N33" s="527">
        <v>0</v>
      </c>
      <c r="O33" s="527">
        <v>16</v>
      </c>
      <c r="P33" s="527">
        <f t="shared" si="0"/>
        <v>16</v>
      </c>
      <c r="Q33" s="529"/>
    </row>
    <row r="34" spans="1:17">
      <c r="A34" s="527" t="s">
        <v>368</v>
      </c>
      <c r="B34" s="526" t="s">
        <v>368</v>
      </c>
      <c r="C34" s="525">
        <v>2014</v>
      </c>
      <c r="D34" s="527" t="s">
        <v>20</v>
      </c>
      <c r="E34" s="529" t="s">
        <v>7</v>
      </c>
      <c r="F34" s="527" t="s">
        <v>608</v>
      </c>
      <c r="G34" s="527" t="s">
        <v>560</v>
      </c>
      <c r="H34" s="527" t="s">
        <v>989</v>
      </c>
      <c r="I34" s="527" t="s">
        <v>336</v>
      </c>
      <c r="J34" s="527" t="s">
        <v>75</v>
      </c>
      <c r="K34" s="527" t="s">
        <v>591</v>
      </c>
      <c r="L34" s="527" t="s">
        <v>44</v>
      </c>
      <c r="M34" s="527" t="s">
        <v>990</v>
      </c>
      <c r="N34" s="527">
        <v>0</v>
      </c>
      <c r="O34" s="527">
        <v>4</v>
      </c>
      <c r="P34" s="527">
        <f t="shared" si="0"/>
        <v>4</v>
      </c>
      <c r="Q34" s="529"/>
    </row>
    <row r="35" spans="1:17">
      <c r="A35" s="527" t="s">
        <v>368</v>
      </c>
      <c r="B35" s="526" t="s">
        <v>368</v>
      </c>
      <c r="C35" s="526">
        <v>2014</v>
      </c>
      <c r="D35" s="527" t="s">
        <v>20</v>
      </c>
      <c r="E35" s="529" t="s">
        <v>7</v>
      </c>
      <c r="F35" s="527" t="s">
        <v>608</v>
      </c>
      <c r="G35" s="527" t="s">
        <v>564</v>
      </c>
      <c r="H35" s="527" t="s">
        <v>989</v>
      </c>
      <c r="I35" s="527" t="s">
        <v>336</v>
      </c>
      <c r="J35" s="527" t="s">
        <v>75</v>
      </c>
      <c r="K35" s="527" t="s">
        <v>591</v>
      </c>
      <c r="L35" s="527" t="s">
        <v>44</v>
      </c>
      <c r="M35" s="527" t="s">
        <v>990</v>
      </c>
      <c r="N35" s="527">
        <v>0</v>
      </c>
      <c r="O35" s="527">
        <v>4</v>
      </c>
      <c r="P35" s="527">
        <f t="shared" si="0"/>
        <v>4</v>
      </c>
      <c r="Q35" s="529"/>
    </row>
    <row r="36" spans="1:17">
      <c r="A36" s="527" t="s">
        <v>368</v>
      </c>
      <c r="B36" s="526" t="s">
        <v>368</v>
      </c>
      <c r="C36" s="525">
        <v>2014</v>
      </c>
      <c r="D36" s="527" t="s">
        <v>20</v>
      </c>
      <c r="E36" s="529" t="s">
        <v>7</v>
      </c>
      <c r="F36" s="527" t="s">
        <v>608</v>
      </c>
      <c r="G36" s="527" t="s">
        <v>566</v>
      </c>
      <c r="H36" s="527" t="s">
        <v>989</v>
      </c>
      <c r="I36" s="527" t="s">
        <v>336</v>
      </c>
      <c r="J36" s="527" t="s">
        <v>75</v>
      </c>
      <c r="K36" s="527" t="s">
        <v>591</v>
      </c>
      <c r="L36" s="527" t="s">
        <v>44</v>
      </c>
      <c r="M36" s="527" t="s">
        <v>990</v>
      </c>
      <c r="N36" s="527">
        <v>0</v>
      </c>
      <c r="O36" s="527">
        <v>40</v>
      </c>
      <c r="P36" s="527">
        <f t="shared" ref="P36:P52" si="1">N36+O36</f>
        <v>40</v>
      </c>
      <c r="Q36" s="529"/>
    </row>
    <row r="37" spans="1:17">
      <c r="A37" s="527" t="s">
        <v>368</v>
      </c>
      <c r="B37" s="526" t="s">
        <v>368</v>
      </c>
      <c r="C37" s="526">
        <v>2014</v>
      </c>
      <c r="D37" s="527" t="s">
        <v>20</v>
      </c>
      <c r="E37" s="529" t="s">
        <v>7</v>
      </c>
      <c r="F37" s="527" t="s">
        <v>608</v>
      </c>
      <c r="G37" s="527" t="s">
        <v>571</v>
      </c>
      <c r="H37" s="527" t="s">
        <v>989</v>
      </c>
      <c r="I37" s="527" t="s">
        <v>336</v>
      </c>
      <c r="J37" s="527" t="s">
        <v>75</v>
      </c>
      <c r="K37" s="527" t="s">
        <v>591</v>
      </c>
      <c r="L37" s="527" t="s">
        <v>44</v>
      </c>
      <c r="M37" s="527" t="s">
        <v>990</v>
      </c>
      <c r="N37" s="527">
        <v>0</v>
      </c>
      <c r="O37" s="527">
        <v>15</v>
      </c>
      <c r="P37" s="527">
        <f t="shared" si="1"/>
        <v>15</v>
      </c>
      <c r="Q37" s="529"/>
    </row>
    <row r="38" spans="1:17">
      <c r="A38" s="527" t="s">
        <v>368</v>
      </c>
      <c r="B38" s="526" t="s">
        <v>368</v>
      </c>
      <c r="C38" s="525">
        <v>2014</v>
      </c>
      <c r="D38" s="527" t="s">
        <v>20</v>
      </c>
      <c r="E38" s="526" t="s">
        <v>7</v>
      </c>
      <c r="F38" s="525" t="s">
        <v>607</v>
      </c>
      <c r="G38" s="525" t="s">
        <v>559</v>
      </c>
      <c r="H38" s="525" t="s">
        <v>989</v>
      </c>
      <c r="I38" s="527" t="s">
        <v>336</v>
      </c>
      <c r="J38" s="527" t="s">
        <v>592</v>
      </c>
      <c r="K38" s="527">
        <v>1</v>
      </c>
      <c r="L38" s="527" t="s">
        <v>44</v>
      </c>
      <c r="M38" s="527" t="s">
        <v>990</v>
      </c>
      <c r="N38" s="527">
        <v>4</v>
      </c>
      <c r="O38" s="527">
        <v>0</v>
      </c>
      <c r="P38" s="527">
        <f t="shared" si="1"/>
        <v>4</v>
      </c>
      <c r="Q38" s="529"/>
    </row>
    <row r="39" spans="1:17">
      <c r="A39" s="527" t="s">
        <v>368</v>
      </c>
      <c r="B39" s="526" t="s">
        <v>368</v>
      </c>
      <c r="C39" s="526">
        <v>2014</v>
      </c>
      <c r="D39" s="527" t="s">
        <v>20</v>
      </c>
      <c r="E39" s="529" t="s">
        <v>7</v>
      </c>
      <c r="F39" s="527" t="s">
        <v>607</v>
      </c>
      <c r="G39" s="527" t="s">
        <v>564</v>
      </c>
      <c r="H39" s="527" t="s">
        <v>989</v>
      </c>
      <c r="I39" s="527" t="s">
        <v>336</v>
      </c>
      <c r="J39" s="527" t="s">
        <v>592</v>
      </c>
      <c r="K39" s="527">
        <v>1</v>
      </c>
      <c r="L39" s="527" t="s">
        <v>44</v>
      </c>
      <c r="M39" s="527" t="s">
        <v>990</v>
      </c>
      <c r="N39" s="527">
        <v>8</v>
      </c>
      <c r="O39" s="527">
        <v>0</v>
      </c>
      <c r="P39" s="527">
        <f t="shared" si="1"/>
        <v>8</v>
      </c>
      <c r="Q39" s="529"/>
    </row>
    <row r="40" spans="1:17">
      <c r="A40" s="527" t="s">
        <v>368</v>
      </c>
      <c r="B40" s="526" t="s">
        <v>368</v>
      </c>
      <c r="C40" s="525">
        <v>2014</v>
      </c>
      <c r="D40" s="527" t="s">
        <v>20</v>
      </c>
      <c r="E40" s="529" t="s">
        <v>7</v>
      </c>
      <c r="F40" s="527" t="s">
        <v>607</v>
      </c>
      <c r="G40" s="527" t="s">
        <v>566</v>
      </c>
      <c r="H40" s="527" t="s">
        <v>989</v>
      </c>
      <c r="I40" s="527" t="s">
        <v>336</v>
      </c>
      <c r="J40" s="527" t="s">
        <v>592</v>
      </c>
      <c r="K40" s="527">
        <v>1</v>
      </c>
      <c r="L40" s="527" t="s">
        <v>44</v>
      </c>
      <c r="M40" s="527" t="s">
        <v>990</v>
      </c>
      <c r="N40" s="527">
        <v>4</v>
      </c>
      <c r="O40" s="527">
        <v>0</v>
      </c>
      <c r="P40" s="527">
        <f t="shared" si="1"/>
        <v>4</v>
      </c>
      <c r="Q40" s="529"/>
    </row>
    <row r="41" spans="1:17">
      <c r="A41" s="527" t="s">
        <v>368</v>
      </c>
      <c r="B41" s="526" t="s">
        <v>368</v>
      </c>
      <c r="C41" s="526">
        <v>2014</v>
      </c>
      <c r="D41" s="527" t="s">
        <v>20</v>
      </c>
      <c r="E41" s="529" t="s">
        <v>7</v>
      </c>
      <c r="F41" s="527" t="s">
        <v>607</v>
      </c>
      <c r="G41" s="527" t="s">
        <v>571</v>
      </c>
      <c r="H41" s="527" t="s">
        <v>989</v>
      </c>
      <c r="I41" s="527" t="s">
        <v>336</v>
      </c>
      <c r="J41" s="527" t="s">
        <v>592</v>
      </c>
      <c r="K41" s="527">
        <v>1</v>
      </c>
      <c r="L41" s="527" t="s">
        <v>44</v>
      </c>
      <c r="M41" s="527" t="s">
        <v>990</v>
      </c>
      <c r="N41" s="527">
        <v>4</v>
      </c>
      <c r="O41" s="527">
        <v>0</v>
      </c>
      <c r="P41" s="527">
        <f t="shared" si="1"/>
        <v>4</v>
      </c>
      <c r="Q41" s="529"/>
    </row>
    <row r="42" spans="1:17">
      <c r="A42" s="527" t="s">
        <v>368</v>
      </c>
      <c r="B42" s="526" t="s">
        <v>368</v>
      </c>
      <c r="C42" s="525">
        <v>2014</v>
      </c>
      <c r="D42" s="527" t="s">
        <v>20</v>
      </c>
      <c r="E42" s="529" t="s">
        <v>7</v>
      </c>
      <c r="F42" s="527" t="s">
        <v>607</v>
      </c>
      <c r="G42" s="527" t="s">
        <v>573</v>
      </c>
      <c r="H42" s="527" t="s">
        <v>989</v>
      </c>
      <c r="I42" s="527" t="s">
        <v>336</v>
      </c>
      <c r="J42" s="527" t="s">
        <v>592</v>
      </c>
      <c r="K42" s="527">
        <v>1</v>
      </c>
      <c r="L42" s="527" t="s">
        <v>44</v>
      </c>
      <c r="M42" s="527" t="s">
        <v>990</v>
      </c>
      <c r="N42" s="527">
        <v>8</v>
      </c>
      <c r="O42" s="527">
        <v>0</v>
      </c>
      <c r="P42" s="527">
        <f t="shared" si="1"/>
        <v>8</v>
      </c>
      <c r="Q42" s="529"/>
    </row>
    <row r="43" spans="1:17">
      <c r="A43" s="527" t="s">
        <v>368</v>
      </c>
      <c r="B43" s="526" t="s">
        <v>368</v>
      </c>
      <c r="C43" s="526">
        <v>2014</v>
      </c>
      <c r="D43" s="527" t="s">
        <v>20</v>
      </c>
      <c r="E43" s="529" t="s">
        <v>7</v>
      </c>
      <c r="F43" s="527" t="s">
        <v>610</v>
      </c>
      <c r="G43" s="527" t="s">
        <v>563</v>
      </c>
      <c r="H43" s="527" t="s">
        <v>989</v>
      </c>
      <c r="I43" s="527" t="s">
        <v>578</v>
      </c>
      <c r="J43" s="527" t="s">
        <v>75</v>
      </c>
      <c r="K43" s="527" t="s">
        <v>591</v>
      </c>
      <c r="L43" s="527" t="s">
        <v>44</v>
      </c>
      <c r="M43" s="527" t="s">
        <v>990</v>
      </c>
      <c r="N43" s="527">
        <v>0</v>
      </c>
      <c r="O43" s="527">
        <v>60</v>
      </c>
      <c r="P43" s="527">
        <f t="shared" si="1"/>
        <v>60</v>
      </c>
      <c r="Q43" s="529"/>
    </row>
    <row r="44" spans="1:17">
      <c r="A44" s="527" t="s">
        <v>368</v>
      </c>
      <c r="B44" s="526" t="s">
        <v>368</v>
      </c>
      <c r="C44" s="525">
        <v>2014</v>
      </c>
      <c r="D44" s="527" t="s">
        <v>20</v>
      </c>
      <c r="E44" s="529" t="s">
        <v>7</v>
      </c>
      <c r="F44" s="527" t="s">
        <v>609</v>
      </c>
      <c r="G44" s="527" t="s">
        <v>568</v>
      </c>
      <c r="H44" s="527" t="s">
        <v>989</v>
      </c>
      <c r="I44" s="527" t="s">
        <v>578</v>
      </c>
      <c r="J44" s="527" t="s">
        <v>75</v>
      </c>
      <c r="K44" s="527">
        <v>1</v>
      </c>
      <c r="L44" s="527" t="s">
        <v>44</v>
      </c>
      <c r="M44" s="527" t="s">
        <v>990</v>
      </c>
      <c r="N44" s="527">
        <v>0</v>
      </c>
      <c r="O44" s="527">
        <v>50</v>
      </c>
      <c r="P44" s="527">
        <f t="shared" si="1"/>
        <v>50</v>
      </c>
      <c r="Q44" s="529"/>
    </row>
    <row r="45" spans="1:17">
      <c r="A45" s="527" t="s">
        <v>368</v>
      </c>
      <c r="B45" s="526" t="s">
        <v>368</v>
      </c>
      <c r="C45" s="526">
        <v>2014</v>
      </c>
      <c r="D45" s="527" t="s">
        <v>20</v>
      </c>
      <c r="E45" s="529" t="s">
        <v>7</v>
      </c>
      <c r="F45" s="527" t="s">
        <v>609</v>
      </c>
      <c r="G45" s="527" t="s">
        <v>554</v>
      </c>
      <c r="H45" s="527" t="s">
        <v>989</v>
      </c>
      <c r="I45" s="527" t="s">
        <v>578</v>
      </c>
      <c r="J45" s="527" t="s">
        <v>75</v>
      </c>
      <c r="K45" s="527">
        <v>1</v>
      </c>
      <c r="L45" s="527" t="s">
        <v>44</v>
      </c>
      <c r="M45" s="527" t="s">
        <v>990</v>
      </c>
      <c r="N45" s="527">
        <v>0</v>
      </c>
      <c r="O45" s="527">
        <v>60</v>
      </c>
      <c r="P45" s="527">
        <f t="shared" si="1"/>
        <v>60</v>
      </c>
      <c r="Q45" s="529"/>
    </row>
    <row r="46" spans="1:17">
      <c r="A46" s="527" t="s">
        <v>368</v>
      </c>
      <c r="B46" s="526" t="s">
        <v>368</v>
      </c>
      <c r="C46" s="525">
        <v>2014</v>
      </c>
      <c r="D46" s="527" t="s">
        <v>20</v>
      </c>
      <c r="E46" s="529" t="s">
        <v>7</v>
      </c>
      <c r="F46" s="527" t="s">
        <v>611</v>
      </c>
      <c r="G46" s="527" t="s">
        <v>561</v>
      </c>
      <c r="H46" s="527" t="s">
        <v>989</v>
      </c>
      <c r="I46" s="527" t="s">
        <v>336</v>
      </c>
      <c r="J46" s="527" t="s">
        <v>592</v>
      </c>
      <c r="K46" s="527" t="s">
        <v>591</v>
      </c>
      <c r="L46" s="527" t="s">
        <v>44</v>
      </c>
      <c r="M46" s="527" t="s">
        <v>990</v>
      </c>
      <c r="N46" s="527">
        <v>4</v>
      </c>
      <c r="O46" s="527">
        <v>0</v>
      </c>
      <c r="P46" s="527">
        <f t="shared" si="1"/>
        <v>4</v>
      </c>
      <c r="Q46" s="529"/>
    </row>
    <row r="47" spans="1:17">
      <c r="A47" s="527" t="s">
        <v>368</v>
      </c>
      <c r="B47" s="526" t="s">
        <v>368</v>
      </c>
      <c r="C47" s="526">
        <v>2014</v>
      </c>
      <c r="D47" s="527" t="s">
        <v>20</v>
      </c>
      <c r="E47" s="529" t="s">
        <v>7</v>
      </c>
      <c r="F47" s="527" t="s">
        <v>611</v>
      </c>
      <c r="G47" s="527" t="s">
        <v>562</v>
      </c>
      <c r="H47" s="527" t="s">
        <v>989</v>
      </c>
      <c r="I47" s="527" t="s">
        <v>580</v>
      </c>
      <c r="J47" s="527" t="s">
        <v>75</v>
      </c>
      <c r="K47" s="527" t="s">
        <v>591</v>
      </c>
      <c r="L47" s="527" t="s">
        <v>44</v>
      </c>
      <c r="M47" s="527" t="s">
        <v>990</v>
      </c>
      <c r="N47" s="527">
        <v>0</v>
      </c>
      <c r="O47" s="527">
        <v>240</v>
      </c>
      <c r="P47" s="527">
        <f t="shared" si="1"/>
        <v>240</v>
      </c>
      <c r="Q47" s="529"/>
    </row>
    <row r="48" spans="1:17">
      <c r="A48" s="527" t="s">
        <v>368</v>
      </c>
      <c r="B48" s="526" t="s">
        <v>368</v>
      </c>
      <c r="C48" s="525">
        <v>2014</v>
      </c>
      <c r="D48" s="527" t="s">
        <v>22</v>
      </c>
      <c r="E48" s="526" t="s">
        <v>7</v>
      </c>
      <c r="F48" s="525" t="s">
        <v>612</v>
      </c>
      <c r="G48" s="525" t="s">
        <v>556</v>
      </c>
      <c r="H48" s="525" t="s">
        <v>22</v>
      </c>
      <c r="I48" s="527" t="s">
        <v>578</v>
      </c>
      <c r="J48" s="527" t="s">
        <v>75</v>
      </c>
      <c r="K48" s="527">
        <v>1</v>
      </c>
      <c r="L48" s="527" t="s">
        <v>44</v>
      </c>
      <c r="M48" s="527" t="s">
        <v>990</v>
      </c>
      <c r="N48" s="527">
        <v>0</v>
      </c>
      <c r="O48" s="527">
        <v>30</v>
      </c>
      <c r="P48" s="527">
        <f t="shared" si="1"/>
        <v>30</v>
      </c>
      <c r="Q48" s="529"/>
    </row>
    <row r="49" spans="1:17">
      <c r="A49" s="527" t="s">
        <v>368</v>
      </c>
      <c r="B49" s="526" t="s">
        <v>368</v>
      </c>
      <c r="C49" s="526">
        <v>2014</v>
      </c>
      <c r="D49" s="527" t="s">
        <v>20</v>
      </c>
      <c r="E49" s="529" t="s">
        <v>7</v>
      </c>
      <c r="F49" s="527" t="s">
        <v>613</v>
      </c>
      <c r="G49" s="527" t="s">
        <v>556</v>
      </c>
      <c r="H49" s="527" t="s">
        <v>989</v>
      </c>
      <c r="I49" s="527" t="s">
        <v>578</v>
      </c>
      <c r="J49" s="527" t="s">
        <v>75</v>
      </c>
      <c r="K49" s="527">
        <v>1</v>
      </c>
      <c r="L49" s="527" t="s">
        <v>44</v>
      </c>
      <c r="M49" s="527" t="s">
        <v>990</v>
      </c>
      <c r="N49" s="527">
        <v>0</v>
      </c>
      <c r="O49" s="527">
        <v>25</v>
      </c>
      <c r="P49" s="527">
        <f t="shared" si="1"/>
        <v>25</v>
      </c>
      <c r="Q49" s="529"/>
    </row>
    <row r="50" spans="1:17">
      <c r="A50" s="527" t="s">
        <v>368</v>
      </c>
      <c r="B50" s="526" t="s">
        <v>368</v>
      </c>
      <c r="C50" s="525">
        <v>2014</v>
      </c>
      <c r="D50" s="527" t="s">
        <v>20</v>
      </c>
      <c r="E50" s="526" t="s">
        <v>7</v>
      </c>
      <c r="F50" s="525" t="s">
        <v>615</v>
      </c>
      <c r="G50" s="525" t="s">
        <v>558</v>
      </c>
      <c r="H50" s="525" t="s">
        <v>510</v>
      </c>
      <c r="I50" s="527" t="s">
        <v>336</v>
      </c>
      <c r="J50" s="527" t="s">
        <v>75</v>
      </c>
      <c r="K50" s="527" t="s">
        <v>591</v>
      </c>
      <c r="L50" s="527" t="s">
        <v>44</v>
      </c>
      <c r="M50" s="527" t="s">
        <v>990</v>
      </c>
      <c r="N50" s="527">
        <v>0</v>
      </c>
      <c r="O50" s="527">
        <v>2</v>
      </c>
      <c r="P50" s="527">
        <f t="shared" si="1"/>
        <v>2</v>
      </c>
      <c r="Q50" s="529"/>
    </row>
    <row r="51" spans="1:17">
      <c r="A51" s="527" t="s">
        <v>368</v>
      </c>
      <c r="B51" s="526" t="s">
        <v>368</v>
      </c>
      <c r="C51" s="526">
        <v>2014</v>
      </c>
      <c r="D51" s="527" t="s">
        <v>20</v>
      </c>
      <c r="E51" s="529" t="s">
        <v>7</v>
      </c>
      <c r="F51" s="527" t="s">
        <v>615</v>
      </c>
      <c r="G51" s="527" t="s">
        <v>559</v>
      </c>
      <c r="H51" s="527" t="s">
        <v>510</v>
      </c>
      <c r="I51" s="527" t="s">
        <v>336</v>
      </c>
      <c r="J51" s="527" t="s">
        <v>75</v>
      </c>
      <c r="K51" s="527" t="s">
        <v>591</v>
      </c>
      <c r="L51" s="527" t="s">
        <v>44</v>
      </c>
      <c r="M51" s="527" t="s">
        <v>990</v>
      </c>
      <c r="N51" s="527">
        <v>0</v>
      </c>
      <c r="O51" s="527">
        <v>15</v>
      </c>
      <c r="P51" s="527">
        <f t="shared" si="1"/>
        <v>15</v>
      </c>
      <c r="Q51" s="529"/>
    </row>
    <row r="52" spans="1:17">
      <c r="A52" s="527" t="s">
        <v>368</v>
      </c>
      <c r="B52" s="526" t="s">
        <v>368</v>
      </c>
      <c r="C52" s="525">
        <v>2014</v>
      </c>
      <c r="D52" s="527" t="s">
        <v>20</v>
      </c>
      <c r="E52" s="529" t="s">
        <v>7</v>
      </c>
      <c r="F52" s="527" t="s">
        <v>614</v>
      </c>
      <c r="G52" s="527" t="s">
        <v>559</v>
      </c>
      <c r="H52" s="527" t="s">
        <v>510</v>
      </c>
      <c r="I52" s="527" t="s">
        <v>336</v>
      </c>
      <c r="J52" s="527" t="s">
        <v>592</v>
      </c>
      <c r="K52" s="527">
        <v>1</v>
      </c>
      <c r="L52" s="527" t="s">
        <v>44</v>
      </c>
      <c r="M52" s="527" t="s">
        <v>990</v>
      </c>
      <c r="N52" s="527">
        <v>20</v>
      </c>
      <c r="O52" s="527">
        <v>0</v>
      </c>
      <c r="P52" s="527">
        <f t="shared" si="1"/>
        <v>20</v>
      </c>
      <c r="Q52" s="529"/>
    </row>
  </sheetData>
  <dataValidations count="1">
    <dataValidation type="textLength" showInputMessage="1" showErrorMessage="1" sqref="Q4:Q24">
      <formula1>0</formula1>
      <formula2>150</formula2>
    </dataValidation>
  </dataValidations>
  <pageMargins left="0.7" right="0.7" top="0.75" bottom="0.75" header="0.3" footer="0.3"/>
  <pageSetup paperSize="9" orientation="portrait"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enableFormatConditionsCalculation="0">
    <tabColor rgb="FFFF0000"/>
    <pageSetUpPr fitToPage="1"/>
  </sheetPr>
  <dimension ref="A1:IV652"/>
  <sheetViews>
    <sheetView zoomScale="70" zoomScaleNormal="70" zoomScaleSheetLayoutView="90" zoomScalePageLayoutView="70" workbookViewId="0">
      <selection activeCell="I15" sqref="I15"/>
    </sheetView>
  </sheetViews>
  <sheetFormatPr defaultColWidth="16.7109375" defaultRowHeight="12.75"/>
  <cols>
    <col min="1" max="4" width="16.7109375" style="269"/>
    <col min="5" max="5" width="25.5703125" style="269" bestFit="1" customWidth="1"/>
    <col min="6" max="7" width="16.7109375" style="269"/>
    <col min="8" max="8" width="30.140625" style="269" bestFit="1" customWidth="1"/>
    <col min="9" max="9" width="16.7109375" style="269"/>
    <col min="10" max="10" width="31" style="269" bestFit="1" customWidth="1"/>
    <col min="11" max="16384" width="16.7109375" style="269"/>
  </cols>
  <sheetData>
    <row r="1" spans="1:256" ht="15.75" customHeight="1" thickBot="1">
      <c r="A1" s="288" t="s">
        <v>313</v>
      </c>
      <c r="B1" s="288"/>
      <c r="C1" s="288"/>
      <c r="D1" s="288"/>
      <c r="E1" s="288"/>
      <c r="F1" s="288"/>
      <c r="G1" s="288"/>
      <c r="H1" s="288"/>
      <c r="I1" s="288"/>
      <c r="J1" s="288"/>
      <c r="K1" s="288"/>
      <c r="L1" s="288"/>
      <c r="N1" s="165" t="s">
        <v>0</v>
      </c>
      <c r="O1" s="196" t="s">
        <v>538</v>
      </c>
    </row>
    <row r="2" spans="1:256" ht="15.75" customHeight="1" thickBot="1">
      <c r="A2" s="843"/>
      <c r="B2" s="843"/>
      <c r="C2" s="843"/>
      <c r="D2" s="843"/>
      <c r="E2" s="843"/>
      <c r="F2" s="843"/>
      <c r="G2" s="843"/>
      <c r="H2" s="843"/>
      <c r="I2" s="843"/>
      <c r="J2" s="843"/>
      <c r="K2" s="288"/>
      <c r="L2" s="288"/>
      <c r="N2" s="159" t="s">
        <v>297</v>
      </c>
      <c r="O2" s="197">
        <v>2014</v>
      </c>
    </row>
    <row r="3" spans="1:256" ht="12.95" customHeight="1" thickBot="1">
      <c r="A3" s="976" t="s">
        <v>1</v>
      </c>
      <c r="B3" s="976" t="s">
        <v>77</v>
      </c>
      <c r="C3" s="976" t="s">
        <v>353</v>
      </c>
      <c r="D3" s="976" t="s">
        <v>71</v>
      </c>
      <c r="E3" s="976" t="s">
        <v>9</v>
      </c>
      <c r="F3" s="976" t="s">
        <v>349</v>
      </c>
      <c r="G3" s="976" t="s">
        <v>60</v>
      </c>
      <c r="H3" s="976" t="s">
        <v>78</v>
      </c>
      <c r="I3" s="976" t="s">
        <v>79</v>
      </c>
      <c r="J3" s="977" t="s">
        <v>87</v>
      </c>
      <c r="K3" s="974" t="s">
        <v>88</v>
      </c>
      <c r="L3" s="975"/>
      <c r="M3" s="975"/>
      <c r="N3" s="975"/>
      <c r="O3" s="164"/>
      <c r="P3" s="46"/>
      <c r="Q3" s="46"/>
      <c r="R3" s="46"/>
    </row>
    <row r="4" spans="1:256" ht="67.900000000000006" customHeight="1" thickBot="1">
      <c r="A4" s="976"/>
      <c r="B4" s="976"/>
      <c r="C4" s="976"/>
      <c r="D4" s="976"/>
      <c r="E4" s="976"/>
      <c r="F4" s="976"/>
      <c r="G4" s="976"/>
      <c r="H4" s="976"/>
      <c r="I4" s="976"/>
      <c r="J4" s="976"/>
      <c r="K4" s="160" t="s">
        <v>80</v>
      </c>
      <c r="L4" s="161" t="s">
        <v>81</v>
      </c>
      <c r="M4" s="162" t="s">
        <v>82</v>
      </c>
      <c r="N4" s="161" t="s">
        <v>251</v>
      </c>
      <c r="O4" s="163" t="s">
        <v>352</v>
      </c>
      <c r="IT4" s="842"/>
      <c r="IU4" s="842"/>
      <c r="IV4" s="842"/>
    </row>
    <row r="5" spans="1:256">
      <c r="A5" s="848" t="s">
        <v>368</v>
      </c>
      <c r="B5" s="848" t="s">
        <v>368</v>
      </c>
      <c r="C5" s="848"/>
      <c r="D5" s="849">
        <v>2013</v>
      </c>
      <c r="E5" s="849" t="s">
        <v>18</v>
      </c>
      <c r="F5" s="849" t="s">
        <v>7</v>
      </c>
      <c r="G5" s="849" t="s">
        <v>1498</v>
      </c>
      <c r="H5" s="849" t="s">
        <v>1047</v>
      </c>
      <c r="I5" s="849" t="s">
        <v>1049</v>
      </c>
      <c r="J5" s="927" t="s">
        <v>992</v>
      </c>
      <c r="K5" s="766"/>
      <c r="L5" s="850">
        <v>2870</v>
      </c>
      <c r="M5" s="766"/>
      <c r="N5" s="844">
        <f t="shared" ref="N5:N68" si="0">K5+L5+M5</f>
        <v>2870</v>
      </c>
      <c r="O5" s="851"/>
    </row>
    <row r="6" spans="1:256">
      <c r="A6" s="846" t="s">
        <v>368</v>
      </c>
      <c r="B6" s="846" t="s">
        <v>368</v>
      </c>
      <c r="C6" s="844"/>
      <c r="D6" s="844">
        <v>2014</v>
      </c>
      <c r="E6" s="844" t="s">
        <v>18</v>
      </c>
      <c r="F6" s="844" t="s">
        <v>7</v>
      </c>
      <c r="G6" s="844" t="s">
        <v>1498</v>
      </c>
      <c r="H6" s="844" t="s">
        <v>1499</v>
      </c>
      <c r="I6" s="844" t="s">
        <v>488</v>
      </c>
      <c r="J6" s="928" t="s">
        <v>1016</v>
      </c>
      <c r="K6" s="844"/>
      <c r="L6" s="844"/>
      <c r="M6" s="844">
        <v>1</v>
      </c>
      <c r="N6" s="844">
        <f t="shared" si="0"/>
        <v>1</v>
      </c>
      <c r="O6" s="844"/>
    </row>
    <row r="7" spans="1:256">
      <c r="A7" s="846" t="s">
        <v>368</v>
      </c>
      <c r="B7" s="846" t="s">
        <v>368</v>
      </c>
      <c r="C7" s="844"/>
      <c r="D7" s="844">
        <v>2014</v>
      </c>
      <c r="E7" s="844" t="s">
        <v>18</v>
      </c>
      <c r="F7" s="844" t="s">
        <v>7</v>
      </c>
      <c r="G7" s="844" t="s">
        <v>1498</v>
      </c>
      <c r="H7" s="844" t="s">
        <v>1499</v>
      </c>
      <c r="I7" s="844" t="s">
        <v>488</v>
      </c>
      <c r="J7" s="928" t="s">
        <v>550</v>
      </c>
      <c r="K7" s="844"/>
      <c r="L7" s="844"/>
      <c r="M7" s="844">
        <v>2</v>
      </c>
      <c r="N7" s="844">
        <f t="shared" si="0"/>
        <v>2</v>
      </c>
      <c r="O7" s="844"/>
    </row>
    <row r="8" spans="1:256">
      <c r="A8" s="846" t="s">
        <v>368</v>
      </c>
      <c r="B8" s="846" t="s">
        <v>368</v>
      </c>
      <c r="C8" s="844"/>
      <c r="D8" s="844">
        <v>2014</v>
      </c>
      <c r="E8" s="844" t="s">
        <v>18</v>
      </c>
      <c r="F8" s="844" t="s">
        <v>7</v>
      </c>
      <c r="G8" s="844" t="s">
        <v>1498</v>
      </c>
      <c r="H8" s="844" t="s">
        <v>1340</v>
      </c>
      <c r="I8" s="844" t="s">
        <v>488</v>
      </c>
      <c r="J8" s="928" t="s">
        <v>1016</v>
      </c>
      <c r="K8" s="844"/>
      <c r="L8" s="844"/>
      <c r="M8" s="844">
        <v>1</v>
      </c>
      <c r="N8" s="844">
        <f t="shared" si="0"/>
        <v>1</v>
      </c>
      <c r="O8" s="844"/>
    </row>
    <row r="9" spans="1:256">
      <c r="A9" s="846" t="s">
        <v>368</v>
      </c>
      <c r="B9" s="846" t="s">
        <v>368</v>
      </c>
      <c r="C9" s="844"/>
      <c r="D9" s="844">
        <v>2014</v>
      </c>
      <c r="E9" s="844" t="s">
        <v>18</v>
      </c>
      <c r="F9" s="844" t="s">
        <v>7</v>
      </c>
      <c r="G9" s="844" t="s">
        <v>1498</v>
      </c>
      <c r="H9" s="844" t="s">
        <v>1340</v>
      </c>
      <c r="I9" s="844" t="s">
        <v>488</v>
      </c>
      <c r="J9" s="928" t="s">
        <v>550</v>
      </c>
      <c r="K9" s="844"/>
      <c r="L9" s="844"/>
      <c r="M9" s="844">
        <v>5</v>
      </c>
      <c r="N9" s="844">
        <f t="shared" si="0"/>
        <v>5</v>
      </c>
      <c r="O9" s="844"/>
    </row>
    <row r="10" spans="1:256">
      <c r="A10" s="846" t="s">
        <v>368</v>
      </c>
      <c r="B10" s="846" t="s">
        <v>368</v>
      </c>
      <c r="C10" s="844"/>
      <c r="D10" s="844">
        <v>2014</v>
      </c>
      <c r="E10" s="844" t="s">
        <v>18</v>
      </c>
      <c r="F10" s="844" t="s">
        <v>7</v>
      </c>
      <c r="G10" s="844" t="s">
        <v>1498</v>
      </c>
      <c r="H10" s="844" t="s">
        <v>1500</v>
      </c>
      <c r="I10" s="844" t="s">
        <v>488</v>
      </c>
      <c r="J10" s="928" t="s">
        <v>1594</v>
      </c>
      <c r="K10" s="844"/>
      <c r="L10" s="844">
        <v>133</v>
      </c>
      <c r="M10" s="844"/>
      <c r="N10" s="844">
        <f t="shared" si="0"/>
        <v>133</v>
      </c>
      <c r="O10" s="844"/>
    </row>
    <row r="11" spans="1:256">
      <c r="A11" s="846" t="s">
        <v>368</v>
      </c>
      <c r="B11" s="846" t="s">
        <v>368</v>
      </c>
      <c r="C11" s="844"/>
      <c r="D11" s="844">
        <v>2014</v>
      </c>
      <c r="E11" s="844" t="s">
        <v>18</v>
      </c>
      <c r="F11" s="844" t="s">
        <v>7</v>
      </c>
      <c r="G11" s="844" t="s">
        <v>1498</v>
      </c>
      <c r="H11" s="844" t="s">
        <v>1500</v>
      </c>
      <c r="I11" s="844" t="s">
        <v>488</v>
      </c>
      <c r="J11" s="928" t="s">
        <v>1024</v>
      </c>
      <c r="K11" s="844"/>
      <c r="L11" s="844">
        <v>96</v>
      </c>
      <c r="M11" s="844"/>
      <c r="N11" s="844">
        <f t="shared" si="0"/>
        <v>96</v>
      </c>
      <c r="O11" s="844"/>
    </row>
    <row r="12" spans="1:256">
      <c r="A12" s="846" t="s">
        <v>368</v>
      </c>
      <c r="B12" s="846" t="s">
        <v>368</v>
      </c>
      <c r="C12" s="844"/>
      <c r="D12" s="844">
        <v>2014</v>
      </c>
      <c r="E12" s="844" t="s">
        <v>18</v>
      </c>
      <c r="F12" s="844" t="s">
        <v>7</v>
      </c>
      <c r="G12" s="844" t="s">
        <v>1498</v>
      </c>
      <c r="H12" s="844" t="s">
        <v>1500</v>
      </c>
      <c r="I12" s="844" t="s">
        <v>488</v>
      </c>
      <c r="J12" s="928" t="s">
        <v>552</v>
      </c>
      <c r="K12" s="844"/>
      <c r="L12" s="844">
        <v>560</v>
      </c>
      <c r="M12" s="844"/>
      <c r="N12" s="844">
        <f t="shared" si="0"/>
        <v>560</v>
      </c>
      <c r="O12" s="844"/>
    </row>
    <row r="13" spans="1:256">
      <c r="A13" s="846" t="s">
        <v>368</v>
      </c>
      <c r="B13" s="846" t="s">
        <v>368</v>
      </c>
      <c r="C13" s="844"/>
      <c r="D13" s="844">
        <v>2014</v>
      </c>
      <c r="E13" s="844" t="s">
        <v>18</v>
      </c>
      <c r="F13" s="844" t="s">
        <v>7</v>
      </c>
      <c r="G13" s="844" t="s">
        <v>1498</v>
      </c>
      <c r="H13" s="844" t="s">
        <v>1501</v>
      </c>
      <c r="I13" s="844" t="s">
        <v>488</v>
      </c>
      <c r="J13" s="928" t="s">
        <v>550</v>
      </c>
      <c r="K13" s="844"/>
      <c r="L13" s="844"/>
      <c r="M13" s="844">
        <v>1</v>
      </c>
      <c r="N13" s="844">
        <f t="shared" si="0"/>
        <v>1</v>
      </c>
      <c r="O13" s="844"/>
    </row>
    <row r="14" spans="1:256">
      <c r="A14" s="846" t="s">
        <v>368</v>
      </c>
      <c r="B14" s="846" t="s">
        <v>368</v>
      </c>
      <c r="C14" s="844"/>
      <c r="D14" s="844">
        <v>2014</v>
      </c>
      <c r="E14" s="844" t="s">
        <v>18</v>
      </c>
      <c r="F14" s="844" t="s">
        <v>7</v>
      </c>
      <c r="G14" s="844" t="s">
        <v>1498</v>
      </c>
      <c r="H14" s="844" t="s">
        <v>1502</v>
      </c>
      <c r="I14" s="844" t="s">
        <v>488</v>
      </c>
      <c r="J14" s="928" t="s">
        <v>550</v>
      </c>
      <c r="K14" s="844"/>
      <c r="L14" s="844"/>
      <c r="M14" s="844">
        <v>1</v>
      </c>
      <c r="N14" s="844">
        <f t="shared" si="0"/>
        <v>1</v>
      </c>
      <c r="O14" s="844"/>
    </row>
    <row r="15" spans="1:256">
      <c r="A15" s="846" t="s">
        <v>368</v>
      </c>
      <c r="B15" s="846" t="s">
        <v>368</v>
      </c>
      <c r="C15" s="844"/>
      <c r="D15" s="844">
        <v>2014</v>
      </c>
      <c r="E15" s="844" t="s">
        <v>18</v>
      </c>
      <c r="F15" s="844" t="s">
        <v>7</v>
      </c>
      <c r="G15" s="844" t="s">
        <v>1498</v>
      </c>
      <c r="H15" s="844" t="s">
        <v>1503</v>
      </c>
      <c r="I15" s="844" t="s">
        <v>488</v>
      </c>
      <c r="J15" s="928" t="s">
        <v>1016</v>
      </c>
      <c r="K15" s="844"/>
      <c r="L15" s="844"/>
      <c r="M15" s="844">
        <v>2</v>
      </c>
      <c r="N15" s="844">
        <f t="shared" si="0"/>
        <v>2</v>
      </c>
      <c r="O15" s="844"/>
    </row>
    <row r="16" spans="1:256">
      <c r="A16" s="846" t="s">
        <v>368</v>
      </c>
      <c r="B16" s="846" t="s">
        <v>368</v>
      </c>
      <c r="C16" s="844"/>
      <c r="D16" s="844">
        <v>2014</v>
      </c>
      <c r="E16" s="844" t="s">
        <v>18</v>
      </c>
      <c r="F16" s="844" t="s">
        <v>7</v>
      </c>
      <c r="G16" s="844" t="s">
        <v>1498</v>
      </c>
      <c r="H16" s="844" t="s">
        <v>1503</v>
      </c>
      <c r="I16" s="844" t="s">
        <v>488</v>
      </c>
      <c r="J16" s="928" t="s">
        <v>550</v>
      </c>
      <c r="K16" s="844"/>
      <c r="L16" s="844"/>
      <c r="M16" s="844">
        <v>2</v>
      </c>
      <c r="N16" s="844">
        <f t="shared" si="0"/>
        <v>2</v>
      </c>
      <c r="O16" s="844"/>
    </row>
    <row r="17" spans="1:15">
      <c r="A17" s="846" t="s">
        <v>368</v>
      </c>
      <c r="B17" s="846" t="s">
        <v>368</v>
      </c>
      <c r="C17" s="844"/>
      <c r="D17" s="844">
        <v>2014</v>
      </c>
      <c r="E17" s="844" t="s">
        <v>18</v>
      </c>
      <c r="F17" s="844" t="s">
        <v>7</v>
      </c>
      <c r="G17" s="844" t="s">
        <v>1498</v>
      </c>
      <c r="H17" s="844" t="s">
        <v>1505</v>
      </c>
      <c r="I17" s="844" t="s">
        <v>488</v>
      </c>
      <c r="J17" s="928" t="s">
        <v>550</v>
      </c>
      <c r="K17" s="844"/>
      <c r="L17" s="844"/>
      <c r="M17" s="844">
        <v>1</v>
      </c>
      <c r="N17" s="844">
        <f t="shared" si="0"/>
        <v>1</v>
      </c>
      <c r="O17" s="844"/>
    </row>
    <row r="18" spans="1:15">
      <c r="A18" s="846" t="s">
        <v>368</v>
      </c>
      <c r="B18" s="846" t="s">
        <v>368</v>
      </c>
      <c r="C18" s="844"/>
      <c r="D18" s="844">
        <v>2014</v>
      </c>
      <c r="E18" s="844" t="s">
        <v>18</v>
      </c>
      <c r="F18" s="844" t="s">
        <v>7</v>
      </c>
      <c r="G18" s="844" t="s">
        <v>1498</v>
      </c>
      <c r="H18" s="844" t="s">
        <v>1506</v>
      </c>
      <c r="I18" s="844" t="s">
        <v>488</v>
      </c>
      <c r="J18" s="928" t="s">
        <v>1016</v>
      </c>
      <c r="K18" s="844"/>
      <c r="L18" s="844"/>
      <c r="M18" s="844">
        <v>3</v>
      </c>
      <c r="N18" s="844">
        <f t="shared" si="0"/>
        <v>3</v>
      </c>
      <c r="O18" s="844"/>
    </row>
    <row r="19" spans="1:15">
      <c r="A19" s="846" t="s">
        <v>368</v>
      </c>
      <c r="B19" s="846" t="s">
        <v>368</v>
      </c>
      <c r="C19" s="844"/>
      <c r="D19" s="844">
        <v>2014</v>
      </c>
      <c r="E19" s="844" t="s">
        <v>18</v>
      </c>
      <c r="F19" s="844" t="s">
        <v>7</v>
      </c>
      <c r="G19" s="844" t="s">
        <v>1498</v>
      </c>
      <c r="H19" s="844" t="s">
        <v>1506</v>
      </c>
      <c r="I19" s="844" t="s">
        <v>488</v>
      </c>
      <c r="J19" s="928" t="s">
        <v>551</v>
      </c>
      <c r="K19" s="844"/>
      <c r="L19" s="844">
        <v>1</v>
      </c>
      <c r="M19" s="844"/>
      <c r="N19" s="844">
        <f t="shared" si="0"/>
        <v>1</v>
      </c>
      <c r="O19" s="844"/>
    </row>
    <row r="20" spans="1:15">
      <c r="A20" s="846" t="s">
        <v>368</v>
      </c>
      <c r="B20" s="846" t="s">
        <v>368</v>
      </c>
      <c r="C20" s="844"/>
      <c r="D20" s="844">
        <v>2014</v>
      </c>
      <c r="E20" s="844" t="s">
        <v>18</v>
      </c>
      <c r="F20" s="844" t="s">
        <v>7</v>
      </c>
      <c r="G20" s="844" t="s">
        <v>1498</v>
      </c>
      <c r="H20" s="844" t="s">
        <v>1506</v>
      </c>
      <c r="I20" s="844" t="s">
        <v>488</v>
      </c>
      <c r="J20" s="928" t="s">
        <v>550</v>
      </c>
      <c r="K20" s="844"/>
      <c r="L20" s="844">
        <v>1</v>
      </c>
      <c r="M20" s="844">
        <v>3</v>
      </c>
      <c r="N20" s="844">
        <f t="shared" si="0"/>
        <v>4</v>
      </c>
      <c r="O20" s="844"/>
    </row>
    <row r="21" spans="1:15">
      <c r="A21" s="846" t="s">
        <v>368</v>
      </c>
      <c r="B21" s="846" t="s">
        <v>368</v>
      </c>
      <c r="C21" s="844"/>
      <c r="D21" s="844">
        <v>2014</v>
      </c>
      <c r="E21" s="844" t="s">
        <v>18</v>
      </c>
      <c r="F21" s="844" t="s">
        <v>7</v>
      </c>
      <c r="G21" s="844" t="s">
        <v>1498</v>
      </c>
      <c r="H21" s="844" t="s">
        <v>1051</v>
      </c>
      <c r="I21" s="844" t="s">
        <v>1049</v>
      </c>
      <c r="J21" s="928" t="s">
        <v>1007</v>
      </c>
      <c r="K21" s="844"/>
      <c r="L21" s="844">
        <v>63</v>
      </c>
      <c r="M21" s="844"/>
      <c r="N21" s="844">
        <f t="shared" si="0"/>
        <v>63</v>
      </c>
      <c r="O21" s="844"/>
    </row>
    <row r="22" spans="1:15">
      <c r="A22" s="846" t="s">
        <v>368</v>
      </c>
      <c r="B22" s="846" t="s">
        <v>368</v>
      </c>
      <c r="C22" s="844"/>
      <c r="D22" s="844">
        <v>2014</v>
      </c>
      <c r="E22" s="844" t="s">
        <v>18</v>
      </c>
      <c r="F22" s="844" t="s">
        <v>7</v>
      </c>
      <c r="G22" s="844" t="s">
        <v>1498</v>
      </c>
      <c r="H22" s="844" t="s">
        <v>1051</v>
      </c>
      <c r="I22" s="844" t="s">
        <v>1049</v>
      </c>
      <c r="J22" s="928" t="s">
        <v>1013</v>
      </c>
      <c r="K22" s="844"/>
      <c r="L22" s="844">
        <v>193</v>
      </c>
      <c r="M22" s="844"/>
      <c r="N22" s="844">
        <f t="shared" si="0"/>
        <v>193</v>
      </c>
      <c r="O22" s="844"/>
    </row>
    <row r="23" spans="1:15">
      <c r="A23" s="846" t="s">
        <v>368</v>
      </c>
      <c r="B23" s="846" t="s">
        <v>368</v>
      </c>
      <c r="C23" s="844"/>
      <c r="D23" s="844">
        <v>2014</v>
      </c>
      <c r="E23" s="844" t="s">
        <v>18</v>
      </c>
      <c r="F23" s="844" t="s">
        <v>7</v>
      </c>
      <c r="G23" s="844" t="s">
        <v>1498</v>
      </c>
      <c r="H23" s="844" t="s">
        <v>1051</v>
      </c>
      <c r="I23" s="844" t="s">
        <v>1049</v>
      </c>
      <c r="J23" s="928" t="s">
        <v>550</v>
      </c>
      <c r="K23" s="844"/>
      <c r="L23" s="844"/>
      <c r="M23" s="844">
        <v>13</v>
      </c>
      <c r="N23" s="844">
        <f t="shared" si="0"/>
        <v>13</v>
      </c>
      <c r="O23" s="844"/>
    </row>
    <row r="24" spans="1:15">
      <c r="A24" s="846" t="s">
        <v>368</v>
      </c>
      <c r="B24" s="846" t="s">
        <v>368</v>
      </c>
      <c r="C24" s="844"/>
      <c r="D24" s="844">
        <v>2014</v>
      </c>
      <c r="E24" s="844" t="s">
        <v>18</v>
      </c>
      <c r="F24" s="844" t="s">
        <v>7</v>
      </c>
      <c r="G24" s="844" t="s">
        <v>1498</v>
      </c>
      <c r="H24" s="844" t="s">
        <v>1051</v>
      </c>
      <c r="I24" s="844" t="s">
        <v>1049</v>
      </c>
      <c r="J24" s="928" t="s">
        <v>552</v>
      </c>
      <c r="K24" s="844"/>
      <c r="L24" s="844">
        <v>71</v>
      </c>
      <c r="M24" s="844"/>
      <c r="N24" s="844">
        <f t="shared" si="0"/>
        <v>71</v>
      </c>
      <c r="O24" s="844"/>
    </row>
    <row r="25" spans="1:15">
      <c r="A25" s="846" t="s">
        <v>368</v>
      </c>
      <c r="B25" s="846" t="s">
        <v>368</v>
      </c>
      <c r="C25" s="844"/>
      <c r="D25" s="844">
        <v>2014</v>
      </c>
      <c r="E25" s="844" t="s">
        <v>18</v>
      </c>
      <c r="F25" s="844" t="s">
        <v>7</v>
      </c>
      <c r="G25" s="844" t="s">
        <v>1498</v>
      </c>
      <c r="H25" s="844" t="s">
        <v>1051</v>
      </c>
      <c r="I25" s="844" t="s">
        <v>1049</v>
      </c>
      <c r="J25" s="928" t="s">
        <v>554</v>
      </c>
      <c r="K25" s="844"/>
      <c r="L25" s="844">
        <v>251</v>
      </c>
      <c r="M25" s="844"/>
      <c r="N25" s="844">
        <f t="shared" si="0"/>
        <v>251</v>
      </c>
      <c r="O25" s="844"/>
    </row>
    <row r="26" spans="1:15">
      <c r="A26" s="846" t="s">
        <v>368</v>
      </c>
      <c r="B26" s="846" t="s">
        <v>368</v>
      </c>
      <c r="C26" s="844"/>
      <c r="D26" s="844">
        <v>2014</v>
      </c>
      <c r="E26" s="844" t="s">
        <v>18</v>
      </c>
      <c r="F26" s="844" t="s">
        <v>7</v>
      </c>
      <c r="G26" s="844" t="s">
        <v>1498</v>
      </c>
      <c r="H26" s="844" t="s">
        <v>1051</v>
      </c>
      <c r="I26" s="844" t="s">
        <v>1049</v>
      </c>
      <c r="J26" s="928" t="s">
        <v>555</v>
      </c>
      <c r="K26" s="844"/>
      <c r="L26" s="844">
        <v>1036</v>
      </c>
      <c r="M26" s="844"/>
      <c r="N26" s="844">
        <f t="shared" si="0"/>
        <v>1036</v>
      </c>
      <c r="O26" s="844"/>
    </row>
    <row r="27" spans="1:15">
      <c r="A27" s="846" t="s">
        <v>368</v>
      </c>
      <c r="B27" s="846" t="s">
        <v>368</v>
      </c>
      <c r="C27" s="844"/>
      <c r="D27" s="844">
        <v>2014</v>
      </c>
      <c r="E27" s="844" t="s">
        <v>18</v>
      </c>
      <c r="F27" s="844" t="s">
        <v>7</v>
      </c>
      <c r="G27" s="844" t="s">
        <v>1498</v>
      </c>
      <c r="H27" s="844" t="s">
        <v>1507</v>
      </c>
      <c r="I27" s="844" t="s">
        <v>488</v>
      </c>
      <c r="J27" s="928" t="s">
        <v>550</v>
      </c>
      <c r="K27" s="844"/>
      <c r="L27" s="844">
        <v>40</v>
      </c>
      <c r="M27" s="844">
        <v>30</v>
      </c>
      <c r="N27" s="844">
        <f t="shared" si="0"/>
        <v>70</v>
      </c>
      <c r="O27" s="844"/>
    </row>
    <row r="28" spans="1:15">
      <c r="A28" s="846" t="s">
        <v>368</v>
      </c>
      <c r="B28" s="846" t="s">
        <v>368</v>
      </c>
      <c r="C28" s="844"/>
      <c r="D28" s="844">
        <v>2014</v>
      </c>
      <c r="E28" s="844" t="s">
        <v>18</v>
      </c>
      <c r="F28" s="844" t="s">
        <v>7</v>
      </c>
      <c r="G28" s="844" t="s">
        <v>1498</v>
      </c>
      <c r="H28" s="844" t="s">
        <v>1508</v>
      </c>
      <c r="I28" s="844" t="s">
        <v>488</v>
      </c>
      <c r="J28" s="928" t="s">
        <v>1016</v>
      </c>
      <c r="K28" s="844"/>
      <c r="L28" s="844"/>
      <c r="M28" s="844">
        <v>1</v>
      </c>
      <c r="N28" s="844">
        <f t="shared" si="0"/>
        <v>1</v>
      </c>
      <c r="O28" s="844"/>
    </row>
    <row r="29" spans="1:15">
      <c r="A29" s="846" t="s">
        <v>368</v>
      </c>
      <c r="B29" s="846" t="s">
        <v>368</v>
      </c>
      <c r="C29" s="844"/>
      <c r="D29" s="844">
        <v>2014</v>
      </c>
      <c r="E29" s="844" t="s">
        <v>18</v>
      </c>
      <c r="F29" s="844" t="s">
        <v>7</v>
      </c>
      <c r="G29" s="844" t="s">
        <v>1498</v>
      </c>
      <c r="H29" s="844" t="s">
        <v>1508</v>
      </c>
      <c r="I29" s="844" t="s">
        <v>488</v>
      </c>
      <c r="J29" s="928" t="s">
        <v>550</v>
      </c>
      <c r="K29" s="844"/>
      <c r="L29" s="844"/>
      <c r="M29" s="844">
        <v>1</v>
      </c>
      <c r="N29" s="844">
        <f t="shared" si="0"/>
        <v>1</v>
      </c>
      <c r="O29" s="844"/>
    </row>
    <row r="30" spans="1:15">
      <c r="A30" s="846" t="s">
        <v>368</v>
      </c>
      <c r="B30" s="846" t="s">
        <v>368</v>
      </c>
      <c r="C30" s="844"/>
      <c r="D30" s="844">
        <v>2014</v>
      </c>
      <c r="E30" s="844" t="s">
        <v>18</v>
      </c>
      <c r="F30" s="844" t="s">
        <v>7</v>
      </c>
      <c r="G30" s="844" t="s">
        <v>1498</v>
      </c>
      <c r="H30" s="844" t="s">
        <v>1509</v>
      </c>
      <c r="I30" s="844" t="s">
        <v>488</v>
      </c>
      <c r="J30" s="928" t="s">
        <v>554</v>
      </c>
      <c r="K30" s="844"/>
      <c r="L30" s="844">
        <v>2</v>
      </c>
      <c r="M30" s="844"/>
      <c r="N30" s="844">
        <f t="shared" si="0"/>
        <v>2</v>
      </c>
      <c r="O30" s="844"/>
    </row>
    <row r="31" spans="1:15">
      <c r="A31" s="846" t="s">
        <v>368</v>
      </c>
      <c r="B31" s="846" t="s">
        <v>368</v>
      </c>
      <c r="C31" s="844"/>
      <c r="D31" s="844">
        <v>2014</v>
      </c>
      <c r="E31" s="844" t="s">
        <v>18</v>
      </c>
      <c r="F31" s="844" t="s">
        <v>7</v>
      </c>
      <c r="G31" s="844" t="s">
        <v>1498</v>
      </c>
      <c r="H31" s="844" t="s">
        <v>1510</v>
      </c>
      <c r="I31" s="844" t="s">
        <v>488</v>
      </c>
      <c r="J31" s="928" t="s">
        <v>1016</v>
      </c>
      <c r="K31" s="844"/>
      <c r="L31" s="844"/>
      <c r="M31" s="844">
        <v>66</v>
      </c>
      <c r="N31" s="844">
        <f t="shared" si="0"/>
        <v>66</v>
      </c>
      <c r="O31" s="844"/>
    </row>
    <row r="32" spans="1:15">
      <c r="A32" s="846" t="s">
        <v>368</v>
      </c>
      <c r="B32" s="846" t="s">
        <v>368</v>
      </c>
      <c r="C32" s="844"/>
      <c r="D32" s="844">
        <v>2014</v>
      </c>
      <c r="E32" s="844" t="s">
        <v>18</v>
      </c>
      <c r="F32" s="844" t="s">
        <v>7</v>
      </c>
      <c r="G32" s="844" t="s">
        <v>1498</v>
      </c>
      <c r="H32" s="844" t="s">
        <v>1510</v>
      </c>
      <c r="I32" s="844" t="s">
        <v>488</v>
      </c>
      <c r="J32" s="928" t="s">
        <v>550</v>
      </c>
      <c r="K32" s="844"/>
      <c r="L32" s="844"/>
      <c r="M32" s="844">
        <v>1</v>
      </c>
      <c r="N32" s="844">
        <f t="shared" si="0"/>
        <v>1</v>
      </c>
      <c r="O32" s="844"/>
    </row>
    <row r="33" spans="1:15">
      <c r="A33" s="846" t="s">
        <v>368</v>
      </c>
      <c r="B33" s="846" t="s">
        <v>368</v>
      </c>
      <c r="C33" s="844"/>
      <c r="D33" s="844">
        <v>2014</v>
      </c>
      <c r="E33" s="844" t="s">
        <v>18</v>
      </c>
      <c r="F33" s="844" t="s">
        <v>7</v>
      </c>
      <c r="G33" s="844" t="s">
        <v>1498</v>
      </c>
      <c r="H33" s="844" t="s">
        <v>95</v>
      </c>
      <c r="I33" s="844" t="s">
        <v>1049</v>
      </c>
      <c r="J33" s="928" t="s">
        <v>548</v>
      </c>
      <c r="K33" s="844"/>
      <c r="L33" s="844">
        <v>793</v>
      </c>
      <c r="M33" s="844"/>
      <c r="N33" s="844">
        <f t="shared" si="0"/>
        <v>793</v>
      </c>
      <c r="O33" s="844"/>
    </row>
    <row r="34" spans="1:15">
      <c r="A34" s="846" t="s">
        <v>368</v>
      </c>
      <c r="B34" s="846" t="s">
        <v>368</v>
      </c>
      <c r="C34" s="844"/>
      <c r="D34" s="844">
        <v>2014</v>
      </c>
      <c r="E34" s="844" t="s">
        <v>18</v>
      </c>
      <c r="F34" s="844" t="s">
        <v>7</v>
      </c>
      <c r="G34" s="844" t="s">
        <v>1498</v>
      </c>
      <c r="H34" s="844" t="s">
        <v>95</v>
      </c>
      <c r="I34" s="844" t="s">
        <v>1049</v>
      </c>
      <c r="J34" s="928" t="s">
        <v>1595</v>
      </c>
      <c r="K34" s="844"/>
      <c r="L34" s="844"/>
      <c r="M34" s="844">
        <v>11</v>
      </c>
      <c r="N34" s="844">
        <f t="shared" si="0"/>
        <v>11</v>
      </c>
      <c r="O34" s="844"/>
    </row>
    <row r="35" spans="1:15">
      <c r="A35" s="846" t="s">
        <v>368</v>
      </c>
      <c r="B35" s="846" t="s">
        <v>368</v>
      </c>
      <c r="C35" s="844"/>
      <c r="D35" s="844">
        <v>2014</v>
      </c>
      <c r="E35" s="844" t="s">
        <v>18</v>
      </c>
      <c r="F35" s="844" t="s">
        <v>7</v>
      </c>
      <c r="G35" s="844" t="s">
        <v>1498</v>
      </c>
      <c r="H35" s="844" t="s">
        <v>95</v>
      </c>
      <c r="I35" s="844" t="s">
        <v>1049</v>
      </c>
      <c r="J35" s="928" t="s">
        <v>318</v>
      </c>
      <c r="K35" s="844"/>
      <c r="L35" s="844">
        <v>212</v>
      </c>
      <c r="M35" s="844"/>
      <c r="N35" s="844">
        <f t="shared" si="0"/>
        <v>212</v>
      </c>
      <c r="O35" s="844"/>
    </row>
    <row r="36" spans="1:15">
      <c r="A36" s="846" t="s">
        <v>368</v>
      </c>
      <c r="B36" s="846" t="s">
        <v>368</v>
      </c>
      <c r="C36" s="844"/>
      <c r="D36" s="844">
        <v>2014</v>
      </c>
      <c r="E36" s="844" t="s">
        <v>18</v>
      </c>
      <c r="F36" s="844" t="s">
        <v>7</v>
      </c>
      <c r="G36" s="844" t="s">
        <v>1498</v>
      </c>
      <c r="H36" s="844" t="s">
        <v>95</v>
      </c>
      <c r="I36" s="844" t="s">
        <v>1049</v>
      </c>
      <c r="J36" s="928" t="s">
        <v>1016</v>
      </c>
      <c r="K36" s="844"/>
      <c r="L36" s="844"/>
      <c r="M36" s="844">
        <v>23</v>
      </c>
      <c r="N36" s="844">
        <f t="shared" si="0"/>
        <v>23</v>
      </c>
      <c r="O36" s="844"/>
    </row>
    <row r="37" spans="1:15">
      <c r="A37" s="846" t="s">
        <v>368</v>
      </c>
      <c r="B37" s="846" t="s">
        <v>368</v>
      </c>
      <c r="C37" s="844"/>
      <c r="D37" s="844">
        <v>2014</v>
      </c>
      <c r="E37" s="844" t="s">
        <v>18</v>
      </c>
      <c r="F37" s="844" t="s">
        <v>7</v>
      </c>
      <c r="G37" s="844" t="s">
        <v>1498</v>
      </c>
      <c r="H37" s="844" t="s">
        <v>95</v>
      </c>
      <c r="I37" s="844" t="s">
        <v>1049</v>
      </c>
      <c r="J37" s="928" t="s">
        <v>551</v>
      </c>
      <c r="K37" s="844"/>
      <c r="L37" s="844"/>
      <c r="M37" s="844">
        <v>1</v>
      </c>
      <c r="N37" s="844">
        <f t="shared" si="0"/>
        <v>1</v>
      </c>
      <c r="O37" s="844"/>
    </row>
    <row r="38" spans="1:15">
      <c r="A38" s="846" t="s">
        <v>368</v>
      </c>
      <c r="B38" s="846" t="s">
        <v>368</v>
      </c>
      <c r="C38" s="844"/>
      <c r="D38" s="844">
        <v>2014</v>
      </c>
      <c r="E38" s="844" t="s">
        <v>18</v>
      </c>
      <c r="F38" s="844" t="s">
        <v>7</v>
      </c>
      <c r="G38" s="844" t="s">
        <v>1498</v>
      </c>
      <c r="H38" s="844" t="s">
        <v>95</v>
      </c>
      <c r="I38" s="844" t="s">
        <v>1049</v>
      </c>
      <c r="J38" s="928" t="s">
        <v>550</v>
      </c>
      <c r="K38" s="844"/>
      <c r="L38" s="844">
        <v>5453</v>
      </c>
      <c r="M38" s="844">
        <v>2713</v>
      </c>
      <c r="N38" s="844">
        <f t="shared" si="0"/>
        <v>8166</v>
      </c>
      <c r="O38" s="844"/>
    </row>
    <row r="39" spans="1:15">
      <c r="A39" s="846" t="s">
        <v>368</v>
      </c>
      <c r="B39" s="846" t="s">
        <v>368</v>
      </c>
      <c r="C39" s="844"/>
      <c r="D39" s="844">
        <v>2014</v>
      </c>
      <c r="E39" s="844" t="s">
        <v>18</v>
      </c>
      <c r="F39" s="844" t="s">
        <v>7</v>
      </c>
      <c r="G39" s="844" t="s">
        <v>1498</v>
      </c>
      <c r="H39" s="844" t="s">
        <v>95</v>
      </c>
      <c r="I39" s="844" t="s">
        <v>1049</v>
      </c>
      <c r="J39" s="928" t="s">
        <v>554</v>
      </c>
      <c r="K39" s="844"/>
      <c r="L39" s="844">
        <v>1</v>
      </c>
      <c r="M39" s="844"/>
      <c r="N39" s="844">
        <f t="shared" si="0"/>
        <v>1</v>
      </c>
      <c r="O39" s="844"/>
    </row>
    <row r="40" spans="1:15">
      <c r="A40" s="846" t="s">
        <v>368</v>
      </c>
      <c r="B40" s="846" t="s">
        <v>368</v>
      </c>
      <c r="C40" s="844"/>
      <c r="D40" s="844">
        <v>2014</v>
      </c>
      <c r="E40" s="844" t="s">
        <v>18</v>
      </c>
      <c r="F40" s="844" t="s">
        <v>7</v>
      </c>
      <c r="G40" s="844" t="s">
        <v>1498</v>
      </c>
      <c r="H40" s="844" t="s">
        <v>1511</v>
      </c>
      <c r="I40" s="844" t="s">
        <v>488</v>
      </c>
      <c r="J40" s="928" t="s">
        <v>552</v>
      </c>
      <c r="K40" s="844"/>
      <c r="L40" s="844">
        <v>1</v>
      </c>
      <c r="M40" s="844"/>
      <c r="N40" s="844">
        <f t="shared" si="0"/>
        <v>1</v>
      </c>
      <c r="O40" s="844"/>
    </row>
    <row r="41" spans="1:15">
      <c r="A41" s="846" t="s">
        <v>368</v>
      </c>
      <c r="B41" s="846" t="s">
        <v>368</v>
      </c>
      <c r="C41" s="844"/>
      <c r="D41" s="844">
        <v>2014</v>
      </c>
      <c r="E41" s="844" t="s">
        <v>18</v>
      </c>
      <c r="F41" s="844" t="s">
        <v>7</v>
      </c>
      <c r="G41" s="844" t="s">
        <v>1498</v>
      </c>
      <c r="H41" s="844" t="s">
        <v>1512</v>
      </c>
      <c r="I41" s="844" t="s">
        <v>488</v>
      </c>
      <c r="J41" s="928" t="s">
        <v>550</v>
      </c>
      <c r="K41" s="844"/>
      <c r="L41" s="844">
        <v>4</v>
      </c>
      <c r="M41" s="844"/>
      <c r="N41" s="844">
        <f t="shared" si="0"/>
        <v>4</v>
      </c>
      <c r="O41" s="844"/>
    </row>
    <row r="42" spans="1:15">
      <c r="A42" s="846" t="s">
        <v>368</v>
      </c>
      <c r="B42" s="846" t="s">
        <v>368</v>
      </c>
      <c r="C42" s="844"/>
      <c r="D42" s="844">
        <v>2014</v>
      </c>
      <c r="E42" s="844" t="s">
        <v>18</v>
      </c>
      <c r="F42" s="844" t="s">
        <v>7</v>
      </c>
      <c r="G42" s="844" t="s">
        <v>1498</v>
      </c>
      <c r="H42" s="844" t="s">
        <v>1514</v>
      </c>
      <c r="I42" s="844" t="s">
        <v>488</v>
      </c>
      <c r="J42" s="928" t="s">
        <v>550</v>
      </c>
      <c r="K42" s="844"/>
      <c r="L42" s="844"/>
      <c r="M42" s="844">
        <v>1</v>
      </c>
      <c r="N42" s="844">
        <f t="shared" si="0"/>
        <v>1</v>
      </c>
      <c r="O42" s="844"/>
    </row>
    <row r="43" spans="1:15">
      <c r="A43" s="846" t="s">
        <v>368</v>
      </c>
      <c r="B43" s="846" t="s">
        <v>368</v>
      </c>
      <c r="C43" s="844"/>
      <c r="D43" s="844">
        <v>2014</v>
      </c>
      <c r="E43" s="844" t="s">
        <v>18</v>
      </c>
      <c r="F43" s="844" t="s">
        <v>7</v>
      </c>
      <c r="G43" s="844" t="s">
        <v>1498</v>
      </c>
      <c r="H43" s="844" t="s">
        <v>1515</v>
      </c>
      <c r="I43" s="844" t="s">
        <v>488</v>
      </c>
      <c r="J43" s="928" t="s">
        <v>551</v>
      </c>
      <c r="K43" s="844"/>
      <c r="L43" s="844"/>
      <c r="M43" s="844">
        <v>3</v>
      </c>
      <c r="N43" s="844">
        <f t="shared" si="0"/>
        <v>3</v>
      </c>
      <c r="O43" s="844"/>
    </row>
    <row r="44" spans="1:15">
      <c r="A44" s="846" t="s">
        <v>368</v>
      </c>
      <c r="B44" s="846" t="s">
        <v>368</v>
      </c>
      <c r="C44" s="844"/>
      <c r="D44" s="844">
        <v>2014</v>
      </c>
      <c r="E44" s="844" t="s">
        <v>18</v>
      </c>
      <c r="F44" s="844" t="s">
        <v>7</v>
      </c>
      <c r="G44" s="844" t="s">
        <v>1498</v>
      </c>
      <c r="H44" s="844" t="s">
        <v>1515</v>
      </c>
      <c r="I44" s="844" t="s">
        <v>488</v>
      </c>
      <c r="J44" s="928" t="s">
        <v>550</v>
      </c>
      <c r="K44" s="844"/>
      <c r="L44" s="844"/>
      <c r="M44" s="844">
        <v>356</v>
      </c>
      <c r="N44" s="844">
        <f t="shared" si="0"/>
        <v>356</v>
      </c>
      <c r="O44" s="844"/>
    </row>
    <row r="45" spans="1:15">
      <c r="A45" s="846" t="s">
        <v>368</v>
      </c>
      <c r="B45" s="846" t="s">
        <v>368</v>
      </c>
      <c r="C45" s="844"/>
      <c r="D45" s="844">
        <v>2014</v>
      </c>
      <c r="E45" s="844" t="s">
        <v>18</v>
      </c>
      <c r="F45" s="844" t="s">
        <v>7</v>
      </c>
      <c r="G45" s="844" t="s">
        <v>1498</v>
      </c>
      <c r="H45" s="844" t="s">
        <v>1516</v>
      </c>
      <c r="I45" s="844" t="s">
        <v>488</v>
      </c>
      <c r="J45" s="928" t="s">
        <v>1594</v>
      </c>
      <c r="K45" s="844"/>
      <c r="L45" s="844">
        <v>121</v>
      </c>
      <c r="M45" s="844"/>
      <c r="N45" s="844">
        <f t="shared" si="0"/>
        <v>121</v>
      </c>
      <c r="O45" s="844"/>
    </row>
    <row r="46" spans="1:15">
      <c r="A46" s="846" t="s">
        <v>368</v>
      </c>
      <c r="B46" s="846" t="s">
        <v>368</v>
      </c>
      <c r="C46" s="844"/>
      <c r="D46" s="844">
        <v>2014</v>
      </c>
      <c r="E46" s="844" t="s">
        <v>18</v>
      </c>
      <c r="F46" s="844" t="s">
        <v>7</v>
      </c>
      <c r="G46" s="844" t="s">
        <v>1498</v>
      </c>
      <c r="H46" s="844" t="s">
        <v>1516</v>
      </c>
      <c r="I46" s="844" t="s">
        <v>488</v>
      </c>
      <c r="J46" s="928" t="s">
        <v>550</v>
      </c>
      <c r="K46" s="844"/>
      <c r="L46" s="844"/>
      <c r="M46" s="844">
        <v>4</v>
      </c>
      <c r="N46" s="844">
        <f t="shared" si="0"/>
        <v>4</v>
      </c>
      <c r="O46" s="844"/>
    </row>
    <row r="47" spans="1:15">
      <c r="A47" s="846" t="s">
        <v>368</v>
      </c>
      <c r="B47" s="846" t="s">
        <v>368</v>
      </c>
      <c r="C47" s="844"/>
      <c r="D47" s="844">
        <v>2014</v>
      </c>
      <c r="E47" s="844" t="s">
        <v>18</v>
      </c>
      <c r="F47" s="844" t="s">
        <v>7</v>
      </c>
      <c r="G47" s="844" t="s">
        <v>1498</v>
      </c>
      <c r="H47" s="844" t="s">
        <v>1516</v>
      </c>
      <c r="I47" s="844" t="s">
        <v>488</v>
      </c>
      <c r="J47" s="928" t="s">
        <v>1024</v>
      </c>
      <c r="K47" s="844"/>
      <c r="L47" s="844">
        <v>198</v>
      </c>
      <c r="M47" s="844"/>
      <c r="N47" s="844">
        <f t="shared" si="0"/>
        <v>198</v>
      </c>
      <c r="O47" s="844"/>
    </row>
    <row r="48" spans="1:15">
      <c r="A48" s="846" t="s">
        <v>368</v>
      </c>
      <c r="B48" s="846" t="s">
        <v>368</v>
      </c>
      <c r="C48" s="844"/>
      <c r="D48" s="844">
        <v>2014</v>
      </c>
      <c r="E48" s="844" t="s">
        <v>18</v>
      </c>
      <c r="F48" s="844" t="s">
        <v>7</v>
      </c>
      <c r="G48" s="844" t="s">
        <v>1498</v>
      </c>
      <c r="H48" s="844" t="s">
        <v>1516</v>
      </c>
      <c r="I48" s="844" t="s">
        <v>488</v>
      </c>
      <c r="J48" s="928" t="s">
        <v>552</v>
      </c>
      <c r="K48" s="844"/>
      <c r="L48" s="844">
        <v>942</v>
      </c>
      <c r="M48" s="844"/>
      <c r="N48" s="844">
        <f t="shared" si="0"/>
        <v>942</v>
      </c>
      <c r="O48" s="844"/>
    </row>
    <row r="49" spans="1:15">
      <c r="A49" s="846" t="s">
        <v>368</v>
      </c>
      <c r="B49" s="846" t="s">
        <v>368</v>
      </c>
      <c r="C49" s="844"/>
      <c r="D49" s="844">
        <v>2014</v>
      </c>
      <c r="E49" s="844" t="s">
        <v>18</v>
      </c>
      <c r="F49" s="844" t="s">
        <v>7</v>
      </c>
      <c r="G49" s="844" t="s">
        <v>1498</v>
      </c>
      <c r="H49" s="844" t="s">
        <v>1516</v>
      </c>
      <c r="I49" s="844" t="s">
        <v>488</v>
      </c>
      <c r="J49" s="928" t="s">
        <v>554</v>
      </c>
      <c r="K49" s="844"/>
      <c r="L49" s="844">
        <v>1</v>
      </c>
      <c r="M49" s="844"/>
      <c r="N49" s="844">
        <f t="shared" si="0"/>
        <v>1</v>
      </c>
      <c r="O49" s="844"/>
    </row>
    <row r="50" spans="1:15">
      <c r="A50" s="846" t="s">
        <v>368</v>
      </c>
      <c r="B50" s="846" t="s">
        <v>368</v>
      </c>
      <c r="C50" s="844"/>
      <c r="D50" s="844">
        <v>2014</v>
      </c>
      <c r="E50" s="844" t="s">
        <v>18</v>
      </c>
      <c r="F50" s="844" t="s">
        <v>7</v>
      </c>
      <c r="G50" s="844" t="s">
        <v>1498</v>
      </c>
      <c r="H50" s="844" t="s">
        <v>889</v>
      </c>
      <c r="I50" s="844" t="s">
        <v>1060</v>
      </c>
      <c r="J50" s="928" t="s">
        <v>548</v>
      </c>
      <c r="K50" s="844"/>
      <c r="L50" s="844">
        <v>650</v>
      </c>
      <c r="M50" s="844"/>
      <c r="N50" s="844">
        <f t="shared" si="0"/>
        <v>650</v>
      </c>
      <c r="O50" s="844"/>
    </row>
    <row r="51" spans="1:15">
      <c r="A51" s="846" t="s">
        <v>368</v>
      </c>
      <c r="B51" s="846" t="s">
        <v>368</v>
      </c>
      <c r="C51" s="844"/>
      <c r="D51" s="844">
        <v>2014</v>
      </c>
      <c r="E51" s="844" t="s">
        <v>18</v>
      </c>
      <c r="F51" s="844" t="s">
        <v>7</v>
      </c>
      <c r="G51" s="844" t="s">
        <v>1498</v>
      </c>
      <c r="H51" s="844" t="s">
        <v>889</v>
      </c>
      <c r="I51" s="844" t="s">
        <v>1060</v>
      </c>
      <c r="J51" s="928" t="s">
        <v>1016</v>
      </c>
      <c r="K51" s="844"/>
      <c r="L51" s="844"/>
      <c r="M51" s="844">
        <v>88</v>
      </c>
      <c r="N51" s="844">
        <f t="shared" si="0"/>
        <v>88</v>
      </c>
      <c r="O51" s="844"/>
    </row>
    <row r="52" spans="1:15">
      <c r="A52" s="846" t="s">
        <v>368</v>
      </c>
      <c r="B52" s="846" t="s">
        <v>368</v>
      </c>
      <c r="C52" s="844"/>
      <c r="D52" s="844">
        <v>2014</v>
      </c>
      <c r="E52" s="844" t="s">
        <v>18</v>
      </c>
      <c r="F52" s="844" t="s">
        <v>7</v>
      </c>
      <c r="G52" s="844" t="s">
        <v>1498</v>
      </c>
      <c r="H52" s="844" t="s">
        <v>889</v>
      </c>
      <c r="I52" s="844" t="s">
        <v>1060</v>
      </c>
      <c r="J52" s="928" t="s">
        <v>551</v>
      </c>
      <c r="K52" s="844"/>
      <c r="L52" s="844">
        <v>16</v>
      </c>
      <c r="M52" s="844">
        <v>23</v>
      </c>
      <c r="N52" s="844">
        <f t="shared" si="0"/>
        <v>39</v>
      </c>
      <c r="O52" s="844"/>
    </row>
    <row r="53" spans="1:15">
      <c r="A53" s="846" t="s">
        <v>368</v>
      </c>
      <c r="B53" s="846" t="s">
        <v>368</v>
      </c>
      <c r="C53" s="844"/>
      <c r="D53" s="844">
        <v>2014</v>
      </c>
      <c r="E53" s="844" t="s">
        <v>18</v>
      </c>
      <c r="F53" s="844" t="s">
        <v>7</v>
      </c>
      <c r="G53" s="844" t="s">
        <v>1498</v>
      </c>
      <c r="H53" s="844" t="s">
        <v>889</v>
      </c>
      <c r="I53" s="844" t="s">
        <v>1060</v>
      </c>
      <c r="J53" s="928" t="s">
        <v>550</v>
      </c>
      <c r="K53" s="844"/>
      <c r="L53" s="844">
        <v>2538</v>
      </c>
      <c r="M53" s="844">
        <v>2800</v>
      </c>
      <c r="N53" s="844">
        <f t="shared" si="0"/>
        <v>5338</v>
      </c>
      <c r="O53" s="844"/>
    </row>
    <row r="54" spans="1:15">
      <c r="A54" s="846" t="s">
        <v>368</v>
      </c>
      <c r="B54" s="846" t="s">
        <v>368</v>
      </c>
      <c r="C54" s="844"/>
      <c r="D54" s="844">
        <v>2014</v>
      </c>
      <c r="E54" s="844" t="s">
        <v>18</v>
      </c>
      <c r="F54" s="844" t="s">
        <v>7</v>
      </c>
      <c r="G54" s="844" t="s">
        <v>1498</v>
      </c>
      <c r="H54" s="844" t="s">
        <v>1517</v>
      </c>
      <c r="I54" s="844" t="s">
        <v>488</v>
      </c>
      <c r="J54" s="928" t="s">
        <v>550</v>
      </c>
      <c r="K54" s="844"/>
      <c r="L54" s="844"/>
      <c r="M54" s="844">
        <v>2</v>
      </c>
      <c r="N54" s="844">
        <f t="shared" si="0"/>
        <v>2</v>
      </c>
      <c r="O54" s="844"/>
    </row>
    <row r="55" spans="1:15">
      <c r="A55" s="846" t="s">
        <v>368</v>
      </c>
      <c r="B55" s="846" t="s">
        <v>368</v>
      </c>
      <c r="C55" s="844"/>
      <c r="D55" s="844">
        <v>2014</v>
      </c>
      <c r="E55" s="844" t="s">
        <v>18</v>
      </c>
      <c r="F55" s="844" t="s">
        <v>7</v>
      </c>
      <c r="G55" s="844" t="s">
        <v>1498</v>
      </c>
      <c r="H55" s="844" t="s">
        <v>883</v>
      </c>
      <c r="I55" s="844" t="s">
        <v>488</v>
      </c>
      <c r="J55" s="928" t="s">
        <v>1016</v>
      </c>
      <c r="K55" s="844"/>
      <c r="L55" s="844"/>
      <c r="M55" s="844">
        <v>1</v>
      </c>
      <c r="N55" s="844">
        <f t="shared" si="0"/>
        <v>1</v>
      </c>
      <c r="O55" s="844"/>
    </row>
    <row r="56" spans="1:15">
      <c r="A56" s="846" t="s">
        <v>368</v>
      </c>
      <c r="B56" s="846" t="s">
        <v>368</v>
      </c>
      <c r="C56" s="844"/>
      <c r="D56" s="844">
        <v>2014</v>
      </c>
      <c r="E56" s="844" t="s">
        <v>18</v>
      </c>
      <c r="F56" s="844" t="s">
        <v>7</v>
      </c>
      <c r="G56" s="844" t="s">
        <v>1498</v>
      </c>
      <c r="H56" s="844" t="s">
        <v>883</v>
      </c>
      <c r="I56" s="844" t="s">
        <v>488</v>
      </c>
      <c r="J56" s="928" t="s">
        <v>550</v>
      </c>
      <c r="K56" s="844"/>
      <c r="L56" s="844"/>
      <c r="M56" s="844">
        <v>26</v>
      </c>
      <c r="N56" s="844">
        <f t="shared" si="0"/>
        <v>26</v>
      </c>
      <c r="O56" s="844"/>
    </row>
    <row r="57" spans="1:15">
      <c r="A57" s="846" t="s">
        <v>368</v>
      </c>
      <c r="B57" s="846" t="s">
        <v>368</v>
      </c>
      <c r="C57" s="844"/>
      <c r="D57" s="844">
        <v>2014</v>
      </c>
      <c r="E57" s="844" t="s">
        <v>18</v>
      </c>
      <c r="F57" s="844" t="s">
        <v>7</v>
      </c>
      <c r="G57" s="844" t="s">
        <v>1498</v>
      </c>
      <c r="H57" s="844" t="s">
        <v>884</v>
      </c>
      <c r="I57" s="844" t="s">
        <v>488</v>
      </c>
      <c r="J57" s="928" t="s">
        <v>1016</v>
      </c>
      <c r="K57" s="844"/>
      <c r="L57" s="844"/>
      <c r="M57" s="844">
        <v>57</v>
      </c>
      <c r="N57" s="844">
        <f t="shared" si="0"/>
        <v>57</v>
      </c>
      <c r="O57" s="844"/>
    </row>
    <row r="58" spans="1:15">
      <c r="A58" s="846" t="s">
        <v>368</v>
      </c>
      <c r="B58" s="846" t="s">
        <v>368</v>
      </c>
      <c r="C58" s="844"/>
      <c r="D58" s="844">
        <v>2014</v>
      </c>
      <c r="E58" s="844" t="s">
        <v>18</v>
      </c>
      <c r="F58" s="844" t="s">
        <v>7</v>
      </c>
      <c r="G58" s="844" t="s">
        <v>1498</v>
      </c>
      <c r="H58" s="844" t="s">
        <v>884</v>
      </c>
      <c r="I58" s="844" t="s">
        <v>488</v>
      </c>
      <c r="J58" s="928" t="s">
        <v>551</v>
      </c>
      <c r="K58" s="844"/>
      <c r="L58" s="844"/>
      <c r="M58" s="844">
        <v>1</v>
      </c>
      <c r="N58" s="844">
        <f t="shared" si="0"/>
        <v>1</v>
      </c>
      <c r="O58" s="844"/>
    </row>
    <row r="59" spans="1:15">
      <c r="A59" s="846" t="s">
        <v>368</v>
      </c>
      <c r="B59" s="846" t="s">
        <v>368</v>
      </c>
      <c r="C59" s="844"/>
      <c r="D59" s="844">
        <v>2014</v>
      </c>
      <c r="E59" s="844" t="s">
        <v>18</v>
      </c>
      <c r="F59" s="844" t="s">
        <v>7</v>
      </c>
      <c r="G59" s="844" t="s">
        <v>1498</v>
      </c>
      <c r="H59" s="844" t="s">
        <v>884</v>
      </c>
      <c r="I59" s="844" t="s">
        <v>488</v>
      </c>
      <c r="J59" s="928" t="s">
        <v>550</v>
      </c>
      <c r="K59" s="844"/>
      <c r="L59" s="844">
        <v>12</v>
      </c>
      <c r="M59" s="844">
        <v>190</v>
      </c>
      <c r="N59" s="844">
        <f t="shared" si="0"/>
        <v>202</v>
      </c>
      <c r="O59" s="844"/>
    </row>
    <row r="60" spans="1:15">
      <c r="A60" s="846" t="s">
        <v>368</v>
      </c>
      <c r="B60" s="846" t="s">
        <v>368</v>
      </c>
      <c r="C60" s="844"/>
      <c r="D60" s="844">
        <v>2014</v>
      </c>
      <c r="E60" s="844" t="s">
        <v>18</v>
      </c>
      <c r="F60" s="844" t="s">
        <v>7</v>
      </c>
      <c r="G60" s="844" t="s">
        <v>1498</v>
      </c>
      <c r="H60" s="844" t="s">
        <v>884</v>
      </c>
      <c r="I60" s="844" t="s">
        <v>488</v>
      </c>
      <c r="J60" s="928" t="s">
        <v>554</v>
      </c>
      <c r="K60" s="844"/>
      <c r="L60" s="844">
        <v>9</v>
      </c>
      <c r="M60" s="844"/>
      <c r="N60" s="844">
        <f t="shared" si="0"/>
        <v>9</v>
      </c>
      <c r="O60" s="844"/>
    </row>
    <row r="61" spans="1:15">
      <c r="A61" s="846" t="s">
        <v>368</v>
      </c>
      <c r="B61" s="846" t="s">
        <v>368</v>
      </c>
      <c r="C61" s="844"/>
      <c r="D61" s="844">
        <v>2014</v>
      </c>
      <c r="E61" s="844" t="s">
        <v>18</v>
      </c>
      <c r="F61" s="844" t="s">
        <v>7</v>
      </c>
      <c r="G61" s="844" t="s">
        <v>1498</v>
      </c>
      <c r="H61" s="844" t="s">
        <v>101</v>
      </c>
      <c r="I61" s="844" t="s">
        <v>488</v>
      </c>
      <c r="J61" s="928" t="s">
        <v>1016</v>
      </c>
      <c r="K61" s="844"/>
      <c r="L61" s="844"/>
      <c r="M61" s="844">
        <v>14</v>
      </c>
      <c r="N61" s="844">
        <f t="shared" si="0"/>
        <v>14</v>
      </c>
      <c r="O61" s="844"/>
    </row>
    <row r="62" spans="1:15">
      <c r="A62" s="846" t="s">
        <v>368</v>
      </c>
      <c r="B62" s="846" t="s">
        <v>368</v>
      </c>
      <c r="C62" s="844"/>
      <c r="D62" s="844">
        <v>2014</v>
      </c>
      <c r="E62" s="844" t="s">
        <v>18</v>
      </c>
      <c r="F62" s="844" t="s">
        <v>7</v>
      </c>
      <c r="G62" s="844" t="s">
        <v>1498</v>
      </c>
      <c r="H62" s="844" t="s">
        <v>101</v>
      </c>
      <c r="I62" s="844" t="s">
        <v>488</v>
      </c>
      <c r="J62" s="928" t="s">
        <v>551</v>
      </c>
      <c r="K62" s="844"/>
      <c r="L62" s="844"/>
      <c r="M62" s="844">
        <v>1</v>
      </c>
      <c r="N62" s="844">
        <f t="shared" si="0"/>
        <v>1</v>
      </c>
      <c r="O62" s="844"/>
    </row>
    <row r="63" spans="1:15">
      <c r="A63" s="846" t="s">
        <v>368</v>
      </c>
      <c r="B63" s="846" t="s">
        <v>368</v>
      </c>
      <c r="C63" s="844"/>
      <c r="D63" s="844">
        <v>2014</v>
      </c>
      <c r="E63" s="844" t="s">
        <v>18</v>
      </c>
      <c r="F63" s="844" t="s">
        <v>7</v>
      </c>
      <c r="G63" s="844" t="s">
        <v>1498</v>
      </c>
      <c r="H63" s="844" t="s">
        <v>101</v>
      </c>
      <c r="I63" s="844" t="s">
        <v>488</v>
      </c>
      <c r="J63" s="928" t="s">
        <v>550</v>
      </c>
      <c r="K63" s="844"/>
      <c r="L63" s="844">
        <v>1</v>
      </c>
      <c r="M63" s="844">
        <v>1</v>
      </c>
      <c r="N63" s="844">
        <f t="shared" si="0"/>
        <v>2</v>
      </c>
      <c r="O63" s="844"/>
    </row>
    <row r="64" spans="1:15">
      <c r="A64" s="846" t="s">
        <v>368</v>
      </c>
      <c r="B64" s="846" t="s">
        <v>368</v>
      </c>
      <c r="C64" s="844"/>
      <c r="D64" s="844">
        <v>2014</v>
      </c>
      <c r="E64" s="844" t="s">
        <v>18</v>
      </c>
      <c r="F64" s="844" t="s">
        <v>7</v>
      </c>
      <c r="G64" s="844" t="s">
        <v>1498</v>
      </c>
      <c r="H64" s="844" t="s">
        <v>894</v>
      </c>
      <c r="I64" s="844" t="s">
        <v>488</v>
      </c>
      <c r="J64" s="928" t="s">
        <v>1016</v>
      </c>
      <c r="K64" s="844"/>
      <c r="L64" s="844"/>
      <c r="M64" s="844">
        <v>1</v>
      </c>
      <c r="N64" s="844">
        <f t="shared" si="0"/>
        <v>1</v>
      </c>
      <c r="O64" s="844"/>
    </row>
    <row r="65" spans="1:15">
      <c r="A65" s="846" t="s">
        <v>368</v>
      </c>
      <c r="B65" s="846" t="s">
        <v>368</v>
      </c>
      <c r="C65" s="844"/>
      <c r="D65" s="844">
        <v>2014</v>
      </c>
      <c r="E65" s="844" t="s">
        <v>18</v>
      </c>
      <c r="F65" s="844" t="s">
        <v>7</v>
      </c>
      <c r="G65" s="844" t="s">
        <v>1498</v>
      </c>
      <c r="H65" s="844" t="s">
        <v>894</v>
      </c>
      <c r="I65" s="844" t="s">
        <v>488</v>
      </c>
      <c r="J65" s="928" t="s">
        <v>550</v>
      </c>
      <c r="K65" s="844"/>
      <c r="L65" s="844">
        <v>26</v>
      </c>
      <c r="M65" s="844">
        <v>1</v>
      </c>
      <c r="N65" s="844">
        <f t="shared" si="0"/>
        <v>27</v>
      </c>
      <c r="O65" s="844"/>
    </row>
    <row r="66" spans="1:15">
      <c r="A66" s="846" t="s">
        <v>368</v>
      </c>
      <c r="B66" s="846" t="s">
        <v>368</v>
      </c>
      <c r="C66" s="844"/>
      <c r="D66" s="844">
        <v>2014</v>
      </c>
      <c r="E66" s="844" t="s">
        <v>18</v>
      </c>
      <c r="F66" s="844" t="s">
        <v>7</v>
      </c>
      <c r="G66" s="844" t="s">
        <v>1498</v>
      </c>
      <c r="H66" s="844" t="s">
        <v>1518</v>
      </c>
      <c r="I66" s="844" t="s">
        <v>488</v>
      </c>
      <c r="J66" s="928" t="s">
        <v>1016</v>
      </c>
      <c r="K66" s="844"/>
      <c r="L66" s="844"/>
      <c r="M66" s="844">
        <v>29</v>
      </c>
      <c r="N66" s="844">
        <f t="shared" si="0"/>
        <v>29</v>
      </c>
      <c r="O66" s="844"/>
    </row>
    <row r="67" spans="1:15">
      <c r="A67" s="846" t="s">
        <v>368</v>
      </c>
      <c r="B67" s="846" t="s">
        <v>368</v>
      </c>
      <c r="C67" s="844"/>
      <c r="D67" s="844">
        <v>2014</v>
      </c>
      <c r="E67" s="844" t="s">
        <v>18</v>
      </c>
      <c r="F67" s="844" t="s">
        <v>7</v>
      </c>
      <c r="G67" s="844" t="s">
        <v>1498</v>
      </c>
      <c r="H67" s="844" t="s">
        <v>1518</v>
      </c>
      <c r="I67" s="844" t="s">
        <v>488</v>
      </c>
      <c r="J67" s="928" t="s">
        <v>551</v>
      </c>
      <c r="K67" s="844"/>
      <c r="L67" s="844"/>
      <c r="M67" s="844">
        <v>1</v>
      </c>
      <c r="N67" s="844">
        <f t="shared" si="0"/>
        <v>1</v>
      </c>
      <c r="O67" s="844"/>
    </row>
    <row r="68" spans="1:15">
      <c r="A68" s="846" t="s">
        <v>368</v>
      </c>
      <c r="B68" s="846" t="s">
        <v>368</v>
      </c>
      <c r="C68" s="844"/>
      <c r="D68" s="844">
        <v>2014</v>
      </c>
      <c r="E68" s="844" t="s">
        <v>18</v>
      </c>
      <c r="F68" s="844" t="s">
        <v>7</v>
      </c>
      <c r="G68" s="844" t="s">
        <v>1498</v>
      </c>
      <c r="H68" s="844" t="s">
        <v>1518</v>
      </c>
      <c r="I68" s="844" t="s">
        <v>488</v>
      </c>
      <c r="J68" s="928" t="s">
        <v>550</v>
      </c>
      <c r="K68" s="844"/>
      <c r="L68" s="844"/>
      <c r="M68" s="844">
        <v>25</v>
      </c>
      <c r="N68" s="844">
        <f t="shared" si="0"/>
        <v>25</v>
      </c>
      <c r="O68" s="844"/>
    </row>
    <row r="69" spans="1:15">
      <c r="A69" s="846" t="s">
        <v>368</v>
      </c>
      <c r="B69" s="846" t="s">
        <v>368</v>
      </c>
      <c r="C69" s="844"/>
      <c r="D69" s="844">
        <v>2014</v>
      </c>
      <c r="E69" s="844" t="s">
        <v>18</v>
      </c>
      <c r="F69" s="844" t="s">
        <v>7</v>
      </c>
      <c r="G69" s="844" t="s">
        <v>1498</v>
      </c>
      <c r="H69" s="844" t="s">
        <v>98</v>
      </c>
      <c r="I69" s="844" t="s">
        <v>488</v>
      </c>
      <c r="J69" s="928" t="s">
        <v>1016</v>
      </c>
      <c r="K69" s="844"/>
      <c r="L69" s="844">
        <v>185</v>
      </c>
      <c r="M69" s="844">
        <v>137</v>
      </c>
      <c r="N69" s="844">
        <f t="shared" ref="N69:N132" si="1">K69+L69+M69</f>
        <v>322</v>
      </c>
      <c r="O69" s="844"/>
    </row>
    <row r="70" spans="1:15">
      <c r="A70" s="846" t="s">
        <v>368</v>
      </c>
      <c r="B70" s="846" t="s">
        <v>368</v>
      </c>
      <c r="C70" s="844"/>
      <c r="D70" s="844">
        <v>2014</v>
      </c>
      <c r="E70" s="844" t="s">
        <v>18</v>
      </c>
      <c r="F70" s="844" t="s">
        <v>7</v>
      </c>
      <c r="G70" s="844" t="s">
        <v>1498</v>
      </c>
      <c r="H70" s="844" t="s">
        <v>1519</v>
      </c>
      <c r="I70" s="844" t="s">
        <v>488</v>
      </c>
      <c r="J70" s="928" t="s">
        <v>1016</v>
      </c>
      <c r="K70" s="844"/>
      <c r="L70" s="844"/>
      <c r="M70" s="844">
        <v>1</v>
      </c>
      <c r="N70" s="844">
        <f t="shared" si="1"/>
        <v>1</v>
      </c>
      <c r="O70" s="844"/>
    </row>
    <row r="71" spans="1:15">
      <c r="A71" s="846" t="s">
        <v>368</v>
      </c>
      <c r="B71" s="846" t="s">
        <v>368</v>
      </c>
      <c r="C71" s="844"/>
      <c r="D71" s="844">
        <v>2014</v>
      </c>
      <c r="E71" s="844" t="s">
        <v>18</v>
      </c>
      <c r="F71" s="844" t="s">
        <v>7</v>
      </c>
      <c r="G71" s="844" t="s">
        <v>1498</v>
      </c>
      <c r="H71" s="844" t="s">
        <v>888</v>
      </c>
      <c r="I71" s="844" t="s">
        <v>1060</v>
      </c>
      <c r="J71" s="928" t="s">
        <v>548</v>
      </c>
      <c r="K71" s="844"/>
      <c r="L71" s="844">
        <v>63</v>
      </c>
      <c r="M71" s="844"/>
      <c r="N71" s="844">
        <f t="shared" si="1"/>
        <v>63</v>
      </c>
      <c r="O71" s="844"/>
    </row>
    <row r="72" spans="1:15">
      <c r="A72" s="846" t="s">
        <v>368</v>
      </c>
      <c r="B72" s="846" t="s">
        <v>368</v>
      </c>
      <c r="C72" s="844"/>
      <c r="D72" s="844">
        <v>2014</v>
      </c>
      <c r="E72" s="844" t="s">
        <v>18</v>
      </c>
      <c r="F72" s="844" t="s">
        <v>7</v>
      </c>
      <c r="G72" s="844" t="s">
        <v>1498</v>
      </c>
      <c r="H72" s="844" t="s">
        <v>888</v>
      </c>
      <c r="I72" s="844" t="s">
        <v>1060</v>
      </c>
      <c r="J72" s="928" t="s">
        <v>1016</v>
      </c>
      <c r="K72" s="844"/>
      <c r="L72" s="844">
        <v>23</v>
      </c>
      <c r="M72" s="844">
        <v>8</v>
      </c>
      <c r="N72" s="844">
        <f t="shared" si="1"/>
        <v>31</v>
      </c>
      <c r="O72" s="844"/>
    </row>
    <row r="73" spans="1:15">
      <c r="A73" s="846" t="s">
        <v>368</v>
      </c>
      <c r="B73" s="846" t="s">
        <v>368</v>
      </c>
      <c r="C73" s="844"/>
      <c r="D73" s="844">
        <v>2014</v>
      </c>
      <c r="E73" s="844" t="s">
        <v>18</v>
      </c>
      <c r="F73" s="844" t="s">
        <v>7</v>
      </c>
      <c r="G73" s="844" t="s">
        <v>1498</v>
      </c>
      <c r="H73" s="844" t="s">
        <v>888</v>
      </c>
      <c r="I73" s="844" t="s">
        <v>1060</v>
      </c>
      <c r="J73" s="928" t="s">
        <v>551</v>
      </c>
      <c r="K73" s="844"/>
      <c r="L73" s="844">
        <v>17</v>
      </c>
      <c r="M73" s="844">
        <v>8</v>
      </c>
      <c r="N73" s="844">
        <f t="shared" si="1"/>
        <v>25</v>
      </c>
      <c r="O73" s="844"/>
    </row>
    <row r="74" spans="1:15">
      <c r="A74" s="846" t="s">
        <v>368</v>
      </c>
      <c r="B74" s="846" t="s">
        <v>368</v>
      </c>
      <c r="C74" s="844"/>
      <c r="D74" s="844">
        <v>2014</v>
      </c>
      <c r="E74" s="844" t="s">
        <v>18</v>
      </c>
      <c r="F74" s="844" t="s">
        <v>7</v>
      </c>
      <c r="G74" s="844" t="s">
        <v>1498</v>
      </c>
      <c r="H74" s="844" t="s">
        <v>888</v>
      </c>
      <c r="I74" s="844" t="s">
        <v>1060</v>
      </c>
      <c r="J74" s="928" t="s">
        <v>550</v>
      </c>
      <c r="K74" s="844"/>
      <c r="L74" s="844">
        <v>2337</v>
      </c>
      <c r="M74" s="844">
        <v>2999</v>
      </c>
      <c r="N74" s="844">
        <f t="shared" si="1"/>
        <v>5336</v>
      </c>
      <c r="O74" s="844"/>
    </row>
    <row r="75" spans="1:15">
      <c r="A75" s="846" t="s">
        <v>368</v>
      </c>
      <c r="B75" s="846" t="s">
        <v>368</v>
      </c>
      <c r="C75" s="844"/>
      <c r="D75" s="844">
        <v>2014</v>
      </c>
      <c r="E75" s="844" t="s">
        <v>18</v>
      </c>
      <c r="F75" s="844" t="s">
        <v>7</v>
      </c>
      <c r="G75" s="844" t="s">
        <v>1498</v>
      </c>
      <c r="H75" s="844" t="s">
        <v>85</v>
      </c>
      <c r="I75" s="844" t="s">
        <v>1060</v>
      </c>
      <c r="J75" s="928" t="s">
        <v>548</v>
      </c>
      <c r="K75" s="844"/>
      <c r="L75" s="844">
        <v>1146</v>
      </c>
      <c r="M75" s="844"/>
      <c r="N75" s="844">
        <f t="shared" si="1"/>
        <v>1146</v>
      </c>
      <c r="O75" s="844"/>
    </row>
    <row r="76" spans="1:15">
      <c r="A76" s="846" t="s">
        <v>368</v>
      </c>
      <c r="B76" s="846" t="s">
        <v>368</v>
      </c>
      <c r="C76" s="844"/>
      <c r="D76" s="844">
        <v>2014</v>
      </c>
      <c r="E76" s="844" t="s">
        <v>18</v>
      </c>
      <c r="F76" s="844" t="s">
        <v>7</v>
      </c>
      <c r="G76" s="844" t="s">
        <v>1498</v>
      </c>
      <c r="H76" s="844" t="s">
        <v>85</v>
      </c>
      <c r="I76" s="844" t="s">
        <v>1060</v>
      </c>
      <c r="J76" s="928" t="s">
        <v>1016</v>
      </c>
      <c r="K76" s="844"/>
      <c r="L76" s="844">
        <v>16</v>
      </c>
      <c r="M76" s="844">
        <v>53</v>
      </c>
      <c r="N76" s="844">
        <f t="shared" si="1"/>
        <v>69</v>
      </c>
      <c r="O76" s="844"/>
    </row>
    <row r="77" spans="1:15">
      <c r="A77" s="846" t="s">
        <v>368</v>
      </c>
      <c r="B77" s="846" t="s">
        <v>368</v>
      </c>
      <c r="C77" s="844"/>
      <c r="D77" s="844">
        <v>2014</v>
      </c>
      <c r="E77" s="844" t="s">
        <v>18</v>
      </c>
      <c r="F77" s="844" t="s">
        <v>7</v>
      </c>
      <c r="G77" s="844" t="s">
        <v>1498</v>
      </c>
      <c r="H77" s="844" t="s">
        <v>85</v>
      </c>
      <c r="I77" s="844" t="s">
        <v>1060</v>
      </c>
      <c r="J77" s="928" t="s">
        <v>551</v>
      </c>
      <c r="K77" s="844"/>
      <c r="L77" s="844">
        <v>87</v>
      </c>
      <c r="M77" s="844">
        <v>129</v>
      </c>
      <c r="N77" s="844">
        <f t="shared" si="1"/>
        <v>216</v>
      </c>
      <c r="O77" s="844"/>
    </row>
    <row r="78" spans="1:15">
      <c r="A78" s="846" t="s">
        <v>368</v>
      </c>
      <c r="B78" s="846" t="s">
        <v>368</v>
      </c>
      <c r="C78" s="844"/>
      <c r="D78" s="844">
        <v>2014</v>
      </c>
      <c r="E78" s="844" t="s">
        <v>18</v>
      </c>
      <c r="F78" s="844" t="s">
        <v>7</v>
      </c>
      <c r="G78" s="844" t="s">
        <v>1498</v>
      </c>
      <c r="H78" s="844" t="s">
        <v>85</v>
      </c>
      <c r="I78" s="844" t="s">
        <v>1060</v>
      </c>
      <c r="J78" s="928" t="s">
        <v>550</v>
      </c>
      <c r="K78" s="844"/>
      <c r="L78" s="844">
        <v>5604</v>
      </c>
      <c r="M78" s="844">
        <v>4500</v>
      </c>
      <c r="N78" s="844">
        <f t="shared" si="1"/>
        <v>10104</v>
      </c>
      <c r="O78" s="844"/>
    </row>
    <row r="79" spans="1:15">
      <c r="A79" s="846" t="s">
        <v>368</v>
      </c>
      <c r="B79" s="846" t="s">
        <v>368</v>
      </c>
      <c r="C79" s="844"/>
      <c r="D79" s="844">
        <v>2014</v>
      </c>
      <c r="E79" s="844" t="s">
        <v>18</v>
      </c>
      <c r="F79" s="844" t="s">
        <v>7</v>
      </c>
      <c r="G79" s="844" t="s">
        <v>1498</v>
      </c>
      <c r="H79" s="844" t="s">
        <v>886</v>
      </c>
      <c r="I79" s="844" t="s">
        <v>488</v>
      </c>
      <c r="J79" s="928" t="s">
        <v>550</v>
      </c>
      <c r="K79" s="844"/>
      <c r="L79" s="844">
        <v>306</v>
      </c>
      <c r="M79" s="844">
        <v>15</v>
      </c>
      <c r="N79" s="844">
        <f t="shared" si="1"/>
        <v>321</v>
      </c>
      <c r="O79" s="844"/>
    </row>
    <row r="80" spans="1:15">
      <c r="A80" s="846" t="s">
        <v>368</v>
      </c>
      <c r="B80" s="846" t="s">
        <v>368</v>
      </c>
      <c r="C80" s="844"/>
      <c r="D80" s="844">
        <v>2014</v>
      </c>
      <c r="E80" s="844" t="s">
        <v>18</v>
      </c>
      <c r="F80" s="844" t="s">
        <v>7</v>
      </c>
      <c r="G80" s="844" t="s">
        <v>1498</v>
      </c>
      <c r="H80" s="844" t="s">
        <v>897</v>
      </c>
      <c r="I80" s="844" t="s">
        <v>488</v>
      </c>
      <c r="J80" s="928" t="s">
        <v>1595</v>
      </c>
      <c r="K80" s="844"/>
      <c r="L80" s="844">
        <v>263</v>
      </c>
      <c r="M80" s="844">
        <v>2</v>
      </c>
      <c r="N80" s="844">
        <f t="shared" si="1"/>
        <v>265</v>
      </c>
      <c r="O80" s="844"/>
    </row>
    <row r="81" spans="1:15">
      <c r="A81" s="846" t="s">
        <v>368</v>
      </c>
      <c r="B81" s="846" t="s">
        <v>368</v>
      </c>
      <c r="C81" s="844"/>
      <c r="D81" s="844">
        <v>2014</v>
      </c>
      <c r="E81" s="844" t="s">
        <v>18</v>
      </c>
      <c r="F81" s="844" t="s">
        <v>7</v>
      </c>
      <c r="G81" s="844" t="s">
        <v>1498</v>
      </c>
      <c r="H81" s="844" t="s">
        <v>1076</v>
      </c>
      <c r="I81" s="844" t="s">
        <v>488</v>
      </c>
      <c r="J81" s="928" t="s">
        <v>1595</v>
      </c>
      <c r="K81" s="844"/>
      <c r="L81" s="844">
        <v>1</v>
      </c>
      <c r="M81" s="844"/>
      <c r="N81" s="844">
        <f t="shared" si="1"/>
        <v>1</v>
      </c>
      <c r="O81" s="844"/>
    </row>
    <row r="82" spans="1:15">
      <c r="A82" s="846" t="s">
        <v>368</v>
      </c>
      <c r="B82" s="846" t="s">
        <v>368</v>
      </c>
      <c r="C82" s="844"/>
      <c r="D82" s="844">
        <v>2014</v>
      </c>
      <c r="E82" s="844" t="s">
        <v>18</v>
      </c>
      <c r="F82" s="844" t="s">
        <v>7</v>
      </c>
      <c r="G82" s="844" t="s">
        <v>1498</v>
      </c>
      <c r="H82" s="844" t="s">
        <v>1520</v>
      </c>
      <c r="I82" s="844" t="s">
        <v>1049</v>
      </c>
      <c r="J82" s="928" t="s">
        <v>550</v>
      </c>
      <c r="K82" s="844"/>
      <c r="L82" s="844">
        <v>1</v>
      </c>
      <c r="M82" s="844">
        <v>2</v>
      </c>
      <c r="N82" s="844">
        <f t="shared" si="1"/>
        <v>3</v>
      </c>
      <c r="O82" s="844"/>
    </row>
    <row r="83" spans="1:15">
      <c r="A83" s="846" t="s">
        <v>368</v>
      </c>
      <c r="B83" s="846" t="s">
        <v>368</v>
      </c>
      <c r="C83" s="844"/>
      <c r="D83" s="844">
        <v>2014</v>
      </c>
      <c r="E83" s="844" t="s">
        <v>18</v>
      </c>
      <c r="F83" s="844" t="s">
        <v>7</v>
      </c>
      <c r="G83" s="844" t="s">
        <v>1498</v>
      </c>
      <c r="H83" s="844" t="s">
        <v>1521</v>
      </c>
      <c r="I83" s="844" t="s">
        <v>1060</v>
      </c>
      <c r="J83" s="928" t="s">
        <v>551</v>
      </c>
      <c r="K83" s="844"/>
      <c r="L83" s="844">
        <v>2</v>
      </c>
      <c r="M83" s="844">
        <v>3</v>
      </c>
      <c r="N83" s="844">
        <f t="shared" si="1"/>
        <v>5</v>
      </c>
      <c r="O83" s="844"/>
    </row>
    <row r="84" spans="1:15">
      <c r="A84" s="846" t="s">
        <v>368</v>
      </c>
      <c r="B84" s="846" t="s">
        <v>368</v>
      </c>
      <c r="C84" s="844"/>
      <c r="D84" s="844">
        <v>2014</v>
      </c>
      <c r="E84" s="844" t="s">
        <v>18</v>
      </c>
      <c r="F84" s="844" t="s">
        <v>7</v>
      </c>
      <c r="G84" s="844" t="s">
        <v>1498</v>
      </c>
      <c r="H84" s="844" t="s">
        <v>1521</v>
      </c>
      <c r="I84" s="844" t="s">
        <v>1060</v>
      </c>
      <c r="J84" s="928" t="s">
        <v>550</v>
      </c>
      <c r="K84" s="844"/>
      <c r="L84" s="844">
        <v>86</v>
      </c>
      <c r="M84" s="844">
        <v>165</v>
      </c>
      <c r="N84" s="844">
        <f t="shared" si="1"/>
        <v>251</v>
      </c>
      <c r="O84" s="844"/>
    </row>
    <row r="85" spans="1:15">
      <c r="A85" s="846" t="s">
        <v>368</v>
      </c>
      <c r="B85" s="846" t="s">
        <v>368</v>
      </c>
      <c r="C85" s="844"/>
      <c r="D85" s="844">
        <v>2014</v>
      </c>
      <c r="E85" s="844" t="s">
        <v>18</v>
      </c>
      <c r="F85" s="844" t="s">
        <v>7</v>
      </c>
      <c r="G85" s="844" t="s">
        <v>1498</v>
      </c>
      <c r="H85" s="844" t="s">
        <v>1079</v>
      </c>
      <c r="I85" s="844" t="s">
        <v>1060</v>
      </c>
      <c r="J85" s="928" t="s">
        <v>1016</v>
      </c>
      <c r="K85" s="844"/>
      <c r="L85" s="844">
        <v>9</v>
      </c>
      <c r="M85" s="844">
        <v>7</v>
      </c>
      <c r="N85" s="844">
        <f t="shared" si="1"/>
        <v>16</v>
      </c>
      <c r="O85" s="844"/>
    </row>
    <row r="86" spans="1:15">
      <c r="A86" s="846" t="s">
        <v>368</v>
      </c>
      <c r="B86" s="846" t="s">
        <v>368</v>
      </c>
      <c r="C86" s="844"/>
      <c r="D86" s="844">
        <v>2014</v>
      </c>
      <c r="E86" s="844" t="s">
        <v>18</v>
      </c>
      <c r="F86" s="844" t="s">
        <v>7</v>
      </c>
      <c r="G86" s="844" t="s">
        <v>1498</v>
      </c>
      <c r="H86" s="844" t="s">
        <v>1079</v>
      </c>
      <c r="I86" s="844" t="s">
        <v>1060</v>
      </c>
      <c r="J86" s="928" t="s">
        <v>551</v>
      </c>
      <c r="K86" s="844"/>
      <c r="L86" s="844">
        <v>2</v>
      </c>
      <c r="M86" s="844">
        <v>8</v>
      </c>
      <c r="N86" s="844">
        <f t="shared" si="1"/>
        <v>10</v>
      </c>
      <c r="O86" s="844"/>
    </row>
    <row r="87" spans="1:15">
      <c r="A87" s="846" t="s">
        <v>368</v>
      </c>
      <c r="B87" s="846" t="s">
        <v>368</v>
      </c>
      <c r="C87" s="844"/>
      <c r="D87" s="844">
        <v>2014</v>
      </c>
      <c r="E87" s="844" t="s">
        <v>18</v>
      </c>
      <c r="F87" s="844" t="s">
        <v>7</v>
      </c>
      <c r="G87" s="844" t="s">
        <v>1498</v>
      </c>
      <c r="H87" s="844" t="s">
        <v>1079</v>
      </c>
      <c r="I87" s="844" t="s">
        <v>1060</v>
      </c>
      <c r="J87" s="928" t="s">
        <v>550</v>
      </c>
      <c r="K87" s="844"/>
      <c r="L87" s="844">
        <v>16</v>
      </c>
      <c r="M87" s="844">
        <v>37</v>
      </c>
      <c r="N87" s="844">
        <f t="shared" si="1"/>
        <v>53</v>
      </c>
      <c r="O87" s="844"/>
    </row>
    <row r="88" spans="1:15">
      <c r="A88" s="846" t="s">
        <v>368</v>
      </c>
      <c r="B88" s="846" t="s">
        <v>368</v>
      </c>
      <c r="C88" s="844"/>
      <c r="D88" s="844">
        <v>2014</v>
      </c>
      <c r="E88" s="844" t="s">
        <v>18</v>
      </c>
      <c r="F88" s="844" t="s">
        <v>7</v>
      </c>
      <c r="G88" s="844" t="s">
        <v>1498</v>
      </c>
      <c r="H88" s="844" t="s">
        <v>83</v>
      </c>
      <c r="I88" s="844" t="s">
        <v>1049</v>
      </c>
      <c r="J88" s="928" t="s">
        <v>1016</v>
      </c>
      <c r="K88" s="844"/>
      <c r="L88" s="844">
        <v>20</v>
      </c>
      <c r="M88" s="844">
        <v>3</v>
      </c>
      <c r="N88" s="844">
        <f t="shared" si="1"/>
        <v>23</v>
      </c>
      <c r="O88" s="844"/>
    </row>
    <row r="89" spans="1:15">
      <c r="A89" s="846" t="s">
        <v>368</v>
      </c>
      <c r="B89" s="846" t="s">
        <v>368</v>
      </c>
      <c r="C89" s="844"/>
      <c r="D89" s="844">
        <v>2014</v>
      </c>
      <c r="E89" s="844" t="s">
        <v>18</v>
      </c>
      <c r="F89" s="844" t="s">
        <v>7</v>
      </c>
      <c r="G89" s="844" t="s">
        <v>1498</v>
      </c>
      <c r="H89" s="844" t="s">
        <v>83</v>
      </c>
      <c r="I89" s="844" t="s">
        <v>1049</v>
      </c>
      <c r="J89" s="928" t="s">
        <v>551</v>
      </c>
      <c r="K89" s="844"/>
      <c r="L89" s="844">
        <v>2</v>
      </c>
      <c r="M89" s="844"/>
      <c r="N89" s="844">
        <f t="shared" si="1"/>
        <v>2</v>
      </c>
      <c r="O89" s="844"/>
    </row>
    <row r="90" spans="1:15">
      <c r="A90" s="846" t="s">
        <v>368</v>
      </c>
      <c r="B90" s="846" t="s">
        <v>368</v>
      </c>
      <c r="C90" s="844"/>
      <c r="D90" s="844">
        <v>2014</v>
      </c>
      <c r="E90" s="844" t="s">
        <v>18</v>
      </c>
      <c r="F90" s="844" t="s">
        <v>7</v>
      </c>
      <c r="G90" s="844" t="s">
        <v>1498</v>
      </c>
      <c r="H90" s="844" t="s">
        <v>83</v>
      </c>
      <c r="I90" s="844" t="s">
        <v>1049</v>
      </c>
      <c r="J90" s="928" t="s">
        <v>550</v>
      </c>
      <c r="K90" s="844"/>
      <c r="L90" s="844">
        <v>91</v>
      </c>
      <c r="M90" s="844">
        <v>2</v>
      </c>
      <c r="N90" s="844">
        <f t="shared" si="1"/>
        <v>93</v>
      </c>
      <c r="O90" s="844"/>
    </row>
    <row r="91" spans="1:15">
      <c r="A91" s="846" t="s">
        <v>368</v>
      </c>
      <c r="B91" s="846" t="s">
        <v>368</v>
      </c>
      <c r="C91" s="844"/>
      <c r="D91" s="844">
        <v>2014</v>
      </c>
      <c r="E91" s="844" t="s">
        <v>18</v>
      </c>
      <c r="F91" s="844" t="s">
        <v>7</v>
      </c>
      <c r="G91" s="844" t="s">
        <v>1498</v>
      </c>
      <c r="H91" s="844" t="s">
        <v>1084</v>
      </c>
      <c r="I91" s="844" t="s">
        <v>1049</v>
      </c>
      <c r="J91" s="928" t="s">
        <v>1016</v>
      </c>
      <c r="K91" s="844"/>
      <c r="L91" s="844"/>
      <c r="M91" s="844">
        <v>1</v>
      </c>
      <c r="N91" s="844">
        <f t="shared" si="1"/>
        <v>1</v>
      </c>
      <c r="O91" s="844"/>
    </row>
    <row r="92" spans="1:15">
      <c r="A92" s="846" t="s">
        <v>368</v>
      </c>
      <c r="B92" s="846" t="s">
        <v>368</v>
      </c>
      <c r="C92" s="844"/>
      <c r="D92" s="844">
        <v>2014</v>
      </c>
      <c r="E92" s="844" t="s">
        <v>18</v>
      </c>
      <c r="F92" s="844" t="s">
        <v>7</v>
      </c>
      <c r="G92" s="844" t="s">
        <v>1498</v>
      </c>
      <c r="H92" s="844" t="s">
        <v>1084</v>
      </c>
      <c r="I92" s="844" t="s">
        <v>1049</v>
      </c>
      <c r="J92" s="928" t="s">
        <v>550</v>
      </c>
      <c r="K92" s="844"/>
      <c r="L92" s="844"/>
      <c r="M92" s="844">
        <v>10</v>
      </c>
      <c r="N92" s="844">
        <f t="shared" si="1"/>
        <v>10</v>
      </c>
      <c r="O92" s="844"/>
    </row>
    <row r="93" spans="1:15">
      <c r="A93" s="846" t="s">
        <v>368</v>
      </c>
      <c r="B93" s="846" t="s">
        <v>368</v>
      </c>
      <c r="C93" s="844"/>
      <c r="D93" s="844">
        <v>2014</v>
      </c>
      <c r="E93" s="844" t="s">
        <v>18</v>
      </c>
      <c r="F93" s="844" t="s">
        <v>7</v>
      </c>
      <c r="G93" s="844" t="s">
        <v>1498</v>
      </c>
      <c r="H93" s="844" t="s">
        <v>1084</v>
      </c>
      <c r="I93" s="844" t="s">
        <v>1049</v>
      </c>
      <c r="J93" s="928" t="s">
        <v>1024</v>
      </c>
      <c r="K93" s="844"/>
      <c r="L93" s="844">
        <v>4</v>
      </c>
      <c r="M93" s="844"/>
      <c r="N93" s="844">
        <f t="shared" si="1"/>
        <v>4</v>
      </c>
      <c r="O93" s="844"/>
    </row>
    <row r="94" spans="1:15">
      <c r="A94" s="846" t="s">
        <v>368</v>
      </c>
      <c r="B94" s="846" t="s">
        <v>368</v>
      </c>
      <c r="C94" s="844"/>
      <c r="D94" s="844">
        <v>2014</v>
      </c>
      <c r="E94" s="844" t="s">
        <v>18</v>
      </c>
      <c r="F94" s="844" t="s">
        <v>7</v>
      </c>
      <c r="G94" s="844" t="s">
        <v>1498</v>
      </c>
      <c r="H94" s="844" t="s">
        <v>1084</v>
      </c>
      <c r="I94" s="844" t="s">
        <v>1049</v>
      </c>
      <c r="J94" s="928" t="s">
        <v>552</v>
      </c>
      <c r="K94" s="844"/>
      <c r="L94" s="844">
        <v>6</v>
      </c>
      <c r="M94" s="844"/>
      <c r="N94" s="844">
        <f t="shared" si="1"/>
        <v>6</v>
      </c>
      <c r="O94" s="844"/>
    </row>
    <row r="95" spans="1:15">
      <c r="A95" s="846" t="s">
        <v>368</v>
      </c>
      <c r="B95" s="846" t="s">
        <v>368</v>
      </c>
      <c r="C95" s="844"/>
      <c r="D95" s="844">
        <v>2014</v>
      </c>
      <c r="E95" s="844" t="s">
        <v>18</v>
      </c>
      <c r="F95" s="844" t="s">
        <v>7</v>
      </c>
      <c r="G95" s="844" t="s">
        <v>1498</v>
      </c>
      <c r="H95" s="844" t="s">
        <v>1084</v>
      </c>
      <c r="I95" s="844" t="s">
        <v>1049</v>
      </c>
      <c r="J95" s="928" t="s">
        <v>554</v>
      </c>
      <c r="K95" s="844"/>
      <c r="L95" s="844">
        <v>698</v>
      </c>
      <c r="M95" s="844"/>
      <c r="N95" s="844">
        <f t="shared" si="1"/>
        <v>698</v>
      </c>
      <c r="O95" s="844"/>
    </row>
    <row r="96" spans="1:15">
      <c r="A96" s="846" t="s">
        <v>368</v>
      </c>
      <c r="B96" s="846" t="s">
        <v>368</v>
      </c>
      <c r="C96" s="844"/>
      <c r="D96" s="844">
        <v>2014</v>
      </c>
      <c r="E96" s="844" t="s">
        <v>18</v>
      </c>
      <c r="F96" s="844" t="s">
        <v>7</v>
      </c>
      <c r="G96" s="844" t="s">
        <v>1498</v>
      </c>
      <c r="H96" s="844" t="s">
        <v>1522</v>
      </c>
      <c r="I96" s="844" t="s">
        <v>488</v>
      </c>
      <c r="J96" s="928" t="s">
        <v>554</v>
      </c>
      <c r="K96" s="844"/>
      <c r="L96" s="844">
        <v>1</v>
      </c>
      <c r="M96" s="844"/>
      <c r="N96" s="844">
        <f t="shared" si="1"/>
        <v>1</v>
      </c>
      <c r="O96" s="844"/>
    </row>
    <row r="97" spans="1:15">
      <c r="A97" s="846" t="s">
        <v>368</v>
      </c>
      <c r="B97" s="846" t="s">
        <v>368</v>
      </c>
      <c r="C97" s="844"/>
      <c r="D97" s="844">
        <v>2014</v>
      </c>
      <c r="E97" s="844" t="s">
        <v>18</v>
      </c>
      <c r="F97" s="844" t="s">
        <v>7</v>
      </c>
      <c r="G97" s="844" t="s">
        <v>1498</v>
      </c>
      <c r="H97" s="844" t="s">
        <v>1523</v>
      </c>
      <c r="I97" s="844" t="s">
        <v>488</v>
      </c>
      <c r="J97" s="928" t="s">
        <v>550</v>
      </c>
      <c r="K97" s="844"/>
      <c r="L97" s="844"/>
      <c r="M97" s="844">
        <v>5</v>
      </c>
      <c r="N97" s="844">
        <f t="shared" si="1"/>
        <v>5</v>
      </c>
      <c r="O97" s="844"/>
    </row>
    <row r="98" spans="1:15">
      <c r="A98" s="846" t="s">
        <v>368</v>
      </c>
      <c r="B98" s="846" t="s">
        <v>368</v>
      </c>
      <c r="C98" s="844"/>
      <c r="D98" s="844">
        <v>2014</v>
      </c>
      <c r="E98" s="844" t="s">
        <v>18</v>
      </c>
      <c r="F98" s="844" t="s">
        <v>7</v>
      </c>
      <c r="G98" s="844" t="s">
        <v>1498</v>
      </c>
      <c r="H98" s="844" t="s">
        <v>1373</v>
      </c>
      <c r="I98" s="844" t="s">
        <v>488</v>
      </c>
      <c r="J98" s="928" t="s">
        <v>552</v>
      </c>
      <c r="K98" s="844"/>
      <c r="L98" s="844">
        <v>1</v>
      </c>
      <c r="M98" s="844"/>
      <c r="N98" s="844">
        <f t="shared" si="1"/>
        <v>1</v>
      </c>
      <c r="O98" s="844"/>
    </row>
    <row r="99" spans="1:15">
      <c r="A99" s="846" t="s">
        <v>368</v>
      </c>
      <c r="B99" s="846" t="s">
        <v>368</v>
      </c>
      <c r="C99" s="844"/>
      <c r="D99" s="844">
        <v>2014</v>
      </c>
      <c r="E99" s="844" t="s">
        <v>18</v>
      </c>
      <c r="F99" s="844" t="s">
        <v>7</v>
      </c>
      <c r="G99" s="844" t="s">
        <v>1498</v>
      </c>
      <c r="H99" s="844" t="s">
        <v>1373</v>
      </c>
      <c r="I99" s="844" t="s">
        <v>488</v>
      </c>
      <c r="J99" s="928" t="s">
        <v>554</v>
      </c>
      <c r="K99" s="844"/>
      <c r="L99" s="844">
        <v>12</v>
      </c>
      <c r="M99" s="844"/>
      <c r="N99" s="844">
        <f t="shared" si="1"/>
        <v>12</v>
      </c>
      <c r="O99" s="844"/>
    </row>
    <row r="100" spans="1:15">
      <c r="A100" s="846" t="s">
        <v>368</v>
      </c>
      <c r="B100" s="846" t="s">
        <v>368</v>
      </c>
      <c r="C100" s="844"/>
      <c r="D100" s="844">
        <v>2014</v>
      </c>
      <c r="E100" s="844" t="s">
        <v>18</v>
      </c>
      <c r="F100" s="844" t="s">
        <v>7</v>
      </c>
      <c r="G100" s="844" t="s">
        <v>1498</v>
      </c>
      <c r="H100" s="844" t="s">
        <v>1375</v>
      </c>
      <c r="I100" s="844" t="s">
        <v>488</v>
      </c>
      <c r="J100" s="928" t="s">
        <v>550</v>
      </c>
      <c r="K100" s="844"/>
      <c r="L100" s="844"/>
      <c r="M100" s="844">
        <v>1</v>
      </c>
      <c r="N100" s="844">
        <f t="shared" si="1"/>
        <v>1</v>
      </c>
      <c r="O100" s="844"/>
    </row>
    <row r="101" spans="1:15">
      <c r="A101" s="846" t="s">
        <v>368</v>
      </c>
      <c r="B101" s="846" t="s">
        <v>368</v>
      </c>
      <c r="C101" s="844"/>
      <c r="D101" s="844">
        <v>2014</v>
      </c>
      <c r="E101" s="844" t="s">
        <v>18</v>
      </c>
      <c r="F101" s="844" t="s">
        <v>7</v>
      </c>
      <c r="G101" s="844" t="s">
        <v>1498</v>
      </c>
      <c r="H101" s="844" t="s">
        <v>1524</v>
      </c>
      <c r="I101" s="844" t="s">
        <v>488</v>
      </c>
      <c r="J101" s="928" t="s">
        <v>550</v>
      </c>
      <c r="K101" s="844"/>
      <c r="L101" s="844"/>
      <c r="M101" s="844">
        <v>2</v>
      </c>
      <c r="N101" s="844">
        <f t="shared" si="1"/>
        <v>2</v>
      </c>
      <c r="O101" s="844"/>
    </row>
    <row r="102" spans="1:15">
      <c r="A102" s="846" t="s">
        <v>368</v>
      </c>
      <c r="B102" s="846" t="s">
        <v>368</v>
      </c>
      <c r="C102" s="844"/>
      <c r="D102" s="844">
        <v>2014</v>
      </c>
      <c r="E102" s="844" t="s">
        <v>18</v>
      </c>
      <c r="F102" s="844" t="s">
        <v>7</v>
      </c>
      <c r="G102" s="844" t="s">
        <v>1525</v>
      </c>
      <c r="H102" s="844" t="s">
        <v>1051</v>
      </c>
      <c r="I102" s="844" t="s">
        <v>1049</v>
      </c>
      <c r="J102" s="928" t="s">
        <v>1596</v>
      </c>
      <c r="K102" s="844"/>
      <c r="L102" s="844">
        <v>53</v>
      </c>
      <c r="M102" s="844"/>
      <c r="N102" s="844">
        <f t="shared" si="1"/>
        <v>53</v>
      </c>
      <c r="O102" s="844"/>
    </row>
    <row r="103" spans="1:15">
      <c r="A103" s="846" t="s">
        <v>368</v>
      </c>
      <c r="B103" s="846" t="s">
        <v>368</v>
      </c>
      <c r="C103" s="844"/>
      <c r="D103" s="844">
        <v>2014</v>
      </c>
      <c r="E103" s="844" t="s">
        <v>18</v>
      </c>
      <c r="F103" s="844" t="s">
        <v>7</v>
      </c>
      <c r="G103" s="844" t="s">
        <v>1525</v>
      </c>
      <c r="H103" s="844" t="s">
        <v>1051</v>
      </c>
      <c r="I103" s="844" t="s">
        <v>1049</v>
      </c>
      <c r="J103" s="928" t="s">
        <v>553</v>
      </c>
      <c r="K103" s="844"/>
      <c r="L103" s="844">
        <v>215</v>
      </c>
      <c r="M103" s="844"/>
      <c r="N103" s="844">
        <f t="shared" si="1"/>
        <v>215</v>
      </c>
      <c r="O103" s="844"/>
    </row>
    <row r="104" spans="1:15">
      <c r="A104" s="846" t="s">
        <v>368</v>
      </c>
      <c r="B104" s="846" t="s">
        <v>368</v>
      </c>
      <c r="C104" s="844"/>
      <c r="D104" s="844">
        <v>2014</v>
      </c>
      <c r="E104" s="844" t="s">
        <v>18</v>
      </c>
      <c r="F104" s="844" t="s">
        <v>7</v>
      </c>
      <c r="G104" s="844" t="s">
        <v>1525</v>
      </c>
      <c r="H104" s="844" t="s">
        <v>1507</v>
      </c>
      <c r="I104" s="844" t="s">
        <v>488</v>
      </c>
      <c r="J104" s="928" t="s">
        <v>550</v>
      </c>
      <c r="K104" s="844"/>
      <c r="L104" s="844"/>
      <c r="M104" s="844">
        <v>2</v>
      </c>
      <c r="N104" s="844">
        <f t="shared" si="1"/>
        <v>2</v>
      </c>
      <c r="O104" s="844"/>
    </row>
    <row r="105" spans="1:15">
      <c r="A105" s="846" t="s">
        <v>368</v>
      </c>
      <c r="B105" s="846" t="s">
        <v>368</v>
      </c>
      <c r="C105" s="844"/>
      <c r="D105" s="844">
        <v>2014</v>
      </c>
      <c r="E105" s="844" t="s">
        <v>18</v>
      </c>
      <c r="F105" s="844" t="s">
        <v>7</v>
      </c>
      <c r="G105" s="844" t="s">
        <v>1525</v>
      </c>
      <c r="H105" s="844" t="s">
        <v>1508</v>
      </c>
      <c r="I105" s="844" t="s">
        <v>488</v>
      </c>
      <c r="J105" s="928" t="s">
        <v>550</v>
      </c>
      <c r="K105" s="844"/>
      <c r="L105" s="844"/>
      <c r="M105" s="844">
        <v>2</v>
      </c>
      <c r="N105" s="844">
        <f t="shared" si="1"/>
        <v>2</v>
      </c>
      <c r="O105" s="844"/>
    </row>
    <row r="106" spans="1:15">
      <c r="A106" s="846" t="s">
        <v>368</v>
      </c>
      <c r="B106" s="846" t="s">
        <v>368</v>
      </c>
      <c r="C106" s="844"/>
      <c r="D106" s="844">
        <v>2014</v>
      </c>
      <c r="E106" s="844" t="s">
        <v>18</v>
      </c>
      <c r="F106" s="844" t="s">
        <v>7</v>
      </c>
      <c r="G106" s="844" t="s">
        <v>1525</v>
      </c>
      <c r="H106" s="844" t="s">
        <v>95</v>
      </c>
      <c r="I106" s="844" t="s">
        <v>1049</v>
      </c>
      <c r="J106" s="928" t="s">
        <v>318</v>
      </c>
      <c r="K106" s="844"/>
      <c r="L106" s="844">
        <v>49</v>
      </c>
      <c r="M106" s="844"/>
      <c r="N106" s="844">
        <f t="shared" si="1"/>
        <v>49</v>
      </c>
      <c r="O106" s="844"/>
    </row>
    <row r="107" spans="1:15">
      <c r="A107" s="846" t="s">
        <v>368</v>
      </c>
      <c r="B107" s="846" t="s">
        <v>368</v>
      </c>
      <c r="C107" s="844"/>
      <c r="D107" s="844">
        <v>2014</v>
      </c>
      <c r="E107" s="844" t="s">
        <v>18</v>
      </c>
      <c r="F107" s="844" t="s">
        <v>7</v>
      </c>
      <c r="G107" s="844" t="s">
        <v>1525</v>
      </c>
      <c r="H107" s="844" t="s">
        <v>95</v>
      </c>
      <c r="I107" s="844" t="s">
        <v>1049</v>
      </c>
      <c r="J107" s="928" t="s">
        <v>550</v>
      </c>
      <c r="K107" s="844"/>
      <c r="L107" s="844">
        <v>5651</v>
      </c>
      <c r="M107" s="844">
        <v>4272</v>
      </c>
      <c r="N107" s="844">
        <f t="shared" si="1"/>
        <v>9923</v>
      </c>
      <c r="O107" s="844"/>
    </row>
    <row r="108" spans="1:15">
      <c r="A108" s="846" t="s">
        <v>368</v>
      </c>
      <c r="B108" s="846" t="s">
        <v>368</v>
      </c>
      <c r="C108" s="844"/>
      <c r="D108" s="844">
        <v>2014</v>
      </c>
      <c r="E108" s="844" t="s">
        <v>18</v>
      </c>
      <c r="F108" s="844" t="s">
        <v>7</v>
      </c>
      <c r="G108" s="844" t="s">
        <v>1525</v>
      </c>
      <c r="H108" s="844" t="s">
        <v>1511</v>
      </c>
      <c r="I108" s="844" t="s">
        <v>488</v>
      </c>
      <c r="J108" s="928" t="s">
        <v>553</v>
      </c>
      <c r="K108" s="844"/>
      <c r="L108" s="844">
        <v>6</v>
      </c>
      <c r="M108" s="844"/>
      <c r="N108" s="844">
        <f t="shared" si="1"/>
        <v>6</v>
      </c>
      <c r="O108" s="844"/>
    </row>
    <row r="109" spans="1:15">
      <c r="A109" s="846" t="s">
        <v>368</v>
      </c>
      <c r="B109" s="846" t="s">
        <v>368</v>
      </c>
      <c r="C109" s="844"/>
      <c r="D109" s="844">
        <v>2014</v>
      </c>
      <c r="E109" s="844" t="s">
        <v>18</v>
      </c>
      <c r="F109" s="844" t="s">
        <v>7</v>
      </c>
      <c r="G109" s="844" t="s">
        <v>1525</v>
      </c>
      <c r="H109" s="844" t="s">
        <v>884</v>
      </c>
      <c r="I109" s="844" t="s">
        <v>488</v>
      </c>
      <c r="J109" s="928" t="s">
        <v>550</v>
      </c>
      <c r="K109" s="844"/>
      <c r="L109" s="844"/>
      <c r="M109" s="844">
        <v>20</v>
      </c>
      <c r="N109" s="844">
        <f t="shared" si="1"/>
        <v>20</v>
      </c>
      <c r="O109" s="844"/>
    </row>
    <row r="110" spans="1:15">
      <c r="A110" s="846" t="s">
        <v>368</v>
      </c>
      <c r="B110" s="846" t="s">
        <v>368</v>
      </c>
      <c r="C110" s="844"/>
      <c r="D110" s="844">
        <v>2014</v>
      </c>
      <c r="E110" s="844" t="s">
        <v>18</v>
      </c>
      <c r="F110" s="844" t="s">
        <v>7</v>
      </c>
      <c r="G110" s="844" t="s">
        <v>1525</v>
      </c>
      <c r="H110" s="844" t="s">
        <v>884</v>
      </c>
      <c r="I110" s="844" t="s">
        <v>488</v>
      </c>
      <c r="J110" s="928" t="s">
        <v>553</v>
      </c>
      <c r="K110" s="844"/>
      <c r="L110" s="844">
        <v>1</v>
      </c>
      <c r="M110" s="844"/>
      <c r="N110" s="844">
        <f t="shared" si="1"/>
        <v>1</v>
      </c>
      <c r="O110" s="844"/>
    </row>
    <row r="111" spans="1:15">
      <c r="A111" s="846" t="s">
        <v>368</v>
      </c>
      <c r="B111" s="846" t="s">
        <v>368</v>
      </c>
      <c r="C111" s="844"/>
      <c r="D111" s="844">
        <v>2014</v>
      </c>
      <c r="E111" s="844" t="s">
        <v>18</v>
      </c>
      <c r="F111" s="844" t="s">
        <v>7</v>
      </c>
      <c r="G111" s="844" t="s">
        <v>1525</v>
      </c>
      <c r="H111" s="844" t="s">
        <v>101</v>
      </c>
      <c r="I111" s="844" t="s">
        <v>488</v>
      </c>
      <c r="J111" s="928" t="s">
        <v>550</v>
      </c>
      <c r="K111" s="844"/>
      <c r="L111" s="844"/>
      <c r="M111" s="844">
        <v>1</v>
      </c>
      <c r="N111" s="844">
        <f t="shared" si="1"/>
        <v>1</v>
      </c>
      <c r="O111" s="844"/>
    </row>
    <row r="112" spans="1:15">
      <c r="A112" s="846" t="s">
        <v>368</v>
      </c>
      <c r="B112" s="846" t="s">
        <v>368</v>
      </c>
      <c r="C112" s="844"/>
      <c r="D112" s="844">
        <v>2014</v>
      </c>
      <c r="E112" s="844" t="s">
        <v>18</v>
      </c>
      <c r="F112" s="844" t="s">
        <v>7</v>
      </c>
      <c r="G112" s="844" t="s">
        <v>1525</v>
      </c>
      <c r="H112" s="844" t="s">
        <v>1518</v>
      </c>
      <c r="I112" s="844" t="s">
        <v>488</v>
      </c>
      <c r="J112" s="928" t="s">
        <v>550</v>
      </c>
      <c r="K112" s="844"/>
      <c r="L112" s="844"/>
      <c r="M112" s="844">
        <v>1</v>
      </c>
      <c r="N112" s="844">
        <f t="shared" si="1"/>
        <v>1</v>
      </c>
      <c r="O112" s="844"/>
    </row>
    <row r="113" spans="1:15">
      <c r="A113" s="846" t="s">
        <v>368</v>
      </c>
      <c r="B113" s="846" t="s">
        <v>368</v>
      </c>
      <c r="C113" s="844"/>
      <c r="D113" s="844">
        <v>2014</v>
      </c>
      <c r="E113" s="844" t="s">
        <v>18</v>
      </c>
      <c r="F113" s="844" t="s">
        <v>7</v>
      </c>
      <c r="G113" s="844" t="s">
        <v>1525</v>
      </c>
      <c r="H113" s="844" t="s">
        <v>888</v>
      </c>
      <c r="I113" s="844" t="s">
        <v>1060</v>
      </c>
      <c r="J113" s="928" t="s">
        <v>550</v>
      </c>
      <c r="K113" s="844"/>
      <c r="L113" s="844"/>
      <c r="M113" s="844">
        <v>1847</v>
      </c>
      <c r="N113" s="844">
        <f t="shared" si="1"/>
        <v>1847</v>
      </c>
      <c r="O113" s="844"/>
    </row>
    <row r="114" spans="1:15">
      <c r="A114" s="846" t="s">
        <v>368</v>
      </c>
      <c r="B114" s="846" t="s">
        <v>368</v>
      </c>
      <c r="C114" s="844"/>
      <c r="D114" s="844">
        <v>2014</v>
      </c>
      <c r="E114" s="844" t="s">
        <v>18</v>
      </c>
      <c r="F114" s="844" t="s">
        <v>7</v>
      </c>
      <c r="G114" s="844" t="s">
        <v>1525</v>
      </c>
      <c r="H114" s="844" t="s">
        <v>85</v>
      </c>
      <c r="I114" s="844" t="s">
        <v>1060</v>
      </c>
      <c r="J114" s="928" t="s">
        <v>550</v>
      </c>
      <c r="K114" s="844"/>
      <c r="L114" s="844">
        <v>162</v>
      </c>
      <c r="M114" s="844">
        <v>517</v>
      </c>
      <c r="N114" s="844">
        <f t="shared" si="1"/>
        <v>679</v>
      </c>
      <c r="O114" s="844"/>
    </row>
    <row r="115" spans="1:15">
      <c r="A115" s="846" t="s">
        <v>368</v>
      </c>
      <c r="B115" s="846" t="s">
        <v>368</v>
      </c>
      <c r="C115" s="844"/>
      <c r="D115" s="844">
        <v>2014</v>
      </c>
      <c r="E115" s="844" t="s">
        <v>18</v>
      </c>
      <c r="F115" s="844" t="s">
        <v>7</v>
      </c>
      <c r="G115" s="844" t="s">
        <v>1525</v>
      </c>
      <c r="H115" s="844" t="s">
        <v>886</v>
      </c>
      <c r="I115" s="844" t="s">
        <v>488</v>
      </c>
      <c r="J115" s="928" t="s">
        <v>550</v>
      </c>
      <c r="K115" s="844"/>
      <c r="L115" s="844"/>
      <c r="M115" s="844">
        <v>13</v>
      </c>
      <c r="N115" s="844">
        <f t="shared" si="1"/>
        <v>13</v>
      </c>
      <c r="O115" s="844"/>
    </row>
    <row r="116" spans="1:15">
      <c r="A116" s="846" t="s">
        <v>368</v>
      </c>
      <c r="B116" s="846" t="s">
        <v>368</v>
      </c>
      <c r="C116" s="844"/>
      <c r="D116" s="844">
        <v>2014</v>
      </c>
      <c r="E116" s="844" t="s">
        <v>18</v>
      </c>
      <c r="F116" s="844" t="s">
        <v>7</v>
      </c>
      <c r="G116" s="844" t="s">
        <v>1525</v>
      </c>
      <c r="H116" s="844" t="s">
        <v>1521</v>
      </c>
      <c r="I116" s="844" t="s">
        <v>488</v>
      </c>
      <c r="J116" s="928" t="s">
        <v>550</v>
      </c>
      <c r="K116" s="844"/>
      <c r="L116" s="844">
        <v>6</v>
      </c>
      <c r="M116" s="844">
        <v>2</v>
      </c>
      <c r="N116" s="844">
        <f t="shared" si="1"/>
        <v>8</v>
      </c>
      <c r="O116" s="844"/>
    </row>
    <row r="117" spans="1:15">
      <c r="A117" s="846" t="s">
        <v>368</v>
      </c>
      <c r="B117" s="846" t="s">
        <v>368</v>
      </c>
      <c r="C117" s="844"/>
      <c r="D117" s="844">
        <v>2014</v>
      </c>
      <c r="E117" s="844" t="s">
        <v>18</v>
      </c>
      <c r="F117" s="844" t="s">
        <v>7</v>
      </c>
      <c r="G117" s="844" t="s">
        <v>1525</v>
      </c>
      <c r="H117" s="844" t="s">
        <v>1084</v>
      </c>
      <c r="I117" s="844" t="s">
        <v>1049</v>
      </c>
      <c r="J117" s="928" t="s">
        <v>1596</v>
      </c>
      <c r="K117" s="844"/>
      <c r="L117" s="844">
        <v>161</v>
      </c>
      <c r="M117" s="844"/>
      <c r="N117" s="844">
        <f t="shared" si="1"/>
        <v>161</v>
      </c>
      <c r="O117" s="844"/>
    </row>
    <row r="118" spans="1:15">
      <c r="A118" s="846" t="s">
        <v>368</v>
      </c>
      <c r="B118" s="846" t="s">
        <v>368</v>
      </c>
      <c r="C118" s="844"/>
      <c r="D118" s="844">
        <v>2014</v>
      </c>
      <c r="E118" s="844" t="s">
        <v>18</v>
      </c>
      <c r="F118" s="844" t="s">
        <v>7</v>
      </c>
      <c r="G118" s="844" t="s">
        <v>1525</v>
      </c>
      <c r="H118" s="844" t="s">
        <v>1084</v>
      </c>
      <c r="I118" s="844" t="s">
        <v>1049</v>
      </c>
      <c r="J118" s="928" t="s">
        <v>553</v>
      </c>
      <c r="K118" s="844"/>
      <c r="L118" s="844">
        <v>1985</v>
      </c>
      <c r="M118" s="844"/>
      <c r="N118" s="844">
        <f t="shared" si="1"/>
        <v>1985</v>
      </c>
      <c r="O118" s="844"/>
    </row>
    <row r="119" spans="1:15">
      <c r="A119" s="846" t="s">
        <v>368</v>
      </c>
      <c r="B119" s="846" t="s">
        <v>368</v>
      </c>
      <c r="C119" s="844"/>
      <c r="D119" s="844">
        <v>2014</v>
      </c>
      <c r="E119" s="844" t="s">
        <v>22</v>
      </c>
      <c r="F119" s="844" t="s">
        <v>7</v>
      </c>
      <c r="G119" s="844" t="s">
        <v>541</v>
      </c>
      <c r="H119" s="844" t="s">
        <v>1346</v>
      </c>
      <c r="I119" s="844" t="s">
        <v>488</v>
      </c>
      <c r="J119" s="928" t="s">
        <v>556</v>
      </c>
      <c r="K119" s="844"/>
      <c r="L119" s="844">
        <f>2442+122</f>
        <v>2564</v>
      </c>
      <c r="M119" s="844"/>
      <c r="N119" s="844">
        <f t="shared" si="1"/>
        <v>2564</v>
      </c>
      <c r="O119" s="844"/>
    </row>
    <row r="120" spans="1:15">
      <c r="A120" s="846" t="s">
        <v>368</v>
      </c>
      <c r="B120" s="846" t="s">
        <v>368</v>
      </c>
      <c r="C120" s="844"/>
      <c r="D120" s="844">
        <v>2014</v>
      </c>
      <c r="E120" s="844" t="s">
        <v>22</v>
      </c>
      <c r="F120" s="844" t="s">
        <v>7</v>
      </c>
      <c r="G120" s="844" t="s">
        <v>541</v>
      </c>
      <c r="H120" s="844" t="s">
        <v>1526</v>
      </c>
      <c r="I120" s="844" t="s">
        <v>1049</v>
      </c>
      <c r="J120" s="928" t="s">
        <v>568</v>
      </c>
      <c r="K120" s="844"/>
      <c r="L120" s="844">
        <v>147</v>
      </c>
      <c r="M120" s="844"/>
      <c r="N120" s="844">
        <f t="shared" si="1"/>
        <v>147</v>
      </c>
      <c r="O120" s="844"/>
    </row>
    <row r="121" spans="1:15">
      <c r="A121" s="846" t="s">
        <v>368</v>
      </c>
      <c r="B121" s="846" t="s">
        <v>368</v>
      </c>
      <c r="C121" s="844"/>
      <c r="D121" s="844">
        <v>2014</v>
      </c>
      <c r="E121" s="844" t="s">
        <v>22</v>
      </c>
      <c r="F121" s="844" t="s">
        <v>7</v>
      </c>
      <c r="G121" s="844" t="s">
        <v>541</v>
      </c>
      <c r="H121" s="844" t="s">
        <v>1526</v>
      </c>
      <c r="I121" s="844" t="s">
        <v>1049</v>
      </c>
      <c r="J121" s="928" t="s">
        <v>556</v>
      </c>
      <c r="K121" s="844"/>
      <c r="L121" s="844">
        <v>283</v>
      </c>
      <c r="M121" s="844"/>
      <c r="N121" s="844">
        <f t="shared" si="1"/>
        <v>283</v>
      </c>
      <c r="O121" s="844"/>
    </row>
    <row r="122" spans="1:15">
      <c r="A122" s="846" t="s">
        <v>368</v>
      </c>
      <c r="B122" s="846" t="s">
        <v>368</v>
      </c>
      <c r="C122" s="844"/>
      <c r="D122" s="844">
        <v>2014</v>
      </c>
      <c r="E122" s="844" t="s">
        <v>22</v>
      </c>
      <c r="F122" s="844" t="s">
        <v>7</v>
      </c>
      <c r="G122" s="844" t="s">
        <v>541</v>
      </c>
      <c r="H122" s="844" t="s">
        <v>1526</v>
      </c>
      <c r="I122" s="844" t="s">
        <v>1049</v>
      </c>
      <c r="J122" s="928" t="s">
        <v>570</v>
      </c>
      <c r="K122" s="844"/>
      <c r="L122" s="844">
        <v>35</v>
      </c>
      <c r="M122" s="844"/>
      <c r="N122" s="844">
        <f t="shared" si="1"/>
        <v>35</v>
      </c>
      <c r="O122" s="844"/>
    </row>
    <row r="123" spans="1:15">
      <c r="A123" s="846" t="s">
        <v>368</v>
      </c>
      <c r="B123" s="846" t="s">
        <v>368</v>
      </c>
      <c r="C123" s="844"/>
      <c r="D123" s="844">
        <v>2014</v>
      </c>
      <c r="E123" s="844" t="s">
        <v>20</v>
      </c>
      <c r="F123" s="844" t="s">
        <v>7</v>
      </c>
      <c r="G123" s="844" t="s">
        <v>546</v>
      </c>
      <c r="H123" s="844" t="s">
        <v>1051</v>
      </c>
      <c r="I123" s="844" t="s">
        <v>1049</v>
      </c>
      <c r="J123" s="928" t="s">
        <v>556</v>
      </c>
      <c r="K123" s="844"/>
      <c r="L123" s="844">
        <v>249</v>
      </c>
      <c r="M123" s="844"/>
      <c r="N123" s="844">
        <f t="shared" si="1"/>
        <v>249</v>
      </c>
      <c r="O123" s="844"/>
    </row>
    <row r="124" spans="1:15">
      <c r="A124" s="846" t="s">
        <v>368</v>
      </c>
      <c r="B124" s="846" t="s">
        <v>368</v>
      </c>
      <c r="C124" s="844"/>
      <c r="D124" s="844">
        <v>2014</v>
      </c>
      <c r="E124" s="844" t="s">
        <v>20</v>
      </c>
      <c r="F124" s="844" t="s">
        <v>7</v>
      </c>
      <c r="G124" s="844" t="s">
        <v>546</v>
      </c>
      <c r="H124" s="844" t="s">
        <v>1520</v>
      </c>
      <c r="I124" s="844" t="s">
        <v>1049</v>
      </c>
      <c r="J124" s="928" t="s">
        <v>556</v>
      </c>
      <c r="K124" s="844"/>
      <c r="L124" s="844">
        <v>93</v>
      </c>
      <c r="M124" s="844"/>
      <c r="N124" s="844">
        <f t="shared" si="1"/>
        <v>93</v>
      </c>
      <c r="O124" s="844"/>
    </row>
    <row r="125" spans="1:15">
      <c r="A125" s="846" t="s">
        <v>368</v>
      </c>
      <c r="B125" s="846" t="s">
        <v>368</v>
      </c>
      <c r="C125" s="844"/>
      <c r="D125" s="844">
        <v>2014</v>
      </c>
      <c r="E125" s="844" t="s">
        <v>20</v>
      </c>
      <c r="F125" s="844" t="s">
        <v>7</v>
      </c>
      <c r="G125" s="844" t="s">
        <v>544</v>
      </c>
      <c r="H125" s="844" t="s">
        <v>1499</v>
      </c>
      <c r="I125" s="844" t="s">
        <v>488</v>
      </c>
      <c r="J125" s="928" t="s">
        <v>558</v>
      </c>
      <c r="K125" s="844"/>
      <c r="L125" s="844"/>
      <c r="M125" s="844">
        <v>1</v>
      </c>
      <c r="N125" s="844">
        <f t="shared" si="1"/>
        <v>1</v>
      </c>
      <c r="O125" s="844"/>
    </row>
    <row r="126" spans="1:15">
      <c r="A126" s="846" t="s">
        <v>368</v>
      </c>
      <c r="B126" s="846" t="s">
        <v>368</v>
      </c>
      <c r="C126" s="844"/>
      <c r="D126" s="844">
        <v>2014</v>
      </c>
      <c r="E126" s="844" t="s">
        <v>20</v>
      </c>
      <c r="F126" s="844" t="s">
        <v>7</v>
      </c>
      <c r="G126" s="844" t="s">
        <v>544</v>
      </c>
      <c r="H126" s="844" t="s">
        <v>1499</v>
      </c>
      <c r="I126" s="844" t="s">
        <v>488</v>
      </c>
      <c r="J126" s="928" t="s">
        <v>567</v>
      </c>
      <c r="K126" s="844"/>
      <c r="L126" s="844"/>
      <c r="M126" s="844">
        <v>2</v>
      </c>
      <c r="N126" s="844">
        <f t="shared" si="1"/>
        <v>2</v>
      </c>
      <c r="O126" s="844"/>
    </row>
    <row r="127" spans="1:15">
      <c r="A127" s="846" t="s">
        <v>368</v>
      </c>
      <c r="B127" s="846" t="s">
        <v>368</v>
      </c>
      <c r="C127" s="844"/>
      <c r="D127" s="844">
        <v>2014</v>
      </c>
      <c r="E127" s="844" t="s">
        <v>20</v>
      </c>
      <c r="F127" s="844" t="s">
        <v>7</v>
      </c>
      <c r="G127" s="844" t="s">
        <v>545</v>
      </c>
      <c r="H127" s="844" t="s">
        <v>1499</v>
      </c>
      <c r="I127" s="844" t="s">
        <v>488</v>
      </c>
      <c r="J127" s="928" t="s">
        <v>567</v>
      </c>
      <c r="K127" s="844"/>
      <c r="L127" s="844"/>
      <c r="M127" s="844">
        <v>39</v>
      </c>
      <c r="N127" s="844">
        <f t="shared" si="1"/>
        <v>39</v>
      </c>
      <c r="O127" s="844"/>
    </row>
    <row r="128" spans="1:15">
      <c r="A128" s="846" t="s">
        <v>368</v>
      </c>
      <c r="B128" s="846" t="s">
        <v>368</v>
      </c>
      <c r="C128" s="844"/>
      <c r="D128" s="844">
        <v>2014</v>
      </c>
      <c r="E128" s="844" t="s">
        <v>20</v>
      </c>
      <c r="F128" s="844" t="s">
        <v>7</v>
      </c>
      <c r="G128" s="844" t="s">
        <v>544</v>
      </c>
      <c r="H128" s="844" t="s">
        <v>1527</v>
      </c>
      <c r="I128" s="844" t="s">
        <v>488</v>
      </c>
      <c r="J128" s="928" t="s">
        <v>559</v>
      </c>
      <c r="K128" s="844"/>
      <c r="L128" s="844"/>
      <c r="M128" s="844">
        <v>87</v>
      </c>
      <c r="N128" s="844">
        <f t="shared" si="1"/>
        <v>87</v>
      </c>
      <c r="O128" s="844"/>
    </row>
    <row r="129" spans="1:15">
      <c r="A129" s="846" t="s">
        <v>368</v>
      </c>
      <c r="B129" s="846" t="s">
        <v>368</v>
      </c>
      <c r="C129" s="844"/>
      <c r="D129" s="844">
        <v>2014</v>
      </c>
      <c r="E129" s="844" t="s">
        <v>20</v>
      </c>
      <c r="F129" s="844" t="s">
        <v>7</v>
      </c>
      <c r="G129" s="844" t="s">
        <v>544</v>
      </c>
      <c r="H129" s="844" t="s">
        <v>1527</v>
      </c>
      <c r="I129" s="844" t="s">
        <v>488</v>
      </c>
      <c r="J129" s="928" t="s">
        <v>1043</v>
      </c>
      <c r="K129" s="844"/>
      <c r="L129" s="844">
        <v>9</v>
      </c>
      <c r="M129" s="844"/>
      <c r="N129" s="844">
        <f t="shared" si="1"/>
        <v>9</v>
      </c>
      <c r="O129" s="844"/>
    </row>
    <row r="130" spans="1:15">
      <c r="A130" s="846" t="s">
        <v>368</v>
      </c>
      <c r="B130" s="846" t="s">
        <v>368</v>
      </c>
      <c r="C130" s="844"/>
      <c r="D130" s="844">
        <v>2014</v>
      </c>
      <c r="E130" s="844" t="s">
        <v>20</v>
      </c>
      <c r="F130" s="844" t="s">
        <v>7</v>
      </c>
      <c r="G130" s="844" t="s">
        <v>544</v>
      </c>
      <c r="H130" s="844" t="s">
        <v>1528</v>
      </c>
      <c r="I130" s="844" t="s">
        <v>488</v>
      </c>
      <c r="J130" s="928" t="s">
        <v>567</v>
      </c>
      <c r="K130" s="844"/>
      <c r="L130" s="844"/>
      <c r="M130" s="844">
        <v>1</v>
      </c>
      <c r="N130" s="844">
        <f t="shared" si="1"/>
        <v>1</v>
      </c>
      <c r="O130" s="844"/>
    </row>
    <row r="131" spans="1:15">
      <c r="A131" s="846" t="s">
        <v>368</v>
      </c>
      <c r="B131" s="846" t="s">
        <v>368</v>
      </c>
      <c r="C131" s="844"/>
      <c r="D131" s="844">
        <v>2014</v>
      </c>
      <c r="E131" s="844" t="s">
        <v>20</v>
      </c>
      <c r="F131" s="844" t="s">
        <v>7</v>
      </c>
      <c r="G131" s="844" t="s">
        <v>545</v>
      </c>
      <c r="H131" s="844" t="s">
        <v>1528</v>
      </c>
      <c r="I131" s="844" t="s">
        <v>488</v>
      </c>
      <c r="J131" s="928" t="s">
        <v>567</v>
      </c>
      <c r="K131" s="844"/>
      <c r="L131" s="844"/>
      <c r="M131" s="844">
        <v>1</v>
      </c>
      <c r="N131" s="844">
        <f t="shared" si="1"/>
        <v>1</v>
      </c>
      <c r="O131" s="844"/>
    </row>
    <row r="132" spans="1:15">
      <c r="A132" s="846" t="s">
        <v>368</v>
      </c>
      <c r="B132" s="846" t="s">
        <v>368</v>
      </c>
      <c r="C132" s="844"/>
      <c r="D132" s="844">
        <v>2014</v>
      </c>
      <c r="E132" s="844" t="s">
        <v>20</v>
      </c>
      <c r="F132" s="844" t="s">
        <v>7</v>
      </c>
      <c r="G132" s="844" t="s">
        <v>544</v>
      </c>
      <c r="H132" s="844" t="s">
        <v>1340</v>
      </c>
      <c r="I132" s="844" t="s">
        <v>488</v>
      </c>
      <c r="J132" s="928" t="s">
        <v>567</v>
      </c>
      <c r="K132" s="844"/>
      <c r="L132" s="844"/>
      <c r="M132" s="844">
        <v>513</v>
      </c>
      <c r="N132" s="844">
        <f t="shared" si="1"/>
        <v>513</v>
      </c>
      <c r="O132" s="844"/>
    </row>
    <row r="133" spans="1:15">
      <c r="A133" s="846" t="s">
        <v>368</v>
      </c>
      <c r="B133" s="846" t="s">
        <v>368</v>
      </c>
      <c r="C133" s="844"/>
      <c r="D133" s="844">
        <v>2014</v>
      </c>
      <c r="E133" s="844" t="s">
        <v>20</v>
      </c>
      <c r="F133" s="844" t="s">
        <v>7</v>
      </c>
      <c r="G133" s="844" t="s">
        <v>544</v>
      </c>
      <c r="H133" s="844" t="s">
        <v>1340</v>
      </c>
      <c r="I133" s="844" t="s">
        <v>488</v>
      </c>
      <c r="J133" s="928" t="s">
        <v>567</v>
      </c>
      <c r="K133" s="844"/>
      <c r="L133" s="844"/>
      <c r="M133" s="844">
        <v>35</v>
      </c>
      <c r="N133" s="844">
        <f t="shared" ref="N133:N196" si="2">K133+L133+M133</f>
        <v>35</v>
      </c>
      <c r="O133" s="844"/>
    </row>
    <row r="134" spans="1:15">
      <c r="A134" s="846" t="s">
        <v>368</v>
      </c>
      <c r="B134" s="846" t="s">
        <v>368</v>
      </c>
      <c r="C134" s="844"/>
      <c r="D134" s="844">
        <v>2014</v>
      </c>
      <c r="E134" s="844" t="s">
        <v>20</v>
      </c>
      <c r="F134" s="844" t="s">
        <v>7</v>
      </c>
      <c r="G134" s="844" t="s">
        <v>544</v>
      </c>
      <c r="H134" s="844" t="s">
        <v>1340</v>
      </c>
      <c r="I134" s="844" t="s">
        <v>488</v>
      </c>
      <c r="J134" s="928" t="s">
        <v>572</v>
      </c>
      <c r="K134" s="844"/>
      <c r="L134" s="844"/>
      <c r="M134" s="844">
        <v>9</v>
      </c>
      <c r="N134" s="844">
        <f t="shared" si="2"/>
        <v>9</v>
      </c>
      <c r="O134" s="844"/>
    </row>
    <row r="135" spans="1:15">
      <c r="A135" s="846" t="s">
        <v>368</v>
      </c>
      <c r="B135" s="846" t="s">
        <v>368</v>
      </c>
      <c r="C135" s="844"/>
      <c r="D135" s="844">
        <v>2014</v>
      </c>
      <c r="E135" s="844" t="s">
        <v>20</v>
      </c>
      <c r="F135" s="844" t="s">
        <v>7</v>
      </c>
      <c r="G135" s="844" t="s">
        <v>544</v>
      </c>
      <c r="H135" s="844" t="s">
        <v>1340</v>
      </c>
      <c r="I135" s="844" t="s">
        <v>488</v>
      </c>
      <c r="J135" s="928" t="s">
        <v>572</v>
      </c>
      <c r="K135" s="844"/>
      <c r="L135" s="844"/>
      <c r="M135" s="844">
        <v>72</v>
      </c>
      <c r="N135" s="844">
        <f t="shared" si="2"/>
        <v>72</v>
      </c>
      <c r="O135" s="844"/>
    </row>
    <row r="136" spans="1:15">
      <c r="A136" s="846" t="s">
        <v>368</v>
      </c>
      <c r="B136" s="846" t="s">
        <v>368</v>
      </c>
      <c r="C136" s="844"/>
      <c r="D136" s="844">
        <v>2014</v>
      </c>
      <c r="E136" s="844" t="s">
        <v>20</v>
      </c>
      <c r="F136" s="844" t="s">
        <v>7</v>
      </c>
      <c r="G136" s="844" t="s">
        <v>545</v>
      </c>
      <c r="H136" s="844" t="s">
        <v>1340</v>
      </c>
      <c r="I136" s="844" t="s">
        <v>488</v>
      </c>
      <c r="J136" s="928" t="s">
        <v>567</v>
      </c>
      <c r="K136" s="844"/>
      <c r="L136" s="844"/>
      <c r="M136" s="844">
        <v>103</v>
      </c>
      <c r="N136" s="844">
        <f t="shared" si="2"/>
        <v>103</v>
      </c>
      <c r="O136" s="844"/>
    </row>
    <row r="137" spans="1:15">
      <c r="A137" s="846" t="s">
        <v>368</v>
      </c>
      <c r="B137" s="846" t="s">
        <v>368</v>
      </c>
      <c r="C137" s="844"/>
      <c r="D137" s="844">
        <v>2014</v>
      </c>
      <c r="E137" s="844" t="s">
        <v>20</v>
      </c>
      <c r="F137" s="844" t="s">
        <v>7</v>
      </c>
      <c r="G137" s="844" t="s">
        <v>544</v>
      </c>
      <c r="H137" s="844" t="s">
        <v>1500</v>
      </c>
      <c r="I137" s="844" t="s">
        <v>1060</v>
      </c>
      <c r="J137" s="928" t="s">
        <v>562</v>
      </c>
      <c r="K137" s="844"/>
      <c r="L137" s="844">
        <v>8426</v>
      </c>
      <c r="M137" s="844"/>
      <c r="N137" s="844">
        <f t="shared" si="2"/>
        <v>8426</v>
      </c>
      <c r="O137" s="844"/>
    </row>
    <row r="138" spans="1:15">
      <c r="A138" s="846" t="s">
        <v>368</v>
      </c>
      <c r="B138" s="846" t="s">
        <v>368</v>
      </c>
      <c r="C138" s="844"/>
      <c r="D138" s="844">
        <v>2014</v>
      </c>
      <c r="E138" s="844" t="s">
        <v>20</v>
      </c>
      <c r="F138" s="844" t="s">
        <v>7</v>
      </c>
      <c r="G138" s="844" t="s">
        <v>544</v>
      </c>
      <c r="H138" s="844" t="s">
        <v>1500</v>
      </c>
      <c r="I138" s="844" t="s">
        <v>1060</v>
      </c>
      <c r="J138" s="928" t="s">
        <v>562</v>
      </c>
      <c r="K138" s="844"/>
      <c r="L138" s="844">
        <v>376</v>
      </c>
      <c r="M138" s="844"/>
      <c r="N138" s="844">
        <f t="shared" si="2"/>
        <v>376</v>
      </c>
      <c r="O138" s="844"/>
    </row>
    <row r="139" spans="1:15">
      <c r="A139" s="846" t="s">
        <v>368</v>
      </c>
      <c r="B139" s="846" t="s">
        <v>368</v>
      </c>
      <c r="C139" s="844"/>
      <c r="D139" s="844">
        <v>2014</v>
      </c>
      <c r="E139" s="844" t="s">
        <v>20</v>
      </c>
      <c r="F139" s="844" t="s">
        <v>7</v>
      </c>
      <c r="G139" s="844" t="s">
        <v>545</v>
      </c>
      <c r="H139" s="844" t="s">
        <v>1500</v>
      </c>
      <c r="I139" s="844" t="s">
        <v>1060</v>
      </c>
      <c r="J139" s="928" t="s">
        <v>562</v>
      </c>
      <c r="K139" s="844"/>
      <c r="L139" s="844">
        <v>419</v>
      </c>
      <c r="M139" s="844"/>
      <c r="N139" s="844">
        <f t="shared" si="2"/>
        <v>419</v>
      </c>
      <c r="O139" s="844"/>
    </row>
    <row r="140" spans="1:15">
      <c r="A140" s="846" t="s">
        <v>368</v>
      </c>
      <c r="B140" s="846" t="s">
        <v>368</v>
      </c>
      <c r="C140" s="844"/>
      <c r="D140" s="844">
        <v>2014</v>
      </c>
      <c r="E140" s="844" t="s">
        <v>20</v>
      </c>
      <c r="F140" s="844" t="s">
        <v>7</v>
      </c>
      <c r="G140" s="844" t="s">
        <v>544</v>
      </c>
      <c r="H140" s="844" t="s">
        <v>1529</v>
      </c>
      <c r="I140" s="844" t="s">
        <v>488</v>
      </c>
      <c r="J140" s="928" t="s">
        <v>559</v>
      </c>
      <c r="K140" s="844"/>
      <c r="L140" s="844">
        <v>11</v>
      </c>
      <c r="M140" s="844"/>
      <c r="N140" s="844">
        <f t="shared" si="2"/>
        <v>11</v>
      </c>
      <c r="O140" s="844"/>
    </row>
    <row r="141" spans="1:15">
      <c r="A141" s="846" t="s">
        <v>368</v>
      </c>
      <c r="B141" s="846" t="s">
        <v>368</v>
      </c>
      <c r="C141" s="844"/>
      <c r="D141" s="844">
        <v>2014</v>
      </c>
      <c r="E141" s="844" t="s">
        <v>20</v>
      </c>
      <c r="F141" s="844" t="s">
        <v>7</v>
      </c>
      <c r="G141" s="844" t="s">
        <v>544</v>
      </c>
      <c r="H141" s="844" t="s">
        <v>1529</v>
      </c>
      <c r="I141" s="844" t="s">
        <v>488</v>
      </c>
      <c r="J141" s="928" t="s">
        <v>567</v>
      </c>
      <c r="K141" s="844"/>
      <c r="L141" s="844">
        <v>1</v>
      </c>
      <c r="M141" s="844">
        <v>4</v>
      </c>
      <c r="N141" s="844">
        <f t="shared" si="2"/>
        <v>5</v>
      </c>
      <c r="O141" s="844"/>
    </row>
    <row r="142" spans="1:15">
      <c r="A142" s="846" t="s">
        <v>368</v>
      </c>
      <c r="B142" s="846" t="s">
        <v>368</v>
      </c>
      <c r="C142" s="844"/>
      <c r="D142" s="844">
        <v>2014</v>
      </c>
      <c r="E142" s="844" t="s">
        <v>20</v>
      </c>
      <c r="F142" s="844" t="s">
        <v>7</v>
      </c>
      <c r="G142" s="844" t="s">
        <v>544</v>
      </c>
      <c r="H142" s="844" t="s">
        <v>1529</v>
      </c>
      <c r="I142" s="844" t="s">
        <v>488</v>
      </c>
      <c r="J142" s="928" t="s">
        <v>572</v>
      </c>
      <c r="K142" s="844"/>
      <c r="L142" s="844">
        <v>1</v>
      </c>
      <c r="M142" s="844"/>
      <c r="N142" s="844">
        <f t="shared" si="2"/>
        <v>1</v>
      </c>
      <c r="O142" s="844"/>
    </row>
    <row r="143" spans="1:15">
      <c r="A143" s="846" t="s">
        <v>368</v>
      </c>
      <c r="B143" s="846" t="s">
        <v>368</v>
      </c>
      <c r="C143" s="844"/>
      <c r="D143" s="844">
        <v>2014</v>
      </c>
      <c r="E143" s="844" t="s">
        <v>20</v>
      </c>
      <c r="F143" s="844" t="s">
        <v>7</v>
      </c>
      <c r="G143" s="844" t="s">
        <v>545</v>
      </c>
      <c r="H143" s="844" t="s">
        <v>1529</v>
      </c>
      <c r="I143" s="844" t="s">
        <v>488</v>
      </c>
      <c r="J143" s="928" t="s">
        <v>567</v>
      </c>
      <c r="K143" s="844"/>
      <c r="L143" s="844">
        <v>2</v>
      </c>
      <c r="M143" s="844"/>
      <c r="N143" s="844">
        <f t="shared" si="2"/>
        <v>2</v>
      </c>
      <c r="O143" s="844"/>
    </row>
    <row r="144" spans="1:15">
      <c r="A144" s="846" t="s">
        <v>368</v>
      </c>
      <c r="B144" s="846" t="s">
        <v>368</v>
      </c>
      <c r="C144" s="844"/>
      <c r="D144" s="844">
        <v>2014</v>
      </c>
      <c r="E144" s="844" t="s">
        <v>20</v>
      </c>
      <c r="F144" s="844" t="s">
        <v>7</v>
      </c>
      <c r="G144" s="844" t="s">
        <v>544</v>
      </c>
      <c r="H144" s="844" t="s">
        <v>1530</v>
      </c>
      <c r="I144" s="844" t="s">
        <v>488</v>
      </c>
      <c r="J144" s="928" t="s">
        <v>561</v>
      </c>
      <c r="K144" s="844"/>
      <c r="L144" s="844"/>
      <c r="M144" s="844">
        <v>196</v>
      </c>
      <c r="N144" s="844">
        <f t="shared" si="2"/>
        <v>196</v>
      </c>
      <c r="O144" s="844"/>
    </row>
    <row r="145" spans="1:15">
      <c r="A145" s="846" t="s">
        <v>368</v>
      </c>
      <c r="B145" s="846" t="s">
        <v>368</v>
      </c>
      <c r="C145" s="844"/>
      <c r="D145" s="844">
        <v>2014</v>
      </c>
      <c r="E145" s="844" t="s">
        <v>20</v>
      </c>
      <c r="F145" s="844" t="s">
        <v>7</v>
      </c>
      <c r="G145" s="844" t="s">
        <v>544</v>
      </c>
      <c r="H145" s="844" t="s">
        <v>1530</v>
      </c>
      <c r="I145" s="844" t="s">
        <v>488</v>
      </c>
      <c r="J145" s="928" t="s">
        <v>567</v>
      </c>
      <c r="K145" s="844"/>
      <c r="L145" s="844"/>
      <c r="M145" s="844">
        <v>1</v>
      </c>
      <c r="N145" s="844">
        <f t="shared" si="2"/>
        <v>1</v>
      </c>
      <c r="O145" s="844"/>
    </row>
    <row r="146" spans="1:15">
      <c r="A146" s="846" t="s">
        <v>368</v>
      </c>
      <c r="B146" s="846" t="s">
        <v>368</v>
      </c>
      <c r="C146" s="844"/>
      <c r="D146" s="844">
        <v>2014</v>
      </c>
      <c r="E146" s="844" t="s">
        <v>20</v>
      </c>
      <c r="F146" s="844" t="s">
        <v>7</v>
      </c>
      <c r="G146" s="844" t="s">
        <v>544</v>
      </c>
      <c r="H146" s="844" t="s">
        <v>1531</v>
      </c>
      <c r="I146" s="844" t="s">
        <v>488</v>
      </c>
      <c r="J146" s="928" t="s">
        <v>567</v>
      </c>
      <c r="K146" s="844"/>
      <c r="L146" s="844"/>
      <c r="M146" s="844">
        <v>2</v>
      </c>
      <c r="N146" s="844">
        <f t="shared" si="2"/>
        <v>2</v>
      </c>
      <c r="O146" s="844"/>
    </row>
    <row r="147" spans="1:15">
      <c r="A147" s="846" t="s">
        <v>368</v>
      </c>
      <c r="B147" s="846" t="s">
        <v>368</v>
      </c>
      <c r="C147" s="844"/>
      <c r="D147" s="844">
        <v>2014</v>
      </c>
      <c r="E147" s="844" t="s">
        <v>20</v>
      </c>
      <c r="F147" s="844" t="s">
        <v>7</v>
      </c>
      <c r="G147" s="844" t="s">
        <v>545</v>
      </c>
      <c r="H147" s="844" t="s">
        <v>1531</v>
      </c>
      <c r="I147" s="844" t="s">
        <v>488</v>
      </c>
      <c r="J147" s="928" t="s">
        <v>567</v>
      </c>
      <c r="K147" s="844"/>
      <c r="L147" s="844"/>
      <c r="M147" s="844">
        <v>71</v>
      </c>
      <c r="N147" s="844">
        <f t="shared" si="2"/>
        <v>71</v>
      </c>
      <c r="O147" s="844"/>
    </row>
    <row r="148" spans="1:15">
      <c r="A148" s="846" t="s">
        <v>368</v>
      </c>
      <c r="B148" s="846" t="s">
        <v>368</v>
      </c>
      <c r="C148" s="844"/>
      <c r="D148" s="844">
        <v>2014</v>
      </c>
      <c r="E148" s="844" t="s">
        <v>20</v>
      </c>
      <c r="F148" s="844" t="s">
        <v>7</v>
      </c>
      <c r="G148" s="844" t="s">
        <v>545</v>
      </c>
      <c r="H148" s="844" t="s">
        <v>1550</v>
      </c>
      <c r="I148" s="844" t="s">
        <v>488</v>
      </c>
      <c r="J148" s="928" t="s">
        <v>567</v>
      </c>
      <c r="K148" s="844"/>
      <c r="L148" s="844"/>
      <c r="M148" s="844">
        <v>14</v>
      </c>
      <c r="N148" s="844">
        <f t="shared" si="2"/>
        <v>14</v>
      </c>
      <c r="O148" s="844"/>
    </row>
    <row r="149" spans="1:15">
      <c r="A149" s="846" t="s">
        <v>368</v>
      </c>
      <c r="B149" s="846" t="s">
        <v>368</v>
      </c>
      <c r="C149" s="844"/>
      <c r="D149" s="844">
        <v>2014</v>
      </c>
      <c r="E149" s="844" t="s">
        <v>20</v>
      </c>
      <c r="F149" s="844" t="s">
        <v>7</v>
      </c>
      <c r="G149" s="844" t="s">
        <v>544</v>
      </c>
      <c r="H149" s="844" t="s">
        <v>1502</v>
      </c>
      <c r="I149" s="844" t="s">
        <v>488</v>
      </c>
      <c r="J149" s="928" t="s">
        <v>561</v>
      </c>
      <c r="K149" s="844"/>
      <c r="L149" s="844"/>
      <c r="M149" s="844">
        <v>2</v>
      </c>
      <c r="N149" s="844">
        <f t="shared" si="2"/>
        <v>2</v>
      </c>
      <c r="O149" s="844"/>
    </row>
    <row r="150" spans="1:15">
      <c r="A150" s="846" t="s">
        <v>368</v>
      </c>
      <c r="B150" s="846" t="s">
        <v>368</v>
      </c>
      <c r="C150" s="844"/>
      <c r="D150" s="844">
        <v>2014</v>
      </c>
      <c r="E150" s="844" t="s">
        <v>20</v>
      </c>
      <c r="F150" s="844" t="s">
        <v>7</v>
      </c>
      <c r="G150" s="844" t="s">
        <v>544</v>
      </c>
      <c r="H150" s="844" t="s">
        <v>1502</v>
      </c>
      <c r="I150" s="844" t="s">
        <v>488</v>
      </c>
      <c r="J150" s="928" t="s">
        <v>567</v>
      </c>
      <c r="K150" s="844"/>
      <c r="L150" s="844"/>
      <c r="M150" s="844">
        <v>51</v>
      </c>
      <c r="N150" s="844">
        <f t="shared" si="2"/>
        <v>51</v>
      </c>
      <c r="O150" s="844"/>
    </row>
    <row r="151" spans="1:15">
      <c r="A151" s="846" t="s">
        <v>368</v>
      </c>
      <c r="B151" s="846" t="s">
        <v>368</v>
      </c>
      <c r="C151" s="844"/>
      <c r="D151" s="844">
        <v>2014</v>
      </c>
      <c r="E151" s="844" t="s">
        <v>20</v>
      </c>
      <c r="F151" s="844" t="s">
        <v>7</v>
      </c>
      <c r="G151" s="844" t="s">
        <v>545</v>
      </c>
      <c r="H151" s="844" t="s">
        <v>1502</v>
      </c>
      <c r="I151" s="844" t="s">
        <v>488</v>
      </c>
      <c r="J151" s="928" t="s">
        <v>567</v>
      </c>
      <c r="K151" s="844"/>
      <c r="L151" s="844"/>
      <c r="M151" s="844">
        <v>130</v>
      </c>
      <c r="N151" s="844">
        <f t="shared" si="2"/>
        <v>130</v>
      </c>
      <c r="O151" s="844"/>
    </row>
    <row r="152" spans="1:15">
      <c r="A152" s="846" t="s">
        <v>368</v>
      </c>
      <c r="B152" s="846" t="s">
        <v>368</v>
      </c>
      <c r="C152" s="844"/>
      <c r="D152" s="844">
        <v>2014</v>
      </c>
      <c r="E152" s="844" t="s">
        <v>20</v>
      </c>
      <c r="F152" s="844" t="s">
        <v>7</v>
      </c>
      <c r="G152" s="844" t="s">
        <v>544</v>
      </c>
      <c r="H152" s="844" t="s">
        <v>1503</v>
      </c>
      <c r="I152" s="844" t="s">
        <v>488</v>
      </c>
      <c r="J152" s="928" t="s">
        <v>567</v>
      </c>
      <c r="K152" s="844"/>
      <c r="L152" s="844"/>
      <c r="M152" s="844">
        <v>15</v>
      </c>
      <c r="N152" s="844">
        <f t="shared" si="2"/>
        <v>15</v>
      </c>
      <c r="O152" s="844"/>
    </row>
    <row r="153" spans="1:15">
      <c r="A153" s="846" t="s">
        <v>368</v>
      </c>
      <c r="B153" s="846" t="s">
        <v>368</v>
      </c>
      <c r="C153" s="844"/>
      <c r="D153" s="844">
        <v>2014</v>
      </c>
      <c r="E153" s="844" t="s">
        <v>20</v>
      </c>
      <c r="F153" s="844" t="s">
        <v>7</v>
      </c>
      <c r="G153" s="844" t="s">
        <v>544</v>
      </c>
      <c r="H153" s="844" t="s">
        <v>1503</v>
      </c>
      <c r="I153" s="844" t="s">
        <v>488</v>
      </c>
      <c r="J153" s="928" t="s">
        <v>572</v>
      </c>
      <c r="K153" s="844"/>
      <c r="L153" s="844"/>
      <c r="M153" s="844">
        <v>1</v>
      </c>
      <c r="N153" s="844">
        <f t="shared" si="2"/>
        <v>1</v>
      </c>
      <c r="O153" s="844"/>
    </row>
    <row r="154" spans="1:15">
      <c r="A154" s="846" t="s">
        <v>368</v>
      </c>
      <c r="B154" s="846" t="s">
        <v>368</v>
      </c>
      <c r="C154" s="844"/>
      <c r="D154" s="844">
        <v>2014</v>
      </c>
      <c r="E154" s="844" t="s">
        <v>20</v>
      </c>
      <c r="F154" s="844" t="s">
        <v>7</v>
      </c>
      <c r="G154" s="844" t="s">
        <v>545</v>
      </c>
      <c r="H154" s="844" t="s">
        <v>1503</v>
      </c>
      <c r="I154" s="844" t="s">
        <v>488</v>
      </c>
      <c r="J154" s="928" t="s">
        <v>567</v>
      </c>
      <c r="K154" s="844"/>
      <c r="L154" s="844"/>
      <c r="M154" s="844">
        <v>137</v>
      </c>
      <c r="N154" s="844">
        <f t="shared" si="2"/>
        <v>137</v>
      </c>
      <c r="O154" s="844"/>
    </row>
    <row r="155" spans="1:15">
      <c r="A155" s="846" t="s">
        <v>368</v>
      </c>
      <c r="B155" s="846" t="s">
        <v>368</v>
      </c>
      <c r="C155" s="844"/>
      <c r="D155" s="844">
        <v>2014</v>
      </c>
      <c r="E155" s="844" t="s">
        <v>20</v>
      </c>
      <c r="F155" s="844" t="s">
        <v>7</v>
      </c>
      <c r="G155" s="844" t="s">
        <v>545</v>
      </c>
      <c r="H155" s="844" t="s">
        <v>1551</v>
      </c>
      <c r="I155" s="844" t="s">
        <v>488</v>
      </c>
      <c r="J155" s="928" t="s">
        <v>567</v>
      </c>
      <c r="K155" s="844"/>
      <c r="L155" s="844"/>
      <c r="M155" s="844">
        <v>1</v>
      </c>
      <c r="N155" s="844">
        <f t="shared" si="2"/>
        <v>1</v>
      </c>
      <c r="O155" s="844"/>
    </row>
    <row r="156" spans="1:15">
      <c r="A156" s="846" t="s">
        <v>368</v>
      </c>
      <c r="B156" s="846" t="s">
        <v>368</v>
      </c>
      <c r="C156" s="844"/>
      <c r="D156" s="844">
        <v>2014</v>
      </c>
      <c r="E156" s="844" t="s">
        <v>20</v>
      </c>
      <c r="F156" s="844" t="s">
        <v>7</v>
      </c>
      <c r="G156" s="844" t="s">
        <v>545</v>
      </c>
      <c r="H156" s="844" t="s">
        <v>1504</v>
      </c>
      <c r="I156" s="844" t="s">
        <v>488</v>
      </c>
      <c r="J156" s="928" t="s">
        <v>567</v>
      </c>
      <c r="K156" s="844"/>
      <c r="L156" s="844"/>
      <c r="M156" s="844">
        <v>3</v>
      </c>
      <c r="N156" s="844">
        <f t="shared" si="2"/>
        <v>3</v>
      </c>
      <c r="O156" s="844"/>
    </row>
    <row r="157" spans="1:15">
      <c r="A157" s="846" t="s">
        <v>368</v>
      </c>
      <c r="B157" s="846" t="s">
        <v>368</v>
      </c>
      <c r="C157" s="844"/>
      <c r="D157" s="844">
        <v>2014</v>
      </c>
      <c r="E157" s="844" t="s">
        <v>20</v>
      </c>
      <c r="F157" s="844" t="s">
        <v>7</v>
      </c>
      <c r="G157" s="844" t="s">
        <v>544</v>
      </c>
      <c r="H157" s="844" t="s">
        <v>1532</v>
      </c>
      <c r="I157" s="844" t="s">
        <v>488</v>
      </c>
      <c r="J157" s="928" t="s">
        <v>572</v>
      </c>
      <c r="K157" s="844"/>
      <c r="L157" s="844"/>
      <c r="M157" s="844">
        <v>1</v>
      </c>
      <c r="N157" s="844">
        <f t="shared" si="2"/>
        <v>1</v>
      </c>
      <c r="O157" s="844"/>
    </row>
    <row r="158" spans="1:15">
      <c r="A158" s="846" t="s">
        <v>368</v>
      </c>
      <c r="B158" s="846" t="s">
        <v>368</v>
      </c>
      <c r="C158" s="844"/>
      <c r="D158" s="844">
        <v>2014</v>
      </c>
      <c r="E158" s="844" t="s">
        <v>20</v>
      </c>
      <c r="F158" s="844" t="s">
        <v>7</v>
      </c>
      <c r="G158" s="844" t="s">
        <v>545</v>
      </c>
      <c r="H158" s="844" t="s">
        <v>1532</v>
      </c>
      <c r="I158" s="844" t="s">
        <v>488</v>
      </c>
      <c r="J158" s="928" t="s">
        <v>567</v>
      </c>
      <c r="K158" s="844"/>
      <c r="L158" s="844"/>
      <c r="M158" s="844">
        <v>1</v>
      </c>
      <c r="N158" s="844">
        <f t="shared" si="2"/>
        <v>1</v>
      </c>
      <c r="O158" s="844"/>
    </row>
    <row r="159" spans="1:15">
      <c r="A159" s="846" t="s">
        <v>368</v>
      </c>
      <c r="B159" s="846" t="s">
        <v>368</v>
      </c>
      <c r="C159" s="844"/>
      <c r="D159" s="844">
        <v>2014</v>
      </c>
      <c r="E159" s="844" t="s">
        <v>20</v>
      </c>
      <c r="F159" s="844" t="s">
        <v>7</v>
      </c>
      <c r="G159" s="844" t="s">
        <v>544</v>
      </c>
      <c r="H159" s="844" t="s">
        <v>1506</v>
      </c>
      <c r="I159" s="844" t="s">
        <v>488</v>
      </c>
      <c r="J159" s="928" t="s">
        <v>567</v>
      </c>
      <c r="K159" s="844"/>
      <c r="L159" s="844">
        <v>15</v>
      </c>
      <c r="M159" s="844">
        <v>5</v>
      </c>
      <c r="N159" s="844">
        <f t="shared" si="2"/>
        <v>20</v>
      </c>
      <c r="O159" s="844"/>
    </row>
    <row r="160" spans="1:15">
      <c r="A160" s="846" t="s">
        <v>368</v>
      </c>
      <c r="B160" s="846" t="s">
        <v>368</v>
      </c>
      <c r="C160" s="844"/>
      <c r="D160" s="844">
        <v>2014</v>
      </c>
      <c r="E160" s="844" t="s">
        <v>20</v>
      </c>
      <c r="F160" s="844" t="s">
        <v>7</v>
      </c>
      <c r="G160" s="844" t="s">
        <v>544</v>
      </c>
      <c r="H160" s="844" t="s">
        <v>1506</v>
      </c>
      <c r="I160" s="844" t="s">
        <v>488</v>
      </c>
      <c r="J160" s="928" t="s">
        <v>572</v>
      </c>
      <c r="K160" s="844"/>
      <c r="L160" s="844"/>
      <c r="M160" s="844">
        <v>7</v>
      </c>
      <c r="N160" s="844">
        <f t="shared" si="2"/>
        <v>7</v>
      </c>
      <c r="O160" s="844"/>
    </row>
    <row r="161" spans="1:15">
      <c r="A161" s="846" t="s">
        <v>368</v>
      </c>
      <c r="B161" s="846" t="s">
        <v>368</v>
      </c>
      <c r="C161" s="844"/>
      <c r="D161" s="844">
        <v>2014</v>
      </c>
      <c r="E161" s="844" t="s">
        <v>20</v>
      </c>
      <c r="F161" s="844" t="s">
        <v>7</v>
      </c>
      <c r="G161" s="844" t="s">
        <v>544</v>
      </c>
      <c r="H161" s="844" t="s">
        <v>1506</v>
      </c>
      <c r="I161" s="844" t="s">
        <v>488</v>
      </c>
      <c r="J161" s="928" t="s">
        <v>572</v>
      </c>
      <c r="K161" s="844"/>
      <c r="L161" s="844"/>
      <c r="M161" s="844">
        <v>1</v>
      </c>
      <c r="N161" s="844">
        <f t="shared" si="2"/>
        <v>1</v>
      </c>
      <c r="O161" s="844"/>
    </row>
    <row r="162" spans="1:15">
      <c r="A162" s="846" t="s">
        <v>368</v>
      </c>
      <c r="B162" s="846" t="s">
        <v>368</v>
      </c>
      <c r="C162" s="844"/>
      <c r="D162" s="844">
        <v>2014</v>
      </c>
      <c r="E162" s="844" t="s">
        <v>20</v>
      </c>
      <c r="F162" s="844" t="s">
        <v>7</v>
      </c>
      <c r="G162" s="844" t="s">
        <v>545</v>
      </c>
      <c r="H162" s="844" t="s">
        <v>1506</v>
      </c>
      <c r="I162" s="844" t="s">
        <v>488</v>
      </c>
      <c r="J162" s="928" t="s">
        <v>567</v>
      </c>
      <c r="K162" s="844"/>
      <c r="L162" s="844">
        <v>20</v>
      </c>
      <c r="M162" s="844">
        <v>94</v>
      </c>
      <c r="N162" s="844">
        <f t="shared" si="2"/>
        <v>114</v>
      </c>
      <c r="O162" s="844"/>
    </row>
    <row r="163" spans="1:15">
      <c r="A163" s="846" t="s">
        <v>368</v>
      </c>
      <c r="B163" s="846" t="s">
        <v>368</v>
      </c>
      <c r="C163" s="844"/>
      <c r="D163" s="844">
        <v>2014</v>
      </c>
      <c r="E163" s="844" t="s">
        <v>20</v>
      </c>
      <c r="F163" s="844" t="s">
        <v>7</v>
      </c>
      <c r="G163" s="844" t="s">
        <v>544</v>
      </c>
      <c r="H163" s="844" t="s">
        <v>1533</v>
      </c>
      <c r="I163" s="844" t="s">
        <v>488</v>
      </c>
      <c r="J163" s="928" t="s">
        <v>561</v>
      </c>
      <c r="K163" s="844"/>
      <c r="L163" s="844"/>
      <c r="M163" s="844">
        <v>137</v>
      </c>
      <c r="N163" s="844">
        <f t="shared" si="2"/>
        <v>137</v>
      </c>
      <c r="O163" s="844"/>
    </row>
    <row r="164" spans="1:15">
      <c r="A164" s="846" t="s">
        <v>368</v>
      </c>
      <c r="B164" s="846" t="s">
        <v>368</v>
      </c>
      <c r="C164" s="844"/>
      <c r="D164" s="844">
        <v>2014</v>
      </c>
      <c r="E164" s="844" t="s">
        <v>20</v>
      </c>
      <c r="F164" s="844" t="s">
        <v>7</v>
      </c>
      <c r="G164" s="844" t="s">
        <v>544</v>
      </c>
      <c r="H164" s="844" t="s">
        <v>1533</v>
      </c>
      <c r="I164" s="844" t="s">
        <v>488</v>
      </c>
      <c r="J164" s="928" t="s">
        <v>567</v>
      </c>
      <c r="K164" s="844"/>
      <c r="L164" s="844"/>
      <c r="M164" s="844">
        <v>8</v>
      </c>
      <c r="N164" s="844">
        <f t="shared" si="2"/>
        <v>8</v>
      </c>
      <c r="O164" s="844"/>
    </row>
    <row r="165" spans="1:15">
      <c r="A165" s="846" t="s">
        <v>368</v>
      </c>
      <c r="B165" s="846" t="s">
        <v>368</v>
      </c>
      <c r="C165" s="844"/>
      <c r="D165" s="844">
        <v>2014</v>
      </c>
      <c r="E165" s="844" t="s">
        <v>20</v>
      </c>
      <c r="F165" s="844" t="s">
        <v>7</v>
      </c>
      <c r="G165" s="844" t="s">
        <v>544</v>
      </c>
      <c r="H165" s="844" t="s">
        <v>1051</v>
      </c>
      <c r="I165" s="844" t="s">
        <v>1049</v>
      </c>
      <c r="J165" s="928" t="s">
        <v>561</v>
      </c>
      <c r="K165" s="844"/>
      <c r="L165" s="844"/>
      <c r="M165" s="844">
        <v>166</v>
      </c>
      <c r="N165" s="844">
        <f t="shared" si="2"/>
        <v>166</v>
      </c>
      <c r="O165" s="844"/>
    </row>
    <row r="166" spans="1:15">
      <c r="A166" s="846" t="s">
        <v>368</v>
      </c>
      <c r="B166" s="846" t="s">
        <v>368</v>
      </c>
      <c r="C166" s="844"/>
      <c r="D166" s="844">
        <v>2014</v>
      </c>
      <c r="E166" s="844" t="s">
        <v>20</v>
      </c>
      <c r="F166" s="844" t="s">
        <v>7</v>
      </c>
      <c r="G166" s="844" t="s">
        <v>544</v>
      </c>
      <c r="H166" s="844" t="s">
        <v>1051</v>
      </c>
      <c r="I166" s="844" t="s">
        <v>1049</v>
      </c>
      <c r="J166" s="928" t="s">
        <v>562</v>
      </c>
      <c r="K166" s="844"/>
      <c r="L166" s="844">
        <v>1</v>
      </c>
      <c r="M166" s="844"/>
      <c r="N166" s="844">
        <f t="shared" si="2"/>
        <v>1</v>
      </c>
      <c r="O166" s="844"/>
    </row>
    <row r="167" spans="1:15">
      <c r="A167" s="846" t="s">
        <v>368</v>
      </c>
      <c r="B167" s="846" t="s">
        <v>368</v>
      </c>
      <c r="C167" s="844"/>
      <c r="D167" s="844">
        <v>2014</v>
      </c>
      <c r="E167" s="844" t="s">
        <v>20</v>
      </c>
      <c r="F167" s="844" t="s">
        <v>7</v>
      </c>
      <c r="G167" s="844" t="s">
        <v>544</v>
      </c>
      <c r="H167" s="844" t="s">
        <v>1051</v>
      </c>
      <c r="I167" s="844" t="s">
        <v>1049</v>
      </c>
      <c r="J167" s="928" t="s">
        <v>567</v>
      </c>
      <c r="K167" s="844"/>
      <c r="L167" s="844"/>
      <c r="M167" s="844">
        <v>85</v>
      </c>
      <c r="N167" s="844">
        <f t="shared" si="2"/>
        <v>85</v>
      </c>
      <c r="O167" s="844"/>
    </row>
    <row r="168" spans="1:15">
      <c r="A168" s="846" t="s">
        <v>368</v>
      </c>
      <c r="B168" s="846" t="s">
        <v>368</v>
      </c>
      <c r="C168" s="844"/>
      <c r="D168" s="844">
        <v>2014</v>
      </c>
      <c r="E168" s="844" t="s">
        <v>20</v>
      </c>
      <c r="F168" s="844" t="s">
        <v>7</v>
      </c>
      <c r="G168" s="844" t="s">
        <v>544</v>
      </c>
      <c r="H168" s="844" t="s">
        <v>1051</v>
      </c>
      <c r="I168" s="844" t="s">
        <v>1049</v>
      </c>
      <c r="J168" s="928" t="s">
        <v>1021</v>
      </c>
      <c r="K168" s="844"/>
      <c r="L168" s="844">
        <v>107</v>
      </c>
      <c r="M168" s="844"/>
      <c r="N168" s="844">
        <f t="shared" si="2"/>
        <v>107</v>
      </c>
      <c r="O168" s="844"/>
    </row>
    <row r="169" spans="1:15">
      <c r="A169" s="846" t="s">
        <v>368</v>
      </c>
      <c r="B169" s="846" t="s">
        <v>368</v>
      </c>
      <c r="C169" s="844"/>
      <c r="D169" s="844">
        <v>2014</v>
      </c>
      <c r="E169" s="844" t="s">
        <v>20</v>
      </c>
      <c r="F169" s="844" t="s">
        <v>7</v>
      </c>
      <c r="G169" s="844" t="s">
        <v>544</v>
      </c>
      <c r="H169" s="844" t="s">
        <v>1051</v>
      </c>
      <c r="I169" s="844" t="s">
        <v>1049</v>
      </c>
      <c r="J169" s="928" t="s">
        <v>568</v>
      </c>
      <c r="K169" s="844"/>
      <c r="L169" s="844">
        <v>515</v>
      </c>
      <c r="M169" s="844"/>
      <c r="N169" s="844">
        <f t="shared" si="2"/>
        <v>515</v>
      </c>
      <c r="O169" s="844"/>
    </row>
    <row r="170" spans="1:15">
      <c r="A170" s="846" t="s">
        <v>368</v>
      </c>
      <c r="B170" s="846" t="s">
        <v>368</v>
      </c>
      <c r="C170" s="844"/>
      <c r="D170" s="844">
        <v>2014</v>
      </c>
      <c r="E170" s="844" t="s">
        <v>20</v>
      </c>
      <c r="F170" s="844" t="s">
        <v>7</v>
      </c>
      <c r="G170" s="844" t="s">
        <v>544</v>
      </c>
      <c r="H170" s="844" t="s">
        <v>1051</v>
      </c>
      <c r="I170" s="844" t="s">
        <v>1049</v>
      </c>
      <c r="J170" s="928" t="s">
        <v>569</v>
      </c>
      <c r="K170" s="844"/>
      <c r="L170" s="844">
        <v>471</v>
      </c>
      <c r="M170" s="844"/>
      <c r="N170" s="844">
        <f t="shared" si="2"/>
        <v>471</v>
      </c>
      <c r="O170" s="844"/>
    </row>
    <row r="171" spans="1:15">
      <c r="A171" s="846" t="s">
        <v>368</v>
      </c>
      <c r="B171" s="846" t="s">
        <v>368</v>
      </c>
      <c r="C171" s="844"/>
      <c r="D171" s="844">
        <v>2014</v>
      </c>
      <c r="E171" s="844" t="s">
        <v>20</v>
      </c>
      <c r="F171" s="844" t="s">
        <v>7</v>
      </c>
      <c r="G171" s="844" t="s">
        <v>544</v>
      </c>
      <c r="H171" s="844" t="s">
        <v>1051</v>
      </c>
      <c r="I171" s="844" t="s">
        <v>1049</v>
      </c>
      <c r="J171" s="928" t="s">
        <v>554</v>
      </c>
      <c r="K171" s="844"/>
      <c r="L171" s="844">
        <v>24</v>
      </c>
      <c r="M171" s="844"/>
      <c r="N171" s="844">
        <f t="shared" si="2"/>
        <v>24</v>
      </c>
      <c r="O171" s="844"/>
    </row>
    <row r="172" spans="1:15">
      <c r="A172" s="846" t="s">
        <v>368</v>
      </c>
      <c r="B172" s="846" t="s">
        <v>368</v>
      </c>
      <c r="C172" s="844"/>
      <c r="D172" s="844">
        <v>2014</v>
      </c>
      <c r="E172" s="844" t="s">
        <v>20</v>
      </c>
      <c r="F172" s="844" t="s">
        <v>7</v>
      </c>
      <c r="G172" s="844" t="s">
        <v>544</v>
      </c>
      <c r="H172" s="844" t="s">
        <v>1051</v>
      </c>
      <c r="I172" s="844" t="s">
        <v>1049</v>
      </c>
      <c r="J172" s="928" t="s">
        <v>572</v>
      </c>
      <c r="K172" s="844"/>
      <c r="L172" s="844"/>
      <c r="M172" s="844">
        <v>1</v>
      </c>
      <c r="N172" s="844">
        <f t="shared" si="2"/>
        <v>1</v>
      </c>
      <c r="O172" s="844"/>
    </row>
    <row r="173" spans="1:15">
      <c r="A173" s="846" t="s">
        <v>368</v>
      </c>
      <c r="B173" s="846" t="s">
        <v>368</v>
      </c>
      <c r="C173" s="844"/>
      <c r="D173" s="844">
        <v>2014</v>
      </c>
      <c r="E173" s="844" t="s">
        <v>20</v>
      </c>
      <c r="F173" s="844" t="s">
        <v>7</v>
      </c>
      <c r="G173" s="844" t="s">
        <v>545</v>
      </c>
      <c r="H173" s="844" t="s">
        <v>1051</v>
      </c>
      <c r="I173" s="844" t="s">
        <v>1049</v>
      </c>
      <c r="J173" s="928" t="s">
        <v>567</v>
      </c>
      <c r="K173" s="844"/>
      <c r="L173" s="844"/>
      <c r="M173" s="844">
        <v>99</v>
      </c>
      <c r="N173" s="844">
        <f t="shared" si="2"/>
        <v>99</v>
      </c>
      <c r="O173" s="844"/>
    </row>
    <row r="174" spans="1:15">
      <c r="A174" s="846" t="s">
        <v>368</v>
      </c>
      <c r="B174" s="846" t="s">
        <v>368</v>
      </c>
      <c r="C174" s="844"/>
      <c r="D174" s="844">
        <v>2014</v>
      </c>
      <c r="E174" s="844" t="s">
        <v>20</v>
      </c>
      <c r="F174" s="844" t="s">
        <v>7</v>
      </c>
      <c r="G174" s="844" t="s">
        <v>545</v>
      </c>
      <c r="H174" s="844" t="s">
        <v>1051</v>
      </c>
      <c r="I174" s="844" t="s">
        <v>1049</v>
      </c>
      <c r="J174" s="928" t="s">
        <v>569</v>
      </c>
      <c r="K174" s="844"/>
      <c r="L174" s="844">
        <v>999</v>
      </c>
      <c r="M174" s="844"/>
      <c r="N174" s="844">
        <f t="shared" si="2"/>
        <v>999</v>
      </c>
      <c r="O174" s="844"/>
    </row>
    <row r="175" spans="1:15">
      <c r="A175" s="846" t="s">
        <v>368</v>
      </c>
      <c r="B175" s="846" t="s">
        <v>368</v>
      </c>
      <c r="C175" s="844"/>
      <c r="D175" s="844">
        <v>2014</v>
      </c>
      <c r="E175" s="844" t="s">
        <v>20</v>
      </c>
      <c r="F175" s="844" t="s">
        <v>7</v>
      </c>
      <c r="G175" s="844" t="s">
        <v>545</v>
      </c>
      <c r="H175" s="844" t="s">
        <v>1051</v>
      </c>
      <c r="I175" s="844" t="s">
        <v>1049</v>
      </c>
      <c r="J175" s="928" t="s">
        <v>570</v>
      </c>
      <c r="K175" s="844"/>
      <c r="L175" s="844">
        <v>480</v>
      </c>
      <c r="M175" s="844"/>
      <c r="N175" s="844">
        <f t="shared" si="2"/>
        <v>480</v>
      </c>
      <c r="O175" s="844"/>
    </row>
    <row r="176" spans="1:15">
      <c r="A176" s="846" t="s">
        <v>368</v>
      </c>
      <c r="B176" s="846" t="s">
        <v>368</v>
      </c>
      <c r="C176" s="844"/>
      <c r="D176" s="844">
        <v>2014</v>
      </c>
      <c r="E176" s="844" t="s">
        <v>20</v>
      </c>
      <c r="F176" s="844" t="s">
        <v>7</v>
      </c>
      <c r="G176" s="844" t="s">
        <v>545</v>
      </c>
      <c r="H176" s="844" t="s">
        <v>1552</v>
      </c>
      <c r="I176" s="844" t="s">
        <v>488</v>
      </c>
      <c r="J176" s="928" t="s">
        <v>567</v>
      </c>
      <c r="K176" s="844"/>
      <c r="L176" s="844"/>
      <c r="M176" s="844">
        <v>1</v>
      </c>
      <c r="N176" s="844">
        <f t="shared" si="2"/>
        <v>1</v>
      </c>
      <c r="O176" s="844"/>
    </row>
    <row r="177" spans="1:15">
      <c r="A177" s="846" t="s">
        <v>368</v>
      </c>
      <c r="B177" s="846" t="s">
        <v>368</v>
      </c>
      <c r="C177" s="844"/>
      <c r="D177" s="844">
        <v>2014</v>
      </c>
      <c r="E177" s="844" t="s">
        <v>20</v>
      </c>
      <c r="F177" s="844" t="s">
        <v>7</v>
      </c>
      <c r="G177" s="844" t="s">
        <v>544</v>
      </c>
      <c r="H177" s="844" t="s">
        <v>1507</v>
      </c>
      <c r="I177" s="844" t="s">
        <v>488</v>
      </c>
      <c r="J177" s="928" t="s">
        <v>567</v>
      </c>
      <c r="K177" s="844"/>
      <c r="L177" s="844"/>
      <c r="M177" s="844">
        <v>20</v>
      </c>
      <c r="N177" s="844">
        <f t="shared" si="2"/>
        <v>20</v>
      </c>
      <c r="O177" s="844"/>
    </row>
    <row r="178" spans="1:15">
      <c r="A178" s="846" t="s">
        <v>368</v>
      </c>
      <c r="B178" s="846" t="s">
        <v>368</v>
      </c>
      <c r="C178" s="844"/>
      <c r="D178" s="844">
        <v>2014</v>
      </c>
      <c r="E178" s="844" t="s">
        <v>20</v>
      </c>
      <c r="F178" s="844" t="s">
        <v>7</v>
      </c>
      <c r="G178" s="844" t="s">
        <v>544</v>
      </c>
      <c r="H178" s="844" t="s">
        <v>1507</v>
      </c>
      <c r="I178" s="844" t="s">
        <v>488</v>
      </c>
      <c r="J178" s="928" t="s">
        <v>567</v>
      </c>
      <c r="K178" s="844"/>
      <c r="L178" s="844"/>
      <c r="M178" s="844">
        <v>1</v>
      </c>
      <c r="N178" s="844">
        <f t="shared" si="2"/>
        <v>1</v>
      </c>
      <c r="O178" s="844"/>
    </row>
    <row r="179" spans="1:15">
      <c r="A179" s="846" t="s">
        <v>368</v>
      </c>
      <c r="B179" s="846" t="s">
        <v>368</v>
      </c>
      <c r="C179" s="844"/>
      <c r="D179" s="844">
        <v>2014</v>
      </c>
      <c r="E179" s="844" t="s">
        <v>20</v>
      </c>
      <c r="F179" s="844" t="s">
        <v>7</v>
      </c>
      <c r="G179" s="844" t="s">
        <v>545</v>
      </c>
      <c r="H179" s="844" t="s">
        <v>1507</v>
      </c>
      <c r="I179" s="844" t="s">
        <v>488</v>
      </c>
      <c r="J179" s="928" t="s">
        <v>567</v>
      </c>
      <c r="K179" s="844"/>
      <c r="L179" s="844">
        <v>2</v>
      </c>
      <c r="M179" s="844">
        <v>23</v>
      </c>
      <c r="N179" s="844">
        <f t="shared" si="2"/>
        <v>25</v>
      </c>
      <c r="O179" s="844"/>
    </row>
    <row r="180" spans="1:15">
      <c r="A180" s="846" t="s">
        <v>368</v>
      </c>
      <c r="B180" s="846" t="s">
        <v>368</v>
      </c>
      <c r="C180" s="844"/>
      <c r="D180" s="844">
        <v>2014</v>
      </c>
      <c r="E180" s="844" t="s">
        <v>20</v>
      </c>
      <c r="F180" s="844" t="s">
        <v>7</v>
      </c>
      <c r="G180" s="844" t="s">
        <v>544</v>
      </c>
      <c r="H180" s="844" t="s">
        <v>1508</v>
      </c>
      <c r="I180" s="844" t="s">
        <v>488</v>
      </c>
      <c r="J180" s="928" t="s">
        <v>561</v>
      </c>
      <c r="K180" s="844"/>
      <c r="L180" s="844"/>
      <c r="M180" s="844">
        <v>98</v>
      </c>
      <c r="N180" s="844">
        <f t="shared" si="2"/>
        <v>98</v>
      </c>
      <c r="O180" s="844"/>
    </row>
    <row r="181" spans="1:15">
      <c r="A181" s="846" t="s">
        <v>368</v>
      </c>
      <c r="B181" s="846" t="s">
        <v>368</v>
      </c>
      <c r="C181" s="844"/>
      <c r="D181" s="844">
        <v>2014</v>
      </c>
      <c r="E181" s="844" t="s">
        <v>20</v>
      </c>
      <c r="F181" s="844" t="s">
        <v>7</v>
      </c>
      <c r="G181" s="844" t="s">
        <v>544</v>
      </c>
      <c r="H181" s="844" t="s">
        <v>1508</v>
      </c>
      <c r="I181" s="844" t="s">
        <v>488</v>
      </c>
      <c r="J181" s="928" t="s">
        <v>567</v>
      </c>
      <c r="K181" s="844"/>
      <c r="L181" s="844">
        <v>3</v>
      </c>
      <c r="M181" s="844">
        <v>132</v>
      </c>
      <c r="N181" s="844">
        <f t="shared" si="2"/>
        <v>135</v>
      </c>
      <c r="O181" s="844"/>
    </row>
    <row r="182" spans="1:15">
      <c r="A182" s="846" t="s">
        <v>368</v>
      </c>
      <c r="B182" s="846" t="s">
        <v>368</v>
      </c>
      <c r="C182" s="844"/>
      <c r="D182" s="844">
        <v>2014</v>
      </c>
      <c r="E182" s="844" t="s">
        <v>20</v>
      </c>
      <c r="F182" s="844" t="s">
        <v>7</v>
      </c>
      <c r="G182" s="844" t="s">
        <v>545</v>
      </c>
      <c r="H182" s="844" t="s">
        <v>1508</v>
      </c>
      <c r="I182" s="844" t="s">
        <v>488</v>
      </c>
      <c r="J182" s="928" t="s">
        <v>567</v>
      </c>
      <c r="K182" s="844"/>
      <c r="L182" s="844"/>
      <c r="M182" s="844">
        <v>75</v>
      </c>
      <c r="N182" s="844">
        <f t="shared" si="2"/>
        <v>75</v>
      </c>
      <c r="O182" s="844"/>
    </row>
    <row r="183" spans="1:15">
      <c r="A183" s="846" t="s">
        <v>368</v>
      </c>
      <c r="B183" s="846" t="s">
        <v>368</v>
      </c>
      <c r="C183" s="844"/>
      <c r="D183" s="844">
        <v>2014</v>
      </c>
      <c r="E183" s="844" t="s">
        <v>20</v>
      </c>
      <c r="F183" s="844" t="s">
        <v>7</v>
      </c>
      <c r="G183" s="844" t="s">
        <v>544</v>
      </c>
      <c r="H183" s="844" t="s">
        <v>1509</v>
      </c>
      <c r="I183" s="844" t="s">
        <v>488</v>
      </c>
      <c r="J183" s="928" t="s">
        <v>569</v>
      </c>
      <c r="K183" s="844"/>
      <c r="L183" s="844">
        <v>54</v>
      </c>
      <c r="M183" s="844"/>
      <c r="N183" s="844">
        <f t="shared" si="2"/>
        <v>54</v>
      </c>
      <c r="O183" s="844"/>
    </row>
    <row r="184" spans="1:15">
      <c r="A184" s="846" t="s">
        <v>368</v>
      </c>
      <c r="B184" s="846" t="s">
        <v>368</v>
      </c>
      <c r="C184" s="844"/>
      <c r="D184" s="844">
        <v>2014</v>
      </c>
      <c r="E184" s="844" t="s">
        <v>20</v>
      </c>
      <c r="F184" s="844" t="s">
        <v>7</v>
      </c>
      <c r="G184" s="844" t="s">
        <v>545</v>
      </c>
      <c r="H184" s="844" t="s">
        <v>1509</v>
      </c>
      <c r="I184" s="844" t="s">
        <v>488</v>
      </c>
      <c r="J184" s="928" t="s">
        <v>569</v>
      </c>
      <c r="K184" s="844"/>
      <c r="L184" s="844">
        <v>58</v>
      </c>
      <c r="M184" s="844"/>
      <c r="N184" s="844">
        <f t="shared" si="2"/>
        <v>58</v>
      </c>
      <c r="O184" s="844"/>
    </row>
    <row r="185" spans="1:15">
      <c r="A185" s="846" t="s">
        <v>368</v>
      </c>
      <c r="B185" s="846" t="s">
        <v>368</v>
      </c>
      <c r="C185" s="844"/>
      <c r="D185" s="844">
        <v>2014</v>
      </c>
      <c r="E185" s="844" t="s">
        <v>20</v>
      </c>
      <c r="F185" s="844" t="s">
        <v>7</v>
      </c>
      <c r="G185" s="844" t="s">
        <v>544</v>
      </c>
      <c r="H185" s="844" t="s">
        <v>1534</v>
      </c>
      <c r="I185" s="844" t="s">
        <v>488</v>
      </c>
      <c r="J185" s="928" t="s">
        <v>561</v>
      </c>
      <c r="K185" s="844"/>
      <c r="L185" s="844"/>
      <c r="M185" s="844">
        <v>281</v>
      </c>
      <c r="N185" s="844">
        <f t="shared" si="2"/>
        <v>281</v>
      </c>
      <c r="O185" s="844"/>
    </row>
    <row r="186" spans="1:15">
      <c r="A186" s="846" t="s">
        <v>368</v>
      </c>
      <c r="B186" s="846" t="s">
        <v>368</v>
      </c>
      <c r="C186" s="844"/>
      <c r="D186" s="844">
        <v>2014</v>
      </c>
      <c r="E186" s="844" t="s">
        <v>20</v>
      </c>
      <c r="F186" s="844" t="s">
        <v>7</v>
      </c>
      <c r="G186" s="844" t="s">
        <v>544</v>
      </c>
      <c r="H186" s="844" t="s">
        <v>1534</v>
      </c>
      <c r="I186" s="844" t="s">
        <v>488</v>
      </c>
      <c r="J186" s="928" t="s">
        <v>567</v>
      </c>
      <c r="K186" s="844"/>
      <c r="L186" s="844"/>
      <c r="M186" s="844">
        <v>1</v>
      </c>
      <c r="N186" s="844">
        <f t="shared" si="2"/>
        <v>1</v>
      </c>
      <c r="O186" s="844"/>
    </row>
    <row r="187" spans="1:15">
      <c r="A187" s="846" t="s">
        <v>368</v>
      </c>
      <c r="B187" s="846" t="s">
        <v>368</v>
      </c>
      <c r="C187" s="844"/>
      <c r="D187" s="844">
        <v>2014</v>
      </c>
      <c r="E187" s="844" t="s">
        <v>20</v>
      </c>
      <c r="F187" s="844" t="s">
        <v>7</v>
      </c>
      <c r="G187" s="844" t="s">
        <v>544</v>
      </c>
      <c r="H187" s="844" t="s">
        <v>1510</v>
      </c>
      <c r="I187" s="844" t="s">
        <v>1060</v>
      </c>
      <c r="J187" s="928" t="s">
        <v>558</v>
      </c>
      <c r="K187" s="844"/>
      <c r="L187" s="844"/>
      <c r="M187" s="844">
        <v>5</v>
      </c>
      <c r="N187" s="844">
        <f t="shared" si="2"/>
        <v>5</v>
      </c>
      <c r="O187" s="844"/>
    </row>
    <row r="188" spans="1:15">
      <c r="A188" s="846" t="s">
        <v>368</v>
      </c>
      <c r="B188" s="846" t="s">
        <v>368</v>
      </c>
      <c r="C188" s="844"/>
      <c r="D188" s="844">
        <v>2014</v>
      </c>
      <c r="E188" s="844" t="s">
        <v>20</v>
      </c>
      <c r="F188" s="844" t="s">
        <v>7</v>
      </c>
      <c r="G188" s="844" t="s">
        <v>544</v>
      </c>
      <c r="H188" s="844" t="s">
        <v>1510</v>
      </c>
      <c r="I188" s="844" t="s">
        <v>1060</v>
      </c>
      <c r="J188" s="928" t="s">
        <v>559</v>
      </c>
      <c r="K188" s="844"/>
      <c r="L188" s="844">
        <v>10</v>
      </c>
      <c r="M188" s="844">
        <v>1</v>
      </c>
      <c r="N188" s="844">
        <f t="shared" si="2"/>
        <v>11</v>
      </c>
      <c r="O188" s="844"/>
    </row>
    <row r="189" spans="1:15">
      <c r="A189" s="846" t="s">
        <v>368</v>
      </c>
      <c r="B189" s="846" t="s">
        <v>368</v>
      </c>
      <c r="C189" s="844"/>
      <c r="D189" s="844">
        <v>2014</v>
      </c>
      <c r="E189" s="844" t="s">
        <v>20</v>
      </c>
      <c r="F189" s="844" t="s">
        <v>7</v>
      </c>
      <c r="G189" s="844" t="s">
        <v>544</v>
      </c>
      <c r="H189" s="844" t="s">
        <v>1510</v>
      </c>
      <c r="I189" s="844" t="s">
        <v>1060</v>
      </c>
      <c r="J189" s="928" t="s">
        <v>559</v>
      </c>
      <c r="K189" s="844"/>
      <c r="L189" s="844">
        <v>2</v>
      </c>
      <c r="M189" s="844"/>
      <c r="N189" s="844">
        <f t="shared" si="2"/>
        <v>2</v>
      </c>
      <c r="O189" s="844"/>
    </row>
    <row r="190" spans="1:15">
      <c r="A190" s="846" t="s">
        <v>368</v>
      </c>
      <c r="B190" s="846" t="s">
        <v>368</v>
      </c>
      <c r="C190" s="844"/>
      <c r="D190" s="844">
        <v>2014</v>
      </c>
      <c r="E190" s="844" t="s">
        <v>20</v>
      </c>
      <c r="F190" s="844" t="s">
        <v>7</v>
      </c>
      <c r="G190" s="844" t="s">
        <v>544</v>
      </c>
      <c r="H190" s="844" t="s">
        <v>1510</v>
      </c>
      <c r="I190" s="844" t="s">
        <v>1060</v>
      </c>
      <c r="J190" s="928" t="s">
        <v>567</v>
      </c>
      <c r="K190" s="844"/>
      <c r="L190" s="844"/>
      <c r="M190" s="844">
        <v>312</v>
      </c>
      <c r="N190" s="844">
        <f t="shared" si="2"/>
        <v>312</v>
      </c>
      <c r="O190" s="844"/>
    </row>
    <row r="191" spans="1:15">
      <c r="A191" s="846" t="s">
        <v>368</v>
      </c>
      <c r="B191" s="846" t="s">
        <v>368</v>
      </c>
      <c r="C191" s="844"/>
      <c r="D191" s="844">
        <v>2014</v>
      </c>
      <c r="E191" s="844" t="s">
        <v>20</v>
      </c>
      <c r="F191" s="844" t="s">
        <v>7</v>
      </c>
      <c r="G191" s="844" t="s">
        <v>544</v>
      </c>
      <c r="H191" s="844" t="s">
        <v>1510</v>
      </c>
      <c r="I191" s="844" t="s">
        <v>1060</v>
      </c>
      <c r="J191" s="928" t="s">
        <v>567</v>
      </c>
      <c r="K191" s="844"/>
      <c r="L191" s="844"/>
      <c r="M191" s="844">
        <v>2</v>
      </c>
      <c r="N191" s="844">
        <f t="shared" si="2"/>
        <v>2</v>
      </c>
      <c r="O191" s="844"/>
    </row>
    <row r="192" spans="1:15">
      <c r="A192" s="846" t="s">
        <v>368</v>
      </c>
      <c r="B192" s="846" t="s">
        <v>368</v>
      </c>
      <c r="C192" s="844"/>
      <c r="D192" s="844">
        <v>2014</v>
      </c>
      <c r="E192" s="844" t="s">
        <v>20</v>
      </c>
      <c r="F192" s="844" t="s">
        <v>7</v>
      </c>
      <c r="G192" s="844" t="s">
        <v>544</v>
      </c>
      <c r="H192" s="844" t="s">
        <v>1510</v>
      </c>
      <c r="I192" s="844" t="s">
        <v>1060</v>
      </c>
      <c r="J192" s="928" t="s">
        <v>572</v>
      </c>
      <c r="K192" s="844"/>
      <c r="L192" s="844"/>
      <c r="M192" s="844">
        <v>52</v>
      </c>
      <c r="N192" s="844">
        <f t="shared" si="2"/>
        <v>52</v>
      </c>
      <c r="O192" s="844"/>
    </row>
    <row r="193" spans="1:15">
      <c r="A193" s="846" t="s">
        <v>368</v>
      </c>
      <c r="B193" s="846" t="s">
        <v>368</v>
      </c>
      <c r="C193" s="844"/>
      <c r="D193" s="844">
        <v>2014</v>
      </c>
      <c r="E193" s="844" t="s">
        <v>20</v>
      </c>
      <c r="F193" s="844" t="s">
        <v>7</v>
      </c>
      <c r="G193" s="844" t="s">
        <v>544</v>
      </c>
      <c r="H193" s="844" t="s">
        <v>1510</v>
      </c>
      <c r="I193" s="844" t="s">
        <v>1060</v>
      </c>
      <c r="J193" s="928" t="s">
        <v>572</v>
      </c>
      <c r="K193" s="844"/>
      <c r="L193" s="844"/>
      <c r="M193" s="844">
        <v>26</v>
      </c>
      <c r="N193" s="844">
        <f t="shared" si="2"/>
        <v>26</v>
      </c>
      <c r="O193" s="844"/>
    </row>
    <row r="194" spans="1:15">
      <c r="A194" s="846" t="s">
        <v>368</v>
      </c>
      <c r="B194" s="846" t="s">
        <v>368</v>
      </c>
      <c r="C194" s="844"/>
      <c r="D194" s="844">
        <v>2014</v>
      </c>
      <c r="E194" s="844" t="s">
        <v>20</v>
      </c>
      <c r="F194" s="844" t="s">
        <v>7</v>
      </c>
      <c r="G194" s="844" t="s">
        <v>545</v>
      </c>
      <c r="H194" s="844" t="s">
        <v>1510</v>
      </c>
      <c r="I194" s="844" t="s">
        <v>1060</v>
      </c>
      <c r="J194" s="928" t="s">
        <v>567</v>
      </c>
      <c r="K194" s="844"/>
      <c r="L194" s="844">
        <v>10</v>
      </c>
      <c r="M194" s="844">
        <v>2500</v>
      </c>
      <c r="N194" s="844">
        <f t="shared" si="2"/>
        <v>2510</v>
      </c>
      <c r="O194" s="844"/>
    </row>
    <row r="195" spans="1:15">
      <c r="A195" s="846" t="s">
        <v>368</v>
      </c>
      <c r="B195" s="846" t="s">
        <v>368</v>
      </c>
      <c r="C195" s="844"/>
      <c r="D195" s="844">
        <v>2014</v>
      </c>
      <c r="E195" s="844" t="s">
        <v>20</v>
      </c>
      <c r="F195" s="844" t="s">
        <v>7</v>
      </c>
      <c r="G195" s="844" t="s">
        <v>544</v>
      </c>
      <c r="H195" s="844" t="s">
        <v>95</v>
      </c>
      <c r="I195" s="844" t="s">
        <v>1049</v>
      </c>
      <c r="J195" s="928" t="s">
        <v>558</v>
      </c>
      <c r="K195" s="844"/>
      <c r="L195" s="844"/>
      <c r="M195" s="844">
        <v>31</v>
      </c>
      <c r="N195" s="844">
        <f t="shared" si="2"/>
        <v>31</v>
      </c>
      <c r="O195" s="844"/>
    </row>
    <row r="196" spans="1:15">
      <c r="A196" s="846" t="s">
        <v>368</v>
      </c>
      <c r="B196" s="846" t="s">
        <v>368</v>
      </c>
      <c r="C196" s="844"/>
      <c r="D196" s="844">
        <v>2014</v>
      </c>
      <c r="E196" s="844" t="s">
        <v>20</v>
      </c>
      <c r="F196" s="844" t="s">
        <v>7</v>
      </c>
      <c r="G196" s="844" t="s">
        <v>544</v>
      </c>
      <c r="H196" s="844" t="s">
        <v>95</v>
      </c>
      <c r="I196" s="844" t="s">
        <v>1049</v>
      </c>
      <c r="J196" s="928" t="s">
        <v>559</v>
      </c>
      <c r="K196" s="844"/>
      <c r="L196" s="844">
        <v>1065</v>
      </c>
      <c r="M196" s="844">
        <v>298</v>
      </c>
      <c r="N196" s="844">
        <f t="shared" si="2"/>
        <v>1363</v>
      </c>
      <c r="O196" s="844"/>
    </row>
    <row r="197" spans="1:15">
      <c r="A197" s="846" t="s">
        <v>368</v>
      </c>
      <c r="B197" s="846" t="s">
        <v>368</v>
      </c>
      <c r="C197" s="844"/>
      <c r="D197" s="844">
        <v>2014</v>
      </c>
      <c r="E197" s="844" t="s">
        <v>20</v>
      </c>
      <c r="F197" s="844" t="s">
        <v>7</v>
      </c>
      <c r="G197" s="844" t="s">
        <v>544</v>
      </c>
      <c r="H197" s="844" t="s">
        <v>95</v>
      </c>
      <c r="I197" s="844" t="s">
        <v>1049</v>
      </c>
      <c r="J197" s="928" t="s">
        <v>559</v>
      </c>
      <c r="K197" s="844"/>
      <c r="L197" s="844">
        <v>355</v>
      </c>
      <c r="M197" s="844">
        <v>1</v>
      </c>
      <c r="N197" s="844">
        <f t="shared" ref="N197:N260" si="3">K197+L197+M197</f>
        <v>356</v>
      </c>
      <c r="O197" s="844"/>
    </row>
    <row r="198" spans="1:15">
      <c r="A198" s="846" t="s">
        <v>368</v>
      </c>
      <c r="B198" s="846" t="s">
        <v>368</v>
      </c>
      <c r="C198" s="844"/>
      <c r="D198" s="844">
        <v>2014</v>
      </c>
      <c r="E198" s="844" t="s">
        <v>20</v>
      </c>
      <c r="F198" s="844" t="s">
        <v>7</v>
      </c>
      <c r="G198" s="844" t="s">
        <v>544</v>
      </c>
      <c r="H198" s="844" t="s">
        <v>95</v>
      </c>
      <c r="I198" s="844" t="s">
        <v>1049</v>
      </c>
      <c r="J198" s="928" t="s">
        <v>557</v>
      </c>
      <c r="K198" s="844"/>
      <c r="L198" s="844"/>
      <c r="M198" s="844">
        <v>17</v>
      </c>
      <c r="N198" s="844">
        <f t="shared" si="3"/>
        <v>17</v>
      </c>
      <c r="O198" s="844"/>
    </row>
    <row r="199" spans="1:15">
      <c r="A199" s="846" t="s">
        <v>368</v>
      </c>
      <c r="B199" s="846" t="s">
        <v>368</v>
      </c>
      <c r="C199" s="844"/>
      <c r="D199" s="844">
        <v>2014</v>
      </c>
      <c r="E199" s="844" t="s">
        <v>20</v>
      </c>
      <c r="F199" s="844" t="s">
        <v>7</v>
      </c>
      <c r="G199" s="844" t="s">
        <v>544</v>
      </c>
      <c r="H199" s="844" t="s">
        <v>95</v>
      </c>
      <c r="I199" s="844" t="s">
        <v>1049</v>
      </c>
      <c r="J199" s="928" t="s">
        <v>1043</v>
      </c>
      <c r="K199" s="844"/>
      <c r="L199" s="844">
        <v>153</v>
      </c>
      <c r="M199" s="844"/>
      <c r="N199" s="844">
        <f t="shared" si="3"/>
        <v>153</v>
      </c>
      <c r="O199" s="844"/>
    </row>
    <row r="200" spans="1:15">
      <c r="A200" s="846" t="s">
        <v>368</v>
      </c>
      <c r="B200" s="846" t="s">
        <v>368</v>
      </c>
      <c r="C200" s="844"/>
      <c r="D200" s="844">
        <v>2014</v>
      </c>
      <c r="E200" s="844" t="s">
        <v>20</v>
      </c>
      <c r="F200" s="844" t="s">
        <v>7</v>
      </c>
      <c r="G200" s="844" t="s">
        <v>544</v>
      </c>
      <c r="H200" s="844" t="s">
        <v>95</v>
      </c>
      <c r="I200" s="844" t="s">
        <v>1049</v>
      </c>
      <c r="J200" s="928" t="s">
        <v>1043</v>
      </c>
      <c r="K200" s="844"/>
      <c r="L200" s="844">
        <v>67</v>
      </c>
      <c r="M200" s="844"/>
      <c r="N200" s="844">
        <f t="shared" si="3"/>
        <v>67</v>
      </c>
      <c r="O200" s="844"/>
    </row>
    <row r="201" spans="1:15">
      <c r="A201" s="846" t="s">
        <v>368</v>
      </c>
      <c r="B201" s="846" t="s">
        <v>368</v>
      </c>
      <c r="C201" s="844"/>
      <c r="D201" s="844">
        <v>2014</v>
      </c>
      <c r="E201" s="844" t="s">
        <v>20</v>
      </c>
      <c r="F201" s="844" t="s">
        <v>7</v>
      </c>
      <c r="G201" s="844" t="s">
        <v>544</v>
      </c>
      <c r="H201" s="844" t="s">
        <v>95</v>
      </c>
      <c r="I201" s="844" t="s">
        <v>1049</v>
      </c>
      <c r="J201" s="928" t="s">
        <v>561</v>
      </c>
      <c r="K201" s="844"/>
      <c r="L201" s="844">
        <v>229</v>
      </c>
      <c r="M201" s="844">
        <v>181</v>
      </c>
      <c r="N201" s="844">
        <f t="shared" si="3"/>
        <v>410</v>
      </c>
      <c r="O201" s="844"/>
    </row>
    <row r="202" spans="1:15">
      <c r="A202" s="846" t="s">
        <v>368</v>
      </c>
      <c r="B202" s="846" t="s">
        <v>368</v>
      </c>
      <c r="C202" s="844"/>
      <c r="D202" s="844">
        <v>2014</v>
      </c>
      <c r="E202" s="844" t="s">
        <v>20</v>
      </c>
      <c r="F202" s="844" t="s">
        <v>7</v>
      </c>
      <c r="G202" s="844" t="s">
        <v>544</v>
      </c>
      <c r="H202" s="844" t="s">
        <v>95</v>
      </c>
      <c r="I202" s="844" t="s">
        <v>1049</v>
      </c>
      <c r="J202" s="928" t="s">
        <v>1030</v>
      </c>
      <c r="K202" s="844"/>
      <c r="L202" s="844">
        <v>22</v>
      </c>
      <c r="M202" s="844"/>
      <c r="N202" s="844">
        <f t="shared" si="3"/>
        <v>22</v>
      </c>
      <c r="O202" s="844"/>
    </row>
    <row r="203" spans="1:15">
      <c r="A203" s="846" t="s">
        <v>368</v>
      </c>
      <c r="B203" s="846" t="s">
        <v>368</v>
      </c>
      <c r="C203" s="844"/>
      <c r="D203" s="844">
        <v>2014</v>
      </c>
      <c r="E203" s="844" t="s">
        <v>20</v>
      </c>
      <c r="F203" s="844" t="s">
        <v>7</v>
      </c>
      <c r="G203" s="844" t="s">
        <v>544</v>
      </c>
      <c r="H203" s="844" t="s">
        <v>95</v>
      </c>
      <c r="I203" s="844" t="s">
        <v>1049</v>
      </c>
      <c r="J203" s="928" t="s">
        <v>567</v>
      </c>
      <c r="K203" s="844"/>
      <c r="L203" s="844">
        <v>904</v>
      </c>
      <c r="M203" s="844">
        <v>3749</v>
      </c>
      <c r="N203" s="844">
        <f t="shared" si="3"/>
        <v>4653</v>
      </c>
      <c r="O203" s="844"/>
    </row>
    <row r="204" spans="1:15">
      <c r="A204" s="846" t="s">
        <v>368</v>
      </c>
      <c r="B204" s="846" t="s">
        <v>368</v>
      </c>
      <c r="C204" s="844"/>
      <c r="D204" s="844">
        <v>2014</v>
      </c>
      <c r="E204" s="844" t="s">
        <v>20</v>
      </c>
      <c r="F204" s="844" t="s">
        <v>7</v>
      </c>
      <c r="G204" s="844" t="s">
        <v>544</v>
      </c>
      <c r="H204" s="844" t="s">
        <v>95</v>
      </c>
      <c r="I204" s="844" t="s">
        <v>1049</v>
      </c>
      <c r="J204" s="928" t="s">
        <v>567</v>
      </c>
      <c r="K204" s="844"/>
      <c r="L204" s="844">
        <v>91</v>
      </c>
      <c r="M204" s="844">
        <v>11</v>
      </c>
      <c r="N204" s="844">
        <f t="shared" si="3"/>
        <v>102</v>
      </c>
      <c r="O204" s="844"/>
    </row>
    <row r="205" spans="1:15">
      <c r="A205" s="846" t="s">
        <v>368</v>
      </c>
      <c r="B205" s="846" t="s">
        <v>368</v>
      </c>
      <c r="C205" s="844"/>
      <c r="D205" s="844">
        <v>2014</v>
      </c>
      <c r="E205" s="844" t="s">
        <v>20</v>
      </c>
      <c r="F205" s="844" t="s">
        <v>7</v>
      </c>
      <c r="G205" s="844" t="s">
        <v>544</v>
      </c>
      <c r="H205" s="844" t="s">
        <v>95</v>
      </c>
      <c r="I205" s="844" t="s">
        <v>1049</v>
      </c>
      <c r="J205" s="928" t="s">
        <v>572</v>
      </c>
      <c r="K205" s="844"/>
      <c r="L205" s="844">
        <v>384</v>
      </c>
      <c r="M205" s="844">
        <v>884</v>
      </c>
      <c r="N205" s="844">
        <f t="shared" si="3"/>
        <v>1268</v>
      </c>
      <c r="O205" s="844"/>
    </row>
    <row r="206" spans="1:15">
      <c r="A206" s="846" t="s">
        <v>368</v>
      </c>
      <c r="B206" s="846" t="s">
        <v>368</v>
      </c>
      <c r="C206" s="844"/>
      <c r="D206" s="844">
        <v>2014</v>
      </c>
      <c r="E206" s="844" t="s">
        <v>20</v>
      </c>
      <c r="F206" s="844" t="s">
        <v>7</v>
      </c>
      <c r="G206" s="844" t="s">
        <v>544</v>
      </c>
      <c r="H206" s="844" t="s">
        <v>95</v>
      </c>
      <c r="I206" s="844" t="s">
        <v>1049</v>
      </c>
      <c r="J206" s="928" t="s">
        <v>572</v>
      </c>
      <c r="K206" s="844"/>
      <c r="L206" s="844">
        <v>77</v>
      </c>
      <c r="M206" s="844">
        <v>14</v>
      </c>
      <c r="N206" s="844">
        <f t="shared" si="3"/>
        <v>91</v>
      </c>
      <c r="O206" s="844"/>
    </row>
    <row r="207" spans="1:15">
      <c r="A207" s="846" t="s">
        <v>368</v>
      </c>
      <c r="B207" s="846" t="s">
        <v>368</v>
      </c>
      <c r="C207" s="844"/>
      <c r="D207" s="844">
        <v>2014</v>
      </c>
      <c r="E207" s="844" t="s">
        <v>20</v>
      </c>
      <c r="F207" s="844" t="s">
        <v>7</v>
      </c>
      <c r="G207" s="844" t="s">
        <v>544</v>
      </c>
      <c r="H207" s="844" t="s">
        <v>95</v>
      </c>
      <c r="I207" s="844" t="s">
        <v>1049</v>
      </c>
      <c r="J207" s="928" t="s">
        <v>1031</v>
      </c>
      <c r="K207" s="844"/>
      <c r="L207" s="844">
        <v>87</v>
      </c>
      <c r="M207" s="844"/>
      <c r="N207" s="844">
        <f t="shared" si="3"/>
        <v>87</v>
      </c>
      <c r="O207" s="844"/>
    </row>
    <row r="208" spans="1:15">
      <c r="A208" s="846" t="s">
        <v>368</v>
      </c>
      <c r="B208" s="846" t="s">
        <v>368</v>
      </c>
      <c r="C208" s="844"/>
      <c r="D208" s="844">
        <v>2014</v>
      </c>
      <c r="E208" s="844" t="s">
        <v>20</v>
      </c>
      <c r="F208" s="844" t="s">
        <v>7</v>
      </c>
      <c r="G208" s="844" t="s">
        <v>545</v>
      </c>
      <c r="H208" s="844" t="s">
        <v>95</v>
      </c>
      <c r="I208" s="844" t="s">
        <v>1049</v>
      </c>
      <c r="J208" s="928" t="s">
        <v>558</v>
      </c>
      <c r="K208" s="844"/>
      <c r="L208" s="844">
        <v>29</v>
      </c>
      <c r="M208" s="844"/>
      <c r="N208" s="844">
        <f t="shared" si="3"/>
        <v>29</v>
      </c>
      <c r="O208" s="844"/>
    </row>
    <row r="209" spans="1:15">
      <c r="A209" s="846" t="s">
        <v>368</v>
      </c>
      <c r="B209" s="846" t="s">
        <v>368</v>
      </c>
      <c r="C209" s="844"/>
      <c r="D209" s="844">
        <v>2014</v>
      </c>
      <c r="E209" s="844" t="s">
        <v>20</v>
      </c>
      <c r="F209" s="844" t="s">
        <v>7</v>
      </c>
      <c r="G209" s="844" t="s">
        <v>545</v>
      </c>
      <c r="H209" s="844" t="s">
        <v>95</v>
      </c>
      <c r="I209" s="844" t="s">
        <v>1049</v>
      </c>
      <c r="J209" s="928" t="s">
        <v>567</v>
      </c>
      <c r="K209" s="844"/>
      <c r="L209" s="844">
        <v>497</v>
      </c>
      <c r="M209" s="844">
        <v>2618</v>
      </c>
      <c r="N209" s="844">
        <f t="shared" si="3"/>
        <v>3115</v>
      </c>
      <c r="O209" s="844"/>
    </row>
    <row r="210" spans="1:15">
      <c r="A210" s="846" t="s">
        <v>368</v>
      </c>
      <c r="B210" s="846" t="s">
        <v>368</v>
      </c>
      <c r="C210" s="844"/>
      <c r="D210" s="844">
        <v>2014</v>
      </c>
      <c r="E210" s="844" t="s">
        <v>20</v>
      </c>
      <c r="F210" s="844" t="s">
        <v>7</v>
      </c>
      <c r="G210" s="844" t="s">
        <v>544</v>
      </c>
      <c r="H210" s="844" t="s">
        <v>1357</v>
      </c>
      <c r="I210" s="844" t="s">
        <v>488</v>
      </c>
      <c r="J210" s="928" t="s">
        <v>559</v>
      </c>
      <c r="K210" s="844"/>
      <c r="L210" s="844">
        <v>1</v>
      </c>
      <c r="M210" s="844"/>
      <c r="N210" s="844">
        <f t="shared" si="3"/>
        <v>1</v>
      </c>
      <c r="O210" s="844"/>
    </row>
    <row r="211" spans="1:15">
      <c r="A211" s="846" t="s">
        <v>368</v>
      </c>
      <c r="B211" s="846" t="s">
        <v>368</v>
      </c>
      <c r="C211" s="844"/>
      <c r="D211" s="844">
        <v>2014</v>
      </c>
      <c r="E211" s="844" t="s">
        <v>20</v>
      </c>
      <c r="F211" s="844" t="s">
        <v>7</v>
      </c>
      <c r="G211" s="844" t="s">
        <v>544</v>
      </c>
      <c r="H211" s="844" t="s">
        <v>1512</v>
      </c>
      <c r="I211" s="844" t="s">
        <v>1060</v>
      </c>
      <c r="J211" s="928" t="s">
        <v>559</v>
      </c>
      <c r="K211" s="844"/>
      <c r="L211" s="844">
        <v>1</v>
      </c>
      <c r="M211" s="844"/>
      <c r="N211" s="844">
        <f t="shared" si="3"/>
        <v>1</v>
      </c>
      <c r="O211" s="844"/>
    </row>
    <row r="212" spans="1:15">
      <c r="A212" s="846" t="s">
        <v>368</v>
      </c>
      <c r="B212" s="846" t="s">
        <v>368</v>
      </c>
      <c r="C212" s="844"/>
      <c r="D212" s="844">
        <v>2014</v>
      </c>
      <c r="E212" s="844" t="s">
        <v>20</v>
      </c>
      <c r="F212" s="844" t="s">
        <v>7</v>
      </c>
      <c r="G212" s="844" t="s">
        <v>544</v>
      </c>
      <c r="H212" s="844" t="s">
        <v>1512</v>
      </c>
      <c r="I212" s="844" t="s">
        <v>1060</v>
      </c>
      <c r="J212" s="928" t="s">
        <v>561</v>
      </c>
      <c r="K212" s="844"/>
      <c r="L212" s="844">
        <v>560</v>
      </c>
      <c r="M212" s="844">
        <v>324</v>
      </c>
      <c r="N212" s="844">
        <f t="shared" si="3"/>
        <v>884</v>
      </c>
      <c r="O212" s="844"/>
    </row>
    <row r="213" spans="1:15">
      <c r="A213" s="846" t="s">
        <v>368</v>
      </c>
      <c r="B213" s="846" t="s">
        <v>368</v>
      </c>
      <c r="C213" s="844"/>
      <c r="D213" s="844">
        <v>2014</v>
      </c>
      <c r="E213" s="844" t="s">
        <v>20</v>
      </c>
      <c r="F213" s="844" t="s">
        <v>7</v>
      </c>
      <c r="G213" s="844" t="s">
        <v>544</v>
      </c>
      <c r="H213" s="844" t="s">
        <v>1512</v>
      </c>
      <c r="I213" s="844" t="s">
        <v>1060</v>
      </c>
      <c r="J213" s="928" t="s">
        <v>567</v>
      </c>
      <c r="K213" s="844"/>
      <c r="L213" s="844">
        <v>1495</v>
      </c>
      <c r="M213" s="844">
        <v>484</v>
      </c>
      <c r="N213" s="844">
        <f t="shared" si="3"/>
        <v>1979</v>
      </c>
      <c r="O213" s="844"/>
    </row>
    <row r="214" spans="1:15">
      <c r="A214" s="846" t="s">
        <v>368</v>
      </c>
      <c r="B214" s="846" t="s">
        <v>368</v>
      </c>
      <c r="C214" s="844"/>
      <c r="D214" s="844">
        <v>2014</v>
      </c>
      <c r="E214" s="844" t="s">
        <v>20</v>
      </c>
      <c r="F214" s="844" t="s">
        <v>7</v>
      </c>
      <c r="G214" s="844" t="s">
        <v>544</v>
      </c>
      <c r="H214" s="844" t="s">
        <v>1512</v>
      </c>
      <c r="I214" s="844" t="s">
        <v>1060</v>
      </c>
      <c r="J214" s="928" t="s">
        <v>567</v>
      </c>
      <c r="K214" s="844"/>
      <c r="L214" s="844"/>
      <c r="M214" s="844">
        <v>6</v>
      </c>
      <c r="N214" s="844">
        <f t="shared" si="3"/>
        <v>6</v>
      </c>
      <c r="O214" s="844"/>
    </row>
    <row r="215" spans="1:15">
      <c r="A215" s="846" t="s">
        <v>368</v>
      </c>
      <c r="B215" s="846" t="s">
        <v>368</v>
      </c>
      <c r="C215" s="844"/>
      <c r="D215" s="844">
        <v>2014</v>
      </c>
      <c r="E215" s="844" t="s">
        <v>20</v>
      </c>
      <c r="F215" s="844" t="s">
        <v>7</v>
      </c>
      <c r="G215" s="844" t="s">
        <v>544</v>
      </c>
      <c r="H215" s="844" t="s">
        <v>1512</v>
      </c>
      <c r="I215" s="844" t="s">
        <v>1060</v>
      </c>
      <c r="J215" s="928" t="s">
        <v>572</v>
      </c>
      <c r="K215" s="844"/>
      <c r="L215" s="844">
        <v>805</v>
      </c>
      <c r="M215" s="844"/>
      <c r="N215" s="844">
        <f t="shared" si="3"/>
        <v>805</v>
      </c>
      <c r="O215" s="844"/>
    </row>
    <row r="216" spans="1:15">
      <c r="A216" s="846" t="s">
        <v>368</v>
      </c>
      <c r="B216" s="846" t="s">
        <v>368</v>
      </c>
      <c r="C216" s="844"/>
      <c r="D216" s="844">
        <v>2014</v>
      </c>
      <c r="E216" s="844" t="s">
        <v>20</v>
      </c>
      <c r="F216" s="844" t="s">
        <v>7</v>
      </c>
      <c r="G216" s="844" t="s">
        <v>544</v>
      </c>
      <c r="H216" s="844" t="s">
        <v>1512</v>
      </c>
      <c r="I216" s="844" t="s">
        <v>1060</v>
      </c>
      <c r="J216" s="928" t="s">
        <v>572</v>
      </c>
      <c r="K216" s="844"/>
      <c r="L216" s="844"/>
      <c r="M216" s="844">
        <v>2</v>
      </c>
      <c r="N216" s="844">
        <f t="shared" si="3"/>
        <v>2</v>
      </c>
      <c r="O216" s="844"/>
    </row>
    <row r="217" spans="1:15">
      <c r="A217" s="846" t="s">
        <v>368</v>
      </c>
      <c r="B217" s="846" t="s">
        <v>368</v>
      </c>
      <c r="C217" s="844"/>
      <c r="D217" s="844">
        <v>2014</v>
      </c>
      <c r="E217" s="844" t="s">
        <v>20</v>
      </c>
      <c r="F217" s="844" t="s">
        <v>7</v>
      </c>
      <c r="G217" s="844" t="s">
        <v>545</v>
      </c>
      <c r="H217" s="844" t="s">
        <v>1512</v>
      </c>
      <c r="I217" s="844" t="s">
        <v>1060</v>
      </c>
      <c r="J217" s="928" t="s">
        <v>567</v>
      </c>
      <c r="K217" s="844"/>
      <c r="L217" s="844">
        <v>285</v>
      </c>
      <c r="M217" s="844">
        <v>255</v>
      </c>
      <c r="N217" s="844">
        <f t="shared" si="3"/>
        <v>540</v>
      </c>
      <c r="O217" s="844"/>
    </row>
    <row r="218" spans="1:15">
      <c r="A218" s="846" t="s">
        <v>368</v>
      </c>
      <c r="B218" s="846" t="s">
        <v>368</v>
      </c>
      <c r="C218" s="844"/>
      <c r="D218" s="844">
        <v>2014</v>
      </c>
      <c r="E218" s="844" t="s">
        <v>20</v>
      </c>
      <c r="F218" s="844" t="s">
        <v>7</v>
      </c>
      <c r="G218" s="844" t="s">
        <v>545</v>
      </c>
      <c r="H218" s="844" t="s">
        <v>1513</v>
      </c>
      <c r="I218" s="844" t="s">
        <v>488</v>
      </c>
      <c r="J218" s="928" t="s">
        <v>567</v>
      </c>
      <c r="K218" s="844"/>
      <c r="L218" s="844"/>
      <c r="M218" s="844">
        <v>1</v>
      </c>
      <c r="N218" s="844">
        <f t="shared" si="3"/>
        <v>1</v>
      </c>
      <c r="O218" s="844"/>
    </row>
    <row r="219" spans="1:15">
      <c r="A219" s="846" t="s">
        <v>368</v>
      </c>
      <c r="B219" s="846" t="s">
        <v>368</v>
      </c>
      <c r="C219" s="844"/>
      <c r="D219" s="844">
        <v>2014</v>
      </c>
      <c r="E219" s="844" t="s">
        <v>20</v>
      </c>
      <c r="F219" s="844" t="s">
        <v>7</v>
      </c>
      <c r="G219" s="844" t="s">
        <v>544</v>
      </c>
      <c r="H219" s="844" t="s">
        <v>1515</v>
      </c>
      <c r="I219" s="844" t="s">
        <v>488</v>
      </c>
      <c r="J219" s="928" t="s">
        <v>559</v>
      </c>
      <c r="K219" s="844"/>
      <c r="L219" s="844"/>
      <c r="M219" s="844">
        <v>1</v>
      </c>
      <c r="N219" s="844">
        <f t="shared" si="3"/>
        <v>1</v>
      </c>
      <c r="O219" s="844"/>
    </row>
    <row r="220" spans="1:15">
      <c r="A220" s="846" t="s">
        <v>368</v>
      </c>
      <c r="B220" s="846" t="s">
        <v>368</v>
      </c>
      <c r="C220" s="844"/>
      <c r="D220" s="844">
        <v>2014</v>
      </c>
      <c r="E220" s="844" t="s">
        <v>20</v>
      </c>
      <c r="F220" s="844" t="s">
        <v>7</v>
      </c>
      <c r="G220" s="844" t="s">
        <v>544</v>
      </c>
      <c r="H220" s="844" t="s">
        <v>1515</v>
      </c>
      <c r="I220" s="844" t="s">
        <v>488</v>
      </c>
      <c r="J220" s="928" t="s">
        <v>561</v>
      </c>
      <c r="K220" s="844"/>
      <c r="L220" s="844"/>
      <c r="M220" s="844">
        <v>1094</v>
      </c>
      <c r="N220" s="844">
        <f t="shared" si="3"/>
        <v>1094</v>
      </c>
      <c r="O220" s="844"/>
    </row>
    <row r="221" spans="1:15">
      <c r="A221" s="846" t="s">
        <v>368</v>
      </c>
      <c r="B221" s="846" t="s">
        <v>368</v>
      </c>
      <c r="C221" s="844"/>
      <c r="D221" s="844">
        <v>2014</v>
      </c>
      <c r="E221" s="844" t="s">
        <v>20</v>
      </c>
      <c r="F221" s="844" t="s">
        <v>7</v>
      </c>
      <c r="G221" s="844" t="s">
        <v>544</v>
      </c>
      <c r="H221" s="844" t="s">
        <v>1515</v>
      </c>
      <c r="I221" s="844" t="s">
        <v>488</v>
      </c>
      <c r="J221" s="928" t="s">
        <v>567</v>
      </c>
      <c r="K221" s="844"/>
      <c r="L221" s="844"/>
      <c r="M221" s="844">
        <v>2275</v>
      </c>
      <c r="N221" s="844">
        <f t="shared" si="3"/>
        <v>2275</v>
      </c>
      <c r="O221" s="844"/>
    </row>
    <row r="222" spans="1:15">
      <c r="A222" s="846" t="s">
        <v>368</v>
      </c>
      <c r="B222" s="846" t="s">
        <v>368</v>
      </c>
      <c r="C222" s="844"/>
      <c r="D222" s="844">
        <v>2014</v>
      </c>
      <c r="E222" s="844" t="s">
        <v>20</v>
      </c>
      <c r="F222" s="844" t="s">
        <v>7</v>
      </c>
      <c r="G222" s="844" t="s">
        <v>544</v>
      </c>
      <c r="H222" s="844" t="s">
        <v>1515</v>
      </c>
      <c r="I222" s="844" t="s">
        <v>488</v>
      </c>
      <c r="J222" s="928" t="s">
        <v>567</v>
      </c>
      <c r="K222" s="844"/>
      <c r="L222" s="844"/>
      <c r="M222" s="844">
        <v>2</v>
      </c>
      <c r="N222" s="844">
        <f t="shared" si="3"/>
        <v>2</v>
      </c>
      <c r="O222" s="844"/>
    </row>
    <row r="223" spans="1:15">
      <c r="A223" s="846" t="s">
        <v>368</v>
      </c>
      <c r="B223" s="846" t="s">
        <v>368</v>
      </c>
      <c r="C223" s="844"/>
      <c r="D223" s="844">
        <v>2014</v>
      </c>
      <c r="E223" s="844" t="s">
        <v>20</v>
      </c>
      <c r="F223" s="844" t="s">
        <v>7</v>
      </c>
      <c r="G223" s="844" t="s">
        <v>544</v>
      </c>
      <c r="H223" s="844" t="s">
        <v>1515</v>
      </c>
      <c r="I223" s="844" t="s">
        <v>488</v>
      </c>
      <c r="J223" s="928" t="s">
        <v>572</v>
      </c>
      <c r="K223" s="844"/>
      <c r="L223" s="844"/>
      <c r="M223" s="844">
        <v>449</v>
      </c>
      <c r="N223" s="844">
        <f t="shared" si="3"/>
        <v>449</v>
      </c>
      <c r="O223" s="844"/>
    </row>
    <row r="224" spans="1:15">
      <c r="A224" s="846" t="s">
        <v>368</v>
      </c>
      <c r="B224" s="846" t="s">
        <v>368</v>
      </c>
      <c r="C224" s="844"/>
      <c r="D224" s="844">
        <v>2014</v>
      </c>
      <c r="E224" s="844" t="s">
        <v>20</v>
      </c>
      <c r="F224" s="844" t="s">
        <v>7</v>
      </c>
      <c r="G224" s="844" t="s">
        <v>544</v>
      </c>
      <c r="H224" s="844" t="s">
        <v>1515</v>
      </c>
      <c r="I224" s="844" t="s">
        <v>488</v>
      </c>
      <c r="J224" s="928" t="s">
        <v>572</v>
      </c>
      <c r="K224" s="844"/>
      <c r="L224" s="844"/>
      <c r="M224" s="844">
        <v>123</v>
      </c>
      <c r="N224" s="844">
        <f t="shared" si="3"/>
        <v>123</v>
      </c>
      <c r="O224" s="844"/>
    </row>
    <row r="225" spans="1:15">
      <c r="A225" s="846" t="s">
        <v>368</v>
      </c>
      <c r="B225" s="846" t="s">
        <v>368</v>
      </c>
      <c r="C225" s="844"/>
      <c r="D225" s="844">
        <v>2014</v>
      </c>
      <c r="E225" s="844" t="s">
        <v>20</v>
      </c>
      <c r="F225" s="844" t="s">
        <v>7</v>
      </c>
      <c r="G225" s="844" t="s">
        <v>545</v>
      </c>
      <c r="H225" s="844" t="s">
        <v>1515</v>
      </c>
      <c r="I225" s="844" t="s">
        <v>488</v>
      </c>
      <c r="J225" s="928" t="s">
        <v>567</v>
      </c>
      <c r="K225" s="844"/>
      <c r="L225" s="844"/>
      <c r="M225" s="844">
        <v>967</v>
      </c>
      <c r="N225" s="844">
        <f t="shared" si="3"/>
        <v>967</v>
      </c>
      <c r="O225" s="844"/>
    </row>
    <row r="226" spans="1:15">
      <c r="A226" s="846" t="s">
        <v>368</v>
      </c>
      <c r="B226" s="846" t="s">
        <v>368</v>
      </c>
      <c r="C226" s="844"/>
      <c r="D226" s="844">
        <v>2014</v>
      </c>
      <c r="E226" s="844" t="s">
        <v>20</v>
      </c>
      <c r="F226" s="844" t="s">
        <v>7</v>
      </c>
      <c r="G226" s="844" t="s">
        <v>545</v>
      </c>
      <c r="H226" s="844" t="s">
        <v>1515</v>
      </c>
      <c r="I226" s="844" t="s">
        <v>488</v>
      </c>
      <c r="J226" s="928" t="s">
        <v>569</v>
      </c>
      <c r="K226" s="844"/>
      <c r="L226" s="844">
        <v>1</v>
      </c>
      <c r="M226" s="844"/>
      <c r="N226" s="844">
        <f t="shared" si="3"/>
        <v>1</v>
      </c>
      <c r="O226" s="844"/>
    </row>
    <row r="227" spans="1:15">
      <c r="A227" s="846" t="s">
        <v>368</v>
      </c>
      <c r="B227" s="846" t="s">
        <v>368</v>
      </c>
      <c r="C227" s="844"/>
      <c r="D227" s="844">
        <v>2014</v>
      </c>
      <c r="E227" s="844" t="s">
        <v>20</v>
      </c>
      <c r="F227" s="844" t="s">
        <v>7</v>
      </c>
      <c r="G227" s="844" t="s">
        <v>544</v>
      </c>
      <c r="H227" s="844" t="s">
        <v>1535</v>
      </c>
      <c r="I227" s="844" t="s">
        <v>488</v>
      </c>
      <c r="J227" s="928" t="s">
        <v>561</v>
      </c>
      <c r="K227" s="844"/>
      <c r="L227" s="844">
        <v>3</v>
      </c>
      <c r="M227" s="844"/>
      <c r="N227" s="844">
        <f t="shared" si="3"/>
        <v>3</v>
      </c>
      <c r="O227" s="844"/>
    </row>
    <row r="228" spans="1:15">
      <c r="A228" s="846" t="s">
        <v>368</v>
      </c>
      <c r="B228" s="846" t="s">
        <v>368</v>
      </c>
      <c r="C228" s="844"/>
      <c r="D228" s="844">
        <v>2014</v>
      </c>
      <c r="E228" s="844" t="s">
        <v>20</v>
      </c>
      <c r="F228" s="844" t="s">
        <v>7</v>
      </c>
      <c r="G228" s="844" t="s">
        <v>544</v>
      </c>
      <c r="H228" s="844" t="s">
        <v>1535</v>
      </c>
      <c r="I228" s="844" t="s">
        <v>488</v>
      </c>
      <c r="J228" s="928" t="s">
        <v>567</v>
      </c>
      <c r="K228" s="844"/>
      <c r="L228" s="844">
        <v>37</v>
      </c>
      <c r="M228" s="844"/>
      <c r="N228" s="844">
        <f t="shared" si="3"/>
        <v>37</v>
      </c>
      <c r="O228" s="844"/>
    </row>
    <row r="229" spans="1:15">
      <c r="A229" s="846" t="s">
        <v>368</v>
      </c>
      <c r="B229" s="846" t="s">
        <v>368</v>
      </c>
      <c r="C229" s="844"/>
      <c r="D229" s="844">
        <v>2014</v>
      </c>
      <c r="E229" s="844" t="s">
        <v>20</v>
      </c>
      <c r="F229" s="844" t="s">
        <v>7</v>
      </c>
      <c r="G229" s="844" t="s">
        <v>544</v>
      </c>
      <c r="H229" s="844" t="s">
        <v>1535</v>
      </c>
      <c r="I229" s="844" t="s">
        <v>488</v>
      </c>
      <c r="J229" s="928" t="s">
        <v>572</v>
      </c>
      <c r="K229" s="844"/>
      <c r="L229" s="844"/>
      <c r="M229" s="844">
        <v>1</v>
      </c>
      <c r="N229" s="844">
        <f t="shared" si="3"/>
        <v>1</v>
      </c>
      <c r="O229" s="844"/>
    </row>
    <row r="230" spans="1:15">
      <c r="A230" s="846" t="s">
        <v>368</v>
      </c>
      <c r="B230" s="846" t="s">
        <v>368</v>
      </c>
      <c r="C230" s="844"/>
      <c r="D230" s="844">
        <v>2014</v>
      </c>
      <c r="E230" s="844" t="s">
        <v>20</v>
      </c>
      <c r="F230" s="844" t="s">
        <v>7</v>
      </c>
      <c r="G230" s="844" t="s">
        <v>545</v>
      </c>
      <c r="H230" s="844" t="s">
        <v>1535</v>
      </c>
      <c r="I230" s="844" t="s">
        <v>488</v>
      </c>
      <c r="J230" s="928" t="s">
        <v>567</v>
      </c>
      <c r="K230" s="844"/>
      <c r="L230" s="844">
        <v>4</v>
      </c>
      <c r="M230" s="844"/>
      <c r="N230" s="844">
        <f t="shared" si="3"/>
        <v>4</v>
      </c>
      <c r="O230" s="844"/>
    </row>
    <row r="231" spans="1:15">
      <c r="A231" s="846" t="s">
        <v>368</v>
      </c>
      <c r="B231" s="846" t="s">
        <v>368</v>
      </c>
      <c r="C231" s="844"/>
      <c r="D231" s="844">
        <v>2014</v>
      </c>
      <c r="E231" s="844" t="s">
        <v>20</v>
      </c>
      <c r="F231" s="844" t="s">
        <v>7</v>
      </c>
      <c r="G231" s="844" t="s">
        <v>544</v>
      </c>
      <c r="H231" s="844" t="s">
        <v>1536</v>
      </c>
      <c r="I231" s="844" t="s">
        <v>488</v>
      </c>
      <c r="J231" s="928" t="s">
        <v>559</v>
      </c>
      <c r="K231" s="844"/>
      <c r="L231" s="844">
        <v>2</v>
      </c>
      <c r="M231" s="844"/>
      <c r="N231" s="844">
        <f t="shared" si="3"/>
        <v>2</v>
      </c>
      <c r="O231" s="844"/>
    </row>
    <row r="232" spans="1:15">
      <c r="A232" s="846" t="s">
        <v>368</v>
      </c>
      <c r="B232" s="846" t="s">
        <v>368</v>
      </c>
      <c r="C232" s="844"/>
      <c r="D232" s="844">
        <v>2014</v>
      </c>
      <c r="E232" s="844" t="s">
        <v>20</v>
      </c>
      <c r="F232" s="844" t="s">
        <v>7</v>
      </c>
      <c r="G232" s="844" t="s">
        <v>544</v>
      </c>
      <c r="H232" s="844" t="s">
        <v>1516</v>
      </c>
      <c r="I232" s="844" t="s">
        <v>488</v>
      </c>
      <c r="J232" s="928" t="s">
        <v>562</v>
      </c>
      <c r="K232" s="844"/>
      <c r="L232" s="844">
        <v>67</v>
      </c>
      <c r="M232" s="844"/>
      <c r="N232" s="844">
        <f t="shared" si="3"/>
        <v>67</v>
      </c>
      <c r="O232" s="844"/>
    </row>
    <row r="233" spans="1:15">
      <c r="A233" s="846" t="s">
        <v>368</v>
      </c>
      <c r="B233" s="846" t="s">
        <v>368</v>
      </c>
      <c r="C233" s="844"/>
      <c r="D233" s="844">
        <v>2014</v>
      </c>
      <c r="E233" s="844" t="s">
        <v>20</v>
      </c>
      <c r="F233" s="844" t="s">
        <v>7</v>
      </c>
      <c r="G233" s="844" t="s">
        <v>544</v>
      </c>
      <c r="H233" s="844" t="s">
        <v>1516</v>
      </c>
      <c r="I233" s="844" t="s">
        <v>488</v>
      </c>
      <c r="J233" s="928" t="s">
        <v>562</v>
      </c>
      <c r="K233" s="844"/>
      <c r="L233" s="844">
        <v>4</v>
      </c>
      <c r="M233" s="844"/>
      <c r="N233" s="844">
        <f t="shared" si="3"/>
        <v>4</v>
      </c>
      <c r="O233" s="844"/>
    </row>
    <row r="234" spans="1:15">
      <c r="A234" s="846" t="s">
        <v>368</v>
      </c>
      <c r="B234" s="846" t="s">
        <v>368</v>
      </c>
      <c r="C234" s="844"/>
      <c r="D234" s="844">
        <v>2014</v>
      </c>
      <c r="E234" s="844" t="s">
        <v>20</v>
      </c>
      <c r="F234" s="844" t="s">
        <v>7</v>
      </c>
      <c r="G234" s="844" t="s">
        <v>544</v>
      </c>
      <c r="H234" s="844" t="s">
        <v>1516</v>
      </c>
      <c r="I234" s="844" t="s">
        <v>488</v>
      </c>
      <c r="J234" s="928" t="s">
        <v>569</v>
      </c>
      <c r="K234" s="844"/>
      <c r="L234" s="844">
        <v>1</v>
      </c>
      <c r="M234" s="844"/>
      <c r="N234" s="844">
        <f t="shared" si="3"/>
        <v>1</v>
      </c>
      <c r="O234" s="844"/>
    </row>
    <row r="235" spans="1:15">
      <c r="A235" s="846" t="s">
        <v>368</v>
      </c>
      <c r="B235" s="846" t="s">
        <v>368</v>
      </c>
      <c r="C235" s="844"/>
      <c r="D235" s="844">
        <v>2014</v>
      </c>
      <c r="E235" s="844" t="s">
        <v>20</v>
      </c>
      <c r="F235" s="844" t="s">
        <v>7</v>
      </c>
      <c r="G235" s="844" t="s">
        <v>544</v>
      </c>
      <c r="H235" s="844" t="s">
        <v>1537</v>
      </c>
      <c r="I235" s="844" t="s">
        <v>488</v>
      </c>
      <c r="J235" s="928" t="s">
        <v>559</v>
      </c>
      <c r="K235" s="844"/>
      <c r="L235" s="844">
        <v>1</v>
      </c>
      <c r="M235" s="844"/>
      <c r="N235" s="844">
        <f t="shared" si="3"/>
        <v>1</v>
      </c>
      <c r="O235" s="844"/>
    </row>
    <row r="236" spans="1:15">
      <c r="A236" s="846" t="s">
        <v>368</v>
      </c>
      <c r="B236" s="846" t="s">
        <v>368</v>
      </c>
      <c r="C236" s="844"/>
      <c r="D236" s="844">
        <v>2014</v>
      </c>
      <c r="E236" s="844" t="s">
        <v>20</v>
      </c>
      <c r="F236" s="844" t="s">
        <v>7</v>
      </c>
      <c r="G236" s="844" t="s">
        <v>544</v>
      </c>
      <c r="H236" s="844" t="s">
        <v>1538</v>
      </c>
      <c r="I236" s="844" t="s">
        <v>488</v>
      </c>
      <c r="J236" s="928" t="s">
        <v>567</v>
      </c>
      <c r="K236" s="844"/>
      <c r="L236" s="844"/>
      <c r="M236" s="844">
        <v>109</v>
      </c>
      <c r="N236" s="844">
        <f t="shared" si="3"/>
        <v>109</v>
      </c>
      <c r="O236" s="844"/>
    </row>
    <row r="237" spans="1:15">
      <c r="A237" s="846" t="s">
        <v>368</v>
      </c>
      <c r="B237" s="846" t="s">
        <v>368</v>
      </c>
      <c r="C237" s="844"/>
      <c r="D237" s="844">
        <v>2014</v>
      </c>
      <c r="E237" s="844" t="s">
        <v>20</v>
      </c>
      <c r="F237" s="844" t="s">
        <v>7</v>
      </c>
      <c r="G237" s="844" t="s">
        <v>545</v>
      </c>
      <c r="H237" s="844" t="s">
        <v>1538</v>
      </c>
      <c r="I237" s="844" t="s">
        <v>488</v>
      </c>
      <c r="J237" s="928" t="s">
        <v>567</v>
      </c>
      <c r="K237" s="844"/>
      <c r="L237" s="844"/>
      <c r="M237" s="844">
        <v>8</v>
      </c>
      <c r="N237" s="844">
        <f t="shared" si="3"/>
        <v>8</v>
      </c>
      <c r="O237" s="844"/>
    </row>
    <row r="238" spans="1:15">
      <c r="A238" s="846" t="s">
        <v>368</v>
      </c>
      <c r="B238" s="846" t="s">
        <v>368</v>
      </c>
      <c r="C238" s="844"/>
      <c r="D238" s="844">
        <v>2014</v>
      </c>
      <c r="E238" s="844" t="s">
        <v>20</v>
      </c>
      <c r="F238" s="844" t="s">
        <v>7</v>
      </c>
      <c r="G238" s="844" t="s">
        <v>544</v>
      </c>
      <c r="H238" s="844" t="s">
        <v>1358</v>
      </c>
      <c r="I238" s="844" t="s">
        <v>488</v>
      </c>
      <c r="J238" s="928" t="s">
        <v>567</v>
      </c>
      <c r="K238" s="844"/>
      <c r="L238" s="844"/>
      <c r="M238" s="844">
        <v>1</v>
      </c>
      <c r="N238" s="844">
        <f t="shared" si="3"/>
        <v>1</v>
      </c>
      <c r="O238" s="844"/>
    </row>
    <row r="239" spans="1:15">
      <c r="A239" s="846" t="s">
        <v>368</v>
      </c>
      <c r="B239" s="846" t="s">
        <v>368</v>
      </c>
      <c r="C239" s="844"/>
      <c r="D239" s="844">
        <v>2014</v>
      </c>
      <c r="E239" s="844" t="s">
        <v>20</v>
      </c>
      <c r="F239" s="844" t="s">
        <v>7</v>
      </c>
      <c r="G239" s="844" t="s">
        <v>544</v>
      </c>
      <c r="H239" s="844" t="s">
        <v>889</v>
      </c>
      <c r="I239" s="844" t="s">
        <v>1060</v>
      </c>
      <c r="J239" s="928" t="s">
        <v>558</v>
      </c>
      <c r="K239" s="844"/>
      <c r="L239" s="844"/>
      <c r="M239" s="844">
        <v>94</v>
      </c>
      <c r="N239" s="844">
        <f t="shared" si="3"/>
        <v>94</v>
      </c>
      <c r="O239" s="844"/>
    </row>
    <row r="240" spans="1:15">
      <c r="A240" s="846" t="s">
        <v>368</v>
      </c>
      <c r="B240" s="846" t="s">
        <v>368</v>
      </c>
      <c r="C240" s="844"/>
      <c r="D240" s="844">
        <v>2014</v>
      </c>
      <c r="E240" s="844" t="s">
        <v>20</v>
      </c>
      <c r="F240" s="844" t="s">
        <v>7</v>
      </c>
      <c r="G240" s="844" t="s">
        <v>544</v>
      </c>
      <c r="H240" s="844" t="s">
        <v>889</v>
      </c>
      <c r="I240" s="844" t="s">
        <v>1060</v>
      </c>
      <c r="J240" s="928" t="s">
        <v>559</v>
      </c>
      <c r="K240" s="844"/>
      <c r="L240" s="844">
        <v>15</v>
      </c>
      <c r="M240" s="844">
        <v>37</v>
      </c>
      <c r="N240" s="844">
        <f t="shared" si="3"/>
        <v>52</v>
      </c>
      <c r="O240" s="844"/>
    </row>
    <row r="241" spans="1:15">
      <c r="A241" s="846" t="s">
        <v>368</v>
      </c>
      <c r="B241" s="846" t="s">
        <v>368</v>
      </c>
      <c r="C241" s="844"/>
      <c r="D241" s="844">
        <v>2014</v>
      </c>
      <c r="E241" s="844" t="s">
        <v>20</v>
      </c>
      <c r="F241" s="844" t="s">
        <v>7</v>
      </c>
      <c r="G241" s="844" t="s">
        <v>544</v>
      </c>
      <c r="H241" s="844" t="s">
        <v>889</v>
      </c>
      <c r="I241" s="844" t="s">
        <v>1060</v>
      </c>
      <c r="J241" s="928" t="s">
        <v>559</v>
      </c>
      <c r="K241" s="844"/>
      <c r="L241" s="844">
        <v>4</v>
      </c>
      <c r="M241" s="844"/>
      <c r="N241" s="844">
        <f t="shared" si="3"/>
        <v>4</v>
      </c>
      <c r="O241" s="844"/>
    </row>
    <row r="242" spans="1:15">
      <c r="A242" s="846" t="s">
        <v>368</v>
      </c>
      <c r="B242" s="846" t="s">
        <v>368</v>
      </c>
      <c r="C242" s="844"/>
      <c r="D242" s="844">
        <v>2014</v>
      </c>
      <c r="E242" s="844" t="s">
        <v>20</v>
      </c>
      <c r="F242" s="844" t="s">
        <v>7</v>
      </c>
      <c r="G242" s="844" t="s">
        <v>544</v>
      </c>
      <c r="H242" s="844" t="s">
        <v>889</v>
      </c>
      <c r="I242" s="844" t="s">
        <v>1060</v>
      </c>
      <c r="J242" s="928" t="s">
        <v>567</v>
      </c>
      <c r="K242" s="844"/>
      <c r="L242" s="844">
        <v>735</v>
      </c>
      <c r="M242" s="844">
        <v>2402</v>
      </c>
      <c r="N242" s="844">
        <f t="shared" si="3"/>
        <v>3137</v>
      </c>
      <c r="O242" s="844"/>
    </row>
    <row r="243" spans="1:15">
      <c r="A243" s="846" t="s">
        <v>368</v>
      </c>
      <c r="B243" s="846" t="s">
        <v>368</v>
      </c>
      <c r="C243" s="844"/>
      <c r="D243" s="844">
        <v>2014</v>
      </c>
      <c r="E243" s="844" t="s">
        <v>20</v>
      </c>
      <c r="F243" s="844" t="s">
        <v>7</v>
      </c>
      <c r="G243" s="844" t="s">
        <v>544</v>
      </c>
      <c r="H243" s="844" t="s">
        <v>889</v>
      </c>
      <c r="I243" s="844" t="s">
        <v>1060</v>
      </c>
      <c r="J243" s="928" t="s">
        <v>567</v>
      </c>
      <c r="K243" s="844"/>
      <c r="L243" s="844"/>
      <c r="M243" s="844">
        <v>110</v>
      </c>
      <c r="N243" s="844">
        <f t="shared" si="3"/>
        <v>110</v>
      </c>
      <c r="O243" s="844"/>
    </row>
    <row r="244" spans="1:15">
      <c r="A244" s="846" t="s">
        <v>368</v>
      </c>
      <c r="B244" s="846" t="s">
        <v>368</v>
      </c>
      <c r="C244" s="844"/>
      <c r="D244" s="844">
        <v>2014</v>
      </c>
      <c r="E244" s="844" t="s">
        <v>20</v>
      </c>
      <c r="F244" s="844" t="s">
        <v>7</v>
      </c>
      <c r="G244" s="844" t="s">
        <v>544</v>
      </c>
      <c r="H244" s="844" t="s">
        <v>889</v>
      </c>
      <c r="I244" s="844" t="s">
        <v>1060</v>
      </c>
      <c r="J244" s="928" t="s">
        <v>1021</v>
      </c>
      <c r="K244" s="844"/>
      <c r="L244" s="844">
        <v>1</v>
      </c>
      <c r="M244" s="844"/>
      <c r="N244" s="844">
        <f t="shared" si="3"/>
        <v>1</v>
      </c>
      <c r="O244" s="844"/>
    </row>
    <row r="245" spans="1:15">
      <c r="A245" s="846" t="s">
        <v>368</v>
      </c>
      <c r="B245" s="846" t="s">
        <v>368</v>
      </c>
      <c r="C245" s="844"/>
      <c r="D245" s="844">
        <v>2014</v>
      </c>
      <c r="E245" s="844" t="s">
        <v>20</v>
      </c>
      <c r="F245" s="844" t="s">
        <v>7</v>
      </c>
      <c r="G245" s="844" t="s">
        <v>544</v>
      </c>
      <c r="H245" s="844" t="s">
        <v>889</v>
      </c>
      <c r="I245" s="844" t="s">
        <v>1060</v>
      </c>
      <c r="J245" s="928" t="s">
        <v>569</v>
      </c>
      <c r="K245" s="844"/>
      <c r="L245" s="844">
        <v>1</v>
      </c>
      <c r="M245" s="844"/>
      <c r="N245" s="844">
        <f t="shared" si="3"/>
        <v>1</v>
      </c>
      <c r="O245" s="844"/>
    </row>
    <row r="246" spans="1:15">
      <c r="A246" s="846" t="s">
        <v>368</v>
      </c>
      <c r="B246" s="846" t="s">
        <v>368</v>
      </c>
      <c r="C246" s="844"/>
      <c r="D246" s="844">
        <v>2014</v>
      </c>
      <c r="E246" s="844" t="s">
        <v>20</v>
      </c>
      <c r="F246" s="844" t="s">
        <v>7</v>
      </c>
      <c r="G246" s="844" t="s">
        <v>544</v>
      </c>
      <c r="H246" s="844" t="s">
        <v>889</v>
      </c>
      <c r="I246" s="844" t="s">
        <v>1060</v>
      </c>
      <c r="J246" s="928" t="s">
        <v>572</v>
      </c>
      <c r="K246" s="844"/>
      <c r="L246" s="844">
        <v>742</v>
      </c>
      <c r="M246" s="844">
        <v>287</v>
      </c>
      <c r="N246" s="844">
        <f t="shared" si="3"/>
        <v>1029</v>
      </c>
      <c r="O246" s="844"/>
    </row>
    <row r="247" spans="1:15">
      <c r="A247" s="846" t="s">
        <v>368</v>
      </c>
      <c r="B247" s="846" t="s">
        <v>368</v>
      </c>
      <c r="C247" s="844"/>
      <c r="D247" s="844">
        <v>2014</v>
      </c>
      <c r="E247" s="844" t="s">
        <v>20</v>
      </c>
      <c r="F247" s="844" t="s">
        <v>7</v>
      </c>
      <c r="G247" s="844" t="s">
        <v>544</v>
      </c>
      <c r="H247" s="844" t="s">
        <v>889</v>
      </c>
      <c r="I247" s="844" t="s">
        <v>1060</v>
      </c>
      <c r="J247" s="928" t="s">
        <v>572</v>
      </c>
      <c r="K247" s="844"/>
      <c r="L247" s="844"/>
      <c r="M247" s="844">
        <v>134</v>
      </c>
      <c r="N247" s="844">
        <f t="shared" si="3"/>
        <v>134</v>
      </c>
      <c r="O247" s="844"/>
    </row>
    <row r="248" spans="1:15">
      <c r="A248" s="846" t="s">
        <v>368</v>
      </c>
      <c r="B248" s="846" t="s">
        <v>368</v>
      </c>
      <c r="C248" s="844"/>
      <c r="D248" s="844">
        <v>2014</v>
      </c>
      <c r="E248" s="844" t="s">
        <v>20</v>
      </c>
      <c r="F248" s="844" t="s">
        <v>7</v>
      </c>
      <c r="G248" s="844" t="s">
        <v>545</v>
      </c>
      <c r="H248" s="844" t="s">
        <v>889</v>
      </c>
      <c r="I248" s="844" t="s">
        <v>1060</v>
      </c>
      <c r="J248" s="928" t="s">
        <v>567</v>
      </c>
      <c r="K248" s="844"/>
      <c r="L248" s="844">
        <v>408</v>
      </c>
      <c r="M248" s="844">
        <v>5049</v>
      </c>
      <c r="N248" s="844">
        <f t="shared" si="3"/>
        <v>5457</v>
      </c>
      <c r="O248" s="844"/>
    </row>
    <row r="249" spans="1:15">
      <c r="A249" s="846" t="s">
        <v>368</v>
      </c>
      <c r="B249" s="846" t="s">
        <v>368</v>
      </c>
      <c r="C249" s="844"/>
      <c r="D249" s="844">
        <v>2014</v>
      </c>
      <c r="E249" s="844" t="s">
        <v>20</v>
      </c>
      <c r="F249" s="844" t="s">
        <v>7</v>
      </c>
      <c r="G249" s="844" t="s">
        <v>545</v>
      </c>
      <c r="H249" s="844" t="s">
        <v>889</v>
      </c>
      <c r="I249" s="844" t="s">
        <v>1060</v>
      </c>
      <c r="J249" s="928" t="s">
        <v>569</v>
      </c>
      <c r="K249" s="844"/>
      <c r="L249" s="844">
        <v>1</v>
      </c>
      <c r="M249" s="844"/>
      <c r="N249" s="844">
        <f t="shared" si="3"/>
        <v>1</v>
      </c>
      <c r="O249" s="844"/>
    </row>
    <row r="250" spans="1:15">
      <c r="A250" s="846" t="s">
        <v>368</v>
      </c>
      <c r="B250" s="846" t="s">
        <v>368</v>
      </c>
      <c r="C250" s="844"/>
      <c r="D250" s="844">
        <v>2014</v>
      </c>
      <c r="E250" s="844" t="s">
        <v>20</v>
      </c>
      <c r="F250" s="844" t="s">
        <v>7</v>
      </c>
      <c r="G250" s="844" t="s">
        <v>544</v>
      </c>
      <c r="H250" s="844" t="s">
        <v>890</v>
      </c>
      <c r="I250" s="844" t="s">
        <v>488</v>
      </c>
      <c r="J250" s="928" t="s">
        <v>559</v>
      </c>
      <c r="K250" s="844"/>
      <c r="L250" s="844">
        <v>22</v>
      </c>
      <c r="M250" s="844"/>
      <c r="N250" s="844">
        <f t="shared" si="3"/>
        <v>22</v>
      </c>
      <c r="O250" s="844"/>
    </row>
    <row r="251" spans="1:15">
      <c r="A251" s="846" t="s">
        <v>368</v>
      </c>
      <c r="B251" s="846" t="s">
        <v>368</v>
      </c>
      <c r="C251" s="844"/>
      <c r="D251" s="844">
        <v>2014</v>
      </c>
      <c r="E251" s="844" t="s">
        <v>20</v>
      </c>
      <c r="F251" s="844" t="s">
        <v>7</v>
      </c>
      <c r="G251" s="844" t="s">
        <v>544</v>
      </c>
      <c r="H251" s="844" t="s">
        <v>890</v>
      </c>
      <c r="I251" s="844" t="s">
        <v>488</v>
      </c>
      <c r="J251" s="928" t="s">
        <v>561</v>
      </c>
      <c r="K251" s="844"/>
      <c r="L251" s="844">
        <v>38</v>
      </c>
      <c r="M251" s="844"/>
      <c r="N251" s="844">
        <f t="shared" si="3"/>
        <v>38</v>
      </c>
      <c r="O251" s="844"/>
    </row>
    <row r="252" spans="1:15">
      <c r="A252" s="846" t="s">
        <v>368</v>
      </c>
      <c r="B252" s="846" t="s">
        <v>368</v>
      </c>
      <c r="C252" s="844"/>
      <c r="D252" s="844">
        <v>2014</v>
      </c>
      <c r="E252" s="844" t="s">
        <v>20</v>
      </c>
      <c r="F252" s="844" t="s">
        <v>7</v>
      </c>
      <c r="G252" s="844" t="s">
        <v>544</v>
      </c>
      <c r="H252" s="844" t="s">
        <v>890</v>
      </c>
      <c r="I252" s="844" t="s">
        <v>488</v>
      </c>
      <c r="J252" s="928" t="s">
        <v>567</v>
      </c>
      <c r="K252" s="844"/>
      <c r="L252" s="844">
        <v>177</v>
      </c>
      <c r="M252" s="844">
        <v>7</v>
      </c>
      <c r="N252" s="844">
        <f t="shared" si="3"/>
        <v>184</v>
      </c>
      <c r="O252" s="844"/>
    </row>
    <row r="253" spans="1:15">
      <c r="A253" s="846" t="s">
        <v>368</v>
      </c>
      <c r="B253" s="846" t="s">
        <v>368</v>
      </c>
      <c r="C253" s="844"/>
      <c r="D253" s="844">
        <v>2014</v>
      </c>
      <c r="E253" s="844" t="s">
        <v>20</v>
      </c>
      <c r="F253" s="844" t="s">
        <v>7</v>
      </c>
      <c r="G253" s="844" t="s">
        <v>544</v>
      </c>
      <c r="H253" s="844" t="s">
        <v>890</v>
      </c>
      <c r="I253" s="844" t="s">
        <v>488</v>
      </c>
      <c r="J253" s="928" t="s">
        <v>567</v>
      </c>
      <c r="K253" s="844"/>
      <c r="L253" s="844"/>
      <c r="M253" s="844">
        <v>2</v>
      </c>
      <c r="N253" s="844">
        <f t="shared" si="3"/>
        <v>2</v>
      </c>
      <c r="O253" s="844"/>
    </row>
    <row r="254" spans="1:15">
      <c r="A254" s="846" t="s">
        <v>368</v>
      </c>
      <c r="B254" s="846" t="s">
        <v>368</v>
      </c>
      <c r="C254" s="844"/>
      <c r="D254" s="844">
        <v>2014</v>
      </c>
      <c r="E254" s="844" t="s">
        <v>20</v>
      </c>
      <c r="F254" s="844" t="s">
        <v>7</v>
      </c>
      <c r="G254" s="844" t="s">
        <v>544</v>
      </c>
      <c r="H254" s="844" t="s">
        <v>890</v>
      </c>
      <c r="I254" s="844" t="s">
        <v>488</v>
      </c>
      <c r="J254" s="928" t="s">
        <v>572</v>
      </c>
      <c r="K254" s="844"/>
      <c r="L254" s="844">
        <v>1</v>
      </c>
      <c r="M254" s="844"/>
      <c r="N254" s="844">
        <f t="shared" si="3"/>
        <v>1</v>
      </c>
      <c r="O254" s="844"/>
    </row>
    <row r="255" spans="1:15">
      <c r="A255" s="846" t="s">
        <v>368</v>
      </c>
      <c r="B255" s="846" t="s">
        <v>368</v>
      </c>
      <c r="C255" s="844"/>
      <c r="D255" s="844">
        <v>2014</v>
      </c>
      <c r="E255" s="844" t="s">
        <v>20</v>
      </c>
      <c r="F255" s="844" t="s">
        <v>7</v>
      </c>
      <c r="G255" s="844" t="s">
        <v>545</v>
      </c>
      <c r="H255" s="844" t="s">
        <v>890</v>
      </c>
      <c r="I255" s="844" t="s">
        <v>488</v>
      </c>
      <c r="J255" s="928" t="s">
        <v>567</v>
      </c>
      <c r="K255" s="844"/>
      <c r="L255" s="844">
        <v>1</v>
      </c>
      <c r="M255" s="844">
        <v>3</v>
      </c>
      <c r="N255" s="844">
        <f t="shared" si="3"/>
        <v>4</v>
      </c>
      <c r="O255" s="844"/>
    </row>
    <row r="256" spans="1:15">
      <c r="A256" s="846" t="s">
        <v>368</v>
      </c>
      <c r="B256" s="846" t="s">
        <v>368</v>
      </c>
      <c r="C256" s="844"/>
      <c r="D256" s="844">
        <v>2014</v>
      </c>
      <c r="E256" s="844" t="s">
        <v>20</v>
      </c>
      <c r="F256" s="844" t="s">
        <v>7</v>
      </c>
      <c r="G256" s="844" t="s">
        <v>544</v>
      </c>
      <c r="H256" s="844" t="s">
        <v>1517</v>
      </c>
      <c r="I256" s="844" t="s">
        <v>488</v>
      </c>
      <c r="J256" s="928" t="s">
        <v>561</v>
      </c>
      <c r="K256" s="844"/>
      <c r="L256" s="844"/>
      <c r="M256" s="844">
        <v>200</v>
      </c>
      <c r="N256" s="844">
        <f t="shared" si="3"/>
        <v>200</v>
      </c>
      <c r="O256" s="844"/>
    </row>
    <row r="257" spans="1:15">
      <c r="A257" s="846" t="s">
        <v>368</v>
      </c>
      <c r="B257" s="846" t="s">
        <v>368</v>
      </c>
      <c r="C257" s="844"/>
      <c r="D257" s="844">
        <v>2014</v>
      </c>
      <c r="E257" s="844" t="s">
        <v>20</v>
      </c>
      <c r="F257" s="844" t="s">
        <v>7</v>
      </c>
      <c r="G257" s="844" t="s">
        <v>545</v>
      </c>
      <c r="H257" s="844" t="s">
        <v>1517</v>
      </c>
      <c r="I257" s="844" t="s">
        <v>488</v>
      </c>
      <c r="J257" s="928" t="s">
        <v>567</v>
      </c>
      <c r="K257" s="844"/>
      <c r="L257" s="844"/>
      <c r="M257" s="844">
        <v>5</v>
      </c>
      <c r="N257" s="844">
        <f t="shared" si="3"/>
        <v>5</v>
      </c>
      <c r="O257" s="844"/>
    </row>
    <row r="258" spans="1:15">
      <c r="A258" s="846" t="s">
        <v>368</v>
      </c>
      <c r="B258" s="846" t="s">
        <v>368</v>
      </c>
      <c r="C258" s="844"/>
      <c r="D258" s="844">
        <v>2014</v>
      </c>
      <c r="E258" s="844" t="s">
        <v>20</v>
      </c>
      <c r="F258" s="844" t="s">
        <v>7</v>
      </c>
      <c r="G258" s="844" t="s">
        <v>544</v>
      </c>
      <c r="H258" s="844" t="s">
        <v>1539</v>
      </c>
      <c r="I258" s="844" t="s">
        <v>488</v>
      </c>
      <c r="J258" s="928" t="s">
        <v>567</v>
      </c>
      <c r="K258" s="844"/>
      <c r="L258" s="844"/>
      <c r="M258" s="844">
        <v>2</v>
      </c>
      <c r="N258" s="844">
        <f t="shared" si="3"/>
        <v>2</v>
      </c>
      <c r="O258" s="844"/>
    </row>
    <row r="259" spans="1:15">
      <c r="A259" s="846" t="s">
        <v>368</v>
      </c>
      <c r="B259" s="846" t="s">
        <v>368</v>
      </c>
      <c r="C259" s="844"/>
      <c r="D259" s="844">
        <v>2014</v>
      </c>
      <c r="E259" s="844" t="s">
        <v>20</v>
      </c>
      <c r="F259" s="844" t="s">
        <v>7</v>
      </c>
      <c r="G259" s="844" t="s">
        <v>544</v>
      </c>
      <c r="H259" s="844" t="s">
        <v>1540</v>
      </c>
      <c r="I259" s="844" t="s">
        <v>488</v>
      </c>
      <c r="J259" s="928" t="s">
        <v>561</v>
      </c>
      <c r="K259" s="844"/>
      <c r="L259" s="844"/>
      <c r="M259" s="844">
        <v>23</v>
      </c>
      <c r="N259" s="844">
        <f t="shared" si="3"/>
        <v>23</v>
      </c>
      <c r="O259" s="844"/>
    </row>
    <row r="260" spans="1:15">
      <c r="A260" s="846" t="s">
        <v>368</v>
      </c>
      <c r="B260" s="846" t="s">
        <v>368</v>
      </c>
      <c r="C260" s="844"/>
      <c r="D260" s="844">
        <v>2014</v>
      </c>
      <c r="E260" s="844" t="s">
        <v>20</v>
      </c>
      <c r="F260" s="844" t="s">
        <v>7</v>
      </c>
      <c r="G260" s="844" t="s">
        <v>544</v>
      </c>
      <c r="H260" s="844" t="s">
        <v>1540</v>
      </c>
      <c r="I260" s="844" t="s">
        <v>488</v>
      </c>
      <c r="J260" s="928" t="s">
        <v>567</v>
      </c>
      <c r="K260" s="844"/>
      <c r="L260" s="844">
        <v>2</v>
      </c>
      <c r="M260" s="844">
        <v>29</v>
      </c>
      <c r="N260" s="844">
        <f t="shared" si="3"/>
        <v>31</v>
      </c>
      <c r="O260" s="844"/>
    </row>
    <row r="261" spans="1:15">
      <c r="A261" s="846" t="s">
        <v>368</v>
      </c>
      <c r="B261" s="846" t="s">
        <v>368</v>
      </c>
      <c r="C261" s="844"/>
      <c r="D261" s="844">
        <v>2014</v>
      </c>
      <c r="E261" s="844" t="s">
        <v>20</v>
      </c>
      <c r="F261" s="844" t="s">
        <v>7</v>
      </c>
      <c r="G261" s="844" t="s">
        <v>544</v>
      </c>
      <c r="H261" s="844" t="s">
        <v>883</v>
      </c>
      <c r="I261" s="844" t="s">
        <v>1049</v>
      </c>
      <c r="J261" s="928" t="s">
        <v>559</v>
      </c>
      <c r="K261" s="844"/>
      <c r="L261" s="844">
        <v>8</v>
      </c>
      <c r="M261" s="844"/>
      <c r="N261" s="844">
        <f t="shared" ref="N261:N324" si="4">K261+L261+M261</f>
        <v>8</v>
      </c>
      <c r="O261" s="844"/>
    </row>
    <row r="262" spans="1:15">
      <c r="A262" s="846" t="s">
        <v>368</v>
      </c>
      <c r="B262" s="846" t="s">
        <v>368</v>
      </c>
      <c r="C262" s="844"/>
      <c r="D262" s="844">
        <v>2014</v>
      </c>
      <c r="E262" s="844" t="s">
        <v>20</v>
      </c>
      <c r="F262" s="844" t="s">
        <v>7</v>
      </c>
      <c r="G262" s="844" t="s">
        <v>544</v>
      </c>
      <c r="H262" s="844" t="s">
        <v>883</v>
      </c>
      <c r="I262" s="844" t="s">
        <v>1049</v>
      </c>
      <c r="J262" s="928" t="s">
        <v>561</v>
      </c>
      <c r="K262" s="844"/>
      <c r="L262" s="844">
        <v>99</v>
      </c>
      <c r="M262" s="844">
        <v>1</v>
      </c>
      <c r="N262" s="844">
        <f t="shared" si="4"/>
        <v>100</v>
      </c>
      <c r="O262" s="844"/>
    </row>
    <row r="263" spans="1:15">
      <c r="A263" s="846" t="s">
        <v>368</v>
      </c>
      <c r="B263" s="846" t="s">
        <v>368</v>
      </c>
      <c r="C263" s="844"/>
      <c r="D263" s="844">
        <v>2014</v>
      </c>
      <c r="E263" s="844" t="s">
        <v>20</v>
      </c>
      <c r="F263" s="844" t="s">
        <v>7</v>
      </c>
      <c r="G263" s="844" t="s">
        <v>544</v>
      </c>
      <c r="H263" s="844" t="s">
        <v>883</v>
      </c>
      <c r="I263" s="844" t="s">
        <v>1049</v>
      </c>
      <c r="J263" s="928" t="s">
        <v>567</v>
      </c>
      <c r="K263" s="844"/>
      <c r="L263" s="844">
        <v>867</v>
      </c>
      <c r="M263" s="844">
        <v>753</v>
      </c>
      <c r="N263" s="844">
        <f t="shared" si="4"/>
        <v>1620</v>
      </c>
      <c r="O263" s="844"/>
    </row>
    <row r="264" spans="1:15">
      <c r="A264" s="846" t="s">
        <v>368</v>
      </c>
      <c r="B264" s="846" t="s">
        <v>368</v>
      </c>
      <c r="C264" s="844"/>
      <c r="D264" s="844">
        <v>2014</v>
      </c>
      <c r="E264" s="844" t="s">
        <v>20</v>
      </c>
      <c r="F264" s="844" t="s">
        <v>7</v>
      </c>
      <c r="G264" s="844" t="s">
        <v>544</v>
      </c>
      <c r="H264" s="844" t="s">
        <v>883</v>
      </c>
      <c r="I264" s="844" t="s">
        <v>1049</v>
      </c>
      <c r="J264" s="928" t="s">
        <v>567</v>
      </c>
      <c r="K264" s="844"/>
      <c r="L264" s="844"/>
      <c r="M264" s="844">
        <v>7</v>
      </c>
      <c r="N264" s="844">
        <f t="shared" si="4"/>
        <v>7</v>
      </c>
      <c r="O264" s="844"/>
    </row>
    <row r="265" spans="1:15">
      <c r="A265" s="846" t="s">
        <v>368</v>
      </c>
      <c r="B265" s="846" t="s">
        <v>368</v>
      </c>
      <c r="C265" s="844"/>
      <c r="D265" s="844">
        <v>2014</v>
      </c>
      <c r="E265" s="844" t="s">
        <v>20</v>
      </c>
      <c r="F265" s="844" t="s">
        <v>7</v>
      </c>
      <c r="G265" s="844" t="s">
        <v>544</v>
      </c>
      <c r="H265" s="844" t="s">
        <v>883</v>
      </c>
      <c r="I265" s="844" t="s">
        <v>1049</v>
      </c>
      <c r="J265" s="928" t="s">
        <v>572</v>
      </c>
      <c r="K265" s="844"/>
      <c r="L265" s="844">
        <v>529</v>
      </c>
      <c r="M265" s="844">
        <v>88</v>
      </c>
      <c r="N265" s="844">
        <f t="shared" si="4"/>
        <v>617</v>
      </c>
      <c r="O265" s="844"/>
    </row>
    <row r="266" spans="1:15">
      <c r="A266" s="846" t="s">
        <v>368</v>
      </c>
      <c r="B266" s="846" t="s">
        <v>368</v>
      </c>
      <c r="C266" s="844"/>
      <c r="D266" s="844">
        <v>2014</v>
      </c>
      <c r="E266" s="844" t="s">
        <v>20</v>
      </c>
      <c r="F266" s="844" t="s">
        <v>7</v>
      </c>
      <c r="G266" s="844" t="s">
        <v>544</v>
      </c>
      <c r="H266" s="844" t="s">
        <v>883</v>
      </c>
      <c r="I266" s="844" t="s">
        <v>1049</v>
      </c>
      <c r="J266" s="928" t="s">
        <v>572</v>
      </c>
      <c r="K266" s="844"/>
      <c r="L266" s="844">
        <v>110</v>
      </c>
      <c r="M266" s="844"/>
      <c r="N266" s="844">
        <f t="shared" si="4"/>
        <v>110</v>
      </c>
      <c r="O266" s="844"/>
    </row>
    <row r="267" spans="1:15">
      <c r="A267" s="846" t="s">
        <v>368</v>
      </c>
      <c r="B267" s="846" t="s">
        <v>368</v>
      </c>
      <c r="C267" s="844"/>
      <c r="D267" s="844">
        <v>2014</v>
      </c>
      <c r="E267" s="844" t="s">
        <v>20</v>
      </c>
      <c r="F267" s="844" t="s">
        <v>7</v>
      </c>
      <c r="G267" s="844" t="s">
        <v>545</v>
      </c>
      <c r="H267" s="844" t="s">
        <v>883</v>
      </c>
      <c r="I267" s="844" t="s">
        <v>1049</v>
      </c>
      <c r="J267" s="928" t="s">
        <v>567</v>
      </c>
      <c r="K267" s="844"/>
      <c r="L267" s="844">
        <v>187</v>
      </c>
      <c r="M267" s="844">
        <v>308</v>
      </c>
      <c r="N267" s="844">
        <f t="shared" si="4"/>
        <v>495</v>
      </c>
      <c r="O267" s="844"/>
    </row>
    <row r="268" spans="1:15">
      <c r="A268" s="846" t="s">
        <v>368</v>
      </c>
      <c r="B268" s="846" t="s">
        <v>368</v>
      </c>
      <c r="C268" s="844"/>
      <c r="D268" s="844">
        <v>2014</v>
      </c>
      <c r="E268" s="844" t="s">
        <v>20</v>
      </c>
      <c r="F268" s="844" t="s">
        <v>7</v>
      </c>
      <c r="G268" s="844" t="s">
        <v>544</v>
      </c>
      <c r="H268" s="844" t="s">
        <v>884</v>
      </c>
      <c r="I268" s="844" t="s">
        <v>1060</v>
      </c>
      <c r="J268" s="928" t="s">
        <v>558</v>
      </c>
      <c r="K268" s="844"/>
      <c r="L268" s="844"/>
      <c r="M268" s="844">
        <v>18</v>
      </c>
      <c r="N268" s="844">
        <f t="shared" si="4"/>
        <v>18</v>
      </c>
      <c r="O268" s="844"/>
    </row>
    <row r="269" spans="1:15">
      <c r="A269" s="846" t="s">
        <v>368</v>
      </c>
      <c r="B269" s="846" t="s">
        <v>368</v>
      </c>
      <c r="C269" s="844"/>
      <c r="D269" s="844">
        <v>2014</v>
      </c>
      <c r="E269" s="844" t="s">
        <v>20</v>
      </c>
      <c r="F269" s="844" t="s">
        <v>7</v>
      </c>
      <c r="G269" s="844" t="s">
        <v>544</v>
      </c>
      <c r="H269" s="844" t="s">
        <v>884</v>
      </c>
      <c r="I269" s="844" t="s">
        <v>1060</v>
      </c>
      <c r="J269" s="928" t="s">
        <v>559</v>
      </c>
      <c r="K269" s="844"/>
      <c r="L269" s="844"/>
      <c r="M269" s="844">
        <v>5</v>
      </c>
      <c r="N269" s="844">
        <f t="shared" si="4"/>
        <v>5</v>
      </c>
      <c r="O269" s="844"/>
    </row>
    <row r="270" spans="1:15">
      <c r="A270" s="846" t="s">
        <v>368</v>
      </c>
      <c r="B270" s="846" t="s">
        <v>368</v>
      </c>
      <c r="C270" s="844"/>
      <c r="D270" s="844">
        <v>2014</v>
      </c>
      <c r="E270" s="844" t="s">
        <v>20</v>
      </c>
      <c r="F270" s="844" t="s">
        <v>7</v>
      </c>
      <c r="G270" s="844" t="s">
        <v>544</v>
      </c>
      <c r="H270" s="844" t="s">
        <v>884</v>
      </c>
      <c r="I270" s="844" t="s">
        <v>1060</v>
      </c>
      <c r="J270" s="928" t="s">
        <v>557</v>
      </c>
      <c r="K270" s="844"/>
      <c r="L270" s="844"/>
      <c r="M270" s="844">
        <v>1</v>
      </c>
      <c r="N270" s="844">
        <f t="shared" si="4"/>
        <v>1</v>
      </c>
      <c r="O270" s="844"/>
    </row>
    <row r="271" spans="1:15">
      <c r="A271" s="846" t="s">
        <v>368</v>
      </c>
      <c r="B271" s="846" t="s">
        <v>368</v>
      </c>
      <c r="C271" s="844"/>
      <c r="D271" s="844">
        <v>2014</v>
      </c>
      <c r="E271" s="844" t="s">
        <v>20</v>
      </c>
      <c r="F271" s="844" t="s">
        <v>7</v>
      </c>
      <c r="G271" s="844" t="s">
        <v>544</v>
      </c>
      <c r="H271" s="844" t="s">
        <v>884</v>
      </c>
      <c r="I271" s="844" t="s">
        <v>1060</v>
      </c>
      <c r="J271" s="928" t="s">
        <v>562</v>
      </c>
      <c r="K271" s="844"/>
      <c r="L271" s="844">
        <v>2</v>
      </c>
      <c r="M271" s="844"/>
      <c r="N271" s="844">
        <f t="shared" si="4"/>
        <v>2</v>
      </c>
      <c r="O271" s="844"/>
    </row>
    <row r="272" spans="1:15">
      <c r="A272" s="846" t="s">
        <v>368</v>
      </c>
      <c r="B272" s="846" t="s">
        <v>368</v>
      </c>
      <c r="C272" s="844"/>
      <c r="D272" s="844">
        <v>2014</v>
      </c>
      <c r="E272" s="844" t="s">
        <v>20</v>
      </c>
      <c r="F272" s="844" t="s">
        <v>7</v>
      </c>
      <c r="G272" s="844" t="s">
        <v>544</v>
      </c>
      <c r="H272" s="844" t="s">
        <v>884</v>
      </c>
      <c r="I272" s="844" t="s">
        <v>1060</v>
      </c>
      <c r="J272" s="928" t="s">
        <v>562</v>
      </c>
      <c r="K272" s="844"/>
      <c r="L272" s="844">
        <v>1</v>
      </c>
      <c r="M272" s="844"/>
      <c r="N272" s="844">
        <f t="shared" si="4"/>
        <v>1</v>
      </c>
      <c r="O272" s="844"/>
    </row>
    <row r="273" spans="1:15">
      <c r="A273" s="846" t="s">
        <v>368</v>
      </c>
      <c r="B273" s="846" t="s">
        <v>368</v>
      </c>
      <c r="C273" s="844"/>
      <c r="D273" s="844">
        <v>2014</v>
      </c>
      <c r="E273" s="844" t="s">
        <v>20</v>
      </c>
      <c r="F273" s="844" t="s">
        <v>7</v>
      </c>
      <c r="G273" s="844" t="s">
        <v>544</v>
      </c>
      <c r="H273" s="844" t="s">
        <v>884</v>
      </c>
      <c r="I273" s="844" t="s">
        <v>1060</v>
      </c>
      <c r="J273" s="928" t="s">
        <v>567</v>
      </c>
      <c r="K273" s="844"/>
      <c r="L273" s="844">
        <v>104</v>
      </c>
      <c r="M273" s="844">
        <v>1721</v>
      </c>
      <c r="N273" s="844">
        <f t="shared" si="4"/>
        <v>1825</v>
      </c>
      <c r="O273" s="844"/>
    </row>
    <row r="274" spans="1:15">
      <c r="A274" s="846" t="s">
        <v>368</v>
      </c>
      <c r="B274" s="846" t="s">
        <v>368</v>
      </c>
      <c r="C274" s="844"/>
      <c r="D274" s="844">
        <v>2014</v>
      </c>
      <c r="E274" s="844" t="s">
        <v>20</v>
      </c>
      <c r="F274" s="844" t="s">
        <v>7</v>
      </c>
      <c r="G274" s="844" t="s">
        <v>544</v>
      </c>
      <c r="H274" s="844" t="s">
        <v>884</v>
      </c>
      <c r="I274" s="844" t="s">
        <v>1060</v>
      </c>
      <c r="J274" s="928" t="s">
        <v>1021</v>
      </c>
      <c r="K274" s="844"/>
      <c r="L274" s="844">
        <v>1</v>
      </c>
      <c r="M274" s="844"/>
      <c r="N274" s="844">
        <f t="shared" si="4"/>
        <v>1</v>
      </c>
      <c r="O274" s="844"/>
    </row>
    <row r="275" spans="1:15">
      <c r="A275" s="846" t="s">
        <v>368</v>
      </c>
      <c r="B275" s="846" t="s">
        <v>368</v>
      </c>
      <c r="C275" s="844"/>
      <c r="D275" s="844">
        <v>2014</v>
      </c>
      <c r="E275" s="844" t="s">
        <v>20</v>
      </c>
      <c r="F275" s="844" t="s">
        <v>7</v>
      </c>
      <c r="G275" s="844" t="s">
        <v>544</v>
      </c>
      <c r="H275" s="844" t="s">
        <v>884</v>
      </c>
      <c r="I275" s="844" t="s">
        <v>1060</v>
      </c>
      <c r="J275" s="928" t="s">
        <v>569</v>
      </c>
      <c r="K275" s="844"/>
      <c r="L275" s="844">
        <v>11</v>
      </c>
      <c r="M275" s="844"/>
      <c r="N275" s="844">
        <f t="shared" si="4"/>
        <v>11</v>
      </c>
      <c r="O275" s="844"/>
    </row>
    <row r="276" spans="1:15">
      <c r="A276" s="846" t="s">
        <v>368</v>
      </c>
      <c r="B276" s="846" t="s">
        <v>368</v>
      </c>
      <c r="C276" s="844"/>
      <c r="D276" s="844">
        <v>2014</v>
      </c>
      <c r="E276" s="844" t="s">
        <v>20</v>
      </c>
      <c r="F276" s="844" t="s">
        <v>7</v>
      </c>
      <c r="G276" s="844" t="s">
        <v>544</v>
      </c>
      <c r="H276" s="844" t="s">
        <v>884</v>
      </c>
      <c r="I276" s="844" t="s">
        <v>1060</v>
      </c>
      <c r="J276" s="928" t="s">
        <v>572</v>
      </c>
      <c r="K276" s="844"/>
      <c r="L276" s="844">
        <v>1</v>
      </c>
      <c r="M276" s="844">
        <v>16</v>
      </c>
      <c r="N276" s="844">
        <f t="shared" si="4"/>
        <v>17</v>
      </c>
      <c r="O276" s="844"/>
    </row>
    <row r="277" spans="1:15">
      <c r="A277" s="846" t="s">
        <v>368</v>
      </c>
      <c r="B277" s="846" t="s">
        <v>368</v>
      </c>
      <c r="C277" s="844"/>
      <c r="D277" s="844">
        <v>2014</v>
      </c>
      <c r="E277" s="844" t="s">
        <v>20</v>
      </c>
      <c r="F277" s="844" t="s">
        <v>7</v>
      </c>
      <c r="G277" s="844" t="s">
        <v>544</v>
      </c>
      <c r="H277" s="844" t="s">
        <v>884</v>
      </c>
      <c r="I277" s="844" t="s">
        <v>1060</v>
      </c>
      <c r="J277" s="928" t="s">
        <v>572</v>
      </c>
      <c r="K277" s="844"/>
      <c r="L277" s="844"/>
      <c r="M277" s="844">
        <v>1</v>
      </c>
      <c r="N277" s="844">
        <f t="shared" si="4"/>
        <v>1</v>
      </c>
      <c r="O277" s="844"/>
    </row>
    <row r="278" spans="1:15">
      <c r="A278" s="846" t="s">
        <v>368</v>
      </c>
      <c r="B278" s="846" t="s">
        <v>368</v>
      </c>
      <c r="C278" s="844"/>
      <c r="D278" s="844">
        <v>2014</v>
      </c>
      <c r="E278" s="844" t="s">
        <v>20</v>
      </c>
      <c r="F278" s="844" t="s">
        <v>7</v>
      </c>
      <c r="G278" s="844" t="s">
        <v>545</v>
      </c>
      <c r="H278" s="844" t="s">
        <v>884</v>
      </c>
      <c r="I278" s="844" t="s">
        <v>1060</v>
      </c>
      <c r="J278" s="928" t="s">
        <v>567</v>
      </c>
      <c r="K278" s="844"/>
      <c r="L278" s="844">
        <v>82</v>
      </c>
      <c r="M278" s="844">
        <v>3449</v>
      </c>
      <c r="N278" s="844">
        <f t="shared" si="4"/>
        <v>3531</v>
      </c>
      <c r="O278" s="844"/>
    </row>
    <row r="279" spans="1:15">
      <c r="A279" s="846" t="s">
        <v>368</v>
      </c>
      <c r="B279" s="846" t="s">
        <v>368</v>
      </c>
      <c r="C279" s="844"/>
      <c r="D279" s="844">
        <v>2014</v>
      </c>
      <c r="E279" s="844" t="s">
        <v>20</v>
      </c>
      <c r="F279" s="844" t="s">
        <v>7</v>
      </c>
      <c r="G279" s="844" t="s">
        <v>545</v>
      </c>
      <c r="H279" s="844" t="s">
        <v>884</v>
      </c>
      <c r="I279" s="844" t="s">
        <v>1060</v>
      </c>
      <c r="J279" s="928" t="s">
        <v>569</v>
      </c>
      <c r="K279" s="844"/>
      <c r="L279" s="844">
        <v>17</v>
      </c>
      <c r="M279" s="844"/>
      <c r="N279" s="844">
        <f t="shared" si="4"/>
        <v>17</v>
      </c>
      <c r="O279" s="844"/>
    </row>
    <row r="280" spans="1:15">
      <c r="A280" s="846" t="s">
        <v>368</v>
      </c>
      <c r="B280" s="846" t="s">
        <v>368</v>
      </c>
      <c r="C280" s="844"/>
      <c r="D280" s="844">
        <v>2014</v>
      </c>
      <c r="E280" s="844" t="s">
        <v>20</v>
      </c>
      <c r="F280" s="844" t="s">
        <v>7</v>
      </c>
      <c r="G280" s="844" t="s">
        <v>544</v>
      </c>
      <c r="H280" s="844" t="s">
        <v>101</v>
      </c>
      <c r="I280" s="844" t="s">
        <v>1049</v>
      </c>
      <c r="J280" s="928" t="s">
        <v>559</v>
      </c>
      <c r="K280" s="844"/>
      <c r="L280" s="844">
        <v>47</v>
      </c>
      <c r="M280" s="844">
        <v>5</v>
      </c>
      <c r="N280" s="844">
        <f t="shared" si="4"/>
        <v>52</v>
      </c>
      <c r="O280" s="844"/>
    </row>
    <row r="281" spans="1:15">
      <c r="A281" s="846" t="s">
        <v>368</v>
      </c>
      <c r="B281" s="846" t="s">
        <v>368</v>
      </c>
      <c r="C281" s="844"/>
      <c r="D281" s="844">
        <v>2014</v>
      </c>
      <c r="E281" s="844" t="s">
        <v>20</v>
      </c>
      <c r="F281" s="844" t="s">
        <v>7</v>
      </c>
      <c r="G281" s="844" t="s">
        <v>544</v>
      </c>
      <c r="H281" s="844" t="s">
        <v>101</v>
      </c>
      <c r="I281" s="844" t="s">
        <v>1049</v>
      </c>
      <c r="J281" s="928" t="s">
        <v>559</v>
      </c>
      <c r="K281" s="844"/>
      <c r="L281" s="844">
        <v>1</v>
      </c>
      <c r="M281" s="844"/>
      <c r="N281" s="844">
        <f t="shared" si="4"/>
        <v>1</v>
      </c>
      <c r="O281" s="844"/>
    </row>
    <row r="282" spans="1:15">
      <c r="A282" s="846" t="s">
        <v>368</v>
      </c>
      <c r="B282" s="846" t="s">
        <v>368</v>
      </c>
      <c r="C282" s="844"/>
      <c r="D282" s="844">
        <v>2014</v>
      </c>
      <c r="E282" s="844" t="s">
        <v>20</v>
      </c>
      <c r="F282" s="844" t="s">
        <v>7</v>
      </c>
      <c r="G282" s="844" t="s">
        <v>544</v>
      </c>
      <c r="H282" s="844" t="s">
        <v>101</v>
      </c>
      <c r="I282" s="844" t="s">
        <v>1049</v>
      </c>
      <c r="J282" s="928" t="s">
        <v>561</v>
      </c>
      <c r="K282" s="844"/>
      <c r="L282" s="844">
        <v>20</v>
      </c>
      <c r="M282" s="844"/>
      <c r="N282" s="844">
        <f t="shared" si="4"/>
        <v>20</v>
      </c>
      <c r="O282" s="844"/>
    </row>
    <row r="283" spans="1:15">
      <c r="A283" s="846" t="s">
        <v>368</v>
      </c>
      <c r="B283" s="846" t="s">
        <v>368</v>
      </c>
      <c r="C283" s="844"/>
      <c r="D283" s="844">
        <v>2014</v>
      </c>
      <c r="E283" s="844" t="s">
        <v>20</v>
      </c>
      <c r="F283" s="844" t="s">
        <v>7</v>
      </c>
      <c r="G283" s="844" t="s">
        <v>544</v>
      </c>
      <c r="H283" s="844" t="s">
        <v>101</v>
      </c>
      <c r="I283" s="844" t="s">
        <v>1049</v>
      </c>
      <c r="J283" s="928" t="s">
        <v>567</v>
      </c>
      <c r="K283" s="844"/>
      <c r="L283" s="844">
        <v>167</v>
      </c>
      <c r="M283" s="844">
        <v>691</v>
      </c>
      <c r="N283" s="844">
        <f t="shared" si="4"/>
        <v>858</v>
      </c>
      <c r="O283" s="844"/>
    </row>
    <row r="284" spans="1:15">
      <c r="A284" s="846" t="s">
        <v>368</v>
      </c>
      <c r="B284" s="846" t="s">
        <v>368</v>
      </c>
      <c r="C284" s="844"/>
      <c r="D284" s="844">
        <v>2014</v>
      </c>
      <c r="E284" s="844" t="s">
        <v>20</v>
      </c>
      <c r="F284" s="844" t="s">
        <v>7</v>
      </c>
      <c r="G284" s="844" t="s">
        <v>544</v>
      </c>
      <c r="H284" s="844" t="s">
        <v>101</v>
      </c>
      <c r="I284" s="844" t="s">
        <v>1049</v>
      </c>
      <c r="J284" s="928" t="s">
        <v>572</v>
      </c>
      <c r="K284" s="844"/>
      <c r="L284" s="844">
        <v>92</v>
      </c>
      <c r="M284" s="844">
        <v>3</v>
      </c>
      <c r="N284" s="844">
        <f t="shared" si="4"/>
        <v>95</v>
      </c>
      <c r="O284" s="844"/>
    </row>
    <row r="285" spans="1:15">
      <c r="A285" s="846" t="s">
        <v>368</v>
      </c>
      <c r="B285" s="846" t="s">
        <v>368</v>
      </c>
      <c r="C285" s="844"/>
      <c r="D285" s="844">
        <v>2014</v>
      </c>
      <c r="E285" s="844" t="s">
        <v>20</v>
      </c>
      <c r="F285" s="844" t="s">
        <v>7</v>
      </c>
      <c r="G285" s="844" t="s">
        <v>545</v>
      </c>
      <c r="H285" s="844" t="s">
        <v>101</v>
      </c>
      <c r="I285" s="844" t="s">
        <v>1049</v>
      </c>
      <c r="J285" s="928" t="s">
        <v>567</v>
      </c>
      <c r="K285" s="844"/>
      <c r="L285" s="844">
        <v>41</v>
      </c>
      <c r="M285" s="844">
        <v>532</v>
      </c>
      <c r="N285" s="844">
        <f t="shared" si="4"/>
        <v>573</v>
      </c>
      <c r="O285" s="844"/>
    </row>
    <row r="286" spans="1:15">
      <c r="A286" s="846" t="s">
        <v>368</v>
      </c>
      <c r="B286" s="846" t="s">
        <v>368</v>
      </c>
      <c r="C286" s="844"/>
      <c r="D286" s="844">
        <v>2014</v>
      </c>
      <c r="E286" s="844" t="s">
        <v>20</v>
      </c>
      <c r="F286" s="844" t="s">
        <v>7</v>
      </c>
      <c r="G286" s="844" t="s">
        <v>544</v>
      </c>
      <c r="H286" s="844" t="s">
        <v>1526</v>
      </c>
      <c r="I286" s="844" t="s">
        <v>1049</v>
      </c>
      <c r="J286" s="928" t="s">
        <v>561</v>
      </c>
      <c r="K286" s="844"/>
      <c r="L286" s="844"/>
      <c r="M286" s="844">
        <v>413</v>
      </c>
      <c r="N286" s="844">
        <f t="shared" si="4"/>
        <v>413</v>
      </c>
      <c r="O286" s="844"/>
    </row>
    <row r="287" spans="1:15">
      <c r="A287" s="846" t="s">
        <v>368</v>
      </c>
      <c r="B287" s="846" t="s">
        <v>368</v>
      </c>
      <c r="C287" s="844"/>
      <c r="D287" s="844">
        <v>2014</v>
      </c>
      <c r="E287" s="844" t="s">
        <v>20</v>
      </c>
      <c r="F287" s="844" t="s">
        <v>7</v>
      </c>
      <c r="G287" s="844" t="s">
        <v>544</v>
      </c>
      <c r="H287" s="844" t="s">
        <v>1526</v>
      </c>
      <c r="I287" s="844" t="s">
        <v>1049</v>
      </c>
      <c r="J287" s="928" t="s">
        <v>567</v>
      </c>
      <c r="K287" s="844"/>
      <c r="L287" s="844"/>
      <c r="M287" s="844">
        <v>81</v>
      </c>
      <c r="N287" s="844">
        <f t="shared" si="4"/>
        <v>81</v>
      </c>
      <c r="O287" s="844"/>
    </row>
    <row r="288" spans="1:15">
      <c r="A288" s="846" t="s">
        <v>368</v>
      </c>
      <c r="B288" s="846" t="s">
        <v>368</v>
      </c>
      <c r="C288" s="844"/>
      <c r="D288" s="844">
        <v>2014</v>
      </c>
      <c r="E288" s="844" t="s">
        <v>20</v>
      </c>
      <c r="F288" s="844" t="s">
        <v>7</v>
      </c>
      <c r="G288" s="844" t="s">
        <v>544</v>
      </c>
      <c r="H288" s="844" t="s">
        <v>894</v>
      </c>
      <c r="I288" s="844" t="s">
        <v>488</v>
      </c>
      <c r="J288" s="928" t="s">
        <v>558</v>
      </c>
      <c r="K288" s="844"/>
      <c r="L288" s="844"/>
      <c r="M288" s="844">
        <v>14</v>
      </c>
      <c r="N288" s="844">
        <f t="shared" si="4"/>
        <v>14</v>
      </c>
      <c r="O288" s="844"/>
    </row>
    <row r="289" spans="1:15">
      <c r="A289" s="846" t="s">
        <v>368</v>
      </c>
      <c r="B289" s="846" t="s">
        <v>368</v>
      </c>
      <c r="C289" s="844"/>
      <c r="D289" s="844">
        <v>2014</v>
      </c>
      <c r="E289" s="844" t="s">
        <v>20</v>
      </c>
      <c r="F289" s="844" t="s">
        <v>7</v>
      </c>
      <c r="G289" s="844" t="s">
        <v>544</v>
      </c>
      <c r="H289" s="844" t="s">
        <v>894</v>
      </c>
      <c r="I289" s="844" t="s">
        <v>488</v>
      </c>
      <c r="J289" s="928" t="s">
        <v>559</v>
      </c>
      <c r="K289" s="844"/>
      <c r="L289" s="844">
        <v>166</v>
      </c>
      <c r="M289" s="844">
        <v>4</v>
      </c>
      <c r="N289" s="844">
        <f t="shared" si="4"/>
        <v>170</v>
      </c>
      <c r="O289" s="844"/>
    </row>
    <row r="290" spans="1:15">
      <c r="A290" s="846" t="s">
        <v>368</v>
      </c>
      <c r="B290" s="846" t="s">
        <v>368</v>
      </c>
      <c r="C290" s="844"/>
      <c r="D290" s="844">
        <v>2014</v>
      </c>
      <c r="E290" s="844" t="s">
        <v>20</v>
      </c>
      <c r="F290" s="844" t="s">
        <v>7</v>
      </c>
      <c r="G290" s="844" t="s">
        <v>544</v>
      </c>
      <c r="H290" s="844" t="s">
        <v>894</v>
      </c>
      <c r="I290" s="844" t="s">
        <v>488</v>
      </c>
      <c r="J290" s="928" t="s">
        <v>559</v>
      </c>
      <c r="K290" s="844"/>
      <c r="L290" s="844">
        <v>2</v>
      </c>
      <c r="M290" s="844"/>
      <c r="N290" s="844">
        <f t="shared" si="4"/>
        <v>2</v>
      </c>
      <c r="O290" s="844"/>
    </row>
    <row r="291" spans="1:15">
      <c r="A291" s="846" t="s">
        <v>368</v>
      </c>
      <c r="B291" s="846" t="s">
        <v>368</v>
      </c>
      <c r="C291" s="844"/>
      <c r="D291" s="844">
        <v>2014</v>
      </c>
      <c r="E291" s="844" t="s">
        <v>20</v>
      </c>
      <c r="F291" s="844" t="s">
        <v>7</v>
      </c>
      <c r="G291" s="844" t="s">
        <v>544</v>
      </c>
      <c r="H291" s="844" t="s">
        <v>894</v>
      </c>
      <c r="I291" s="844" t="s">
        <v>488</v>
      </c>
      <c r="J291" s="928" t="s">
        <v>567</v>
      </c>
      <c r="K291" s="844"/>
      <c r="L291" s="844">
        <v>66</v>
      </c>
      <c r="M291" s="844">
        <v>302</v>
      </c>
      <c r="N291" s="844">
        <f t="shared" si="4"/>
        <v>368</v>
      </c>
      <c r="O291" s="844"/>
    </row>
    <row r="292" spans="1:15">
      <c r="A292" s="846" t="s">
        <v>368</v>
      </c>
      <c r="B292" s="846" t="s">
        <v>368</v>
      </c>
      <c r="C292" s="844"/>
      <c r="D292" s="844">
        <v>2014</v>
      </c>
      <c r="E292" s="844" t="s">
        <v>20</v>
      </c>
      <c r="F292" s="844" t="s">
        <v>7</v>
      </c>
      <c r="G292" s="844" t="s">
        <v>544</v>
      </c>
      <c r="H292" s="844" t="s">
        <v>894</v>
      </c>
      <c r="I292" s="844" t="s">
        <v>488</v>
      </c>
      <c r="J292" s="928" t="s">
        <v>567</v>
      </c>
      <c r="K292" s="844"/>
      <c r="L292" s="844"/>
      <c r="M292" s="844">
        <v>1</v>
      </c>
      <c r="N292" s="844">
        <f t="shared" si="4"/>
        <v>1</v>
      </c>
      <c r="O292" s="844"/>
    </row>
    <row r="293" spans="1:15">
      <c r="A293" s="846" t="s">
        <v>368</v>
      </c>
      <c r="B293" s="846" t="s">
        <v>368</v>
      </c>
      <c r="C293" s="844"/>
      <c r="D293" s="844">
        <v>2014</v>
      </c>
      <c r="E293" s="844" t="s">
        <v>20</v>
      </c>
      <c r="F293" s="844" t="s">
        <v>7</v>
      </c>
      <c r="G293" s="844" t="s">
        <v>544</v>
      </c>
      <c r="H293" s="844" t="s">
        <v>894</v>
      </c>
      <c r="I293" s="844" t="s">
        <v>488</v>
      </c>
      <c r="J293" s="928" t="s">
        <v>572</v>
      </c>
      <c r="K293" s="844"/>
      <c r="L293" s="844">
        <v>90</v>
      </c>
      <c r="M293" s="844">
        <v>7</v>
      </c>
      <c r="N293" s="844">
        <f t="shared" si="4"/>
        <v>97</v>
      </c>
      <c r="O293" s="844"/>
    </row>
    <row r="294" spans="1:15">
      <c r="A294" s="846" t="s">
        <v>368</v>
      </c>
      <c r="B294" s="846" t="s">
        <v>368</v>
      </c>
      <c r="C294" s="844"/>
      <c r="D294" s="844">
        <v>2014</v>
      </c>
      <c r="E294" s="844" t="s">
        <v>20</v>
      </c>
      <c r="F294" s="844" t="s">
        <v>7</v>
      </c>
      <c r="G294" s="844" t="s">
        <v>544</v>
      </c>
      <c r="H294" s="844" t="s">
        <v>894</v>
      </c>
      <c r="I294" s="844" t="s">
        <v>488</v>
      </c>
      <c r="J294" s="928" t="s">
        <v>572</v>
      </c>
      <c r="K294" s="844"/>
      <c r="L294" s="844"/>
      <c r="M294" s="844">
        <v>1</v>
      </c>
      <c r="N294" s="844">
        <f t="shared" si="4"/>
        <v>1</v>
      </c>
      <c r="O294" s="844"/>
    </row>
    <row r="295" spans="1:15">
      <c r="A295" s="846" t="s">
        <v>368</v>
      </c>
      <c r="B295" s="846" t="s">
        <v>368</v>
      </c>
      <c r="C295" s="844"/>
      <c r="D295" s="844">
        <v>2014</v>
      </c>
      <c r="E295" s="844" t="s">
        <v>20</v>
      </c>
      <c r="F295" s="844" t="s">
        <v>7</v>
      </c>
      <c r="G295" s="844" t="s">
        <v>545</v>
      </c>
      <c r="H295" s="844" t="s">
        <v>894</v>
      </c>
      <c r="I295" s="844" t="s">
        <v>488</v>
      </c>
      <c r="J295" s="928" t="s">
        <v>567</v>
      </c>
      <c r="K295" s="844"/>
      <c r="L295" s="844">
        <v>319</v>
      </c>
      <c r="M295" s="844">
        <v>367</v>
      </c>
      <c r="N295" s="844">
        <f t="shared" si="4"/>
        <v>686</v>
      </c>
      <c r="O295" s="844"/>
    </row>
    <row r="296" spans="1:15">
      <c r="A296" s="846" t="s">
        <v>368</v>
      </c>
      <c r="B296" s="846" t="s">
        <v>368</v>
      </c>
      <c r="C296" s="844"/>
      <c r="D296" s="844">
        <v>2014</v>
      </c>
      <c r="E296" s="844" t="s">
        <v>20</v>
      </c>
      <c r="F296" s="844" t="s">
        <v>7</v>
      </c>
      <c r="G296" s="844" t="s">
        <v>544</v>
      </c>
      <c r="H296" s="844" t="s">
        <v>885</v>
      </c>
      <c r="I296" s="844" t="s">
        <v>488</v>
      </c>
      <c r="J296" s="928" t="s">
        <v>559</v>
      </c>
      <c r="K296" s="844"/>
      <c r="L296" s="844">
        <v>8</v>
      </c>
      <c r="M296" s="844"/>
      <c r="N296" s="844">
        <f t="shared" si="4"/>
        <v>8</v>
      </c>
      <c r="O296" s="844"/>
    </row>
    <row r="297" spans="1:15">
      <c r="A297" s="846" t="s">
        <v>368</v>
      </c>
      <c r="B297" s="846" t="s">
        <v>368</v>
      </c>
      <c r="C297" s="844"/>
      <c r="D297" s="844">
        <v>2014</v>
      </c>
      <c r="E297" s="844" t="s">
        <v>20</v>
      </c>
      <c r="F297" s="844" t="s">
        <v>7</v>
      </c>
      <c r="G297" s="844" t="s">
        <v>544</v>
      </c>
      <c r="H297" s="844" t="s">
        <v>885</v>
      </c>
      <c r="I297" s="844" t="s">
        <v>488</v>
      </c>
      <c r="J297" s="928" t="s">
        <v>559</v>
      </c>
      <c r="K297" s="844"/>
      <c r="L297" s="844"/>
      <c r="M297" s="844">
        <v>1</v>
      </c>
      <c r="N297" s="844">
        <f t="shared" si="4"/>
        <v>1</v>
      </c>
      <c r="O297" s="844"/>
    </row>
    <row r="298" spans="1:15">
      <c r="A298" s="846" t="s">
        <v>368</v>
      </c>
      <c r="B298" s="846" t="s">
        <v>368</v>
      </c>
      <c r="C298" s="844"/>
      <c r="D298" s="844">
        <v>2014</v>
      </c>
      <c r="E298" s="844" t="s">
        <v>20</v>
      </c>
      <c r="F298" s="844" t="s">
        <v>7</v>
      </c>
      <c r="G298" s="844" t="s">
        <v>544</v>
      </c>
      <c r="H298" s="844" t="s">
        <v>885</v>
      </c>
      <c r="I298" s="844" t="s">
        <v>488</v>
      </c>
      <c r="J298" s="928" t="s">
        <v>561</v>
      </c>
      <c r="K298" s="844"/>
      <c r="L298" s="844">
        <v>18</v>
      </c>
      <c r="M298" s="844"/>
      <c r="N298" s="844">
        <f t="shared" si="4"/>
        <v>18</v>
      </c>
      <c r="O298" s="844"/>
    </row>
    <row r="299" spans="1:15">
      <c r="A299" s="846" t="s">
        <v>368</v>
      </c>
      <c r="B299" s="846" t="s">
        <v>368</v>
      </c>
      <c r="C299" s="844"/>
      <c r="D299" s="844">
        <v>2014</v>
      </c>
      <c r="E299" s="844" t="s">
        <v>20</v>
      </c>
      <c r="F299" s="844" t="s">
        <v>7</v>
      </c>
      <c r="G299" s="844" t="s">
        <v>544</v>
      </c>
      <c r="H299" s="844" t="s">
        <v>885</v>
      </c>
      <c r="I299" s="844" t="s">
        <v>488</v>
      </c>
      <c r="J299" s="928" t="s">
        <v>567</v>
      </c>
      <c r="K299" s="844"/>
      <c r="L299" s="844">
        <v>1</v>
      </c>
      <c r="M299" s="844">
        <v>6</v>
      </c>
      <c r="N299" s="844">
        <f t="shared" si="4"/>
        <v>7</v>
      </c>
      <c r="O299" s="844"/>
    </row>
    <row r="300" spans="1:15">
      <c r="A300" s="846" t="s">
        <v>368</v>
      </c>
      <c r="B300" s="846" t="s">
        <v>368</v>
      </c>
      <c r="C300" s="844"/>
      <c r="D300" s="844">
        <v>2014</v>
      </c>
      <c r="E300" s="844" t="s">
        <v>20</v>
      </c>
      <c r="F300" s="844" t="s">
        <v>7</v>
      </c>
      <c r="G300" s="844" t="s">
        <v>544</v>
      </c>
      <c r="H300" s="844" t="s">
        <v>885</v>
      </c>
      <c r="I300" s="844" t="s">
        <v>488</v>
      </c>
      <c r="J300" s="928" t="s">
        <v>572</v>
      </c>
      <c r="K300" s="844"/>
      <c r="L300" s="844">
        <v>1</v>
      </c>
      <c r="M300" s="844"/>
      <c r="N300" s="844">
        <f t="shared" si="4"/>
        <v>1</v>
      </c>
      <c r="O300" s="844"/>
    </row>
    <row r="301" spans="1:15">
      <c r="A301" s="846" t="s">
        <v>368</v>
      </c>
      <c r="B301" s="846" t="s">
        <v>368</v>
      </c>
      <c r="C301" s="844"/>
      <c r="D301" s="844">
        <v>2014</v>
      </c>
      <c r="E301" s="844" t="s">
        <v>20</v>
      </c>
      <c r="F301" s="844" t="s">
        <v>7</v>
      </c>
      <c r="G301" s="844" t="s">
        <v>545</v>
      </c>
      <c r="H301" s="844" t="s">
        <v>885</v>
      </c>
      <c r="I301" s="844" t="s">
        <v>488</v>
      </c>
      <c r="J301" s="928" t="s">
        <v>567</v>
      </c>
      <c r="K301" s="844"/>
      <c r="L301" s="844">
        <v>3</v>
      </c>
      <c r="M301" s="844">
        <v>2</v>
      </c>
      <c r="N301" s="844">
        <f t="shared" si="4"/>
        <v>5</v>
      </c>
      <c r="O301" s="844"/>
    </row>
    <row r="302" spans="1:15">
      <c r="A302" s="846" t="s">
        <v>368</v>
      </c>
      <c r="B302" s="846" t="s">
        <v>368</v>
      </c>
      <c r="C302" s="844"/>
      <c r="D302" s="844">
        <v>2014</v>
      </c>
      <c r="E302" s="844" t="s">
        <v>20</v>
      </c>
      <c r="F302" s="844" t="s">
        <v>7</v>
      </c>
      <c r="G302" s="844" t="s">
        <v>545</v>
      </c>
      <c r="H302" s="844" t="s">
        <v>1553</v>
      </c>
      <c r="I302" s="844" t="s">
        <v>488</v>
      </c>
      <c r="J302" s="928" t="s">
        <v>567</v>
      </c>
      <c r="K302" s="844"/>
      <c r="L302" s="844"/>
      <c r="M302" s="844">
        <v>3</v>
      </c>
      <c r="N302" s="844">
        <f t="shared" si="4"/>
        <v>3</v>
      </c>
      <c r="O302" s="844"/>
    </row>
    <row r="303" spans="1:15">
      <c r="A303" s="846" t="s">
        <v>368</v>
      </c>
      <c r="B303" s="846" t="s">
        <v>368</v>
      </c>
      <c r="C303" s="844"/>
      <c r="D303" s="844">
        <v>2014</v>
      </c>
      <c r="E303" s="844" t="s">
        <v>20</v>
      </c>
      <c r="F303" s="844" t="s">
        <v>7</v>
      </c>
      <c r="G303" s="844" t="s">
        <v>544</v>
      </c>
      <c r="H303" s="844" t="s">
        <v>1541</v>
      </c>
      <c r="I303" s="844" t="s">
        <v>488</v>
      </c>
      <c r="J303" s="928" t="s">
        <v>567</v>
      </c>
      <c r="K303" s="844"/>
      <c r="L303" s="844"/>
      <c r="M303" s="844">
        <v>7</v>
      </c>
      <c r="N303" s="844">
        <f t="shared" si="4"/>
        <v>7</v>
      </c>
      <c r="O303" s="844"/>
    </row>
    <row r="304" spans="1:15">
      <c r="A304" s="846" t="s">
        <v>368</v>
      </c>
      <c r="B304" s="846" t="s">
        <v>368</v>
      </c>
      <c r="C304" s="844"/>
      <c r="D304" s="844">
        <v>2014</v>
      </c>
      <c r="E304" s="844" t="s">
        <v>20</v>
      </c>
      <c r="F304" s="844" t="s">
        <v>7</v>
      </c>
      <c r="G304" s="844" t="s">
        <v>544</v>
      </c>
      <c r="H304" s="844" t="s">
        <v>1518</v>
      </c>
      <c r="I304" s="844" t="s">
        <v>488</v>
      </c>
      <c r="J304" s="928" t="s">
        <v>558</v>
      </c>
      <c r="K304" s="844"/>
      <c r="L304" s="844"/>
      <c r="M304" s="844">
        <v>8</v>
      </c>
      <c r="N304" s="844">
        <f t="shared" si="4"/>
        <v>8</v>
      </c>
      <c r="O304" s="844"/>
    </row>
    <row r="305" spans="1:15">
      <c r="A305" s="846" t="s">
        <v>368</v>
      </c>
      <c r="B305" s="846" t="s">
        <v>368</v>
      </c>
      <c r="C305" s="844"/>
      <c r="D305" s="844">
        <v>2014</v>
      </c>
      <c r="E305" s="844" t="s">
        <v>20</v>
      </c>
      <c r="F305" s="844" t="s">
        <v>7</v>
      </c>
      <c r="G305" s="844" t="s">
        <v>544</v>
      </c>
      <c r="H305" s="844" t="s">
        <v>1518</v>
      </c>
      <c r="I305" s="844" t="s">
        <v>488</v>
      </c>
      <c r="J305" s="928" t="s">
        <v>559</v>
      </c>
      <c r="K305" s="844"/>
      <c r="L305" s="844"/>
      <c r="M305" s="844">
        <v>2</v>
      </c>
      <c r="N305" s="844">
        <f t="shared" si="4"/>
        <v>2</v>
      </c>
      <c r="O305" s="844"/>
    </row>
    <row r="306" spans="1:15">
      <c r="A306" s="846" t="s">
        <v>368</v>
      </c>
      <c r="B306" s="846" t="s">
        <v>368</v>
      </c>
      <c r="C306" s="844"/>
      <c r="D306" s="844">
        <v>2014</v>
      </c>
      <c r="E306" s="844" t="s">
        <v>20</v>
      </c>
      <c r="F306" s="844" t="s">
        <v>7</v>
      </c>
      <c r="G306" s="844" t="s">
        <v>544</v>
      </c>
      <c r="H306" s="844" t="s">
        <v>1518</v>
      </c>
      <c r="I306" s="844" t="s">
        <v>488</v>
      </c>
      <c r="J306" s="928" t="s">
        <v>567</v>
      </c>
      <c r="K306" s="844"/>
      <c r="L306" s="844"/>
      <c r="M306" s="844">
        <v>27</v>
      </c>
      <c r="N306" s="844">
        <f t="shared" si="4"/>
        <v>27</v>
      </c>
      <c r="O306" s="844"/>
    </row>
    <row r="307" spans="1:15">
      <c r="A307" s="846" t="s">
        <v>368</v>
      </c>
      <c r="B307" s="846" t="s">
        <v>368</v>
      </c>
      <c r="C307" s="844"/>
      <c r="D307" s="844">
        <v>2014</v>
      </c>
      <c r="E307" s="844" t="s">
        <v>20</v>
      </c>
      <c r="F307" s="844" t="s">
        <v>7</v>
      </c>
      <c r="G307" s="844" t="s">
        <v>544</v>
      </c>
      <c r="H307" s="844" t="s">
        <v>1518</v>
      </c>
      <c r="I307" s="844" t="s">
        <v>488</v>
      </c>
      <c r="J307" s="928" t="s">
        <v>572</v>
      </c>
      <c r="K307" s="844"/>
      <c r="L307" s="844"/>
      <c r="M307" s="844">
        <v>1</v>
      </c>
      <c r="N307" s="844">
        <f t="shared" si="4"/>
        <v>1</v>
      </c>
      <c r="O307" s="844"/>
    </row>
    <row r="308" spans="1:15">
      <c r="A308" s="846" t="s">
        <v>368</v>
      </c>
      <c r="B308" s="846" t="s">
        <v>368</v>
      </c>
      <c r="C308" s="844"/>
      <c r="D308" s="844">
        <v>2014</v>
      </c>
      <c r="E308" s="844" t="s">
        <v>20</v>
      </c>
      <c r="F308" s="844" t="s">
        <v>7</v>
      </c>
      <c r="G308" s="844" t="s">
        <v>545</v>
      </c>
      <c r="H308" s="844" t="s">
        <v>1518</v>
      </c>
      <c r="I308" s="844" t="s">
        <v>488</v>
      </c>
      <c r="J308" s="928" t="s">
        <v>567</v>
      </c>
      <c r="K308" s="844"/>
      <c r="L308" s="844"/>
      <c r="M308" s="844">
        <v>669</v>
      </c>
      <c r="N308" s="844">
        <f t="shared" si="4"/>
        <v>669</v>
      </c>
      <c r="O308" s="844"/>
    </row>
    <row r="309" spans="1:15">
      <c r="A309" s="846" t="s">
        <v>368</v>
      </c>
      <c r="B309" s="846" t="s">
        <v>368</v>
      </c>
      <c r="C309" s="844"/>
      <c r="D309" s="844">
        <v>2014</v>
      </c>
      <c r="E309" s="844" t="s">
        <v>20</v>
      </c>
      <c r="F309" s="844" t="s">
        <v>7</v>
      </c>
      <c r="G309" s="844" t="s">
        <v>545</v>
      </c>
      <c r="H309" s="844" t="s">
        <v>1554</v>
      </c>
      <c r="I309" s="844" t="s">
        <v>488</v>
      </c>
      <c r="J309" s="928" t="s">
        <v>567</v>
      </c>
      <c r="K309" s="844"/>
      <c r="L309" s="844"/>
      <c r="M309" s="844">
        <v>4</v>
      </c>
      <c r="N309" s="844">
        <f t="shared" si="4"/>
        <v>4</v>
      </c>
      <c r="O309" s="844"/>
    </row>
    <row r="310" spans="1:15">
      <c r="A310" s="846" t="s">
        <v>368</v>
      </c>
      <c r="B310" s="846" t="s">
        <v>368</v>
      </c>
      <c r="C310" s="844"/>
      <c r="D310" s="844">
        <v>2014</v>
      </c>
      <c r="E310" s="844" t="s">
        <v>20</v>
      </c>
      <c r="F310" s="844" t="s">
        <v>7</v>
      </c>
      <c r="G310" s="844" t="s">
        <v>544</v>
      </c>
      <c r="H310" s="844" t="s">
        <v>98</v>
      </c>
      <c r="I310" s="844" t="s">
        <v>1049</v>
      </c>
      <c r="J310" s="928" t="s">
        <v>567</v>
      </c>
      <c r="K310" s="844"/>
      <c r="L310" s="844">
        <v>5779</v>
      </c>
      <c r="M310" s="844">
        <v>4571</v>
      </c>
      <c r="N310" s="844">
        <f t="shared" si="4"/>
        <v>10350</v>
      </c>
      <c r="O310" s="844"/>
    </row>
    <row r="311" spans="1:15">
      <c r="A311" s="846" t="s">
        <v>368</v>
      </c>
      <c r="B311" s="846" t="s">
        <v>368</v>
      </c>
      <c r="C311" s="844"/>
      <c r="D311" s="844">
        <v>2014</v>
      </c>
      <c r="E311" s="844" t="s">
        <v>20</v>
      </c>
      <c r="F311" s="844" t="s">
        <v>7</v>
      </c>
      <c r="G311" s="844" t="s">
        <v>545</v>
      </c>
      <c r="H311" s="844" t="s">
        <v>98</v>
      </c>
      <c r="I311" s="844" t="s">
        <v>1049</v>
      </c>
      <c r="J311" s="928" t="s">
        <v>567</v>
      </c>
      <c r="K311" s="844"/>
      <c r="L311" s="844">
        <v>12085</v>
      </c>
      <c r="M311" s="844">
        <v>8740</v>
      </c>
      <c r="N311" s="844">
        <f t="shared" si="4"/>
        <v>20825</v>
      </c>
      <c r="O311" s="844"/>
    </row>
    <row r="312" spans="1:15">
      <c r="A312" s="846" t="s">
        <v>368</v>
      </c>
      <c r="B312" s="846" t="s">
        <v>368</v>
      </c>
      <c r="C312" s="844"/>
      <c r="D312" s="844">
        <v>2014</v>
      </c>
      <c r="E312" s="844" t="s">
        <v>20</v>
      </c>
      <c r="F312" s="844" t="s">
        <v>7</v>
      </c>
      <c r="G312" s="844" t="s">
        <v>544</v>
      </c>
      <c r="H312" s="844" t="s">
        <v>1542</v>
      </c>
      <c r="I312" s="844" t="s">
        <v>1049</v>
      </c>
      <c r="J312" s="928" t="s">
        <v>561</v>
      </c>
      <c r="K312" s="844"/>
      <c r="L312" s="844">
        <v>9444</v>
      </c>
      <c r="M312" s="844">
        <v>2041</v>
      </c>
      <c r="N312" s="844">
        <f t="shared" si="4"/>
        <v>11485</v>
      </c>
      <c r="O312" s="844"/>
    </row>
    <row r="313" spans="1:15">
      <c r="A313" s="846" t="s">
        <v>368</v>
      </c>
      <c r="B313" s="846" t="s">
        <v>368</v>
      </c>
      <c r="C313" s="844"/>
      <c r="D313" s="844">
        <v>2014</v>
      </c>
      <c r="E313" s="844" t="s">
        <v>20</v>
      </c>
      <c r="F313" s="844" t="s">
        <v>7</v>
      </c>
      <c r="G313" s="844" t="s">
        <v>544</v>
      </c>
      <c r="H313" s="844" t="s">
        <v>1543</v>
      </c>
      <c r="I313" s="844" t="s">
        <v>488</v>
      </c>
      <c r="J313" s="928" t="s">
        <v>567</v>
      </c>
      <c r="K313" s="844"/>
      <c r="L313" s="844"/>
      <c r="M313" s="844">
        <v>29</v>
      </c>
      <c r="N313" s="844">
        <f t="shared" si="4"/>
        <v>29</v>
      </c>
      <c r="O313" s="844"/>
    </row>
    <row r="314" spans="1:15">
      <c r="A314" s="846" t="s">
        <v>368</v>
      </c>
      <c r="B314" s="846" t="s">
        <v>368</v>
      </c>
      <c r="C314" s="844"/>
      <c r="D314" s="844">
        <v>2014</v>
      </c>
      <c r="E314" s="844" t="s">
        <v>20</v>
      </c>
      <c r="F314" s="844" t="s">
        <v>7</v>
      </c>
      <c r="G314" s="844" t="s">
        <v>544</v>
      </c>
      <c r="H314" s="844" t="s">
        <v>888</v>
      </c>
      <c r="I314" s="844" t="s">
        <v>488</v>
      </c>
      <c r="J314" s="928" t="s">
        <v>558</v>
      </c>
      <c r="K314" s="844"/>
      <c r="L314" s="844"/>
      <c r="M314" s="844">
        <v>2</v>
      </c>
      <c r="N314" s="844">
        <f t="shared" si="4"/>
        <v>2</v>
      </c>
      <c r="O314" s="844"/>
    </row>
    <row r="315" spans="1:15">
      <c r="A315" s="846" t="s">
        <v>368</v>
      </c>
      <c r="B315" s="846" t="s">
        <v>368</v>
      </c>
      <c r="C315" s="844"/>
      <c r="D315" s="844">
        <v>2014</v>
      </c>
      <c r="E315" s="844" t="s">
        <v>20</v>
      </c>
      <c r="F315" s="844" t="s">
        <v>7</v>
      </c>
      <c r="G315" s="844" t="s">
        <v>544</v>
      </c>
      <c r="H315" s="844" t="s">
        <v>888</v>
      </c>
      <c r="I315" s="844" t="s">
        <v>488</v>
      </c>
      <c r="J315" s="928" t="s">
        <v>559</v>
      </c>
      <c r="K315" s="844"/>
      <c r="L315" s="844"/>
      <c r="M315" s="844">
        <v>1</v>
      </c>
      <c r="N315" s="844">
        <f t="shared" si="4"/>
        <v>1</v>
      </c>
      <c r="O315" s="844"/>
    </row>
    <row r="316" spans="1:15">
      <c r="A316" s="846" t="s">
        <v>368</v>
      </c>
      <c r="B316" s="846" t="s">
        <v>368</v>
      </c>
      <c r="C316" s="844"/>
      <c r="D316" s="844">
        <v>2014</v>
      </c>
      <c r="E316" s="844" t="s">
        <v>20</v>
      </c>
      <c r="F316" s="844" t="s">
        <v>7</v>
      </c>
      <c r="G316" s="844" t="s">
        <v>544</v>
      </c>
      <c r="H316" s="844" t="s">
        <v>888</v>
      </c>
      <c r="I316" s="844" t="s">
        <v>488</v>
      </c>
      <c r="J316" s="928" t="s">
        <v>567</v>
      </c>
      <c r="K316" s="844"/>
      <c r="L316" s="844">
        <v>15</v>
      </c>
      <c r="M316" s="844">
        <v>6</v>
      </c>
      <c r="N316" s="844">
        <f t="shared" si="4"/>
        <v>21</v>
      </c>
      <c r="O316" s="844"/>
    </row>
    <row r="317" spans="1:15">
      <c r="A317" s="846" t="s">
        <v>368</v>
      </c>
      <c r="B317" s="846" t="s">
        <v>368</v>
      </c>
      <c r="C317" s="844"/>
      <c r="D317" s="844">
        <v>2014</v>
      </c>
      <c r="E317" s="844" t="s">
        <v>20</v>
      </c>
      <c r="F317" s="844" t="s">
        <v>7</v>
      </c>
      <c r="G317" s="844" t="s">
        <v>544</v>
      </c>
      <c r="H317" s="844" t="s">
        <v>888</v>
      </c>
      <c r="I317" s="844" t="s">
        <v>488</v>
      </c>
      <c r="J317" s="928" t="s">
        <v>572</v>
      </c>
      <c r="K317" s="844"/>
      <c r="L317" s="844"/>
      <c r="M317" s="844">
        <v>1</v>
      </c>
      <c r="N317" s="844">
        <f t="shared" si="4"/>
        <v>1</v>
      </c>
      <c r="O317" s="844"/>
    </row>
    <row r="318" spans="1:15">
      <c r="A318" s="846" t="s">
        <v>368</v>
      </c>
      <c r="B318" s="846" t="s">
        <v>368</v>
      </c>
      <c r="C318" s="844"/>
      <c r="D318" s="844">
        <v>2014</v>
      </c>
      <c r="E318" s="844" t="s">
        <v>20</v>
      </c>
      <c r="F318" s="844" t="s">
        <v>7</v>
      </c>
      <c r="G318" s="844" t="s">
        <v>544</v>
      </c>
      <c r="H318" s="844" t="s">
        <v>888</v>
      </c>
      <c r="I318" s="844" t="s">
        <v>488</v>
      </c>
      <c r="J318" s="928" t="s">
        <v>572</v>
      </c>
      <c r="K318" s="844"/>
      <c r="L318" s="844"/>
      <c r="M318" s="844">
        <v>2</v>
      </c>
      <c r="N318" s="844">
        <f t="shared" si="4"/>
        <v>2</v>
      </c>
      <c r="O318" s="844"/>
    </row>
    <row r="319" spans="1:15">
      <c r="A319" s="846" t="s">
        <v>368</v>
      </c>
      <c r="B319" s="846" t="s">
        <v>368</v>
      </c>
      <c r="C319" s="844"/>
      <c r="D319" s="844">
        <v>2014</v>
      </c>
      <c r="E319" s="844" t="s">
        <v>20</v>
      </c>
      <c r="F319" s="844" t="s">
        <v>7</v>
      </c>
      <c r="G319" s="844" t="s">
        <v>545</v>
      </c>
      <c r="H319" s="844" t="s">
        <v>888</v>
      </c>
      <c r="I319" s="844" t="s">
        <v>488</v>
      </c>
      <c r="J319" s="928" t="s">
        <v>567</v>
      </c>
      <c r="K319" s="844"/>
      <c r="L319" s="844">
        <v>523</v>
      </c>
      <c r="M319" s="844">
        <v>422</v>
      </c>
      <c r="N319" s="844">
        <f t="shared" si="4"/>
        <v>945</v>
      </c>
      <c r="O319" s="844"/>
    </row>
    <row r="320" spans="1:15">
      <c r="A320" s="846" t="s">
        <v>368</v>
      </c>
      <c r="B320" s="846" t="s">
        <v>368</v>
      </c>
      <c r="C320" s="844"/>
      <c r="D320" s="844">
        <v>2014</v>
      </c>
      <c r="E320" s="844" t="s">
        <v>20</v>
      </c>
      <c r="F320" s="844" t="s">
        <v>7</v>
      </c>
      <c r="G320" s="844" t="s">
        <v>544</v>
      </c>
      <c r="H320" s="844" t="s">
        <v>85</v>
      </c>
      <c r="I320" s="844" t="s">
        <v>1049</v>
      </c>
      <c r="J320" s="928" t="s">
        <v>558</v>
      </c>
      <c r="K320" s="844"/>
      <c r="L320" s="844"/>
      <c r="M320" s="844">
        <v>71</v>
      </c>
      <c r="N320" s="844">
        <f t="shared" si="4"/>
        <v>71</v>
      </c>
      <c r="O320" s="844"/>
    </row>
    <row r="321" spans="1:15">
      <c r="A321" s="846" t="s">
        <v>368</v>
      </c>
      <c r="B321" s="846" t="s">
        <v>368</v>
      </c>
      <c r="C321" s="844"/>
      <c r="D321" s="844">
        <v>2014</v>
      </c>
      <c r="E321" s="844" t="s">
        <v>20</v>
      </c>
      <c r="F321" s="844" t="s">
        <v>7</v>
      </c>
      <c r="G321" s="844" t="s">
        <v>544</v>
      </c>
      <c r="H321" s="844" t="s">
        <v>85</v>
      </c>
      <c r="I321" s="844" t="s">
        <v>1049</v>
      </c>
      <c r="J321" s="928" t="s">
        <v>559</v>
      </c>
      <c r="K321" s="844"/>
      <c r="L321" s="844">
        <v>486</v>
      </c>
      <c r="M321" s="844">
        <v>44</v>
      </c>
      <c r="N321" s="844">
        <f t="shared" si="4"/>
        <v>530</v>
      </c>
      <c r="O321" s="844"/>
    </row>
    <row r="322" spans="1:15">
      <c r="A322" s="846" t="s">
        <v>368</v>
      </c>
      <c r="B322" s="846" t="s">
        <v>368</v>
      </c>
      <c r="C322" s="844"/>
      <c r="D322" s="844">
        <v>2014</v>
      </c>
      <c r="E322" s="844" t="s">
        <v>20</v>
      </c>
      <c r="F322" s="844" t="s">
        <v>7</v>
      </c>
      <c r="G322" s="844" t="s">
        <v>544</v>
      </c>
      <c r="H322" s="844" t="s">
        <v>85</v>
      </c>
      <c r="I322" s="844" t="s">
        <v>1049</v>
      </c>
      <c r="J322" s="928" t="s">
        <v>559</v>
      </c>
      <c r="K322" s="844"/>
      <c r="L322" s="844">
        <v>13</v>
      </c>
      <c r="M322" s="844"/>
      <c r="N322" s="844">
        <f t="shared" si="4"/>
        <v>13</v>
      </c>
      <c r="O322" s="844"/>
    </row>
    <row r="323" spans="1:15">
      <c r="A323" s="846" t="s">
        <v>368</v>
      </c>
      <c r="B323" s="846" t="s">
        <v>368</v>
      </c>
      <c r="C323" s="844"/>
      <c r="D323" s="844">
        <v>2014</v>
      </c>
      <c r="E323" s="844" t="s">
        <v>20</v>
      </c>
      <c r="F323" s="844" t="s">
        <v>7</v>
      </c>
      <c r="G323" s="844" t="s">
        <v>544</v>
      </c>
      <c r="H323" s="844" t="s">
        <v>85</v>
      </c>
      <c r="I323" s="844" t="s">
        <v>1049</v>
      </c>
      <c r="J323" s="928" t="s">
        <v>567</v>
      </c>
      <c r="K323" s="844"/>
      <c r="L323" s="844">
        <v>2840</v>
      </c>
      <c r="M323" s="844">
        <v>3322</v>
      </c>
      <c r="N323" s="844">
        <f t="shared" si="4"/>
        <v>6162</v>
      </c>
      <c r="O323" s="844"/>
    </row>
    <row r="324" spans="1:15">
      <c r="A324" s="846" t="s">
        <v>368</v>
      </c>
      <c r="B324" s="846" t="s">
        <v>368</v>
      </c>
      <c r="C324" s="844"/>
      <c r="D324" s="844">
        <v>2014</v>
      </c>
      <c r="E324" s="844" t="s">
        <v>20</v>
      </c>
      <c r="F324" s="844" t="s">
        <v>7</v>
      </c>
      <c r="G324" s="844" t="s">
        <v>544</v>
      </c>
      <c r="H324" s="844" t="s">
        <v>85</v>
      </c>
      <c r="I324" s="844" t="s">
        <v>1049</v>
      </c>
      <c r="J324" s="928" t="s">
        <v>567</v>
      </c>
      <c r="K324" s="844"/>
      <c r="L324" s="844">
        <v>100</v>
      </c>
      <c r="M324" s="844">
        <v>323</v>
      </c>
      <c r="N324" s="844">
        <f t="shared" si="4"/>
        <v>423</v>
      </c>
      <c r="O324" s="844"/>
    </row>
    <row r="325" spans="1:15">
      <c r="A325" s="846" t="s">
        <v>368</v>
      </c>
      <c r="B325" s="846" t="s">
        <v>368</v>
      </c>
      <c r="C325" s="844"/>
      <c r="D325" s="844">
        <v>2014</v>
      </c>
      <c r="E325" s="844" t="s">
        <v>20</v>
      </c>
      <c r="F325" s="844" t="s">
        <v>7</v>
      </c>
      <c r="G325" s="844" t="s">
        <v>544</v>
      </c>
      <c r="H325" s="844" t="s">
        <v>85</v>
      </c>
      <c r="I325" s="844" t="s">
        <v>1049</v>
      </c>
      <c r="J325" s="928" t="s">
        <v>1021</v>
      </c>
      <c r="K325" s="844"/>
      <c r="L325" s="844">
        <v>1</v>
      </c>
      <c r="M325" s="844"/>
      <c r="N325" s="844">
        <f t="shared" ref="N325:N388" si="5">K325+L325+M325</f>
        <v>1</v>
      </c>
      <c r="O325" s="844"/>
    </row>
    <row r="326" spans="1:15">
      <c r="A326" s="846" t="s">
        <v>368</v>
      </c>
      <c r="B326" s="846" t="s">
        <v>368</v>
      </c>
      <c r="C326" s="844"/>
      <c r="D326" s="844">
        <v>2014</v>
      </c>
      <c r="E326" s="844" t="s">
        <v>20</v>
      </c>
      <c r="F326" s="844" t="s">
        <v>7</v>
      </c>
      <c r="G326" s="844" t="s">
        <v>544</v>
      </c>
      <c r="H326" s="844" t="s">
        <v>85</v>
      </c>
      <c r="I326" s="844" t="s">
        <v>1049</v>
      </c>
      <c r="J326" s="928" t="s">
        <v>1597</v>
      </c>
      <c r="K326" s="844"/>
      <c r="L326" s="844">
        <v>50</v>
      </c>
      <c r="M326" s="844"/>
      <c r="N326" s="844">
        <f t="shared" si="5"/>
        <v>50</v>
      </c>
      <c r="O326" s="844"/>
    </row>
    <row r="327" spans="1:15">
      <c r="A327" s="846" t="s">
        <v>368</v>
      </c>
      <c r="B327" s="846" t="s">
        <v>368</v>
      </c>
      <c r="C327" s="844"/>
      <c r="D327" s="844">
        <v>2014</v>
      </c>
      <c r="E327" s="844" t="s">
        <v>20</v>
      </c>
      <c r="F327" s="844" t="s">
        <v>7</v>
      </c>
      <c r="G327" s="844" t="s">
        <v>544</v>
      </c>
      <c r="H327" s="844" t="s">
        <v>85</v>
      </c>
      <c r="I327" s="844" t="s">
        <v>1049</v>
      </c>
      <c r="J327" s="928" t="s">
        <v>572</v>
      </c>
      <c r="K327" s="844"/>
      <c r="L327" s="844">
        <v>1683</v>
      </c>
      <c r="M327" s="844">
        <v>282</v>
      </c>
      <c r="N327" s="844">
        <f t="shared" si="5"/>
        <v>1965</v>
      </c>
      <c r="O327" s="844"/>
    </row>
    <row r="328" spans="1:15">
      <c r="A328" s="846" t="s">
        <v>368</v>
      </c>
      <c r="B328" s="846" t="s">
        <v>368</v>
      </c>
      <c r="C328" s="844"/>
      <c r="D328" s="844">
        <v>2014</v>
      </c>
      <c r="E328" s="844" t="s">
        <v>20</v>
      </c>
      <c r="F328" s="844" t="s">
        <v>7</v>
      </c>
      <c r="G328" s="844" t="s">
        <v>544</v>
      </c>
      <c r="H328" s="844" t="s">
        <v>85</v>
      </c>
      <c r="I328" s="844" t="s">
        <v>1049</v>
      </c>
      <c r="J328" s="928" t="s">
        <v>572</v>
      </c>
      <c r="K328" s="844"/>
      <c r="L328" s="844">
        <v>1158</v>
      </c>
      <c r="M328" s="844">
        <v>158</v>
      </c>
      <c r="N328" s="844">
        <f t="shared" si="5"/>
        <v>1316</v>
      </c>
      <c r="O328" s="844"/>
    </row>
    <row r="329" spans="1:15">
      <c r="A329" s="846" t="s">
        <v>368</v>
      </c>
      <c r="B329" s="846" t="s">
        <v>368</v>
      </c>
      <c r="C329" s="844"/>
      <c r="D329" s="844">
        <v>2014</v>
      </c>
      <c r="E329" s="844" t="s">
        <v>20</v>
      </c>
      <c r="F329" s="844" t="s">
        <v>7</v>
      </c>
      <c r="G329" s="844" t="s">
        <v>544</v>
      </c>
      <c r="H329" s="844" t="s">
        <v>85</v>
      </c>
      <c r="I329" s="844" t="s">
        <v>1049</v>
      </c>
      <c r="J329" s="928" t="s">
        <v>1031</v>
      </c>
      <c r="K329" s="844"/>
      <c r="L329" s="844">
        <v>79</v>
      </c>
      <c r="M329" s="844"/>
      <c r="N329" s="844">
        <f t="shared" si="5"/>
        <v>79</v>
      </c>
      <c r="O329" s="844"/>
    </row>
    <row r="330" spans="1:15">
      <c r="A330" s="846" t="s">
        <v>368</v>
      </c>
      <c r="B330" s="846" t="s">
        <v>368</v>
      </c>
      <c r="C330" s="844"/>
      <c r="D330" s="844">
        <v>2014</v>
      </c>
      <c r="E330" s="844" t="s">
        <v>20</v>
      </c>
      <c r="F330" s="844" t="s">
        <v>7</v>
      </c>
      <c r="G330" s="844" t="s">
        <v>544</v>
      </c>
      <c r="H330" s="844" t="s">
        <v>85</v>
      </c>
      <c r="I330" s="844" t="s">
        <v>1049</v>
      </c>
      <c r="J330" s="928" t="s">
        <v>1032</v>
      </c>
      <c r="K330" s="844"/>
      <c r="L330" s="844">
        <v>291</v>
      </c>
      <c r="M330" s="844"/>
      <c r="N330" s="844">
        <f t="shared" si="5"/>
        <v>291</v>
      </c>
      <c r="O330" s="844"/>
    </row>
    <row r="331" spans="1:15">
      <c r="A331" s="846" t="s">
        <v>368</v>
      </c>
      <c r="B331" s="846" t="s">
        <v>368</v>
      </c>
      <c r="C331" s="844"/>
      <c r="D331" s="844">
        <v>2014</v>
      </c>
      <c r="E331" s="844" t="s">
        <v>20</v>
      </c>
      <c r="F331" s="844" t="s">
        <v>7</v>
      </c>
      <c r="G331" s="844" t="s">
        <v>545</v>
      </c>
      <c r="H331" s="844" t="s">
        <v>85</v>
      </c>
      <c r="I331" s="844" t="s">
        <v>1049</v>
      </c>
      <c r="J331" s="928" t="s">
        <v>559</v>
      </c>
      <c r="K331" s="844"/>
      <c r="L331" s="844">
        <v>145</v>
      </c>
      <c r="M331" s="844"/>
      <c r="N331" s="844">
        <f t="shared" si="5"/>
        <v>145</v>
      </c>
      <c r="O331" s="844"/>
    </row>
    <row r="332" spans="1:15">
      <c r="A332" s="846" t="s">
        <v>368</v>
      </c>
      <c r="B332" s="846" t="s">
        <v>368</v>
      </c>
      <c r="C332" s="844"/>
      <c r="D332" s="844">
        <v>2014</v>
      </c>
      <c r="E332" s="844" t="s">
        <v>20</v>
      </c>
      <c r="F332" s="844" t="s">
        <v>7</v>
      </c>
      <c r="G332" s="844" t="s">
        <v>545</v>
      </c>
      <c r="H332" s="844" t="s">
        <v>85</v>
      </c>
      <c r="I332" s="844" t="s">
        <v>1049</v>
      </c>
      <c r="J332" s="928" t="s">
        <v>567</v>
      </c>
      <c r="K332" s="844"/>
      <c r="L332" s="844">
        <v>2669</v>
      </c>
      <c r="M332" s="844">
        <v>4319</v>
      </c>
      <c r="N332" s="844">
        <f t="shared" si="5"/>
        <v>6988</v>
      </c>
      <c r="O332" s="844"/>
    </row>
    <row r="333" spans="1:15">
      <c r="A333" s="846" t="s">
        <v>368</v>
      </c>
      <c r="B333" s="846" t="s">
        <v>368</v>
      </c>
      <c r="C333" s="844"/>
      <c r="D333" s="844">
        <v>2014</v>
      </c>
      <c r="E333" s="844" t="s">
        <v>20</v>
      </c>
      <c r="F333" s="844" t="s">
        <v>7</v>
      </c>
      <c r="G333" s="844" t="s">
        <v>545</v>
      </c>
      <c r="H333" s="844" t="s">
        <v>85</v>
      </c>
      <c r="I333" s="844" t="s">
        <v>1049</v>
      </c>
      <c r="J333" s="928" t="s">
        <v>569</v>
      </c>
      <c r="K333" s="844"/>
      <c r="L333" s="844">
        <v>1</v>
      </c>
      <c r="M333" s="844"/>
      <c r="N333" s="844">
        <f t="shared" si="5"/>
        <v>1</v>
      </c>
      <c r="O333" s="844"/>
    </row>
    <row r="334" spans="1:15">
      <c r="A334" s="846" t="s">
        <v>368</v>
      </c>
      <c r="B334" s="846" t="s">
        <v>368</v>
      </c>
      <c r="C334" s="844"/>
      <c r="D334" s="844">
        <v>2014</v>
      </c>
      <c r="E334" s="844" t="s">
        <v>20</v>
      </c>
      <c r="F334" s="844" t="s">
        <v>7</v>
      </c>
      <c r="G334" s="844" t="s">
        <v>544</v>
      </c>
      <c r="H334" s="844" t="s">
        <v>1544</v>
      </c>
      <c r="I334" s="844" t="s">
        <v>1049</v>
      </c>
      <c r="J334" s="928" t="s">
        <v>559</v>
      </c>
      <c r="K334" s="844"/>
      <c r="L334" s="844">
        <v>117</v>
      </c>
      <c r="M334" s="844">
        <v>4</v>
      </c>
      <c r="N334" s="844">
        <f t="shared" si="5"/>
        <v>121</v>
      </c>
      <c r="O334" s="844"/>
    </row>
    <row r="335" spans="1:15">
      <c r="A335" s="846" t="s">
        <v>368</v>
      </c>
      <c r="B335" s="846" t="s">
        <v>368</v>
      </c>
      <c r="C335" s="844"/>
      <c r="D335" s="844">
        <v>2014</v>
      </c>
      <c r="E335" s="844" t="s">
        <v>20</v>
      </c>
      <c r="F335" s="844" t="s">
        <v>7</v>
      </c>
      <c r="G335" s="844" t="s">
        <v>544</v>
      </c>
      <c r="H335" s="844" t="s">
        <v>1544</v>
      </c>
      <c r="I335" s="844" t="s">
        <v>1049</v>
      </c>
      <c r="J335" s="928" t="s">
        <v>559</v>
      </c>
      <c r="K335" s="844"/>
      <c r="L335" s="844">
        <v>9</v>
      </c>
      <c r="M335" s="844"/>
      <c r="N335" s="844">
        <f t="shared" si="5"/>
        <v>9</v>
      </c>
      <c r="O335" s="844"/>
    </row>
    <row r="336" spans="1:15">
      <c r="A336" s="846" t="s">
        <v>368</v>
      </c>
      <c r="B336" s="846" t="s">
        <v>368</v>
      </c>
      <c r="C336" s="844"/>
      <c r="D336" s="844">
        <v>2014</v>
      </c>
      <c r="E336" s="844" t="s">
        <v>20</v>
      </c>
      <c r="F336" s="844" t="s">
        <v>7</v>
      </c>
      <c r="G336" s="844" t="s">
        <v>544</v>
      </c>
      <c r="H336" s="844" t="s">
        <v>1544</v>
      </c>
      <c r="I336" s="844" t="s">
        <v>1049</v>
      </c>
      <c r="J336" s="928" t="s">
        <v>561</v>
      </c>
      <c r="K336" s="844"/>
      <c r="L336" s="844">
        <v>15</v>
      </c>
      <c r="M336" s="844"/>
      <c r="N336" s="844">
        <f t="shared" si="5"/>
        <v>15</v>
      </c>
      <c r="O336" s="844"/>
    </row>
    <row r="337" spans="1:15">
      <c r="A337" s="846" t="s">
        <v>368</v>
      </c>
      <c r="B337" s="846" t="s">
        <v>368</v>
      </c>
      <c r="C337" s="844"/>
      <c r="D337" s="844">
        <v>2014</v>
      </c>
      <c r="E337" s="844" t="s">
        <v>20</v>
      </c>
      <c r="F337" s="844" t="s">
        <v>7</v>
      </c>
      <c r="G337" s="844" t="s">
        <v>544</v>
      </c>
      <c r="H337" s="844" t="s">
        <v>1544</v>
      </c>
      <c r="I337" s="844" t="s">
        <v>1049</v>
      </c>
      <c r="J337" s="928" t="s">
        <v>567</v>
      </c>
      <c r="K337" s="844"/>
      <c r="L337" s="844">
        <v>4</v>
      </c>
      <c r="M337" s="844"/>
      <c r="N337" s="844">
        <f t="shared" si="5"/>
        <v>4</v>
      </c>
      <c r="O337" s="844"/>
    </row>
    <row r="338" spans="1:15">
      <c r="A338" s="846" t="s">
        <v>368</v>
      </c>
      <c r="B338" s="846" t="s">
        <v>368</v>
      </c>
      <c r="C338" s="844"/>
      <c r="D338" s="844">
        <v>2014</v>
      </c>
      <c r="E338" s="844" t="s">
        <v>20</v>
      </c>
      <c r="F338" s="844" t="s">
        <v>7</v>
      </c>
      <c r="G338" s="844" t="s">
        <v>544</v>
      </c>
      <c r="H338" s="844" t="s">
        <v>1544</v>
      </c>
      <c r="I338" s="844" t="s">
        <v>1049</v>
      </c>
      <c r="J338" s="928" t="s">
        <v>572</v>
      </c>
      <c r="K338" s="844"/>
      <c r="L338" s="844">
        <v>25</v>
      </c>
      <c r="M338" s="844"/>
      <c r="N338" s="844">
        <f t="shared" si="5"/>
        <v>25</v>
      </c>
      <c r="O338" s="844"/>
    </row>
    <row r="339" spans="1:15">
      <c r="A339" s="846" t="s">
        <v>368</v>
      </c>
      <c r="B339" s="846" t="s">
        <v>368</v>
      </c>
      <c r="C339" s="844"/>
      <c r="D339" s="844">
        <v>2014</v>
      </c>
      <c r="E339" s="844" t="s">
        <v>20</v>
      </c>
      <c r="F339" s="844" t="s">
        <v>7</v>
      </c>
      <c r="G339" s="844" t="s">
        <v>545</v>
      </c>
      <c r="H339" s="844" t="s">
        <v>1544</v>
      </c>
      <c r="I339" s="844" t="s">
        <v>1049</v>
      </c>
      <c r="J339" s="928" t="s">
        <v>567</v>
      </c>
      <c r="K339" s="844"/>
      <c r="L339" s="844"/>
      <c r="M339" s="844">
        <v>2</v>
      </c>
      <c r="N339" s="844">
        <f t="shared" si="5"/>
        <v>2</v>
      </c>
      <c r="O339" s="844"/>
    </row>
    <row r="340" spans="1:15">
      <c r="A340" s="846" t="s">
        <v>368</v>
      </c>
      <c r="B340" s="846" t="s">
        <v>368</v>
      </c>
      <c r="C340" s="844"/>
      <c r="D340" s="844">
        <v>2014</v>
      </c>
      <c r="E340" s="844" t="s">
        <v>20</v>
      </c>
      <c r="F340" s="844" t="s">
        <v>7</v>
      </c>
      <c r="G340" s="844" t="s">
        <v>544</v>
      </c>
      <c r="H340" s="844" t="s">
        <v>886</v>
      </c>
      <c r="I340" s="844" t="s">
        <v>1049</v>
      </c>
      <c r="J340" s="928" t="s">
        <v>558</v>
      </c>
      <c r="K340" s="844"/>
      <c r="L340" s="844">
        <v>9</v>
      </c>
      <c r="M340" s="844"/>
      <c r="N340" s="844">
        <f t="shared" si="5"/>
        <v>9</v>
      </c>
      <c r="O340" s="844"/>
    </row>
    <row r="341" spans="1:15">
      <c r="A341" s="846" t="s">
        <v>368</v>
      </c>
      <c r="B341" s="846" t="s">
        <v>368</v>
      </c>
      <c r="C341" s="844"/>
      <c r="D341" s="844">
        <v>2014</v>
      </c>
      <c r="E341" s="844" t="s">
        <v>20</v>
      </c>
      <c r="F341" s="844" t="s">
        <v>7</v>
      </c>
      <c r="G341" s="844" t="s">
        <v>544</v>
      </c>
      <c r="H341" s="844" t="s">
        <v>886</v>
      </c>
      <c r="I341" s="844" t="s">
        <v>1049</v>
      </c>
      <c r="J341" s="928" t="s">
        <v>559</v>
      </c>
      <c r="K341" s="844"/>
      <c r="L341" s="844">
        <v>72</v>
      </c>
      <c r="M341" s="844">
        <v>82</v>
      </c>
      <c r="N341" s="844">
        <f t="shared" si="5"/>
        <v>154</v>
      </c>
      <c r="O341" s="844"/>
    </row>
    <row r="342" spans="1:15">
      <c r="A342" s="846" t="s">
        <v>368</v>
      </c>
      <c r="B342" s="846" t="s">
        <v>368</v>
      </c>
      <c r="C342" s="844"/>
      <c r="D342" s="844">
        <v>2014</v>
      </c>
      <c r="E342" s="844" t="s">
        <v>20</v>
      </c>
      <c r="F342" s="844" t="s">
        <v>7</v>
      </c>
      <c r="G342" s="844" t="s">
        <v>544</v>
      </c>
      <c r="H342" s="844" t="s">
        <v>886</v>
      </c>
      <c r="I342" s="844" t="s">
        <v>1049</v>
      </c>
      <c r="J342" s="928" t="s">
        <v>559</v>
      </c>
      <c r="K342" s="844"/>
      <c r="L342" s="844"/>
      <c r="M342" s="844">
        <v>2</v>
      </c>
      <c r="N342" s="844">
        <f t="shared" si="5"/>
        <v>2</v>
      </c>
      <c r="O342" s="844"/>
    </row>
    <row r="343" spans="1:15">
      <c r="A343" s="846" t="s">
        <v>368</v>
      </c>
      <c r="B343" s="846" t="s">
        <v>368</v>
      </c>
      <c r="C343" s="844"/>
      <c r="D343" s="844">
        <v>2014</v>
      </c>
      <c r="E343" s="844" t="s">
        <v>20</v>
      </c>
      <c r="F343" s="844" t="s">
        <v>7</v>
      </c>
      <c r="G343" s="844" t="s">
        <v>544</v>
      </c>
      <c r="H343" s="844" t="s">
        <v>886</v>
      </c>
      <c r="I343" s="844" t="s">
        <v>1049</v>
      </c>
      <c r="J343" s="928" t="s">
        <v>1043</v>
      </c>
      <c r="K343" s="844"/>
      <c r="L343" s="844">
        <v>48</v>
      </c>
      <c r="M343" s="844"/>
      <c r="N343" s="844">
        <f t="shared" si="5"/>
        <v>48</v>
      </c>
      <c r="O343" s="844"/>
    </row>
    <row r="344" spans="1:15">
      <c r="A344" s="846" t="s">
        <v>368</v>
      </c>
      <c r="B344" s="846" t="s">
        <v>368</v>
      </c>
      <c r="C344" s="844"/>
      <c r="D344" s="844">
        <v>2014</v>
      </c>
      <c r="E344" s="844" t="s">
        <v>20</v>
      </c>
      <c r="F344" s="844" t="s">
        <v>7</v>
      </c>
      <c r="G344" s="844" t="s">
        <v>544</v>
      </c>
      <c r="H344" s="844" t="s">
        <v>886</v>
      </c>
      <c r="I344" s="844" t="s">
        <v>1049</v>
      </c>
      <c r="J344" s="928" t="s">
        <v>561</v>
      </c>
      <c r="K344" s="844"/>
      <c r="L344" s="844">
        <v>435</v>
      </c>
      <c r="M344" s="844">
        <v>43</v>
      </c>
      <c r="N344" s="844">
        <f t="shared" si="5"/>
        <v>478</v>
      </c>
      <c r="O344" s="844"/>
    </row>
    <row r="345" spans="1:15">
      <c r="A345" s="846" t="s">
        <v>368</v>
      </c>
      <c r="B345" s="846" t="s">
        <v>368</v>
      </c>
      <c r="C345" s="844"/>
      <c r="D345" s="844">
        <v>2014</v>
      </c>
      <c r="E345" s="844" t="s">
        <v>20</v>
      </c>
      <c r="F345" s="844" t="s">
        <v>7</v>
      </c>
      <c r="G345" s="844" t="s">
        <v>544</v>
      </c>
      <c r="H345" s="844" t="s">
        <v>886</v>
      </c>
      <c r="I345" s="844" t="s">
        <v>1049</v>
      </c>
      <c r="J345" s="928" t="s">
        <v>1030</v>
      </c>
      <c r="K345" s="844"/>
      <c r="L345" s="844">
        <v>68</v>
      </c>
      <c r="M345" s="844"/>
      <c r="N345" s="844">
        <f t="shared" si="5"/>
        <v>68</v>
      </c>
      <c r="O345" s="844"/>
    </row>
    <row r="346" spans="1:15">
      <c r="A346" s="846" t="s">
        <v>368</v>
      </c>
      <c r="B346" s="846" t="s">
        <v>368</v>
      </c>
      <c r="C346" s="844"/>
      <c r="D346" s="844">
        <v>2014</v>
      </c>
      <c r="E346" s="844" t="s">
        <v>20</v>
      </c>
      <c r="F346" s="844" t="s">
        <v>7</v>
      </c>
      <c r="G346" s="844" t="s">
        <v>544</v>
      </c>
      <c r="H346" s="844" t="s">
        <v>886</v>
      </c>
      <c r="I346" s="844" t="s">
        <v>1049</v>
      </c>
      <c r="J346" s="928" t="s">
        <v>567</v>
      </c>
      <c r="K346" s="844"/>
      <c r="L346" s="844">
        <v>519</v>
      </c>
      <c r="M346" s="844">
        <v>242</v>
      </c>
      <c r="N346" s="844">
        <f t="shared" si="5"/>
        <v>761</v>
      </c>
      <c r="O346" s="844"/>
    </row>
    <row r="347" spans="1:15">
      <c r="A347" s="846" t="s">
        <v>368</v>
      </c>
      <c r="B347" s="846" t="s">
        <v>368</v>
      </c>
      <c r="C347" s="844"/>
      <c r="D347" s="844">
        <v>2014</v>
      </c>
      <c r="E347" s="844" t="s">
        <v>20</v>
      </c>
      <c r="F347" s="844" t="s">
        <v>7</v>
      </c>
      <c r="G347" s="844" t="s">
        <v>544</v>
      </c>
      <c r="H347" s="844" t="s">
        <v>886</v>
      </c>
      <c r="I347" s="844" t="s">
        <v>1049</v>
      </c>
      <c r="J347" s="928" t="s">
        <v>567</v>
      </c>
      <c r="K347" s="844"/>
      <c r="L347" s="844">
        <v>146</v>
      </c>
      <c r="M347" s="844"/>
      <c r="N347" s="844">
        <f t="shared" si="5"/>
        <v>146</v>
      </c>
      <c r="O347" s="844"/>
    </row>
    <row r="348" spans="1:15">
      <c r="A348" s="846" t="s">
        <v>368</v>
      </c>
      <c r="B348" s="846" t="s">
        <v>368</v>
      </c>
      <c r="C348" s="844"/>
      <c r="D348" s="844">
        <v>2014</v>
      </c>
      <c r="E348" s="844" t="s">
        <v>20</v>
      </c>
      <c r="F348" s="844" t="s">
        <v>7</v>
      </c>
      <c r="G348" s="844" t="s">
        <v>544</v>
      </c>
      <c r="H348" s="844" t="s">
        <v>886</v>
      </c>
      <c r="I348" s="844" t="s">
        <v>1049</v>
      </c>
      <c r="J348" s="928" t="s">
        <v>572</v>
      </c>
      <c r="K348" s="844"/>
      <c r="L348" s="844">
        <v>11</v>
      </c>
      <c r="M348" s="844">
        <v>1</v>
      </c>
      <c r="N348" s="844">
        <f t="shared" si="5"/>
        <v>12</v>
      </c>
      <c r="O348" s="844"/>
    </row>
    <row r="349" spans="1:15">
      <c r="A349" s="846" t="s">
        <v>368</v>
      </c>
      <c r="B349" s="846" t="s">
        <v>368</v>
      </c>
      <c r="C349" s="844"/>
      <c r="D349" s="844">
        <v>2014</v>
      </c>
      <c r="E349" s="844" t="s">
        <v>20</v>
      </c>
      <c r="F349" s="844" t="s">
        <v>7</v>
      </c>
      <c r="G349" s="844" t="s">
        <v>545</v>
      </c>
      <c r="H349" s="844" t="s">
        <v>886</v>
      </c>
      <c r="I349" s="844" t="s">
        <v>1049</v>
      </c>
      <c r="J349" s="928" t="s">
        <v>567</v>
      </c>
      <c r="K349" s="844"/>
      <c r="L349" s="844">
        <v>2</v>
      </c>
      <c r="M349" s="844">
        <v>45</v>
      </c>
      <c r="N349" s="844">
        <f t="shared" si="5"/>
        <v>47</v>
      </c>
      <c r="O349" s="844"/>
    </row>
    <row r="350" spans="1:15">
      <c r="A350" s="846" t="s">
        <v>368</v>
      </c>
      <c r="B350" s="846" t="s">
        <v>368</v>
      </c>
      <c r="C350" s="844"/>
      <c r="D350" s="844">
        <v>2014</v>
      </c>
      <c r="E350" s="844" t="s">
        <v>20</v>
      </c>
      <c r="F350" s="844" t="s">
        <v>7</v>
      </c>
      <c r="G350" s="844" t="s">
        <v>545</v>
      </c>
      <c r="H350" s="844" t="s">
        <v>1555</v>
      </c>
      <c r="I350" s="844" t="s">
        <v>488</v>
      </c>
      <c r="J350" s="928" t="s">
        <v>567</v>
      </c>
      <c r="K350" s="844"/>
      <c r="L350" s="844"/>
      <c r="M350" s="844">
        <v>13</v>
      </c>
      <c r="N350" s="844">
        <f t="shared" si="5"/>
        <v>13</v>
      </c>
      <c r="O350" s="844"/>
    </row>
    <row r="351" spans="1:15">
      <c r="A351" s="846" t="s">
        <v>368</v>
      </c>
      <c r="B351" s="846" t="s">
        <v>368</v>
      </c>
      <c r="C351" s="844"/>
      <c r="D351" s="844">
        <v>2014</v>
      </c>
      <c r="E351" s="844" t="s">
        <v>20</v>
      </c>
      <c r="F351" s="844" t="s">
        <v>7</v>
      </c>
      <c r="G351" s="844" t="s">
        <v>545</v>
      </c>
      <c r="H351" s="844" t="s">
        <v>1368</v>
      </c>
      <c r="I351" s="844" t="s">
        <v>488</v>
      </c>
      <c r="J351" s="928" t="s">
        <v>567</v>
      </c>
      <c r="K351" s="844"/>
      <c r="L351" s="844"/>
      <c r="M351" s="844">
        <v>5</v>
      </c>
      <c r="N351" s="844">
        <f t="shared" si="5"/>
        <v>5</v>
      </c>
      <c r="O351" s="844"/>
    </row>
    <row r="352" spans="1:15">
      <c r="A352" s="846" t="s">
        <v>368</v>
      </c>
      <c r="B352" s="846" t="s">
        <v>368</v>
      </c>
      <c r="C352" s="844"/>
      <c r="D352" s="844">
        <v>2014</v>
      </c>
      <c r="E352" s="844" t="s">
        <v>20</v>
      </c>
      <c r="F352" s="844" t="s">
        <v>7</v>
      </c>
      <c r="G352" s="844" t="s">
        <v>544</v>
      </c>
      <c r="H352" s="844" t="s">
        <v>1369</v>
      </c>
      <c r="I352" s="844" t="s">
        <v>488</v>
      </c>
      <c r="J352" s="928" t="s">
        <v>567</v>
      </c>
      <c r="K352" s="844"/>
      <c r="L352" s="844"/>
      <c r="M352" s="844">
        <v>1</v>
      </c>
      <c r="N352" s="844">
        <f t="shared" si="5"/>
        <v>1</v>
      </c>
      <c r="O352" s="844"/>
    </row>
    <row r="353" spans="1:15">
      <c r="A353" s="846" t="s">
        <v>368</v>
      </c>
      <c r="B353" s="846" t="s">
        <v>368</v>
      </c>
      <c r="C353" s="844"/>
      <c r="D353" s="844">
        <v>2014</v>
      </c>
      <c r="E353" s="844" t="s">
        <v>20</v>
      </c>
      <c r="F353" s="844" t="s">
        <v>7</v>
      </c>
      <c r="G353" s="844" t="s">
        <v>544</v>
      </c>
      <c r="H353" s="844" t="s">
        <v>1520</v>
      </c>
      <c r="I353" s="844" t="s">
        <v>1049</v>
      </c>
      <c r="J353" s="928" t="s">
        <v>559</v>
      </c>
      <c r="K353" s="844"/>
      <c r="L353" s="844">
        <v>1</v>
      </c>
      <c r="M353" s="844"/>
      <c r="N353" s="844">
        <f t="shared" si="5"/>
        <v>1</v>
      </c>
      <c r="O353" s="844"/>
    </row>
    <row r="354" spans="1:15">
      <c r="A354" s="846" t="s">
        <v>368</v>
      </c>
      <c r="B354" s="846" t="s">
        <v>368</v>
      </c>
      <c r="C354" s="844"/>
      <c r="D354" s="844">
        <v>2014</v>
      </c>
      <c r="E354" s="844" t="s">
        <v>20</v>
      </c>
      <c r="F354" s="844" t="s">
        <v>7</v>
      </c>
      <c r="G354" s="844" t="s">
        <v>544</v>
      </c>
      <c r="H354" s="844" t="s">
        <v>1520</v>
      </c>
      <c r="I354" s="844" t="s">
        <v>1049</v>
      </c>
      <c r="J354" s="928" t="s">
        <v>567</v>
      </c>
      <c r="K354" s="844"/>
      <c r="L354" s="844"/>
      <c r="M354" s="844">
        <v>13</v>
      </c>
      <c r="N354" s="844">
        <f t="shared" si="5"/>
        <v>13</v>
      </c>
      <c r="O354" s="844"/>
    </row>
    <row r="355" spans="1:15">
      <c r="A355" s="846" t="s">
        <v>368</v>
      </c>
      <c r="B355" s="846" t="s">
        <v>368</v>
      </c>
      <c r="C355" s="844"/>
      <c r="D355" s="844">
        <v>2014</v>
      </c>
      <c r="E355" s="844" t="s">
        <v>20</v>
      </c>
      <c r="F355" s="844" t="s">
        <v>7</v>
      </c>
      <c r="G355" s="844" t="s">
        <v>545</v>
      </c>
      <c r="H355" s="844" t="s">
        <v>1520</v>
      </c>
      <c r="I355" s="844" t="s">
        <v>1049</v>
      </c>
      <c r="J355" s="928" t="s">
        <v>567</v>
      </c>
      <c r="K355" s="844"/>
      <c r="L355" s="844">
        <v>2</v>
      </c>
      <c r="M355" s="844">
        <v>2</v>
      </c>
      <c r="N355" s="844">
        <f t="shared" si="5"/>
        <v>4</v>
      </c>
      <c r="O355" s="844"/>
    </row>
    <row r="356" spans="1:15">
      <c r="A356" s="846" t="s">
        <v>368</v>
      </c>
      <c r="B356" s="846" t="s">
        <v>368</v>
      </c>
      <c r="C356" s="844"/>
      <c r="D356" s="844">
        <v>2014</v>
      </c>
      <c r="E356" s="844" t="s">
        <v>20</v>
      </c>
      <c r="F356" s="844" t="s">
        <v>7</v>
      </c>
      <c r="G356" s="844" t="s">
        <v>544</v>
      </c>
      <c r="H356" s="844" t="s">
        <v>1521</v>
      </c>
      <c r="I356" s="844" t="s">
        <v>1060</v>
      </c>
      <c r="J356" s="928" t="s">
        <v>559</v>
      </c>
      <c r="K356" s="844"/>
      <c r="L356" s="844">
        <v>3</v>
      </c>
      <c r="M356" s="844"/>
      <c r="N356" s="844">
        <f t="shared" si="5"/>
        <v>3</v>
      </c>
      <c r="O356" s="844"/>
    </row>
    <row r="357" spans="1:15">
      <c r="A357" s="846" t="s">
        <v>368</v>
      </c>
      <c r="B357" s="846" t="s">
        <v>368</v>
      </c>
      <c r="C357" s="844"/>
      <c r="D357" s="844">
        <v>2014</v>
      </c>
      <c r="E357" s="844" t="s">
        <v>20</v>
      </c>
      <c r="F357" s="844" t="s">
        <v>7</v>
      </c>
      <c r="G357" s="844" t="s">
        <v>544</v>
      </c>
      <c r="H357" s="844" t="s">
        <v>1521</v>
      </c>
      <c r="I357" s="844" t="s">
        <v>1060</v>
      </c>
      <c r="J357" s="928" t="s">
        <v>567</v>
      </c>
      <c r="K357" s="844"/>
      <c r="L357" s="844">
        <v>30</v>
      </c>
      <c r="M357" s="844">
        <v>6</v>
      </c>
      <c r="N357" s="844">
        <f t="shared" si="5"/>
        <v>36</v>
      </c>
      <c r="O357" s="844"/>
    </row>
    <row r="358" spans="1:15">
      <c r="A358" s="846" t="s">
        <v>368</v>
      </c>
      <c r="B358" s="846" t="s">
        <v>368</v>
      </c>
      <c r="C358" s="844"/>
      <c r="D358" s="844">
        <v>2014</v>
      </c>
      <c r="E358" s="844" t="s">
        <v>20</v>
      </c>
      <c r="F358" s="844" t="s">
        <v>7</v>
      </c>
      <c r="G358" s="844" t="s">
        <v>544</v>
      </c>
      <c r="H358" s="844" t="s">
        <v>1521</v>
      </c>
      <c r="I358" s="844" t="s">
        <v>1060</v>
      </c>
      <c r="J358" s="928" t="s">
        <v>567</v>
      </c>
      <c r="K358" s="844"/>
      <c r="L358" s="844"/>
      <c r="M358" s="844">
        <v>1</v>
      </c>
      <c r="N358" s="844">
        <f t="shared" si="5"/>
        <v>1</v>
      </c>
      <c r="O358" s="844"/>
    </row>
    <row r="359" spans="1:15">
      <c r="A359" s="846" t="s">
        <v>368</v>
      </c>
      <c r="B359" s="846" t="s">
        <v>368</v>
      </c>
      <c r="C359" s="844"/>
      <c r="D359" s="844">
        <v>2014</v>
      </c>
      <c r="E359" s="844" t="s">
        <v>20</v>
      </c>
      <c r="F359" s="844" t="s">
        <v>7</v>
      </c>
      <c r="G359" s="844" t="s">
        <v>545</v>
      </c>
      <c r="H359" s="844" t="s">
        <v>1521</v>
      </c>
      <c r="I359" s="844" t="s">
        <v>1060</v>
      </c>
      <c r="J359" s="928" t="s">
        <v>567</v>
      </c>
      <c r="K359" s="844"/>
      <c r="L359" s="844">
        <v>44</v>
      </c>
      <c r="M359" s="844">
        <v>45</v>
      </c>
      <c r="N359" s="844">
        <f t="shared" si="5"/>
        <v>89</v>
      </c>
      <c r="O359" s="844"/>
    </row>
    <row r="360" spans="1:15">
      <c r="A360" s="846" t="s">
        <v>368</v>
      </c>
      <c r="B360" s="846" t="s">
        <v>368</v>
      </c>
      <c r="C360" s="844"/>
      <c r="D360" s="844">
        <v>2014</v>
      </c>
      <c r="E360" s="844" t="s">
        <v>20</v>
      </c>
      <c r="F360" s="844" t="s">
        <v>7</v>
      </c>
      <c r="G360" s="844" t="s">
        <v>544</v>
      </c>
      <c r="H360" s="844" t="s">
        <v>1079</v>
      </c>
      <c r="I360" s="844" t="s">
        <v>1060</v>
      </c>
      <c r="J360" s="928" t="s">
        <v>567</v>
      </c>
      <c r="K360" s="844"/>
      <c r="L360" s="844">
        <v>43</v>
      </c>
      <c r="M360" s="844">
        <v>3</v>
      </c>
      <c r="N360" s="844">
        <f t="shared" si="5"/>
        <v>46</v>
      </c>
      <c r="O360" s="844"/>
    </row>
    <row r="361" spans="1:15">
      <c r="A361" s="846" t="s">
        <v>368</v>
      </c>
      <c r="B361" s="846" t="s">
        <v>368</v>
      </c>
      <c r="C361" s="844"/>
      <c r="D361" s="844">
        <v>2014</v>
      </c>
      <c r="E361" s="844" t="s">
        <v>20</v>
      </c>
      <c r="F361" s="844" t="s">
        <v>7</v>
      </c>
      <c r="G361" s="844" t="s">
        <v>544</v>
      </c>
      <c r="H361" s="844" t="s">
        <v>1079</v>
      </c>
      <c r="I361" s="844" t="s">
        <v>1060</v>
      </c>
      <c r="J361" s="928" t="s">
        <v>572</v>
      </c>
      <c r="K361" s="844"/>
      <c r="L361" s="844"/>
      <c r="M361" s="844">
        <v>1</v>
      </c>
      <c r="N361" s="844">
        <f t="shared" si="5"/>
        <v>1</v>
      </c>
      <c r="O361" s="844"/>
    </row>
    <row r="362" spans="1:15">
      <c r="A362" s="846" t="s">
        <v>368</v>
      </c>
      <c r="B362" s="846" t="s">
        <v>368</v>
      </c>
      <c r="C362" s="844"/>
      <c r="D362" s="844">
        <v>2014</v>
      </c>
      <c r="E362" s="844" t="s">
        <v>20</v>
      </c>
      <c r="F362" s="844" t="s">
        <v>7</v>
      </c>
      <c r="G362" s="844" t="s">
        <v>545</v>
      </c>
      <c r="H362" s="844" t="s">
        <v>1079</v>
      </c>
      <c r="I362" s="844" t="s">
        <v>1060</v>
      </c>
      <c r="J362" s="928" t="s">
        <v>567</v>
      </c>
      <c r="K362" s="844"/>
      <c r="L362" s="844">
        <v>214</v>
      </c>
      <c r="M362" s="844">
        <v>279</v>
      </c>
      <c r="N362" s="844">
        <f t="shared" si="5"/>
        <v>493</v>
      </c>
      <c r="O362" s="844"/>
    </row>
    <row r="363" spans="1:15">
      <c r="A363" s="846" t="s">
        <v>368</v>
      </c>
      <c r="B363" s="846" t="s">
        <v>368</v>
      </c>
      <c r="C363" s="844"/>
      <c r="D363" s="844">
        <v>2014</v>
      </c>
      <c r="E363" s="844" t="s">
        <v>20</v>
      </c>
      <c r="F363" s="844" t="s">
        <v>7</v>
      </c>
      <c r="G363" s="844" t="s">
        <v>544</v>
      </c>
      <c r="H363" s="844" t="s">
        <v>1545</v>
      </c>
      <c r="I363" s="844" t="s">
        <v>488</v>
      </c>
      <c r="J363" s="928" t="s">
        <v>558</v>
      </c>
      <c r="K363" s="844"/>
      <c r="L363" s="844"/>
      <c r="M363" s="844">
        <v>3</v>
      </c>
      <c r="N363" s="844">
        <f t="shared" si="5"/>
        <v>3</v>
      </c>
      <c r="O363" s="844"/>
    </row>
    <row r="364" spans="1:15">
      <c r="A364" s="846" t="s">
        <v>368</v>
      </c>
      <c r="B364" s="846" t="s">
        <v>368</v>
      </c>
      <c r="C364" s="844"/>
      <c r="D364" s="844">
        <v>2014</v>
      </c>
      <c r="E364" s="844" t="s">
        <v>20</v>
      </c>
      <c r="F364" s="844" t="s">
        <v>7</v>
      </c>
      <c r="G364" s="844" t="s">
        <v>544</v>
      </c>
      <c r="H364" s="844" t="s">
        <v>1545</v>
      </c>
      <c r="I364" s="844" t="s">
        <v>488</v>
      </c>
      <c r="J364" s="928" t="s">
        <v>567</v>
      </c>
      <c r="K364" s="844"/>
      <c r="L364" s="844"/>
      <c r="M364" s="844">
        <v>21</v>
      </c>
      <c r="N364" s="844">
        <f t="shared" si="5"/>
        <v>21</v>
      </c>
      <c r="O364" s="844"/>
    </row>
    <row r="365" spans="1:15">
      <c r="A365" s="846" t="s">
        <v>368</v>
      </c>
      <c r="B365" s="846" t="s">
        <v>368</v>
      </c>
      <c r="C365" s="844"/>
      <c r="D365" s="844">
        <v>2014</v>
      </c>
      <c r="E365" s="844" t="s">
        <v>20</v>
      </c>
      <c r="F365" s="844" t="s">
        <v>7</v>
      </c>
      <c r="G365" s="844" t="s">
        <v>545</v>
      </c>
      <c r="H365" s="844" t="s">
        <v>1545</v>
      </c>
      <c r="I365" s="844" t="s">
        <v>488</v>
      </c>
      <c r="J365" s="928" t="s">
        <v>567</v>
      </c>
      <c r="K365" s="844"/>
      <c r="L365" s="844"/>
      <c r="M365" s="844">
        <v>1</v>
      </c>
      <c r="N365" s="844">
        <f t="shared" si="5"/>
        <v>1</v>
      </c>
      <c r="O365" s="844"/>
    </row>
    <row r="366" spans="1:15">
      <c r="A366" s="846" t="s">
        <v>368</v>
      </c>
      <c r="B366" s="846" t="s">
        <v>368</v>
      </c>
      <c r="C366" s="844"/>
      <c r="D366" s="844">
        <v>2014</v>
      </c>
      <c r="E366" s="844" t="s">
        <v>20</v>
      </c>
      <c r="F366" s="844" t="s">
        <v>7</v>
      </c>
      <c r="G366" s="844" t="s">
        <v>544</v>
      </c>
      <c r="H366" s="844" t="s">
        <v>83</v>
      </c>
      <c r="I366" s="844" t="s">
        <v>1049</v>
      </c>
      <c r="J366" s="928" t="s">
        <v>558</v>
      </c>
      <c r="K366" s="844"/>
      <c r="L366" s="844">
        <v>60</v>
      </c>
      <c r="M366" s="844">
        <v>11</v>
      </c>
      <c r="N366" s="844">
        <f t="shared" si="5"/>
        <v>71</v>
      </c>
      <c r="O366" s="844"/>
    </row>
    <row r="367" spans="1:15">
      <c r="A367" s="846" t="s">
        <v>368</v>
      </c>
      <c r="B367" s="846" t="s">
        <v>368</v>
      </c>
      <c r="C367" s="844"/>
      <c r="D367" s="844">
        <v>2014</v>
      </c>
      <c r="E367" s="844" t="s">
        <v>20</v>
      </c>
      <c r="F367" s="844" t="s">
        <v>7</v>
      </c>
      <c r="G367" s="844" t="s">
        <v>544</v>
      </c>
      <c r="H367" s="844" t="s">
        <v>83</v>
      </c>
      <c r="I367" s="844" t="s">
        <v>1049</v>
      </c>
      <c r="J367" s="928" t="s">
        <v>559</v>
      </c>
      <c r="K367" s="844"/>
      <c r="L367" s="844">
        <v>4</v>
      </c>
      <c r="M367" s="844"/>
      <c r="N367" s="844">
        <f t="shared" si="5"/>
        <v>4</v>
      </c>
      <c r="O367" s="844"/>
    </row>
    <row r="368" spans="1:15">
      <c r="A368" s="846" t="s">
        <v>368</v>
      </c>
      <c r="B368" s="846" t="s">
        <v>368</v>
      </c>
      <c r="C368" s="844"/>
      <c r="D368" s="844">
        <v>2014</v>
      </c>
      <c r="E368" s="844" t="s">
        <v>20</v>
      </c>
      <c r="F368" s="844" t="s">
        <v>7</v>
      </c>
      <c r="G368" s="844" t="s">
        <v>544</v>
      </c>
      <c r="H368" s="844" t="s">
        <v>83</v>
      </c>
      <c r="I368" s="844" t="s">
        <v>1049</v>
      </c>
      <c r="J368" s="928" t="s">
        <v>559</v>
      </c>
      <c r="K368" s="844"/>
      <c r="L368" s="844">
        <v>3</v>
      </c>
      <c r="M368" s="844"/>
      <c r="N368" s="844">
        <f t="shared" si="5"/>
        <v>3</v>
      </c>
      <c r="O368" s="844"/>
    </row>
    <row r="369" spans="1:15">
      <c r="A369" s="846" t="s">
        <v>368</v>
      </c>
      <c r="B369" s="846" t="s">
        <v>368</v>
      </c>
      <c r="C369" s="844"/>
      <c r="D369" s="844">
        <v>2014</v>
      </c>
      <c r="E369" s="844" t="s">
        <v>20</v>
      </c>
      <c r="F369" s="844" t="s">
        <v>7</v>
      </c>
      <c r="G369" s="844" t="s">
        <v>544</v>
      </c>
      <c r="H369" s="844" t="s">
        <v>83</v>
      </c>
      <c r="I369" s="844" t="s">
        <v>1049</v>
      </c>
      <c r="J369" s="928" t="s">
        <v>567</v>
      </c>
      <c r="K369" s="844"/>
      <c r="L369" s="844">
        <v>148</v>
      </c>
      <c r="M369" s="844">
        <v>1</v>
      </c>
      <c r="N369" s="844">
        <f t="shared" si="5"/>
        <v>149</v>
      </c>
      <c r="O369" s="844"/>
    </row>
    <row r="370" spans="1:15">
      <c r="A370" s="846" t="s">
        <v>368</v>
      </c>
      <c r="B370" s="846" t="s">
        <v>368</v>
      </c>
      <c r="C370" s="844"/>
      <c r="D370" s="844">
        <v>2014</v>
      </c>
      <c r="E370" s="844" t="s">
        <v>20</v>
      </c>
      <c r="F370" s="844" t="s">
        <v>7</v>
      </c>
      <c r="G370" s="844" t="s">
        <v>545</v>
      </c>
      <c r="H370" s="844" t="s">
        <v>83</v>
      </c>
      <c r="I370" s="844" t="s">
        <v>1049</v>
      </c>
      <c r="J370" s="928" t="s">
        <v>567</v>
      </c>
      <c r="K370" s="844"/>
      <c r="L370" s="844">
        <v>532</v>
      </c>
      <c r="M370" s="844">
        <v>70</v>
      </c>
      <c r="N370" s="844">
        <f t="shared" si="5"/>
        <v>602</v>
      </c>
      <c r="O370" s="844"/>
    </row>
    <row r="371" spans="1:15">
      <c r="A371" s="846" t="s">
        <v>368</v>
      </c>
      <c r="B371" s="846" t="s">
        <v>368</v>
      </c>
      <c r="C371" s="844"/>
      <c r="D371" s="844">
        <v>2014</v>
      </c>
      <c r="E371" s="844" t="s">
        <v>20</v>
      </c>
      <c r="F371" s="844" t="s">
        <v>7</v>
      </c>
      <c r="G371" s="844" t="s">
        <v>544</v>
      </c>
      <c r="H371" s="844" t="s">
        <v>1084</v>
      </c>
      <c r="I371" s="844" t="s">
        <v>1049</v>
      </c>
      <c r="J371" s="928" t="s">
        <v>562</v>
      </c>
      <c r="K371" s="844"/>
      <c r="L371" s="844">
        <v>547</v>
      </c>
      <c r="M371" s="844"/>
      <c r="N371" s="844">
        <f t="shared" si="5"/>
        <v>547</v>
      </c>
      <c r="O371" s="844"/>
    </row>
    <row r="372" spans="1:15">
      <c r="A372" s="846" t="s">
        <v>368</v>
      </c>
      <c r="B372" s="846" t="s">
        <v>368</v>
      </c>
      <c r="C372" s="844"/>
      <c r="D372" s="844">
        <v>2014</v>
      </c>
      <c r="E372" s="844" t="s">
        <v>20</v>
      </c>
      <c r="F372" s="844" t="s">
        <v>7</v>
      </c>
      <c r="G372" s="844" t="s">
        <v>544</v>
      </c>
      <c r="H372" s="844" t="s">
        <v>1084</v>
      </c>
      <c r="I372" s="844" t="s">
        <v>1049</v>
      </c>
      <c r="J372" s="928" t="s">
        <v>562</v>
      </c>
      <c r="K372" s="844"/>
      <c r="L372" s="844">
        <v>8</v>
      </c>
      <c r="M372" s="844"/>
      <c r="N372" s="844">
        <f t="shared" si="5"/>
        <v>8</v>
      </c>
      <c r="O372" s="844"/>
    </row>
    <row r="373" spans="1:15">
      <c r="A373" s="846" t="s">
        <v>368</v>
      </c>
      <c r="B373" s="846" t="s">
        <v>368</v>
      </c>
      <c r="C373" s="844"/>
      <c r="D373" s="844">
        <v>2014</v>
      </c>
      <c r="E373" s="844" t="s">
        <v>20</v>
      </c>
      <c r="F373" s="844" t="s">
        <v>7</v>
      </c>
      <c r="G373" s="844" t="s">
        <v>544</v>
      </c>
      <c r="H373" s="844" t="s">
        <v>1084</v>
      </c>
      <c r="I373" s="844" t="s">
        <v>1049</v>
      </c>
      <c r="J373" s="928" t="s">
        <v>1021</v>
      </c>
      <c r="K373" s="844"/>
      <c r="L373" s="844">
        <v>101</v>
      </c>
      <c r="M373" s="844"/>
      <c r="N373" s="844">
        <f t="shared" si="5"/>
        <v>101</v>
      </c>
      <c r="O373" s="844"/>
    </row>
    <row r="374" spans="1:15">
      <c r="A374" s="846" t="s">
        <v>368</v>
      </c>
      <c r="B374" s="846" t="s">
        <v>368</v>
      </c>
      <c r="C374" s="844"/>
      <c r="D374" s="844">
        <v>2014</v>
      </c>
      <c r="E374" s="844" t="s">
        <v>20</v>
      </c>
      <c r="F374" s="844" t="s">
        <v>7</v>
      </c>
      <c r="G374" s="844" t="s">
        <v>544</v>
      </c>
      <c r="H374" s="844" t="s">
        <v>1084</v>
      </c>
      <c r="I374" s="844" t="s">
        <v>1049</v>
      </c>
      <c r="J374" s="928" t="s">
        <v>569</v>
      </c>
      <c r="K374" s="844"/>
      <c r="L374" s="844">
        <v>1048</v>
      </c>
      <c r="M374" s="844"/>
      <c r="N374" s="844">
        <f t="shared" si="5"/>
        <v>1048</v>
      </c>
      <c r="O374" s="844"/>
    </row>
    <row r="375" spans="1:15">
      <c r="A375" s="846" t="s">
        <v>368</v>
      </c>
      <c r="B375" s="846" t="s">
        <v>368</v>
      </c>
      <c r="C375" s="844"/>
      <c r="D375" s="844">
        <v>2014</v>
      </c>
      <c r="E375" s="844" t="s">
        <v>20</v>
      </c>
      <c r="F375" s="844" t="s">
        <v>7</v>
      </c>
      <c r="G375" s="844" t="s">
        <v>544</v>
      </c>
      <c r="H375" s="844" t="s">
        <v>1084</v>
      </c>
      <c r="I375" s="844" t="s">
        <v>1049</v>
      </c>
      <c r="J375" s="928" t="s">
        <v>554</v>
      </c>
      <c r="K375" s="844"/>
      <c r="L375" s="844">
        <v>112</v>
      </c>
      <c r="M375" s="844"/>
      <c r="N375" s="844">
        <f t="shared" si="5"/>
        <v>112</v>
      </c>
      <c r="O375" s="844"/>
    </row>
    <row r="376" spans="1:15">
      <c r="A376" s="846" t="s">
        <v>368</v>
      </c>
      <c r="B376" s="846" t="s">
        <v>368</v>
      </c>
      <c r="C376" s="844"/>
      <c r="D376" s="844">
        <v>2014</v>
      </c>
      <c r="E376" s="844" t="s">
        <v>20</v>
      </c>
      <c r="F376" s="844" t="s">
        <v>7</v>
      </c>
      <c r="G376" s="844" t="s">
        <v>545</v>
      </c>
      <c r="H376" s="844" t="s">
        <v>1084</v>
      </c>
      <c r="I376" s="844" t="s">
        <v>1049</v>
      </c>
      <c r="J376" s="928" t="s">
        <v>567</v>
      </c>
      <c r="K376" s="844"/>
      <c r="L376" s="844">
        <v>1</v>
      </c>
      <c r="M376" s="844">
        <v>96</v>
      </c>
      <c r="N376" s="844">
        <f t="shared" si="5"/>
        <v>97</v>
      </c>
      <c r="O376" s="844"/>
    </row>
    <row r="377" spans="1:15">
      <c r="A377" s="846" t="s">
        <v>368</v>
      </c>
      <c r="B377" s="846" t="s">
        <v>368</v>
      </c>
      <c r="C377" s="844"/>
      <c r="D377" s="844">
        <v>2014</v>
      </c>
      <c r="E377" s="844" t="s">
        <v>20</v>
      </c>
      <c r="F377" s="844" t="s">
        <v>7</v>
      </c>
      <c r="G377" s="844" t="s">
        <v>545</v>
      </c>
      <c r="H377" s="844" t="s">
        <v>1084</v>
      </c>
      <c r="I377" s="844" t="s">
        <v>1049</v>
      </c>
      <c r="J377" s="928" t="s">
        <v>569</v>
      </c>
      <c r="K377" s="844"/>
      <c r="L377" s="844">
        <v>1516</v>
      </c>
      <c r="M377" s="844"/>
      <c r="N377" s="844">
        <f t="shared" si="5"/>
        <v>1516</v>
      </c>
      <c r="O377" s="844"/>
    </row>
    <row r="378" spans="1:15">
      <c r="A378" s="846" t="s">
        <v>368</v>
      </c>
      <c r="B378" s="846" t="s">
        <v>368</v>
      </c>
      <c r="C378" s="844"/>
      <c r="D378" s="844">
        <v>2014</v>
      </c>
      <c r="E378" s="844" t="s">
        <v>20</v>
      </c>
      <c r="F378" s="844" t="s">
        <v>7</v>
      </c>
      <c r="G378" s="844" t="s">
        <v>544</v>
      </c>
      <c r="H378" s="844" t="s">
        <v>1546</v>
      </c>
      <c r="I378" s="844" t="s">
        <v>488</v>
      </c>
      <c r="J378" s="928" t="s">
        <v>559</v>
      </c>
      <c r="K378" s="844"/>
      <c r="L378" s="844"/>
      <c r="M378" s="844">
        <v>1</v>
      </c>
      <c r="N378" s="844">
        <f t="shared" si="5"/>
        <v>1</v>
      </c>
      <c r="O378" s="844"/>
    </row>
    <row r="379" spans="1:15">
      <c r="A379" s="846" t="s">
        <v>368</v>
      </c>
      <c r="B379" s="846" t="s">
        <v>368</v>
      </c>
      <c r="C379" s="844"/>
      <c r="D379" s="844">
        <v>2014</v>
      </c>
      <c r="E379" s="844" t="s">
        <v>20</v>
      </c>
      <c r="F379" s="844" t="s">
        <v>7</v>
      </c>
      <c r="G379" s="844" t="s">
        <v>544</v>
      </c>
      <c r="H379" s="844" t="s">
        <v>1546</v>
      </c>
      <c r="I379" s="844" t="s">
        <v>488</v>
      </c>
      <c r="J379" s="928" t="s">
        <v>567</v>
      </c>
      <c r="K379" s="844"/>
      <c r="L379" s="844"/>
      <c r="M379" s="844">
        <v>6</v>
      </c>
      <c r="N379" s="844">
        <f t="shared" si="5"/>
        <v>6</v>
      </c>
      <c r="O379" s="844"/>
    </row>
    <row r="380" spans="1:15">
      <c r="A380" s="846" t="s">
        <v>368</v>
      </c>
      <c r="B380" s="846" t="s">
        <v>368</v>
      </c>
      <c r="C380" s="844"/>
      <c r="D380" s="844">
        <v>2014</v>
      </c>
      <c r="E380" s="844" t="s">
        <v>20</v>
      </c>
      <c r="F380" s="844" t="s">
        <v>7</v>
      </c>
      <c r="G380" s="844" t="s">
        <v>544</v>
      </c>
      <c r="H380" s="844" t="s">
        <v>1546</v>
      </c>
      <c r="I380" s="844" t="s">
        <v>488</v>
      </c>
      <c r="J380" s="928" t="s">
        <v>567</v>
      </c>
      <c r="K380" s="844"/>
      <c r="L380" s="844"/>
      <c r="M380" s="844">
        <v>2</v>
      </c>
      <c r="N380" s="844">
        <f t="shared" si="5"/>
        <v>2</v>
      </c>
      <c r="O380" s="844"/>
    </row>
    <row r="381" spans="1:15">
      <c r="A381" s="846" t="s">
        <v>368</v>
      </c>
      <c r="B381" s="846" t="s">
        <v>368</v>
      </c>
      <c r="C381" s="844"/>
      <c r="D381" s="844">
        <v>2014</v>
      </c>
      <c r="E381" s="844" t="s">
        <v>20</v>
      </c>
      <c r="F381" s="844" t="s">
        <v>7</v>
      </c>
      <c r="G381" s="844" t="s">
        <v>544</v>
      </c>
      <c r="H381" s="844" t="s">
        <v>1546</v>
      </c>
      <c r="I381" s="844" t="s">
        <v>488</v>
      </c>
      <c r="J381" s="928" t="s">
        <v>572</v>
      </c>
      <c r="K381" s="844"/>
      <c r="L381" s="844"/>
      <c r="M381" s="844">
        <v>1</v>
      </c>
      <c r="N381" s="844">
        <f t="shared" si="5"/>
        <v>1</v>
      </c>
      <c r="O381" s="844"/>
    </row>
    <row r="382" spans="1:15">
      <c r="A382" s="846" t="s">
        <v>368</v>
      </c>
      <c r="B382" s="846" t="s">
        <v>368</v>
      </c>
      <c r="C382" s="844"/>
      <c r="D382" s="844">
        <v>2014</v>
      </c>
      <c r="E382" s="844" t="s">
        <v>20</v>
      </c>
      <c r="F382" s="844" t="s">
        <v>7</v>
      </c>
      <c r="G382" s="844" t="s">
        <v>545</v>
      </c>
      <c r="H382" s="844" t="s">
        <v>1546</v>
      </c>
      <c r="I382" s="844" t="s">
        <v>488</v>
      </c>
      <c r="J382" s="928" t="s">
        <v>567</v>
      </c>
      <c r="K382" s="844"/>
      <c r="L382" s="844"/>
      <c r="M382" s="844">
        <v>19</v>
      </c>
      <c r="N382" s="844">
        <f t="shared" si="5"/>
        <v>19</v>
      </c>
      <c r="O382" s="844"/>
    </row>
    <row r="383" spans="1:15">
      <c r="A383" s="846" t="s">
        <v>368</v>
      </c>
      <c r="B383" s="846" t="s">
        <v>368</v>
      </c>
      <c r="C383" s="844"/>
      <c r="D383" s="844">
        <v>2014</v>
      </c>
      <c r="E383" s="844" t="s">
        <v>20</v>
      </c>
      <c r="F383" s="844" t="s">
        <v>7</v>
      </c>
      <c r="G383" s="844" t="s">
        <v>545</v>
      </c>
      <c r="H383" s="844" t="s">
        <v>1556</v>
      </c>
      <c r="I383" s="844" t="s">
        <v>488</v>
      </c>
      <c r="J383" s="928" t="s">
        <v>567</v>
      </c>
      <c r="K383" s="844"/>
      <c r="L383" s="844"/>
      <c r="M383" s="844">
        <v>5</v>
      </c>
      <c r="N383" s="844">
        <f t="shared" si="5"/>
        <v>5</v>
      </c>
      <c r="O383" s="844"/>
    </row>
    <row r="384" spans="1:15">
      <c r="A384" s="846" t="s">
        <v>368</v>
      </c>
      <c r="B384" s="846" t="s">
        <v>368</v>
      </c>
      <c r="C384" s="844"/>
      <c r="D384" s="844">
        <v>2014</v>
      </c>
      <c r="E384" s="844" t="s">
        <v>20</v>
      </c>
      <c r="F384" s="844" t="s">
        <v>7</v>
      </c>
      <c r="G384" s="844" t="s">
        <v>544</v>
      </c>
      <c r="H384" s="844" t="s">
        <v>1547</v>
      </c>
      <c r="I384" s="844" t="s">
        <v>488</v>
      </c>
      <c r="J384" s="928" t="s">
        <v>567</v>
      </c>
      <c r="K384" s="844"/>
      <c r="L384" s="844">
        <v>2</v>
      </c>
      <c r="M384" s="844">
        <v>3</v>
      </c>
      <c r="N384" s="844">
        <f t="shared" si="5"/>
        <v>5</v>
      </c>
      <c r="O384" s="844"/>
    </row>
    <row r="385" spans="1:15">
      <c r="A385" s="846" t="s">
        <v>368</v>
      </c>
      <c r="B385" s="846" t="s">
        <v>368</v>
      </c>
      <c r="C385" s="844"/>
      <c r="D385" s="844">
        <v>2014</v>
      </c>
      <c r="E385" s="844" t="s">
        <v>20</v>
      </c>
      <c r="F385" s="844" t="s">
        <v>7</v>
      </c>
      <c r="G385" s="844" t="s">
        <v>545</v>
      </c>
      <c r="H385" s="844" t="s">
        <v>1547</v>
      </c>
      <c r="I385" s="844" t="s">
        <v>488</v>
      </c>
      <c r="J385" s="928" t="s">
        <v>567</v>
      </c>
      <c r="K385" s="844"/>
      <c r="L385" s="844">
        <v>140</v>
      </c>
      <c r="M385" s="844">
        <v>257</v>
      </c>
      <c r="N385" s="844">
        <f t="shared" si="5"/>
        <v>397</v>
      </c>
      <c r="O385" s="844"/>
    </row>
    <row r="386" spans="1:15">
      <c r="A386" s="846" t="s">
        <v>368</v>
      </c>
      <c r="B386" s="846" t="s">
        <v>368</v>
      </c>
      <c r="C386" s="844"/>
      <c r="D386" s="844">
        <v>2014</v>
      </c>
      <c r="E386" s="844" t="s">
        <v>20</v>
      </c>
      <c r="F386" s="844" t="s">
        <v>7</v>
      </c>
      <c r="G386" s="844" t="s">
        <v>544</v>
      </c>
      <c r="H386" s="844" t="s">
        <v>1373</v>
      </c>
      <c r="I386" s="844" t="s">
        <v>488</v>
      </c>
      <c r="J386" s="928" t="s">
        <v>562</v>
      </c>
      <c r="K386" s="844"/>
      <c r="L386" s="844">
        <v>3</v>
      </c>
      <c r="M386" s="844"/>
      <c r="N386" s="844">
        <f t="shared" si="5"/>
        <v>3</v>
      </c>
      <c r="O386" s="844"/>
    </row>
    <row r="387" spans="1:15">
      <c r="A387" s="846" t="s">
        <v>368</v>
      </c>
      <c r="B387" s="846" t="s">
        <v>368</v>
      </c>
      <c r="C387" s="844"/>
      <c r="D387" s="844">
        <v>2014</v>
      </c>
      <c r="E387" s="844" t="s">
        <v>20</v>
      </c>
      <c r="F387" s="844" t="s">
        <v>7</v>
      </c>
      <c r="G387" s="844" t="s">
        <v>544</v>
      </c>
      <c r="H387" s="844" t="s">
        <v>1373</v>
      </c>
      <c r="I387" s="844" t="s">
        <v>488</v>
      </c>
      <c r="J387" s="928" t="s">
        <v>567</v>
      </c>
      <c r="K387" s="844"/>
      <c r="L387" s="844">
        <v>54</v>
      </c>
      <c r="M387" s="844">
        <v>50</v>
      </c>
      <c r="N387" s="844">
        <f t="shared" si="5"/>
        <v>104</v>
      </c>
      <c r="O387" s="844"/>
    </row>
    <row r="388" spans="1:15">
      <c r="A388" s="846" t="s">
        <v>368</v>
      </c>
      <c r="B388" s="846" t="s">
        <v>368</v>
      </c>
      <c r="C388" s="844"/>
      <c r="D388" s="844">
        <v>2014</v>
      </c>
      <c r="E388" s="844" t="s">
        <v>20</v>
      </c>
      <c r="F388" s="844" t="s">
        <v>7</v>
      </c>
      <c r="G388" s="844" t="s">
        <v>544</v>
      </c>
      <c r="H388" s="844" t="s">
        <v>1373</v>
      </c>
      <c r="I388" s="844" t="s">
        <v>488</v>
      </c>
      <c r="J388" s="928" t="s">
        <v>569</v>
      </c>
      <c r="K388" s="844"/>
      <c r="L388" s="844">
        <v>1</v>
      </c>
      <c r="M388" s="844"/>
      <c r="N388" s="844">
        <f t="shared" si="5"/>
        <v>1</v>
      </c>
      <c r="O388" s="844"/>
    </row>
    <row r="389" spans="1:15">
      <c r="A389" s="846" t="s">
        <v>368</v>
      </c>
      <c r="B389" s="846" t="s">
        <v>368</v>
      </c>
      <c r="C389" s="844"/>
      <c r="D389" s="844">
        <v>2014</v>
      </c>
      <c r="E389" s="844" t="s">
        <v>20</v>
      </c>
      <c r="F389" s="844" t="s">
        <v>7</v>
      </c>
      <c r="G389" s="844" t="s">
        <v>545</v>
      </c>
      <c r="H389" s="844" t="s">
        <v>1373</v>
      </c>
      <c r="I389" s="844" t="s">
        <v>488</v>
      </c>
      <c r="J389" s="928" t="s">
        <v>567</v>
      </c>
      <c r="K389" s="844"/>
      <c r="L389" s="844">
        <v>1</v>
      </c>
      <c r="M389" s="844">
        <v>2</v>
      </c>
      <c r="N389" s="844">
        <f t="shared" ref="N389:N452" si="6">K389+L389+M389</f>
        <v>3</v>
      </c>
      <c r="O389" s="844"/>
    </row>
    <row r="390" spans="1:15">
      <c r="A390" s="846" t="s">
        <v>368</v>
      </c>
      <c r="B390" s="846" t="s">
        <v>368</v>
      </c>
      <c r="C390" s="844"/>
      <c r="D390" s="844">
        <v>2014</v>
      </c>
      <c r="E390" s="844" t="s">
        <v>20</v>
      </c>
      <c r="F390" s="844" t="s">
        <v>7</v>
      </c>
      <c r="G390" s="844" t="s">
        <v>545</v>
      </c>
      <c r="H390" s="844" t="s">
        <v>1373</v>
      </c>
      <c r="I390" s="844" t="s">
        <v>488</v>
      </c>
      <c r="J390" s="928" t="s">
        <v>569</v>
      </c>
      <c r="K390" s="844"/>
      <c r="L390" s="844">
        <v>1</v>
      </c>
      <c r="M390" s="844"/>
      <c r="N390" s="844">
        <f t="shared" si="6"/>
        <v>1</v>
      </c>
      <c r="O390" s="844"/>
    </row>
    <row r="391" spans="1:15">
      <c r="A391" s="846" t="s">
        <v>368</v>
      </c>
      <c r="B391" s="846" t="s">
        <v>368</v>
      </c>
      <c r="C391" s="844"/>
      <c r="D391" s="844">
        <v>2014</v>
      </c>
      <c r="E391" s="844" t="s">
        <v>20</v>
      </c>
      <c r="F391" s="844" t="s">
        <v>7</v>
      </c>
      <c r="G391" s="844" t="s">
        <v>544</v>
      </c>
      <c r="H391" s="844" t="s">
        <v>1375</v>
      </c>
      <c r="I391" s="844" t="s">
        <v>1060</v>
      </c>
      <c r="J391" s="928" t="s">
        <v>561</v>
      </c>
      <c r="K391" s="844"/>
      <c r="L391" s="844"/>
      <c r="M391" s="844">
        <v>1220</v>
      </c>
      <c r="N391" s="844">
        <f t="shared" si="6"/>
        <v>1220</v>
      </c>
      <c r="O391" s="844"/>
    </row>
    <row r="392" spans="1:15">
      <c r="A392" s="846" t="s">
        <v>368</v>
      </c>
      <c r="B392" s="846" t="s">
        <v>368</v>
      </c>
      <c r="C392" s="844"/>
      <c r="D392" s="844">
        <v>2014</v>
      </c>
      <c r="E392" s="844" t="s">
        <v>20</v>
      </c>
      <c r="F392" s="844" t="s">
        <v>7</v>
      </c>
      <c r="G392" s="844" t="s">
        <v>544</v>
      </c>
      <c r="H392" s="844" t="s">
        <v>1375</v>
      </c>
      <c r="I392" s="844" t="s">
        <v>1060</v>
      </c>
      <c r="J392" s="928" t="s">
        <v>562</v>
      </c>
      <c r="K392" s="844"/>
      <c r="L392" s="844">
        <v>2</v>
      </c>
      <c r="M392" s="844"/>
      <c r="N392" s="844">
        <f t="shared" si="6"/>
        <v>2</v>
      </c>
      <c r="O392" s="844"/>
    </row>
    <row r="393" spans="1:15">
      <c r="A393" s="846" t="s">
        <v>368</v>
      </c>
      <c r="B393" s="846" t="s">
        <v>368</v>
      </c>
      <c r="C393" s="844"/>
      <c r="D393" s="844">
        <v>2014</v>
      </c>
      <c r="E393" s="844" t="s">
        <v>20</v>
      </c>
      <c r="F393" s="844" t="s">
        <v>7</v>
      </c>
      <c r="G393" s="844" t="s">
        <v>544</v>
      </c>
      <c r="H393" s="844" t="s">
        <v>1375</v>
      </c>
      <c r="I393" s="844" t="s">
        <v>1060</v>
      </c>
      <c r="J393" s="928" t="s">
        <v>567</v>
      </c>
      <c r="K393" s="844"/>
      <c r="L393" s="844"/>
      <c r="M393" s="844">
        <v>155</v>
      </c>
      <c r="N393" s="844">
        <f t="shared" si="6"/>
        <v>155</v>
      </c>
      <c r="O393" s="844"/>
    </row>
    <row r="394" spans="1:15">
      <c r="A394" s="846" t="s">
        <v>368</v>
      </c>
      <c r="B394" s="846" t="s">
        <v>368</v>
      </c>
      <c r="C394" s="844"/>
      <c r="D394" s="844">
        <v>2014</v>
      </c>
      <c r="E394" s="844" t="s">
        <v>20</v>
      </c>
      <c r="F394" s="844" t="s">
        <v>7</v>
      </c>
      <c r="G394" s="844" t="s">
        <v>544</v>
      </c>
      <c r="H394" s="844" t="s">
        <v>1375</v>
      </c>
      <c r="I394" s="844" t="s">
        <v>1060</v>
      </c>
      <c r="J394" s="928" t="s">
        <v>572</v>
      </c>
      <c r="K394" s="844"/>
      <c r="L394" s="844"/>
      <c r="M394" s="844">
        <v>8</v>
      </c>
      <c r="N394" s="844">
        <f t="shared" si="6"/>
        <v>8</v>
      </c>
      <c r="O394" s="844"/>
    </row>
    <row r="395" spans="1:15">
      <c r="A395" s="846" t="s">
        <v>368</v>
      </c>
      <c r="B395" s="846" t="s">
        <v>368</v>
      </c>
      <c r="C395" s="844"/>
      <c r="D395" s="844">
        <v>2014</v>
      </c>
      <c r="E395" s="844" t="s">
        <v>20</v>
      </c>
      <c r="F395" s="844" t="s">
        <v>7</v>
      </c>
      <c r="G395" s="844" t="s">
        <v>545</v>
      </c>
      <c r="H395" s="844" t="s">
        <v>1375</v>
      </c>
      <c r="I395" s="844" t="s">
        <v>1060</v>
      </c>
      <c r="J395" s="928" t="s">
        <v>567</v>
      </c>
      <c r="K395" s="844"/>
      <c r="L395" s="844"/>
      <c r="M395" s="844">
        <v>60</v>
      </c>
      <c r="N395" s="844">
        <f t="shared" si="6"/>
        <v>60</v>
      </c>
      <c r="O395" s="844"/>
    </row>
    <row r="396" spans="1:15">
      <c r="A396" s="846" t="s">
        <v>368</v>
      </c>
      <c r="B396" s="846" t="s">
        <v>368</v>
      </c>
      <c r="C396" s="844"/>
      <c r="D396" s="844">
        <v>2014</v>
      </c>
      <c r="E396" s="844" t="s">
        <v>20</v>
      </c>
      <c r="F396" s="844" t="s">
        <v>7</v>
      </c>
      <c r="G396" s="844" t="s">
        <v>545</v>
      </c>
      <c r="H396" s="844" t="s">
        <v>1557</v>
      </c>
      <c r="I396" s="844" t="s">
        <v>488</v>
      </c>
      <c r="J396" s="928" t="s">
        <v>567</v>
      </c>
      <c r="K396" s="844"/>
      <c r="L396" s="844"/>
      <c r="M396" s="844">
        <v>2</v>
      </c>
      <c r="N396" s="844">
        <f t="shared" si="6"/>
        <v>2</v>
      </c>
      <c r="O396" s="844"/>
    </row>
    <row r="397" spans="1:15">
      <c r="A397" s="846" t="s">
        <v>368</v>
      </c>
      <c r="B397" s="846" t="s">
        <v>368</v>
      </c>
      <c r="C397" s="844"/>
      <c r="D397" s="844">
        <v>2014</v>
      </c>
      <c r="E397" s="844" t="s">
        <v>20</v>
      </c>
      <c r="F397" s="844" t="s">
        <v>7</v>
      </c>
      <c r="G397" s="844" t="s">
        <v>544</v>
      </c>
      <c r="H397" s="844" t="s">
        <v>1548</v>
      </c>
      <c r="I397" s="844" t="s">
        <v>488</v>
      </c>
      <c r="J397" s="928" t="s">
        <v>567</v>
      </c>
      <c r="K397" s="844"/>
      <c r="L397" s="844">
        <v>1</v>
      </c>
      <c r="M397" s="844">
        <v>17</v>
      </c>
      <c r="N397" s="844">
        <f t="shared" si="6"/>
        <v>18</v>
      </c>
      <c r="O397" s="844"/>
    </row>
    <row r="398" spans="1:15">
      <c r="A398" s="846" t="s">
        <v>368</v>
      </c>
      <c r="B398" s="846" t="s">
        <v>368</v>
      </c>
      <c r="C398" s="844"/>
      <c r="D398" s="844">
        <v>2014</v>
      </c>
      <c r="E398" s="844" t="s">
        <v>20</v>
      </c>
      <c r="F398" s="844" t="s">
        <v>7</v>
      </c>
      <c r="G398" s="844" t="s">
        <v>545</v>
      </c>
      <c r="H398" s="844" t="s">
        <v>1548</v>
      </c>
      <c r="I398" s="844" t="s">
        <v>488</v>
      </c>
      <c r="J398" s="928" t="s">
        <v>567</v>
      </c>
      <c r="K398" s="844"/>
      <c r="L398" s="844"/>
      <c r="M398" s="844">
        <v>2</v>
      </c>
      <c r="N398" s="844">
        <f t="shared" si="6"/>
        <v>2</v>
      </c>
      <c r="O398" s="844"/>
    </row>
    <row r="399" spans="1:15">
      <c r="A399" s="846" t="s">
        <v>368</v>
      </c>
      <c r="B399" s="846" t="s">
        <v>368</v>
      </c>
      <c r="C399" s="844"/>
      <c r="D399" s="844">
        <v>2014</v>
      </c>
      <c r="E399" s="844" t="s">
        <v>20</v>
      </c>
      <c r="F399" s="844" t="s">
        <v>7</v>
      </c>
      <c r="G399" s="844" t="s">
        <v>544</v>
      </c>
      <c r="H399" s="844" t="s">
        <v>1549</v>
      </c>
      <c r="I399" s="844" t="s">
        <v>488</v>
      </c>
      <c r="J399" s="928" t="s">
        <v>559</v>
      </c>
      <c r="K399" s="844"/>
      <c r="L399" s="844"/>
      <c r="M399" s="844">
        <v>1</v>
      </c>
      <c r="N399" s="844">
        <f t="shared" si="6"/>
        <v>1</v>
      </c>
      <c r="O399" s="844"/>
    </row>
    <row r="400" spans="1:15">
      <c r="A400" s="846" t="s">
        <v>368</v>
      </c>
      <c r="B400" s="846" t="s">
        <v>368</v>
      </c>
      <c r="C400" s="844"/>
      <c r="D400" s="844">
        <v>2014</v>
      </c>
      <c r="E400" s="844" t="s">
        <v>20</v>
      </c>
      <c r="F400" s="844" t="s">
        <v>7</v>
      </c>
      <c r="G400" s="844" t="s">
        <v>544</v>
      </c>
      <c r="H400" s="844" t="s">
        <v>1231</v>
      </c>
      <c r="I400" s="844" t="s">
        <v>488</v>
      </c>
      <c r="J400" s="928" t="s">
        <v>567</v>
      </c>
      <c r="K400" s="844"/>
      <c r="L400" s="844"/>
      <c r="M400" s="844">
        <v>1</v>
      </c>
      <c r="N400" s="844">
        <f t="shared" si="6"/>
        <v>1</v>
      </c>
      <c r="O400" s="844"/>
    </row>
    <row r="401" spans="1:15">
      <c r="A401" s="846" t="s">
        <v>368</v>
      </c>
      <c r="B401" s="846" t="s">
        <v>368</v>
      </c>
      <c r="C401" s="844"/>
      <c r="D401" s="844">
        <v>2014</v>
      </c>
      <c r="E401" s="844" t="s">
        <v>20</v>
      </c>
      <c r="F401" s="844" t="s">
        <v>7</v>
      </c>
      <c r="G401" s="844" t="s">
        <v>542</v>
      </c>
      <c r="H401" s="844" t="s">
        <v>1499</v>
      </c>
      <c r="I401" s="844" t="s">
        <v>488</v>
      </c>
      <c r="J401" s="928" t="s">
        <v>573</v>
      </c>
      <c r="K401" s="844"/>
      <c r="L401" s="844"/>
      <c r="M401" s="844">
        <v>107</v>
      </c>
      <c r="N401" s="844">
        <f t="shared" si="6"/>
        <v>107</v>
      </c>
      <c r="O401" s="844"/>
    </row>
    <row r="402" spans="1:15">
      <c r="A402" s="846" t="s">
        <v>368</v>
      </c>
      <c r="B402" s="846" t="s">
        <v>368</v>
      </c>
      <c r="C402" s="844"/>
      <c r="D402" s="844">
        <v>2014</v>
      </c>
      <c r="E402" s="844" t="s">
        <v>20</v>
      </c>
      <c r="F402" s="844" t="s">
        <v>7</v>
      </c>
      <c r="G402" s="844" t="s">
        <v>542</v>
      </c>
      <c r="H402" s="844" t="s">
        <v>1527</v>
      </c>
      <c r="I402" s="844" t="s">
        <v>488</v>
      </c>
      <c r="J402" s="928" t="s">
        <v>564</v>
      </c>
      <c r="K402" s="844"/>
      <c r="L402" s="844">
        <v>32</v>
      </c>
      <c r="M402" s="844"/>
      <c r="N402" s="844">
        <f t="shared" si="6"/>
        <v>32</v>
      </c>
      <c r="O402" s="844"/>
    </row>
    <row r="403" spans="1:15">
      <c r="A403" s="846" t="s">
        <v>368</v>
      </c>
      <c r="B403" s="846" t="s">
        <v>368</v>
      </c>
      <c r="C403" s="844"/>
      <c r="D403" s="844">
        <v>2014</v>
      </c>
      <c r="E403" s="844" t="s">
        <v>20</v>
      </c>
      <c r="F403" s="844" t="s">
        <v>7</v>
      </c>
      <c r="G403" s="844" t="s">
        <v>542</v>
      </c>
      <c r="H403" s="844" t="s">
        <v>1340</v>
      </c>
      <c r="I403" s="844" t="s">
        <v>488</v>
      </c>
      <c r="J403" s="928" t="s">
        <v>559</v>
      </c>
      <c r="K403" s="844"/>
      <c r="L403" s="844"/>
      <c r="M403" s="844">
        <v>237</v>
      </c>
      <c r="N403" s="844">
        <f t="shared" si="6"/>
        <v>237</v>
      </c>
      <c r="O403" s="844"/>
    </row>
    <row r="404" spans="1:15">
      <c r="A404" s="846" t="s">
        <v>368</v>
      </c>
      <c r="B404" s="846" t="s">
        <v>368</v>
      </c>
      <c r="C404" s="844"/>
      <c r="D404" s="844">
        <v>2014</v>
      </c>
      <c r="E404" s="844" t="s">
        <v>20</v>
      </c>
      <c r="F404" s="844" t="s">
        <v>7</v>
      </c>
      <c r="G404" s="844" t="s">
        <v>542</v>
      </c>
      <c r="H404" s="844" t="s">
        <v>1340</v>
      </c>
      <c r="I404" s="844" t="s">
        <v>488</v>
      </c>
      <c r="J404" s="928" t="s">
        <v>564</v>
      </c>
      <c r="K404" s="844"/>
      <c r="L404" s="844"/>
      <c r="M404" s="844">
        <v>2223</v>
      </c>
      <c r="N404" s="844">
        <f t="shared" si="6"/>
        <v>2223</v>
      </c>
      <c r="O404" s="844"/>
    </row>
    <row r="405" spans="1:15">
      <c r="A405" s="846" t="s">
        <v>368</v>
      </c>
      <c r="B405" s="846" t="s">
        <v>368</v>
      </c>
      <c r="C405" s="844"/>
      <c r="D405" s="844">
        <v>2014</v>
      </c>
      <c r="E405" s="844" t="s">
        <v>20</v>
      </c>
      <c r="F405" s="844" t="s">
        <v>7</v>
      </c>
      <c r="G405" s="844" t="s">
        <v>542</v>
      </c>
      <c r="H405" s="844" t="s">
        <v>1340</v>
      </c>
      <c r="I405" s="844" t="s">
        <v>488</v>
      </c>
      <c r="J405" s="928" t="s">
        <v>564</v>
      </c>
      <c r="K405" s="844"/>
      <c r="L405" s="844"/>
      <c r="M405" s="844">
        <v>1209</v>
      </c>
      <c r="N405" s="844">
        <f t="shared" si="6"/>
        <v>1209</v>
      </c>
      <c r="O405" s="844"/>
    </row>
    <row r="406" spans="1:15">
      <c r="A406" s="846" t="s">
        <v>368</v>
      </c>
      <c r="B406" s="846" t="s">
        <v>368</v>
      </c>
      <c r="C406" s="844"/>
      <c r="D406" s="844">
        <v>2014</v>
      </c>
      <c r="E406" s="844" t="s">
        <v>20</v>
      </c>
      <c r="F406" s="844" t="s">
        <v>7</v>
      </c>
      <c r="G406" s="844" t="s">
        <v>542</v>
      </c>
      <c r="H406" s="844" t="s">
        <v>1340</v>
      </c>
      <c r="I406" s="844" t="s">
        <v>488</v>
      </c>
      <c r="J406" s="928" t="s">
        <v>1031</v>
      </c>
      <c r="K406" s="844"/>
      <c r="L406" s="844"/>
      <c r="M406" s="844">
        <v>140</v>
      </c>
      <c r="N406" s="844">
        <f t="shared" si="6"/>
        <v>140</v>
      </c>
      <c r="O406" s="844"/>
    </row>
    <row r="407" spans="1:15">
      <c r="A407" s="846" t="s">
        <v>368</v>
      </c>
      <c r="B407" s="846" t="s">
        <v>368</v>
      </c>
      <c r="C407" s="844"/>
      <c r="D407" s="844">
        <v>2014</v>
      </c>
      <c r="E407" s="844" t="s">
        <v>20</v>
      </c>
      <c r="F407" s="844" t="s">
        <v>7</v>
      </c>
      <c r="G407" s="844" t="s">
        <v>542</v>
      </c>
      <c r="H407" s="844" t="s">
        <v>1500</v>
      </c>
      <c r="I407" s="844" t="s">
        <v>1060</v>
      </c>
      <c r="J407" s="928" t="s">
        <v>562</v>
      </c>
      <c r="K407" s="844"/>
      <c r="L407" s="844">
        <v>33118</v>
      </c>
      <c r="M407" s="844"/>
      <c r="N407" s="844">
        <f t="shared" si="6"/>
        <v>33118</v>
      </c>
      <c r="O407" s="844"/>
    </row>
    <row r="408" spans="1:15">
      <c r="A408" s="846" t="s">
        <v>368</v>
      </c>
      <c r="B408" s="846" t="s">
        <v>368</v>
      </c>
      <c r="C408" s="844"/>
      <c r="D408" s="844">
        <v>2014</v>
      </c>
      <c r="E408" s="844" t="s">
        <v>20</v>
      </c>
      <c r="F408" s="844" t="s">
        <v>7</v>
      </c>
      <c r="G408" s="844" t="s">
        <v>542</v>
      </c>
      <c r="H408" s="844" t="s">
        <v>1500</v>
      </c>
      <c r="I408" s="844" t="s">
        <v>1060</v>
      </c>
      <c r="J408" s="928" t="s">
        <v>554</v>
      </c>
      <c r="K408" s="844"/>
      <c r="L408" s="844">
        <v>73</v>
      </c>
      <c r="M408" s="844"/>
      <c r="N408" s="844">
        <f t="shared" si="6"/>
        <v>73</v>
      </c>
      <c r="O408" s="844"/>
    </row>
    <row r="409" spans="1:15">
      <c r="A409" s="846" t="s">
        <v>368</v>
      </c>
      <c r="B409" s="846" t="s">
        <v>368</v>
      </c>
      <c r="C409" s="844"/>
      <c r="D409" s="844">
        <v>2014</v>
      </c>
      <c r="E409" s="844" t="s">
        <v>20</v>
      </c>
      <c r="F409" s="844" t="s">
        <v>7</v>
      </c>
      <c r="G409" s="844" t="s">
        <v>542</v>
      </c>
      <c r="H409" s="844" t="s">
        <v>1500</v>
      </c>
      <c r="I409" s="844" t="s">
        <v>1060</v>
      </c>
      <c r="J409" s="928" t="s">
        <v>573</v>
      </c>
      <c r="K409" s="844"/>
      <c r="L409" s="844"/>
      <c r="M409" s="844">
        <v>46</v>
      </c>
      <c r="N409" s="844">
        <f t="shared" si="6"/>
        <v>46</v>
      </c>
      <c r="O409" s="844"/>
    </row>
    <row r="410" spans="1:15">
      <c r="A410" s="846" t="s">
        <v>368</v>
      </c>
      <c r="B410" s="846" t="s">
        <v>368</v>
      </c>
      <c r="C410" s="844"/>
      <c r="D410" s="844">
        <v>2014</v>
      </c>
      <c r="E410" s="844" t="s">
        <v>20</v>
      </c>
      <c r="F410" s="844" t="s">
        <v>7</v>
      </c>
      <c r="G410" s="844" t="s">
        <v>542</v>
      </c>
      <c r="H410" s="844" t="s">
        <v>1529</v>
      </c>
      <c r="I410" s="844" t="s">
        <v>1060</v>
      </c>
      <c r="J410" s="928" t="s">
        <v>559</v>
      </c>
      <c r="K410" s="844"/>
      <c r="L410" s="844">
        <v>16</v>
      </c>
      <c r="M410" s="844"/>
      <c r="N410" s="844">
        <f t="shared" si="6"/>
        <v>16</v>
      </c>
      <c r="O410" s="844"/>
    </row>
    <row r="411" spans="1:15">
      <c r="A411" s="846" t="s">
        <v>368</v>
      </c>
      <c r="B411" s="846" t="s">
        <v>368</v>
      </c>
      <c r="C411" s="844"/>
      <c r="D411" s="844">
        <v>2014</v>
      </c>
      <c r="E411" s="844" t="s">
        <v>20</v>
      </c>
      <c r="F411" s="844" t="s">
        <v>7</v>
      </c>
      <c r="G411" s="844" t="s">
        <v>542</v>
      </c>
      <c r="H411" s="844" t="s">
        <v>1529</v>
      </c>
      <c r="I411" s="844" t="s">
        <v>1060</v>
      </c>
      <c r="J411" s="928" t="s">
        <v>564</v>
      </c>
      <c r="K411" s="844"/>
      <c r="L411" s="844">
        <v>43</v>
      </c>
      <c r="M411" s="844">
        <v>2</v>
      </c>
      <c r="N411" s="844">
        <f t="shared" si="6"/>
        <v>45</v>
      </c>
      <c r="O411" s="844"/>
    </row>
    <row r="412" spans="1:15">
      <c r="A412" s="846" t="s">
        <v>368</v>
      </c>
      <c r="B412" s="846" t="s">
        <v>368</v>
      </c>
      <c r="C412" s="844"/>
      <c r="D412" s="844">
        <v>2014</v>
      </c>
      <c r="E412" s="844" t="s">
        <v>20</v>
      </c>
      <c r="F412" s="844" t="s">
        <v>7</v>
      </c>
      <c r="G412" s="844" t="s">
        <v>542</v>
      </c>
      <c r="H412" s="844" t="s">
        <v>1529</v>
      </c>
      <c r="I412" s="844" t="s">
        <v>1060</v>
      </c>
      <c r="J412" s="928" t="s">
        <v>564</v>
      </c>
      <c r="K412" s="844"/>
      <c r="L412" s="844"/>
      <c r="M412" s="844">
        <v>2</v>
      </c>
      <c r="N412" s="844">
        <f t="shared" si="6"/>
        <v>2</v>
      </c>
      <c r="O412" s="844"/>
    </row>
    <row r="413" spans="1:15">
      <c r="A413" s="846" t="s">
        <v>368</v>
      </c>
      <c r="B413" s="846" t="s">
        <v>368</v>
      </c>
      <c r="C413" s="844"/>
      <c r="D413" s="844">
        <v>2014</v>
      </c>
      <c r="E413" s="844" t="s">
        <v>20</v>
      </c>
      <c r="F413" s="844" t="s">
        <v>7</v>
      </c>
      <c r="G413" s="844" t="s">
        <v>542</v>
      </c>
      <c r="H413" s="844" t="s">
        <v>1530</v>
      </c>
      <c r="I413" s="844" t="s">
        <v>1060</v>
      </c>
      <c r="J413" s="928" t="s">
        <v>563</v>
      </c>
      <c r="K413" s="844"/>
      <c r="L413" s="844">
        <v>48</v>
      </c>
      <c r="M413" s="844"/>
      <c r="N413" s="844">
        <f t="shared" si="6"/>
        <v>48</v>
      </c>
      <c r="O413" s="844"/>
    </row>
    <row r="414" spans="1:15">
      <c r="A414" s="846" t="s">
        <v>368</v>
      </c>
      <c r="B414" s="846" t="s">
        <v>368</v>
      </c>
      <c r="C414" s="844"/>
      <c r="D414" s="844">
        <v>2014</v>
      </c>
      <c r="E414" s="844" t="s">
        <v>20</v>
      </c>
      <c r="F414" s="844" t="s">
        <v>7</v>
      </c>
      <c r="G414" s="844" t="s">
        <v>542</v>
      </c>
      <c r="H414" s="844" t="s">
        <v>1530</v>
      </c>
      <c r="I414" s="844" t="s">
        <v>1060</v>
      </c>
      <c r="J414" s="928" t="s">
        <v>564</v>
      </c>
      <c r="K414" s="844"/>
      <c r="L414" s="844"/>
      <c r="M414" s="844">
        <v>554</v>
      </c>
      <c r="N414" s="844">
        <f t="shared" si="6"/>
        <v>554</v>
      </c>
      <c r="O414" s="844"/>
    </row>
    <row r="415" spans="1:15">
      <c r="A415" s="846" t="s">
        <v>368</v>
      </c>
      <c r="B415" s="846" t="s">
        <v>368</v>
      </c>
      <c r="C415" s="844"/>
      <c r="D415" s="844">
        <v>2014</v>
      </c>
      <c r="E415" s="844" t="s">
        <v>20</v>
      </c>
      <c r="F415" s="844" t="s">
        <v>7</v>
      </c>
      <c r="G415" s="844" t="s">
        <v>542</v>
      </c>
      <c r="H415" s="844" t="s">
        <v>1530</v>
      </c>
      <c r="I415" s="844" t="s">
        <v>1060</v>
      </c>
      <c r="J415" s="928" t="s">
        <v>1031</v>
      </c>
      <c r="K415" s="844"/>
      <c r="L415" s="844"/>
      <c r="M415" s="844">
        <v>16</v>
      </c>
      <c r="N415" s="844">
        <f t="shared" si="6"/>
        <v>16</v>
      </c>
      <c r="O415" s="844"/>
    </row>
    <row r="416" spans="1:15">
      <c r="A416" s="846" t="s">
        <v>368</v>
      </c>
      <c r="B416" s="846" t="s">
        <v>368</v>
      </c>
      <c r="C416" s="844"/>
      <c r="D416" s="844">
        <v>2014</v>
      </c>
      <c r="E416" s="844" t="s">
        <v>20</v>
      </c>
      <c r="F416" s="844" t="s">
        <v>7</v>
      </c>
      <c r="G416" s="844" t="s">
        <v>542</v>
      </c>
      <c r="H416" s="844" t="s">
        <v>1531</v>
      </c>
      <c r="I416" s="844" t="s">
        <v>488</v>
      </c>
      <c r="J416" s="928" t="s">
        <v>564</v>
      </c>
      <c r="K416" s="844"/>
      <c r="L416" s="844"/>
      <c r="M416" s="844">
        <v>1</v>
      </c>
      <c r="N416" s="844">
        <f t="shared" si="6"/>
        <v>1</v>
      </c>
      <c r="O416" s="844"/>
    </row>
    <row r="417" spans="1:15">
      <c r="A417" s="846" t="s">
        <v>368</v>
      </c>
      <c r="B417" s="846" t="s">
        <v>368</v>
      </c>
      <c r="C417" s="844"/>
      <c r="D417" s="844">
        <v>2014</v>
      </c>
      <c r="E417" s="844" t="s">
        <v>20</v>
      </c>
      <c r="F417" s="844" t="s">
        <v>7</v>
      </c>
      <c r="G417" s="844" t="s">
        <v>542</v>
      </c>
      <c r="H417" s="844" t="s">
        <v>1531</v>
      </c>
      <c r="I417" s="844" t="s">
        <v>488</v>
      </c>
      <c r="J417" s="928" t="s">
        <v>573</v>
      </c>
      <c r="K417" s="844"/>
      <c r="L417" s="844"/>
      <c r="M417" s="844">
        <v>25</v>
      </c>
      <c r="N417" s="844">
        <f t="shared" si="6"/>
        <v>25</v>
      </c>
      <c r="O417" s="844"/>
    </row>
    <row r="418" spans="1:15">
      <c r="A418" s="846" t="s">
        <v>368</v>
      </c>
      <c r="B418" s="846" t="s">
        <v>368</v>
      </c>
      <c r="C418" s="844"/>
      <c r="D418" s="844">
        <v>2014</v>
      </c>
      <c r="E418" s="844" t="s">
        <v>20</v>
      </c>
      <c r="F418" s="844" t="s">
        <v>7</v>
      </c>
      <c r="G418" s="844" t="s">
        <v>542</v>
      </c>
      <c r="H418" s="844" t="s">
        <v>1558</v>
      </c>
      <c r="I418" s="844" t="s">
        <v>1060</v>
      </c>
      <c r="J418" s="928" t="s">
        <v>564</v>
      </c>
      <c r="K418" s="844"/>
      <c r="L418" s="844"/>
      <c r="M418" s="844">
        <v>1</v>
      </c>
      <c r="N418" s="844">
        <f t="shared" si="6"/>
        <v>1</v>
      </c>
      <c r="O418" s="844"/>
    </row>
    <row r="419" spans="1:15">
      <c r="A419" s="846" t="s">
        <v>368</v>
      </c>
      <c r="B419" s="846" t="s">
        <v>368</v>
      </c>
      <c r="C419" s="844"/>
      <c r="D419" s="844">
        <v>2014</v>
      </c>
      <c r="E419" s="844" t="s">
        <v>20</v>
      </c>
      <c r="F419" s="844" t="s">
        <v>7</v>
      </c>
      <c r="G419" s="844" t="s">
        <v>542</v>
      </c>
      <c r="H419" s="844" t="s">
        <v>1550</v>
      </c>
      <c r="I419" s="844" t="s">
        <v>488</v>
      </c>
      <c r="J419" s="928" t="s">
        <v>573</v>
      </c>
      <c r="K419" s="844"/>
      <c r="L419" s="844"/>
      <c r="M419" s="844">
        <v>47</v>
      </c>
      <c r="N419" s="844">
        <f t="shared" si="6"/>
        <v>47</v>
      </c>
      <c r="O419" s="844"/>
    </row>
    <row r="420" spans="1:15">
      <c r="A420" s="846" t="s">
        <v>368</v>
      </c>
      <c r="B420" s="846" t="s">
        <v>368</v>
      </c>
      <c r="C420" s="844"/>
      <c r="D420" s="844">
        <v>2014</v>
      </c>
      <c r="E420" s="844" t="s">
        <v>20</v>
      </c>
      <c r="F420" s="844" t="s">
        <v>7</v>
      </c>
      <c r="G420" s="844" t="s">
        <v>542</v>
      </c>
      <c r="H420" s="844" t="s">
        <v>1502</v>
      </c>
      <c r="I420" s="844" t="s">
        <v>488</v>
      </c>
      <c r="J420" s="928" t="s">
        <v>564</v>
      </c>
      <c r="K420" s="844"/>
      <c r="L420" s="844"/>
      <c r="M420" s="844">
        <v>6</v>
      </c>
      <c r="N420" s="844">
        <f t="shared" si="6"/>
        <v>6</v>
      </c>
      <c r="O420" s="844"/>
    </row>
    <row r="421" spans="1:15">
      <c r="A421" s="846" t="s">
        <v>368</v>
      </c>
      <c r="B421" s="846" t="s">
        <v>368</v>
      </c>
      <c r="C421" s="844"/>
      <c r="D421" s="844">
        <v>2014</v>
      </c>
      <c r="E421" s="844" t="s">
        <v>20</v>
      </c>
      <c r="F421" s="844" t="s">
        <v>7</v>
      </c>
      <c r="G421" s="844" t="s">
        <v>542</v>
      </c>
      <c r="H421" s="844" t="s">
        <v>1502</v>
      </c>
      <c r="I421" s="844" t="s">
        <v>488</v>
      </c>
      <c r="J421" s="928" t="s">
        <v>564</v>
      </c>
      <c r="K421" s="844"/>
      <c r="L421" s="844"/>
      <c r="M421" s="844">
        <v>1</v>
      </c>
      <c r="N421" s="844">
        <f t="shared" si="6"/>
        <v>1</v>
      </c>
      <c r="O421" s="844"/>
    </row>
    <row r="422" spans="1:15">
      <c r="A422" s="846" t="s">
        <v>368</v>
      </c>
      <c r="B422" s="846" t="s">
        <v>368</v>
      </c>
      <c r="C422" s="844"/>
      <c r="D422" s="844">
        <v>2014</v>
      </c>
      <c r="E422" s="844" t="s">
        <v>20</v>
      </c>
      <c r="F422" s="844" t="s">
        <v>7</v>
      </c>
      <c r="G422" s="844" t="s">
        <v>542</v>
      </c>
      <c r="H422" s="844" t="s">
        <v>1502</v>
      </c>
      <c r="I422" s="844" t="s">
        <v>488</v>
      </c>
      <c r="J422" s="928" t="s">
        <v>573</v>
      </c>
      <c r="K422" s="844"/>
      <c r="L422" s="844"/>
      <c r="M422" s="844">
        <v>7</v>
      </c>
      <c r="N422" s="844">
        <f t="shared" si="6"/>
        <v>7</v>
      </c>
      <c r="O422" s="844"/>
    </row>
    <row r="423" spans="1:15">
      <c r="A423" s="846" t="s">
        <v>368</v>
      </c>
      <c r="B423" s="846" t="s">
        <v>368</v>
      </c>
      <c r="C423" s="844"/>
      <c r="D423" s="844">
        <v>2014</v>
      </c>
      <c r="E423" s="844" t="s">
        <v>20</v>
      </c>
      <c r="F423" s="844" t="s">
        <v>7</v>
      </c>
      <c r="G423" s="844" t="s">
        <v>542</v>
      </c>
      <c r="H423" s="844" t="s">
        <v>1503</v>
      </c>
      <c r="I423" s="844" t="s">
        <v>488</v>
      </c>
      <c r="J423" s="928" t="s">
        <v>573</v>
      </c>
      <c r="K423" s="844"/>
      <c r="L423" s="844"/>
      <c r="M423" s="844">
        <v>36</v>
      </c>
      <c r="N423" s="844">
        <f t="shared" si="6"/>
        <v>36</v>
      </c>
      <c r="O423" s="844"/>
    </row>
    <row r="424" spans="1:15">
      <c r="A424" s="846" t="s">
        <v>368</v>
      </c>
      <c r="B424" s="846" t="s">
        <v>368</v>
      </c>
      <c r="C424" s="844"/>
      <c r="D424" s="844">
        <v>2014</v>
      </c>
      <c r="E424" s="844" t="s">
        <v>20</v>
      </c>
      <c r="F424" s="844" t="s">
        <v>7</v>
      </c>
      <c r="G424" s="844" t="s">
        <v>542</v>
      </c>
      <c r="H424" s="844" t="s">
        <v>1505</v>
      </c>
      <c r="I424" s="844" t="s">
        <v>488</v>
      </c>
      <c r="J424" s="928" t="s">
        <v>564</v>
      </c>
      <c r="K424" s="844"/>
      <c r="L424" s="844"/>
      <c r="M424" s="844">
        <v>4</v>
      </c>
      <c r="N424" s="844">
        <f t="shared" si="6"/>
        <v>4</v>
      </c>
      <c r="O424" s="844"/>
    </row>
    <row r="425" spans="1:15">
      <c r="A425" s="846" t="s">
        <v>368</v>
      </c>
      <c r="B425" s="846" t="s">
        <v>368</v>
      </c>
      <c r="C425" s="844"/>
      <c r="D425" s="844">
        <v>2014</v>
      </c>
      <c r="E425" s="844" t="s">
        <v>20</v>
      </c>
      <c r="F425" s="844" t="s">
        <v>7</v>
      </c>
      <c r="G425" s="844" t="s">
        <v>542</v>
      </c>
      <c r="H425" s="844" t="s">
        <v>1506</v>
      </c>
      <c r="I425" s="844" t="s">
        <v>1060</v>
      </c>
      <c r="J425" s="928" t="s">
        <v>559</v>
      </c>
      <c r="K425" s="844"/>
      <c r="L425" s="844"/>
      <c r="M425" s="844">
        <v>1</v>
      </c>
      <c r="N425" s="844">
        <f t="shared" si="6"/>
        <v>1</v>
      </c>
      <c r="O425" s="844"/>
    </row>
    <row r="426" spans="1:15">
      <c r="A426" s="846" t="s">
        <v>368</v>
      </c>
      <c r="B426" s="846" t="s">
        <v>368</v>
      </c>
      <c r="C426" s="844"/>
      <c r="D426" s="844">
        <v>2014</v>
      </c>
      <c r="E426" s="844" t="s">
        <v>20</v>
      </c>
      <c r="F426" s="844" t="s">
        <v>7</v>
      </c>
      <c r="G426" s="844" t="s">
        <v>542</v>
      </c>
      <c r="H426" s="844" t="s">
        <v>1506</v>
      </c>
      <c r="I426" s="844" t="s">
        <v>1060</v>
      </c>
      <c r="J426" s="928" t="s">
        <v>564</v>
      </c>
      <c r="K426" s="844"/>
      <c r="L426" s="844">
        <v>27</v>
      </c>
      <c r="M426" s="844"/>
      <c r="N426" s="844">
        <f t="shared" si="6"/>
        <v>27</v>
      </c>
      <c r="O426" s="844"/>
    </row>
    <row r="427" spans="1:15">
      <c r="A427" s="846" t="s">
        <v>368</v>
      </c>
      <c r="B427" s="846" t="s">
        <v>368</v>
      </c>
      <c r="C427" s="844"/>
      <c r="D427" s="844">
        <v>2014</v>
      </c>
      <c r="E427" s="844" t="s">
        <v>20</v>
      </c>
      <c r="F427" s="844" t="s">
        <v>7</v>
      </c>
      <c r="G427" s="844" t="s">
        <v>542</v>
      </c>
      <c r="H427" s="844" t="s">
        <v>1533</v>
      </c>
      <c r="I427" s="844" t="s">
        <v>488</v>
      </c>
      <c r="J427" s="928" t="s">
        <v>564</v>
      </c>
      <c r="K427" s="844"/>
      <c r="L427" s="844"/>
      <c r="M427" s="844">
        <v>231</v>
      </c>
      <c r="N427" s="844">
        <f t="shared" si="6"/>
        <v>231</v>
      </c>
      <c r="O427" s="844"/>
    </row>
    <row r="428" spans="1:15">
      <c r="A428" s="846" t="s">
        <v>368</v>
      </c>
      <c r="B428" s="846" t="s">
        <v>368</v>
      </c>
      <c r="C428" s="844"/>
      <c r="D428" s="844">
        <v>2014</v>
      </c>
      <c r="E428" s="844" t="s">
        <v>20</v>
      </c>
      <c r="F428" s="844" t="s">
        <v>7</v>
      </c>
      <c r="G428" s="844" t="s">
        <v>542</v>
      </c>
      <c r="H428" s="844" t="s">
        <v>1051</v>
      </c>
      <c r="I428" s="844" t="s">
        <v>1049</v>
      </c>
      <c r="J428" s="928" t="s">
        <v>563</v>
      </c>
      <c r="K428" s="844"/>
      <c r="L428" s="844">
        <v>7</v>
      </c>
      <c r="M428" s="844"/>
      <c r="N428" s="844">
        <f t="shared" si="6"/>
        <v>7</v>
      </c>
      <c r="O428" s="844"/>
    </row>
    <row r="429" spans="1:15">
      <c r="A429" s="846" t="s">
        <v>368</v>
      </c>
      <c r="B429" s="846" t="s">
        <v>368</v>
      </c>
      <c r="C429" s="844"/>
      <c r="D429" s="844">
        <v>2014</v>
      </c>
      <c r="E429" s="844" t="s">
        <v>20</v>
      </c>
      <c r="F429" s="844" t="s">
        <v>7</v>
      </c>
      <c r="G429" s="844" t="s">
        <v>542</v>
      </c>
      <c r="H429" s="844" t="s">
        <v>1051</v>
      </c>
      <c r="I429" s="844" t="s">
        <v>1049</v>
      </c>
      <c r="J429" s="928" t="s">
        <v>562</v>
      </c>
      <c r="K429" s="844"/>
      <c r="L429" s="844">
        <v>16</v>
      </c>
      <c r="M429" s="844"/>
      <c r="N429" s="844">
        <f t="shared" si="6"/>
        <v>16</v>
      </c>
      <c r="O429" s="844"/>
    </row>
    <row r="430" spans="1:15">
      <c r="A430" s="846" t="s">
        <v>368</v>
      </c>
      <c r="B430" s="846" t="s">
        <v>368</v>
      </c>
      <c r="C430" s="844"/>
      <c r="D430" s="844">
        <v>2014</v>
      </c>
      <c r="E430" s="844" t="s">
        <v>20</v>
      </c>
      <c r="F430" s="844" t="s">
        <v>7</v>
      </c>
      <c r="G430" s="844" t="s">
        <v>542</v>
      </c>
      <c r="H430" s="844" t="s">
        <v>1051</v>
      </c>
      <c r="I430" s="844" t="s">
        <v>1049</v>
      </c>
      <c r="J430" s="928" t="s">
        <v>564</v>
      </c>
      <c r="K430" s="844"/>
      <c r="L430" s="844"/>
      <c r="M430" s="844">
        <v>15</v>
      </c>
      <c r="N430" s="844">
        <f t="shared" si="6"/>
        <v>15</v>
      </c>
      <c r="O430" s="844"/>
    </row>
    <row r="431" spans="1:15">
      <c r="A431" s="846" t="s">
        <v>368</v>
      </c>
      <c r="B431" s="846" t="s">
        <v>368</v>
      </c>
      <c r="C431" s="844"/>
      <c r="D431" s="844">
        <v>2014</v>
      </c>
      <c r="E431" s="844" t="s">
        <v>20</v>
      </c>
      <c r="F431" s="844" t="s">
        <v>7</v>
      </c>
      <c r="G431" s="844" t="s">
        <v>542</v>
      </c>
      <c r="H431" s="844" t="s">
        <v>1051</v>
      </c>
      <c r="I431" s="844" t="s">
        <v>1049</v>
      </c>
      <c r="J431" s="928" t="s">
        <v>564</v>
      </c>
      <c r="K431" s="844"/>
      <c r="L431" s="844"/>
      <c r="M431" s="844">
        <v>90</v>
      </c>
      <c r="N431" s="844">
        <f t="shared" si="6"/>
        <v>90</v>
      </c>
      <c r="O431" s="844"/>
    </row>
    <row r="432" spans="1:15">
      <c r="A432" s="846" t="s">
        <v>368</v>
      </c>
      <c r="B432" s="846" t="s">
        <v>368</v>
      </c>
      <c r="C432" s="844"/>
      <c r="D432" s="844">
        <v>2014</v>
      </c>
      <c r="E432" s="844" t="s">
        <v>20</v>
      </c>
      <c r="F432" s="844" t="s">
        <v>7</v>
      </c>
      <c r="G432" s="844" t="s">
        <v>542</v>
      </c>
      <c r="H432" s="844" t="s">
        <v>1051</v>
      </c>
      <c r="I432" s="844" t="s">
        <v>1049</v>
      </c>
      <c r="J432" s="928" t="s">
        <v>568</v>
      </c>
      <c r="K432" s="844"/>
      <c r="L432" s="844">
        <v>8410</v>
      </c>
      <c r="M432" s="844"/>
      <c r="N432" s="844">
        <f t="shared" si="6"/>
        <v>8410</v>
      </c>
      <c r="O432" s="844"/>
    </row>
    <row r="433" spans="1:15">
      <c r="A433" s="846" t="s">
        <v>368</v>
      </c>
      <c r="B433" s="846" t="s">
        <v>368</v>
      </c>
      <c r="C433" s="844"/>
      <c r="D433" s="844">
        <v>2014</v>
      </c>
      <c r="E433" s="844" t="s">
        <v>20</v>
      </c>
      <c r="F433" s="844" t="s">
        <v>7</v>
      </c>
      <c r="G433" s="844" t="s">
        <v>542</v>
      </c>
      <c r="H433" s="844" t="s">
        <v>1051</v>
      </c>
      <c r="I433" s="844" t="s">
        <v>1049</v>
      </c>
      <c r="J433" s="928" t="s">
        <v>554</v>
      </c>
      <c r="K433" s="844"/>
      <c r="L433" s="844">
        <v>4310</v>
      </c>
      <c r="M433" s="844"/>
      <c r="N433" s="844">
        <f t="shared" si="6"/>
        <v>4310</v>
      </c>
      <c r="O433" s="844"/>
    </row>
    <row r="434" spans="1:15">
      <c r="A434" s="846" t="s">
        <v>368</v>
      </c>
      <c r="B434" s="846" t="s">
        <v>368</v>
      </c>
      <c r="C434" s="844"/>
      <c r="D434" s="844">
        <v>2014</v>
      </c>
      <c r="E434" s="844" t="s">
        <v>20</v>
      </c>
      <c r="F434" s="844" t="s">
        <v>7</v>
      </c>
      <c r="G434" s="844" t="s">
        <v>542</v>
      </c>
      <c r="H434" s="844" t="s">
        <v>1051</v>
      </c>
      <c r="I434" s="844" t="s">
        <v>1049</v>
      </c>
      <c r="J434" s="928" t="s">
        <v>1031</v>
      </c>
      <c r="K434" s="844"/>
      <c r="L434" s="844"/>
      <c r="M434" s="844">
        <v>1</v>
      </c>
      <c r="N434" s="844">
        <f t="shared" si="6"/>
        <v>1</v>
      </c>
      <c r="O434" s="844"/>
    </row>
    <row r="435" spans="1:15">
      <c r="A435" s="846" t="s">
        <v>368</v>
      </c>
      <c r="B435" s="846" t="s">
        <v>368</v>
      </c>
      <c r="C435" s="844"/>
      <c r="D435" s="844">
        <v>2014</v>
      </c>
      <c r="E435" s="844" t="s">
        <v>20</v>
      </c>
      <c r="F435" s="844" t="s">
        <v>7</v>
      </c>
      <c r="G435" s="844" t="s">
        <v>542</v>
      </c>
      <c r="H435" s="844" t="s">
        <v>1051</v>
      </c>
      <c r="I435" s="844" t="s">
        <v>1049</v>
      </c>
      <c r="J435" s="928" t="s">
        <v>573</v>
      </c>
      <c r="K435" s="844"/>
      <c r="L435" s="844"/>
      <c r="M435" s="844">
        <v>538</v>
      </c>
      <c r="N435" s="844">
        <f t="shared" si="6"/>
        <v>538</v>
      </c>
      <c r="O435" s="844"/>
    </row>
    <row r="436" spans="1:15">
      <c r="A436" s="846" t="s">
        <v>368</v>
      </c>
      <c r="B436" s="846" t="s">
        <v>368</v>
      </c>
      <c r="C436" s="844"/>
      <c r="D436" s="844">
        <v>2014</v>
      </c>
      <c r="E436" s="844" t="s">
        <v>20</v>
      </c>
      <c r="F436" s="844" t="s">
        <v>7</v>
      </c>
      <c r="G436" s="844" t="s">
        <v>542</v>
      </c>
      <c r="H436" s="844" t="s">
        <v>1559</v>
      </c>
      <c r="I436" s="844" t="s">
        <v>488</v>
      </c>
      <c r="J436" s="928" t="s">
        <v>564</v>
      </c>
      <c r="K436" s="844"/>
      <c r="L436" s="844"/>
      <c r="M436" s="844">
        <v>1</v>
      </c>
      <c r="N436" s="844">
        <f t="shared" si="6"/>
        <v>1</v>
      </c>
      <c r="O436" s="844"/>
    </row>
    <row r="437" spans="1:15">
      <c r="A437" s="846" t="s">
        <v>368</v>
      </c>
      <c r="B437" s="846" t="s">
        <v>368</v>
      </c>
      <c r="C437" s="844"/>
      <c r="D437" s="844">
        <v>2014</v>
      </c>
      <c r="E437" s="844" t="s">
        <v>20</v>
      </c>
      <c r="F437" s="844" t="s">
        <v>7</v>
      </c>
      <c r="G437" s="844" t="s">
        <v>542</v>
      </c>
      <c r="H437" s="844" t="s">
        <v>967</v>
      </c>
      <c r="I437" s="844" t="s">
        <v>1060</v>
      </c>
      <c r="J437" s="928" t="s">
        <v>573</v>
      </c>
      <c r="K437" s="844"/>
      <c r="L437" s="844">
        <v>4888</v>
      </c>
      <c r="M437" s="844">
        <v>2692</v>
      </c>
      <c r="N437" s="844">
        <f t="shared" si="6"/>
        <v>7580</v>
      </c>
      <c r="O437" s="844"/>
    </row>
    <row r="438" spans="1:15">
      <c r="A438" s="846" t="s">
        <v>368</v>
      </c>
      <c r="B438" s="846" t="s">
        <v>368</v>
      </c>
      <c r="C438" s="844"/>
      <c r="D438" s="844">
        <v>2014</v>
      </c>
      <c r="E438" s="844" t="s">
        <v>20</v>
      </c>
      <c r="F438" s="844" t="s">
        <v>7</v>
      </c>
      <c r="G438" s="844" t="s">
        <v>542</v>
      </c>
      <c r="H438" s="844" t="s">
        <v>1507</v>
      </c>
      <c r="I438" s="844" t="s">
        <v>488</v>
      </c>
      <c r="J438" s="928" t="s">
        <v>559</v>
      </c>
      <c r="K438" s="844"/>
      <c r="L438" s="844">
        <v>3</v>
      </c>
      <c r="M438" s="844"/>
      <c r="N438" s="844">
        <f t="shared" si="6"/>
        <v>3</v>
      </c>
      <c r="O438" s="844"/>
    </row>
    <row r="439" spans="1:15">
      <c r="A439" s="846" t="s">
        <v>368</v>
      </c>
      <c r="B439" s="846" t="s">
        <v>368</v>
      </c>
      <c r="C439" s="844"/>
      <c r="D439" s="844">
        <v>2014</v>
      </c>
      <c r="E439" s="844" t="s">
        <v>20</v>
      </c>
      <c r="F439" s="844" t="s">
        <v>7</v>
      </c>
      <c r="G439" s="844" t="s">
        <v>542</v>
      </c>
      <c r="H439" s="844" t="s">
        <v>1507</v>
      </c>
      <c r="I439" s="844" t="s">
        <v>488</v>
      </c>
      <c r="J439" s="928" t="s">
        <v>564</v>
      </c>
      <c r="K439" s="844"/>
      <c r="L439" s="844"/>
      <c r="M439" s="844">
        <v>3</v>
      </c>
      <c r="N439" s="844">
        <f t="shared" si="6"/>
        <v>3</v>
      </c>
      <c r="O439" s="844"/>
    </row>
    <row r="440" spans="1:15">
      <c r="A440" s="846" t="s">
        <v>368</v>
      </c>
      <c r="B440" s="846" t="s">
        <v>368</v>
      </c>
      <c r="C440" s="844"/>
      <c r="D440" s="844">
        <v>2014</v>
      </c>
      <c r="E440" s="844" t="s">
        <v>20</v>
      </c>
      <c r="F440" s="844" t="s">
        <v>7</v>
      </c>
      <c r="G440" s="844" t="s">
        <v>542</v>
      </c>
      <c r="H440" s="844" t="s">
        <v>1507</v>
      </c>
      <c r="I440" s="844" t="s">
        <v>488</v>
      </c>
      <c r="J440" s="928" t="s">
        <v>564</v>
      </c>
      <c r="K440" s="844"/>
      <c r="L440" s="844"/>
      <c r="M440" s="844">
        <v>1</v>
      </c>
      <c r="N440" s="844">
        <f t="shared" si="6"/>
        <v>1</v>
      </c>
      <c r="O440" s="844"/>
    </row>
    <row r="441" spans="1:15">
      <c r="A441" s="846" t="s">
        <v>368</v>
      </c>
      <c r="B441" s="846" t="s">
        <v>368</v>
      </c>
      <c r="C441" s="844"/>
      <c r="D441" s="844">
        <v>2014</v>
      </c>
      <c r="E441" s="844" t="s">
        <v>20</v>
      </c>
      <c r="F441" s="844" t="s">
        <v>7</v>
      </c>
      <c r="G441" s="844" t="s">
        <v>542</v>
      </c>
      <c r="H441" s="844" t="s">
        <v>1508</v>
      </c>
      <c r="I441" s="844" t="s">
        <v>488</v>
      </c>
      <c r="J441" s="928" t="s">
        <v>564</v>
      </c>
      <c r="K441" s="844"/>
      <c r="L441" s="844"/>
      <c r="M441" s="844">
        <v>25</v>
      </c>
      <c r="N441" s="844">
        <f t="shared" si="6"/>
        <v>25</v>
      </c>
      <c r="O441" s="844"/>
    </row>
    <row r="442" spans="1:15">
      <c r="A442" s="846" t="s">
        <v>368</v>
      </c>
      <c r="B442" s="846" t="s">
        <v>368</v>
      </c>
      <c r="C442" s="844"/>
      <c r="D442" s="844">
        <v>2014</v>
      </c>
      <c r="E442" s="844" t="s">
        <v>20</v>
      </c>
      <c r="F442" s="844" t="s">
        <v>7</v>
      </c>
      <c r="G442" s="844" t="s">
        <v>542</v>
      </c>
      <c r="H442" s="844" t="s">
        <v>1508</v>
      </c>
      <c r="I442" s="844" t="s">
        <v>488</v>
      </c>
      <c r="J442" s="928" t="s">
        <v>573</v>
      </c>
      <c r="K442" s="844"/>
      <c r="L442" s="844"/>
      <c r="M442" s="844">
        <v>4</v>
      </c>
      <c r="N442" s="844">
        <f t="shared" si="6"/>
        <v>4</v>
      </c>
      <c r="O442" s="844"/>
    </row>
    <row r="443" spans="1:15">
      <c r="A443" s="846" t="s">
        <v>368</v>
      </c>
      <c r="B443" s="846" t="s">
        <v>368</v>
      </c>
      <c r="C443" s="844"/>
      <c r="D443" s="844">
        <v>2014</v>
      </c>
      <c r="E443" s="844" t="s">
        <v>20</v>
      </c>
      <c r="F443" s="844" t="s">
        <v>7</v>
      </c>
      <c r="G443" s="844" t="s">
        <v>542</v>
      </c>
      <c r="H443" s="844" t="s">
        <v>1509</v>
      </c>
      <c r="I443" s="844" t="s">
        <v>488</v>
      </c>
      <c r="J443" s="928" t="s">
        <v>554</v>
      </c>
      <c r="K443" s="844"/>
      <c r="L443" s="844">
        <v>27</v>
      </c>
      <c r="M443" s="844"/>
      <c r="N443" s="844">
        <f t="shared" si="6"/>
        <v>27</v>
      </c>
      <c r="O443" s="844"/>
    </row>
    <row r="444" spans="1:15">
      <c r="A444" s="846" t="s">
        <v>368</v>
      </c>
      <c r="B444" s="846" t="s">
        <v>368</v>
      </c>
      <c r="C444" s="844"/>
      <c r="D444" s="844">
        <v>2014</v>
      </c>
      <c r="E444" s="844" t="s">
        <v>20</v>
      </c>
      <c r="F444" s="844" t="s">
        <v>7</v>
      </c>
      <c r="G444" s="844" t="s">
        <v>542</v>
      </c>
      <c r="H444" s="844" t="s">
        <v>1509</v>
      </c>
      <c r="I444" s="844" t="s">
        <v>488</v>
      </c>
      <c r="J444" s="928" t="s">
        <v>573</v>
      </c>
      <c r="K444" s="844"/>
      <c r="L444" s="844"/>
      <c r="M444" s="844">
        <v>3</v>
      </c>
      <c r="N444" s="844">
        <f t="shared" si="6"/>
        <v>3</v>
      </c>
      <c r="O444" s="844"/>
    </row>
    <row r="445" spans="1:15">
      <c r="A445" s="846" t="s">
        <v>368</v>
      </c>
      <c r="B445" s="846" t="s">
        <v>368</v>
      </c>
      <c r="C445" s="844"/>
      <c r="D445" s="844">
        <v>2014</v>
      </c>
      <c r="E445" s="844" t="s">
        <v>20</v>
      </c>
      <c r="F445" s="844" t="s">
        <v>7</v>
      </c>
      <c r="G445" s="844" t="s">
        <v>542</v>
      </c>
      <c r="H445" s="844" t="s">
        <v>1560</v>
      </c>
      <c r="I445" s="844" t="s">
        <v>488</v>
      </c>
      <c r="J445" s="928" t="s">
        <v>573</v>
      </c>
      <c r="K445" s="844"/>
      <c r="L445" s="844"/>
      <c r="M445" s="844">
        <v>35</v>
      </c>
      <c r="N445" s="844">
        <f t="shared" si="6"/>
        <v>35</v>
      </c>
      <c r="O445" s="844"/>
    </row>
    <row r="446" spans="1:15">
      <c r="A446" s="846" t="s">
        <v>368</v>
      </c>
      <c r="B446" s="846" t="s">
        <v>368</v>
      </c>
      <c r="C446" s="844"/>
      <c r="D446" s="844">
        <v>2014</v>
      </c>
      <c r="E446" s="844" t="s">
        <v>20</v>
      </c>
      <c r="F446" s="844" t="s">
        <v>7</v>
      </c>
      <c r="G446" s="844" t="s">
        <v>542</v>
      </c>
      <c r="H446" s="844" t="s">
        <v>1534</v>
      </c>
      <c r="I446" s="844" t="s">
        <v>488</v>
      </c>
      <c r="J446" s="928" t="s">
        <v>564</v>
      </c>
      <c r="K446" s="844"/>
      <c r="L446" s="844"/>
      <c r="M446" s="844">
        <v>1</v>
      </c>
      <c r="N446" s="844">
        <f t="shared" si="6"/>
        <v>1</v>
      </c>
      <c r="O446" s="844"/>
    </row>
    <row r="447" spans="1:15">
      <c r="A447" s="846" t="s">
        <v>368</v>
      </c>
      <c r="B447" s="846" t="s">
        <v>368</v>
      </c>
      <c r="C447" s="844"/>
      <c r="D447" s="844">
        <v>2014</v>
      </c>
      <c r="E447" s="844" t="s">
        <v>20</v>
      </c>
      <c r="F447" s="844" t="s">
        <v>7</v>
      </c>
      <c r="G447" s="844" t="s">
        <v>542</v>
      </c>
      <c r="H447" s="844" t="s">
        <v>1534</v>
      </c>
      <c r="I447" s="844" t="s">
        <v>488</v>
      </c>
      <c r="J447" s="928" t="s">
        <v>564</v>
      </c>
      <c r="K447" s="844"/>
      <c r="L447" s="844"/>
      <c r="M447" s="844">
        <v>247</v>
      </c>
      <c r="N447" s="844">
        <f t="shared" si="6"/>
        <v>247</v>
      </c>
      <c r="O447" s="844"/>
    </row>
    <row r="448" spans="1:15">
      <c r="A448" s="846" t="s">
        <v>368</v>
      </c>
      <c r="B448" s="846" t="s">
        <v>368</v>
      </c>
      <c r="C448" s="844"/>
      <c r="D448" s="844">
        <v>2014</v>
      </c>
      <c r="E448" s="844" t="s">
        <v>20</v>
      </c>
      <c r="F448" s="844" t="s">
        <v>7</v>
      </c>
      <c r="G448" s="844" t="s">
        <v>542</v>
      </c>
      <c r="H448" s="844" t="s">
        <v>1510</v>
      </c>
      <c r="I448" s="844" t="s">
        <v>1060</v>
      </c>
      <c r="J448" s="928" t="s">
        <v>559</v>
      </c>
      <c r="K448" s="844"/>
      <c r="L448" s="844"/>
      <c r="M448" s="844">
        <v>489</v>
      </c>
      <c r="N448" s="844">
        <f t="shared" si="6"/>
        <v>489</v>
      </c>
      <c r="O448" s="844"/>
    </row>
    <row r="449" spans="1:15">
      <c r="A449" s="846" t="s">
        <v>368</v>
      </c>
      <c r="B449" s="846" t="s">
        <v>368</v>
      </c>
      <c r="C449" s="844"/>
      <c r="D449" s="844">
        <v>2014</v>
      </c>
      <c r="E449" s="844" t="s">
        <v>20</v>
      </c>
      <c r="F449" s="844" t="s">
        <v>7</v>
      </c>
      <c r="G449" s="844" t="s">
        <v>542</v>
      </c>
      <c r="H449" s="844" t="s">
        <v>1510</v>
      </c>
      <c r="I449" s="844" t="s">
        <v>1060</v>
      </c>
      <c r="J449" s="928" t="s">
        <v>557</v>
      </c>
      <c r="K449" s="844"/>
      <c r="L449" s="844"/>
      <c r="M449" s="844">
        <v>2</v>
      </c>
      <c r="N449" s="844">
        <f t="shared" si="6"/>
        <v>2</v>
      </c>
      <c r="O449" s="844"/>
    </row>
    <row r="450" spans="1:15">
      <c r="A450" s="846" t="s">
        <v>368</v>
      </c>
      <c r="B450" s="846" t="s">
        <v>368</v>
      </c>
      <c r="C450" s="844"/>
      <c r="D450" s="844">
        <v>2014</v>
      </c>
      <c r="E450" s="844" t="s">
        <v>20</v>
      </c>
      <c r="F450" s="844" t="s">
        <v>7</v>
      </c>
      <c r="G450" s="844" t="s">
        <v>542</v>
      </c>
      <c r="H450" s="844" t="s">
        <v>1510</v>
      </c>
      <c r="I450" s="844" t="s">
        <v>1060</v>
      </c>
      <c r="J450" s="928" t="s">
        <v>564</v>
      </c>
      <c r="K450" s="844"/>
      <c r="L450" s="844">
        <v>40</v>
      </c>
      <c r="M450" s="844">
        <v>906</v>
      </c>
      <c r="N450" s="844">
        <f t="shared" si="6"/>
        <v>946</v>
      </c>
      <c r="O450" s="844"/>
    </row>
    <row r="451" spans="1:15">
      <c r="A451" s="846" t="s">
        <v>368</v>
      </c>
      <c r="B451" s="846" t="s">
        <v>368</v>
      </c>
      <c r="C451" s="844"/>
      <c r="D451" s="844">
        <v>2014</v>
      </c>
      <c r="E451" s="844" t="s">
        <v>20</v>
      </c>
      <c r="F451" s="844" t="s">
        <v>7</v>
      </c>
      <c r="G451" s="844" t="s">
        <v>542</v>
      </c>
      <c r="H451" s="844" t="s">
        <v>1510</v>
      </c>
      <c r="I451" s="844" t="s">
        <v>1060</v>
      </c>
      <c r="J451" s="928" t="s">
        <v>564</v>
      </c>
      <c r="K451" s="844"/>
      <c r="L451" s="844"/>
      <c r="M451" s="844">
        <v>560</v>
      </c>
      <c r="N451" s="844">
        <f t="shared" si="6"/>
        <v>560</v>
      </c>
      <c r="O451" s="844"/>
    </row>
    <row r="452" spans="1:15">
      <c r="A452" s="846" t="s">
        <v>368</v>
      </c>
      <c r="B452" s="846" t="s">
        <v>368</v>
      </c>
      <c r="C452" s="844"/>
      <c r="D452" s="844">
        <v>2014</v>
      </c>
      <c r="E452" s="844" t="s">
        <v>20</v>
      </c>
      <c r="F452" s="844" t="s">
        <v>7</v>
      </c>
      <c r="G452" s="844" t="s">
        <v>542</v>
      </c>
      <c r="H452" s="844" t="s">
        <v>1510</v>
      </c>
      <c r="I452" s="844" t="s">
        <v>1060</v>
      </c>
      <c r="J452" s="928" t="s">
        <v>554</v>
      </c>
      <c r="K452" s="844"/>
      <c r="L452" s="844">
        <v>1</v>
      </c>
      <c r="M452" s="844"/>
      <c r="N452" s="844">
        <f t="shared" si="6"/>
        <v>1</v>
      </c>
      <c r="O452" s="844"/>
    </row>
    <row r="453" spans="1:15">
      <c r="A453" s="846" t="s">
        <v>368</v>
      </c>
      <c r="B453" s="846" t="s">
        <v>368</v>
      </c>
      <c r="C453" s="844"/>
      <c r="D453" s="844">
        <v>2014</v>
      </c>
      <c r="E453" s="844" t="s">
        <v>20</v>
      </c>
      <c r="F453" s="844" t="s">
        <v>7</v>
      </c>
      <c r="G453" s="844" t="s">
        <v>542</v>
      </c>
      <c r="H453" s="844" t="s">
        <v>1510</v>
      </c>
      <c r="I453" s="844" t="s">
        <v>1060</v>
      </c>
      <c r="J453" s="928" t="s">
        <v>1031</v>
      </c>
      <c r="K453" s="844"/>
      <c r="L453" s="844"/>
      <c r="M453" s="844">
        <v>377</v>
      </c>
      <c r="N453" s="844">
        <f t="shared" ref="N453:N516" si="7">K453+L453+M453</f>
        <v>377</v>
      </c>
      <c r="O453" s="844"/>
    </row>
    <row r="454" spans="1:15">
      <c r="A454" s="846" t="s">
        <v>368</v>
      </c>
      <c r="B454" s="846" t="s">
        <v>368</v>
      </c>
      <c r="C454" s="844"/>
      <c r="D454" s="844">
        <v>2014</v>
      </c>
      <c r="E454" s="844" t="s">
        <v>20</v>
      </c>
      <c r="F454" s="844" t="s">
        <v>7</v>
      </c>
      <c r="G454" s="844" t="s">
        <v>542</v>
      </c>
      <c r="H454" s="844" t="s">
        <v>1510</v>
      </c>
      <c r="I454" s="844" t="s">
        <v>1060</v>
      </c>
      <c r="J454" s="928" t="s">
        <v>573</v>
      </c>
      <c r="K454" s="844"/>
      <c r="L454" s="844"/>
      <c r="M454" s="844">
        <v>2</v>
      </c>
      <c r="N454" s="844">
        <f t="shared" si="7"/>
        <v>2</v>
      </c>
      <c r="O454" s="844"/>
    </row>
    <row r="455" spans="1:15">
      <c r="A455" s="846" t="s">
        <v>368</v>
      </c>
      <c r="B455" s="846" t="s">
        <v>368</v>
      </c>
      <c r="C455" s="844"/>
      <c r="D455" s="844">
        <v>2014</v>
      </c>
      <c r="E455" s="844" t="s">
        <v>20</v>
      </c>
      <c r="F455" s="844" t="s">
        <v>7</v>
      </c>
      <c r="G455" s="844" t="s">
        <v>542</v>
      </c>
      <c r="H455" s="844" t="s">
        <v>95</v>
      </c>
      <c r="I455" s="844" t="s">
        <v>1049</v>
      </c>
      <c r="J455" s="928" t="s">
        <v>559</v>
      </c>
      <c r="K455" s="844"/>
      <c r="L455" s="844">
        <v>1509</v>
      </c>
      <c r="M455" s="844">
        <v>293</v>
      </c>
      <c r="N455" s="844">
        <f t="shared" si="7"/>
        <v>1802</v>
      </c>
      <c r="O455" s="844"/>
    </row>
    <row r="456" spans="1:15">
      <c r="A456" s="846" t="s">
        <v>368</v>
      </c>
      <c r="B456" s="846" t="s">
        <v>368</v>
      </c>
      <c r="C456" s="844"/>
      <c r="D456" s="844">
        <v>2014</v>
      </c>
      <c r="E456" s="844" t="s">
        <v>20</v>
      </c>
      <c r="F456" s="844" t="s">
        <v>7</v>
      </c>
      <c r="G456" s="844" t="s">
        <v>542</v>
      </c>
      <c r="H456" s="844" t="s">
        <v>95</v>
      </c>
      <c r="I456" s="844" t="s">
        <v>1049</v>
      </c>
      <c r="J456" s="928" t="s">
        <v>557</v>
      </c>
      <c r="K456" s="844"/>
      <c r="L456" s="844">
        <v>63</v>
      </c>
      <c r="M456" s="844"/>
      <c r="N456" s="844">
        <f t="shared" si="7"/>
        <v>63</v>
      </c>
      <c r="O456" s="844"/>
    </row>
    <row r="457" spans="1:15">
      <c r="A457" s="846" t="s">
        <v>368</v>
      </c>
      <c r="B457" s="846" t="s">
        <v>368</v>
      </c>
      <c r="C457" s="844"/>
      <c r="D457" s="844">
        <v>2014</v>
      </c>
      <c r="E457" s="844" t="s">
        <v>20</v>
      </c>
      <c r="F457" s="844" t="s">
        <v>7</v>
      </c>
      <c r="G457" s="844" t="s">
        <v>542</v>
      </c>
      <c r="H457" s="844" t="s">
        <v>95</v>
      </c>
      <c r="I457" s="844" t="s">
        <v>1049</v>
      </c>
      <c r="J457" s="928" t="s">
        <v>562</v>
      </c>
      <c r="K457" s="844"/>
      <c r="L457" s="844">
        <v>2</v>
      </c>
      <c r="M457" s="844"/>
      <c r="N457" s="844">
        <f t="shared" si="7"/>
        <v>2</v>
      </c>
      <c r="O457" s="844"/>
    </row>
    <row r="458" spans="1:15">
      <c r="A458" s="846" t="s">
        <v>368</v>
      </c>
      <c r="B458" s="846" t="s">
        <v>368</v>
      </c>
      <c r="C458" s="844"/>
      <c r="D458" s="844">
        <v>2014</v>
      </c>
      <c r="E458" s="844" t="s">
        <v>20</v>
      </c>
      <c r="F458" s="844" t="s">
        <v>7</v>
      </c>
      <c r="G458" s="844" t="s">
        <v>542</v>
      </c>
      <c r="H458" s="844" t="s">
        <v>95</v>
      </c>
      <c r="I458" s="844" t="s">
        <v>1049</v>
      </c>
      <c r="J458" s="928" t="s">
        <v>564</v>
      </c>
      <c r="K458" s="844"/>
      <c r="L458" s="844">
        <v>343</v>
      </c>
      <c r="M458" s="844">
        <v>1008</v>
      </c>
      <c r="N458" s="844">
        <f t="shared" si="7"/>
        <v>1351</v>
      </c>
      <c r="O458" s="844"/>
    </row>
    <row r="459" spans="1:15">
      <c r="A459" s="846" t="s">
        <v>368</v>
      </c>
      <c r="B459" s="846" t="s">
        <v>368</v>
      </c>
      <c r="C459" s="844"/>
      <c r="D459" s="844">
        <v>2014</v>
      </c>
      <c r="E459" s="844" t="s">
        <v>20</v>
      </c>
      <c r="F459" s="844" t="s">
        <v>7</v>
      </c>
      <c r="G459" s="844" t="s">
        <v>542</v>
      </c>
      <c r="H459" s="844" t="s">
        <v>95</v>
      </c>
      <c r="I459" s="844" t="s">
        <v>1049</v>
      </c>
      <c r="J459" s="928" t="s">
        <v>564</v>
      </c>
      <c r="K459" s="844"/>
      <c r="L459" s="844">
        <v>794</v>
      </c>
      <c r="M459" s="844">
        <v>2167</v>
      </c>
      <c r="N459" s="844">
        <f t="shared" si="7"/>
        <v>2961</v>
      </c>
      <c r="O459" s="844"/>
    </row>
    <row r="460" spans="1:15">
      <c r="A460" s="846" t="s">
        <v>368</v>
      </c>
      <c r="B460" s="846" t="s">
        <v>368</v>
      </c>
      <c r="C460" s="844"/>
      <c r="D460" s="844">
        <v>2014</v>
      </c>
      <c r="E460" s="844" t="s">
        <v>20</v>
      </c>
      <c r="F460" s="844" t="s">
        <v>7</v>
      </c>
      <c r="G460" s="844" t="s">
        <v>542</v>
      </c>
      <c r="H460" s="844" t="s">
        <v>95</v>
      </c>
      <c r="I460" s="844" t="s">
        <v>1049</v>
      </c>
      <c r="J460" s="928" t="s">
        <v>571</v>
      </c>
      <c r="K460" s="844"/>
      <c r="L460" s="844">
        <v>11</v>
      </c>
      <c r="M460" s="844"/>
      <c r="N460" s="844">
        <f t="shared" si="7"/>
        <v>11</v>
      </c>
      <c r="O460" s="844"/>
    </row>
    <row r="461" spans="1:15">
      <c r="A461" s="846" t="s">
        <v>368</v>
      </c>
      <c r="B461" s="846" t="s">
        <v>368</v>
      </c>
      <c r="C461" s="844"/>
      <c r="D461" s="844">
        <v>2014</v>
      </c>
      <c r="E461" s="844" t="s">
        <v>20</v>
      </c>
      <c r="F461" s="844" t="s">
        <v>7</v>
      </c>
      <c r="G461" s="844" t="s">
        <v>542</v>
      </c>
      <c r="H461" s="844" t="s">
        <v>95</v>
      </c>
      <c r="I461" s="844" t="s">
        <v>1049</v>
      </c>
      <c r="J461" s="928" t="s">
        <v>571</v>
      </c>
      <c r="K461" s="844"/>
      <c r="L461" s="844">
        <v>166</v>
      </c>
      <c r="M461" s="844"/>
      <c r="N461" s="844">
        <f t="shared" si="7"/>
        <v>166</v>
      </c>
      <c r="O461" s="844"/>
    </row>
    <row r="462" spans="1:15">
      <c r="A462" s="846" t="s">
        <v>368</v>
      </c>
      <c r="B462" s="846" t="s">
        <v>368</v>
      </c>
      <c r="C462" s="844"/>
      <c r="D462" s="844">
        <v>2014</v>
      </c>
      <c r="E462" s="844" t="s">
        <v>20</v>
      </c>
      <c r="F462" s="844" t="s">
        <v>7</v>
      </c>
      <c r="G462" s="844" t="s">
        <v>542</v>
      </c>
      <c r="H462" s="844" t="s">
        <v>95</v>
      </c>
      <c r="I462" s="844" t="s">
        <v>1049</v>
      </c>
      <c r="J462" s="928" t="s">
        <v>1031</v>
      </c>
      <c r="K462" s="844"/>
      <c r="L462" s="844">
        <v>276</v>
      </c>
      <c r="M462" s="844">
        <v>135</v>
      </c>
      <c r="N462" s="844">
        <f t="shared" si="7"/>
        <v>411</v>
      </c>
      <c r="O462" s="844"/>
    </row>
    <row r="463" spans="1:15">
      <c r="A463" s="846" t="s">
        <v>368</v>
      </c>
      <c r="B463" s="846" t="s">
        <v>368</v>
      </c>
      <c r="C463" s="844"/>
      <c r="D463" s="844">
        <v>2014</v>
      </c>
      <c r="E463" s="844" t="s">
        <v>20</v>
      </c>
      <c r="F463" s="844" t="s">
        <v>7</v>
      </c>
      <c r="G463" s="844" t="s">
        <v>542</v>
      </c>
      <c r="H463" s="844" t="s">
        <v>95</v>
      </c>
      <c r="I463" s="844" t="s">
        <v>1049</v>
      </c>
      <c r="J463" s="928" t="s">
        <v>573</v>
      </c>
      <c r="K463" s="844"/>
      <c r="L463" s="844"/>
      <c r="M463" s="844">
        <v>6</v>
      </c>
      <c r="N463" s="844">
        <f t="shared" si="7"/>
        <v>6</v>
      </c>
      <c r="O463" s="844"/>
    </row>
    <row r="464" spans="1:15">
      <c r="A464" s="846" t="s">
        <v>368</v>
      </c>
      <c r="B464" s="846" t="s">
        <v>368</v>
      </c>
      <c r="C464" s="844"/>
      <c r="D464" s="844">
        <v>2014</v>
      </c>
      <c r="E464" s="844" t="s">
        <v>20</v>
      </c>
      <c r="F464" s="844" t="s">
        <v>7</v>
      </c>
      <c r="G464" s="844" t="s">
        <v>542</v>
      </c>
      <c r="H464" s="844" t="s">
        <v>95</v>
      </c>
      <c r="I464" s="844" t="s">
        <v>1049</v>
      </c>
      <c r="J464" s="928" t="s">
        <v>1032</v>
      </c>
      <c r="K464" s="844"/>
      <c r="L464" s="844">
        <v>77</v>
      </c>
      <c r="M464" s="844"/>
      <c r="N464" s="844">
        <f t="shared" si="7"/>
        <v>77</v>
      </c>
      <c r="O464" s="844"/>
    </row>
    <row r="465" spans="1:15">
      <c r="A465" s="846" t="s">
        <v>368</v>
      </c>
      <c r="B465" s="846" t="s">
        <v>368</v>
      </c>
      <c r="C465" s="844"/>
      <c r="D465" s="844">
        <v>2014</v>
      </c>
      <c r="E465" s="844" t="s">
        <v>20</v>
      </c>
      <c r="F465" s="844" t="s">
        <v>7</v>
      </c>
      <c r="G465" s="844" t="s">
        <v>542</v>
      </c>
      <c r="H465" s="844" t="s">
        <v>1561</v>
      </c>
      <c r="I465" s="844" t="s">
        <v>488</v>
      </c>
      <c r="J465" s="928" t="s">
        <v>564</v>
      </c>
      <c r="K465" s="844"/>
      <c r="L465" s="844"/>
      <c r="M465" s="844">
        <v>2</v>
      </c>
      <c r="N465" s="844">
        <f t="shared" si="7"/>
        <v>2</v>
      </c>
      <c r="O465" s="844"/>
    </row>
    <row r="466" spans="1:15">
      <c r="A466" s="846" t="s">
        <v>368</v>
      </c>
      <c r="B466" s="846" t="s">
        <v>368</v>
      </c>
      <c r="C466" s="844"/>
      <c r="D466" s="844">
        <v>2014</v>
      </c>
      <c r="E466" s="844" t="s">
        <v>20</v>
      </c>
      <c r="F466" s="844" t="s">
        <v>7</v>
      </c>
      <c r="G466" s="844" t="s">
        <v>542</v>
      </c>
      <c r="H466" s="844" t="s">
        <v>1561</v>
      </c>
      <c r="I466" s="844" t="s">
        <v>488</v>
      </c>
      <c r="J466" s="928" t="s">
        <v>573</v>
      </c>
      <c r="K466" s="844"/>
      <c r="L466" s="844"/>
      <c r="M466" s="844">
        <v>1</v>
      </c>
      <c r="N466" s="844">
        <f t="shared" si="7"/>
        <v>1</v>
      </c>
      <c r="O466" s="844"/>
    </row>
    <row r="467" spans="1:15">
      <c r="A467" s="846" t="s">
        <v>368</v>
      </c>
      <c r="B467" s="846" t="s">
        <v>368</v>
      </c>
      <c r="C467" s="844"/>
      <c r="D467" s="844">
        <v>2014</v>
      </c>
      <c r="E467" s="844" t="s">
        <v>20</v>
      </c>
      <c r="F467" s="844" t="s">
        <v>7</v>
      </c>
      <c r="G467" s="844" t="s">
        <v>542</v>
      </c>
      <c r="H467" s="844" t="s">
        <v>1562</v>
      </c>
      <c r="I467" s="844" t="s">
        <v>488</v>
      </c>
      <c r="J467" s="928" t="s">
        <v>564</v>
      </c>
      <c r="K467" s="844"/>
      <c r="L467" s="844"/>
      <c r="M467" s="844">
        <v>19</v>
      </c>
      <c r="N467" s="844">
        <f t="shared" si="7"/>
        <v>19</v>
      </c>
      <c r="O467" s="844"/>
    </row>
    <row r="468" spans="1:15">
      <c r="A468" s="846" t="s">
        <v>368</v>
      </c>
      <c r="B468" s="846" t="s">
        <v>368</v>
      </c>
      <c r="C468" s="844"/>
      <c r="D468" s="844">
        <v>2014</v>
      </c>
      <c r="E468" s="844" t="s">
        <v>20</v>
      </c>
      <c r="F468" s="844" t="s">
        <v>7</v>
      </c>
      <c r="G468" s="844" t="s">
        <v>542</v>
      </c>
      <c r="H468" s="844" t="s">
        <v>1511</v>
      </c>
      <c r="I468" s="844" t="s">
        <v>488</v>
      </c>
      <c r="J468" s="928" t="s">
        <v>573</v>
      </c>
      <c r="K468" s="844"/>
      <c r="L468" s="844"/>
      <c r="M468" s="844">
        <v>10</v>
      </c>
      <c r="N468" s="844">
        <f t="shared" si="7"/>
        <v>10</v>
      </c>
      <c r="O468" s="844"/>
    </row>
    <row r="469" spans="1:15">
      <c r="A469" s="846" t="s">
        <v>368</v>
      </c>
      <c r="B469" s="846" t="s">
        <v>368</v>
      </c>
      <c r="C469" s="844"/>
      <c r="D469" s="844">
        <v>2014</v>
      </c>
      <c r="E469" s="844" t="s">
        <v>20</v>
      </c>
      <c r="F469" s="844" t="s">
        <v>7</v>
      </c>
      <c r="G469" s="844" t="s">
        <v>542</v>
      </c>
      <c r="H469" s="844" t="s">
        <v>1512</v>
      </c>
      <c r="I469" s="844" t="s">
        <v>1060</v>
      </c>
      <c r="J469" s="928" t="s">
        <v>559</v>
      </c>
      <c r="K469" s="844"/>
      <c r="L469" s="844">
        <v>5</v>
      </c>
      <c r="M469" s="844"/>
      <c r="N469" s="844">
        <f t="shared" si="7"/>
        <v>5</v>
      </c>
      <c r="O469" s="844"/>
    </row>
    <row r="470" spans="1:15">
      <c r="A470" s="846" t="s">
        <v>368</v>
      </c>
      <c r="B470" s="846" t="s">
        <v>368</v>
      </c>
      <c r="C470" s="844"/>
      <c r="D470" s="844">
        <v>2014</v>
      </c>
      <c r="E470" s="844" t="s">
        <v>20</v>
      </c>
      <c r="F470" s="844" t="s">
        <v>7</v>
      </c>
      <c r="G470" s="844" t="s">
        <v>542</v>
      </c>
      <c r="H470" s="844" t="s">
        <v>1512</v>
      </c>
      <c r="I470" s="844" t="s">
        <v>1060</v>
      </c>
      <c r="J470" s="928" t="s">
        <v>563</v>
      </c>
      <c r="K470" s="844"/>
      <c r="L470" s="844">
        <v>3</v>
      </c>
      <c r="M470" s="844"/>
      <c r="N470" s="844">
        <f t="shared" si="7"/>
        <v>3</v>
      </c>
      <c r="O470" s="844"/>
    </row>
    <row r="471" spans="1:15">
      <c r="A471" s="846" t="s">
        <v>368</v>
      </c>
      <c r="B471" s="846" t="s">
        <v>368</v>
      </c>
      <c r="C471" s="844"/>
      <c r="D471" s="844">
        <v>2014</v>
      </c>
      <c r="E471" s="844" t="s">
        <v>20</v>
      </c>
      <c r="F471" s="844" t="s">
        <v>7</v>
      </c>
      <c r="G471" s="844" t="s">
        <v>542</v>
      </c>
      <c r="H471" s="844" t="s">
        <v>1512</v>
      </c>
      <c r="I471" s="844" t="s">
        <v>1060</v>
      </c>
      <c r="J471" s="928" t="s">
        <v>564</v>
      </c>
      <c r="K471" s="844"/>
      <c r="L471" s="844">
        <v>152</v>
      </c>
      <c r="M471" s="844">
        <v>15</v>
      </c>
      <c r="N471" s="844">
        <f t="shared" si="7"/>
        <v>167</v>
      </c>
      <c r="O471" s="844"/>
    </row>
    <row r="472" spans="1:15">
      <c r="A472" s="846" t="s">
        <v>368</v>
      </c>
      <c r="B472" s="846" t="s">
        <v>368</v>
      </c>
      <c r="C472" s="844"/>
      <c r="D472" s="844">
        <v>2014</v>
      </c>
      <c r="E472" s="844" t="s">
        <v>20</v>
      </c>
      <c r="F472" s="844" t="s">
        <v>7</v>
      </c>
      <c r="G472" s="844" t="s">
        <v>542</v>
      </c>
      <c r="H472" s="844" t="s">
        <v>1512</v>
      </c>
      <c r="I472" s="844" t="s">
        <v>1060</v>
      </c>
      <c r="J472" s="928" t="s">
        <v>564</v>
      </c>
      <c r="K472" s="844"/>
      <c r="L472" s="844"/>
      <c r="M472" s="844">
        <v>1882</v>
      </c>
      <c r="N472" s="844">
        <f t="shared" si="7"/>
        <v>1882</v>
      </c>
      <c r="O472" s="844"/>
    </row>
    <row r="473" spans="1:15">
      <c r="A473" s="846" t="s">
        <v>368</v>
      </c>
      <c r="B473" s="846" t="s">
        <v>368</v>
      </c>
      <c r="C473" s="844"/>
      <c r="D473" s="844">
        <v>2014</v>
      </c>
      <c r="E473" s="844" t="s">
        <v>20</v>
      </c>
      <c r="F473" s="844" t="s">
        <v>7</v>
      </c>
      <c r="G473" s="844" t="s">
        <v>542</v>
      </c>
      <c r="H473" s="844" t="s">
        <v>1512</v>
      </c>
      <c r="I473" s="844" t="s">
        <v>1060</v>
      </c>
      <c r="J473" s="928" t="s">
        <v>1031</v>
      </c>
      <c r="K473" s="844"/>
      <c r="L473" s="844"/>
      <c r="M473" s="844">
        <v>11</v>
      </c>
      <c r="N473" s="844">
        <f t="shared" si="7"/>
        <v>11</v>
      </c>
      <c r="O473" s="844"/>
    </row>
    <row r="474" spans="1:15">
      <c r="A474" s="846" t="s">
        <v>368</v>
      </c>
      <c r="B474" s="846" t="s">
        <v>368</v>
      </c>
      <c r="C474" s="844"/>
      <c r="D474" s="844">
        <v>2014</v>
      </c>
      <c r="E474" s="844" t="s">
        <v>20</v>
      </c>
      <c r="F474" s="844" t="s">
        <v>7</v>
      </c>
      <c r="G474" s="844" t="s">
        <v>542</v>
      </c>
      <c r="H474" s="844" t="s">
        <v>1512</v>
      </c>
      <c r="I474" s="844" t="s">
        <v>1060</v>
      </c>
      <c r="J474" s="928" t="s">
        <v>573</v>
      </c>
      <c r="K474" s="844"/>
      <c r="L474" s="844"/>
      <c r="M474" s="844">
        <v>2</v>
      </c>
      <c r="N474" s="844">
        <f t="shared" si="7"/>
        <v>2</v>
      </c>
      <c r="O474" s="844"/>
    </row>
    <row r="475" spans="1:15">
      <c r="A475" s="846" t="s">
        <v>368</v>
      </c>
      <c r="B475" s="846" t="s">
        <v>368</v>
      </c>
      <c r="C475" s="844"/>
      <c r="D475" s="844">
        <v>2014</v>
      </c>
      <c r="E475" s="844" t="s">
        <v>20</v>
      </c>
      <c r="F475" s="844" t="s">
        <v>7</v>
      </c>
      <c r="G475" s="844" t="s">
        <v>542</v>
      </c>
      <c r="H475" s="844" t="s">
        <v>1514</v>
      </c>
      <c r="I475" s="844" t="s">
        <v>488</v>
      </c>
      <c r="J475" s="928" t="s">
        <v>573</v>
      </c>
      <c r="K475" s="844"/>
      <c r="L475" s="844"/>
      <c r="M475" s="844">
        <v>3</v>
      </c>
      <c r="N475" s="844">
        <f t="shared" si="7"/>
        <v>3</v>
      </c>
      <c r="O475" s="844"/>
    </row>
    <row r="476" spans="1:15">
      <c r="A476" s="846" t="s">
        <v>368</v>
      </c>
      <c r="B476" s="846" t="s">
        <v>368</v>
      </c>
      <c r="C476" s="844"/>
      <c r="D476" s="844">
        <v>2014</v>
      </c>
      <c r="E476" s="844" t="s">
        <v>20</v>
      </c>
      <c r="F476" s="844" t="s">
        <v>7</v>
      </c>
      <c r="G476" s="844" t="s">
        <v>542</v>
      </c>
      <c r="H476" s="844" t="s">
        <v>1563</v>
      </c>
      <c r="I476" s="844" t="s">
        <v>488</v>
      </c>
      <c r="J476" s="928" t="s">
        <v>562</v>
      </c>
      <c r="K476" s="844"/>
      <c r="L476" s="844">
        <v>118</v>
      </c>
      <c r="M476" s="844"/>
      <c r="N476" s="844">
        <f t="shared" si="7"/>
        <v>118</v>
      </c>
      <c r="O476" s="844"/>
    </row>
    <row r="477" spans="1:15">
      <c r="A477" s="846" t="s">
        <v>368</v>
      </c>
      <c r="B477" s="846" t="s">
        <v>368</v>
      </c>
      <c r="C477" s="844"/>
      <c r="D477" s="844">
        <v>2014</v>
      </c>
      <c r="E477" s="844" t="s">
        <v>20</v>
      </c>
      <c r="F477" s="844" t="s">
        <v>7</v>
      </c>
      <c r="G477" s="844" t="s">
        <v>542</v>
      </c>
      <c r="H477" s="844" t="s">
        <v>1515</v>
      </c>
      <c r="I477" s="844" t="s">
        <v>488</v>
      </c>
      <c r="J477" s="928" t="s">
        <v>563</v>
      </c>
      <c r="K477" s="844"/>
      <c r="L477" s="844">
        <v>17</v>
      </c>
      <c r="M477" s="844"/>
      <c r="N477" s="844">
        <f t="shared" si="7"/>
        <v>17</v>
      </c>
      <c r="O477" s="844"/>
    </row>
    <row r="478" spans="1:15">
      <c r="A478" s="846" t="s">
        <v>368</v>
      </c>
      <c r="B478" s="846" t="s">
        <v>368</v>
      </c>
      <c r="C478" s="844"/>
      <c r="D478" s="844">
        <v>2014</v>
      </c>
      <c r="E478" s="844" t="s">
        <v>20</v>
      </c>
      <c r="F478" s="844" t="s">
        <v>7</v>
      </c>
      <c r="G478" s="844" t="s">
        <v>542</v>
      </c>
      <c r="H478" s="844" t="s">
        <v>1515</v>
      </c>
      <c r="I478" s="844" t="s">
        <v>488</v>
      </c>
      <c r="J478" s="928" t="s">
        <v>564</v>
      </c>
      <c r="K478" s="844"/>
      <c r="L478" s="844"/>
      <c r="M478" s="844">
        <v>15</v>
      </c>
      <c r="N478" s="844">
        <f t="shared" si="7"/>
        <v>15</v>
      </c>
      <c r="O478" s="844"/>
    </row>
    <row r="479" spans="1:15">
      <c r="A479" s="846" t="s">
        <v>368</v>
      </c>
      <c r="B479" s="846" t="s">
        <v>368</v>
      </c>
      <c r="C479" s="844"/>
      <c r="D479" s="844">
        <v>2014</v>
      </c>
      <c r="E479" s="844" t="s">
        <v>20</v>
      </c>
      <c r="F479" s="844" t="s">
        <v>7</v>
      </c>
      <c r="G479" s="844" t="s">
        <v>542</v>
      </c>
      <c r="H479" s="844" t="s">
        <v>1515</v>
      </c>
      <c r="I479" s="844" t="s">
        <v>488</v>
      </c>
      <c r="J479" s="928" t="s">
        <v>564</v>
      </c>
      <c r="K479" s="844"/>
      <c r="L479" s="844"/>
      <c r="M479" s="844">
        <v>939</v>
      </c>
      <c r="N479" s="844">
        <f t="shared" si="7"/>
        <v>939</v>
      </c>
      <c r="O479" s="844"/>
    </row>
    <row r="480" spans="1:15">
      <c r="A480" s="846" t="s">
        <v>368</v>
      </c>
      <c r="B480" s="846" t="s">
        <v>368</v>
      </c>
      <c r="C480" s="844"/>
      <c r="D480" s="844">
        <v>2014</v>
      </c>
      <c r="E480" s="844" t="s">
        <v>20</v>
      </c>
      <c r="F480" s="844" t="s">
        <v>7</v>
      </c>
      <c r="G480" s="844" t="s">
        <v>542</v>
      </c>
      <c r="H480" s="844" t="s">
        <v>1535</v>
      </c>
      <c r="I480" s="844" t="s">
        <v>488</v>
      </c>
      <c r="J480" s="928" t="s">
        <v>559</v>
      </c>
      <c r="K480" s="844"/>
      <c r="L480" s="844">
        <v>1</v>
      </c>
      <c r="M480" s="844"/>
      <c r="N480" s="844">
        <f t="shared" si="7"/>
        <v>1</v>
      </c>
      <c r="O480" s="844"/>
    </row>
    <row r="481" spans="1:15">
      <c r="A481" s="846" t="s">
        <v>368</v>
      </c>
      <c r="B481" s="846" t="s">
        <v>368</v>
      </c>
      <c r="C481" s="844"/>
      <c r="D481" s="844">
        <v>2014</v>
      </c>
      <c r="E481" s="844" t="s">
        <v>20</v>
      </c>
      <c r="F481" s="844" t="s">
        <v>7</v>
      </c>
      <c r="G481" s="844" t="s">
        <v>542</v>
      </c>
      <c r="H481" s="844" t="s">
        <v>1535</v>
      </c>
      <c r="I481" s="844" t="s">
        <v>488</v>
      </c>
      <c r="J481" s="928" t="s">
        <v>564</v>
      </c>
      <c r="K481" s="844"/>
      <c r="L481" s="844">
        <v>1</v>
      </c>
      <c r="M481" s="844"/>
      <c r="N481" s="844">
        <f t="shared" si="7"/>
        <v>1</v>
      </c>
      <c r="O481" s="844"/>
    </row>
    <row r="482" spans="1:15">
      <c r="A482" s="846" t="s">
        <v>368</v>
      </c>
      <c r="B482" s="846" t="s">
        <v>368</v>
      </c>
      <c r="C482" s="844"/>
      <c r="D482" s="844">
        <v>2014</v>
      </c>
      <c r="E482" s="844" t="s">
        <v>20</v>
      </c>
      <c r="F482" s="844" t="s">
        <v>7</v>
      </c>
      <c r="G482" s="844" t="s">
        <v>542</v>
      </c>
      <c r="H482" s="844" t="s">
        <v>1516</v>
      </c>
      <c r="I482" s="844" t="s">
        <v>488</v>
      </c>
      <c r="J482" s="928" t="s">
        <v>562</v>
      </c>
      <c r="K482" s="844"/>
      <c r="L482" s="844">
        <v>916</v>
      </c>
      <c r="M482" s="844"/>
      <c r="N482" s="844">
        <f t="shared" si="7"/>
        <v>916</v>
      </c>
      <c r="O482" s="844"/>
    </row>
    <row r="483" spans="1:15">
      <c r="A483" s="846" t="s">
        <v>368</v>
      </c>
      <c r="B483" s="846" t="s">
        <v>368</v>
      </c>
      <c r="C483" s="844"/>
      <c r="D483" s="844">
        <v>2014</v>
      </c>
      <c r="E483" s="844" t="s">
        <v>20</v>
      </c>
      <c r="F483" s="844" t="s">
        <v>7</v>
      </c>
      <c r="G483" s="844" t="s">
        <v>542</v>
      </c>
      <c r="H483" s="844" t="s">
        <v>1516</v>
      </c>
      <c r="I483" s="844" t="s">
        <v>488</v>
      </c>
      <c r="J483" s="928" t="s">
        <v>554</v>
      </c>
      <c r="K483" s="844"/>
      <c r="L483" s="844">
        <v>28</v>
      </c>
      <c r="M483" s="844"/>
      <c r="N483" s="844">
        <f t="shared" si="7"/>
        <v>28</v>
      </c>
      <c r="O483" s="844"/>
    </row>
    <row r="484" spans="1:15">
      <c r="A484" s="846" t="s">
        <v>368</v>
      </c>
      <c r="B484" s="846" t="s">
        <v>368</v>
      </c>
      <c r="C484" s="844"/>
      <c r="D484" s="844">
        <v>2014</v>
      </c>
      <c r="E484" s="844" t="s">
        <v>20</v>
      </c>
      <c r="F484" s="844" t="s">
        <v>7</v>
      </c>
      <c r="G484" s="844" t="s">
        <v>542</v>
      </c>
      <c r="H484" s="844" t="s">
        <v>1516</v>
      </c>
      <c r="I484" s="844" t="s">
        <v>488</v>
      </c>
      <c r="J484" s="928" t="s">
        <v>573</v>
      </c>
      <c r="K484" s="844"/>
      <c r="L484" s="844"/>
      <c r="M484" s="844">
        <v>26</v>
      </c>
      <c r="N484" s="844">
        <f t="shared" si="7"/>
        <v>26</v>
      </c>
      <c r="O484" s="844"/>
    </row>
    <row r="485" spans="1:15">
      <c r="A485" s="846" t="s">
        <v>368</v>
      </c>
      <c r="B485" s="846" t="s">
        <v>368</v>
      </c>
      <c r="C485" s="844"/>
      <c r="D485" s="844">
        <v>2014</v>
      </c>
      <c r="E485" s="844" t="s">
        <v>20</v>
      </c>
      <c r="F485" s="844" t="s">
        <v>7</v>
      </c>
      <c r="G485" s="844" t="s">
        <v>542</v>
      </c>
      <c r="H485" s="844" t="s">
        <v>1538</v>
      </c>
      <c r="I485" s="844" t="s">
        <v>488</v>
      </c>
      <c r="J485" s="928" t="s">
        <v>564</v>
      </c>
      <c r="K485" s="844"/>
      <c r="L485" s="844"/>
      <c r="M485" s="844">
        <v>132</v>
      </c>
      <c r="N485" s="844">
        <f t="shared" si="7"/>
        <v>132</v>
      </c>
      <c r="O485" s="844"/>
    </row>
    <row r="486" spans="1:15">
      <c r="A486" s="846" t="s">
        <v>368</v>
      </c>
      <c r="B486" s="846" t="s">
        <v>368</v>
      </c>
      <c r="C486" s="844"/>
      <c r="D486" s="844">
        <v>2014</v>
      </c>
      <c r="E486" s="844" t="s">
        <v>20</v>
      </c>
      <c r="F486" s="844" t="s">
        <v>7</v>
      </c>
      <c r="G486" s="844" t="s">
        <v>542</v>
      </c>
      <c r="H486" s="844" t="s">
        <v>1564</v>
      </c>
      <c r="I486" s="844" t="s">
        <v>488</v>
      </c>
      <c r="J486" s="928" t="s">
        <v>573</v>
      </c>
      <c r="K486" s="844"/>
      <c r="L486" s="844"/>
      <c r="M486" s="844">
        <v>2</v>
      </c>
      <c r="N486" s="844">
        <f t="shared" si="7"/>
        <v>2</v>
      </c>
      <c r="O486" s="844"/>
    </row>
    <row r="487" spans="1:15">
      <c r="A487" s="846" t="s">
        <v>368</v>
      </c>
      <c r="B487" s="846" t="s">
        <v>368</v>
      </c>
      <c r="C487" s="844"/>
      <c r="D487" s="844">
        <v>2014</v>
      </c>
      <c r="E487" s="844" t="s">
        <v>20</v>
      </c>
      <c r="F487" s="844" t="s">
        <v>7</v>
      </c>
      <c r="G487" s="844" t="s">
        <v>542</v>
      </c>
      <c r="H487" s="844" t="s">
        <v>889</v>
      </c>
      <c r="I487" s="844" t="s">
        <v>1060</v>
      </c>
      <c r="J487" s="928" t="s">
        <v>559</v>
      </c>
      <c r="K487" s="844"/>
      <c r="L487" s="844">
        <v>408</v>
      </c>
      <c r="M487" s="844">
        <v>1041</v>
      </c>
      <c r="N487" s="844">
        <f t="shared" si="7"/>
        <v>1449</v>
      </c>
      <c r="O487" s="844"/>
    </row>
    <row r="488" spans="1:15">
      <c r="A488" s="846" t="s">
        <v>368</v>
      </c>
      <c r="B488" s="846" t="s">
        <v>368</v>
      </c>
      <c r="C488" s="844"/>
      <c r="D488" s="844">
        <v>2014</v>
      </c>
      <c r="E488" s="844" t="s">
        <v>20</v>
      </c>
      <c r="F488" s="844" t="s">
        <v>7</v>
      </c>
      <c r="G488" s="844" t="s">
        <v>542</v>
      </c>
      <c r="H488" s="844" t="s">
        <v>889</v>
      </c>
      <c r="I488" s="844" t="s">
        <v>1060</v>
      </c>
      <c r="J488" s="928" t="s">
        <v>564</v>
      </c>
      <c r="K488" s="844"/>
      <c r="L488" s="844">
        <v>180</v>
      </c>
      <c r="M488" s="844">
        <v>806</v>
      </c>
      <c r="N488" s="844">
        <f t="shared" si="7"/>
        <v>986</v>
      </c>
      <c r="O488" s="844"/>
    </row>
    <row r="489" spans="1:15">
      <c r="A489" s="846" t="s">
        <v>368</v>
      </c>
      <c r="B489" s="846" t="s">
        <v>368</v>
      </c>
      <c r="C489" s="844"/>
      <c r="D489" s="844">
        <v>2014</v>
      </c>
      <c r="E489" s="844" t="s">
        <v>20</v>
      </c>
      <c r="F489" s="844" t="s">
        <v>7</v>
      </c>
      <c r="G489" s="844" t="s">
        <v>542</v>
      </c>
      <c r="H489" s="844" t="s">
        <v>889</v>
      </c>
      <c r="I489" s="844" t="s">
        <v>1060</v>
      </c>
      <c r="J489" s="928" t="s">
        <v>564</v>
      </c>
      <c r="K489" s="844"/>
      <c r="L489" s="844">
        <v>103</v>
      </c>
      <c r="M489" s="844">
        <v>241</v>
      </c>
      <c r="N489" s="844">
        <f t="shared" si="7"/>
        <v>344</v>
      </c>
      <c r="O489" s="844"/>
    </row>
    <row r="490" spans="1:15">
      <c r="A490" s="846" t="s">
        <v>368</v>
      </c>
      <c r="B490" s="846" t="s">
        <v>368</v>
      </c>
      <c r="C490" s="844"/>
      <c r="D490" s="844">
        <v>2014</v>
      </c>
      <c r="E490" s="844" t="s">
        <v>20</v>
      </c>
      <c r="F490" s="844" t="s">
        <v>7</v>
      </c>
      <c r="G490" s="844" t="s">
        <v>542</v>
      </c>
      <c r="H490" s="844" t="s">
        <v>889</v>
      </c>
      <c r="I490" s="844" t="s">
        <v>1060</v>
      </c>
      <c r="J490" s="928" t="s">
        <v>554</v>
      </c>
      <c r="K490" s="844"/>
      <c r="L490" s="844">
        <v>1</v>
      </c>
      <c r="M490" s="844"/>
      <c r="N490" s="844">
        <f t="shared" si="7"/>
        <v>1</v>
      </c>
      <c r="O490" s="844"/>
    </row>
    <row r="491" spans="1:15">
      <c r="A491" s="846" t="s">
        <v>368</v>
      </c>
      <c r="B491" s="846" t="s">
        <v>368</v>
      </c>
      <c r="C491" s="844"/>
      <c r="D491" s="844">
        <v>2014</v>
      </c>
      <c r="E491" s="844" t="s">
        <v>20</v>
      </c>
      <c r="F491" s="844" t="s">
        <v>7</v>
      </c>
      <c r="G491" s="844" t="s">
        <v>542</v>
      </c>
      <c r="H491" s="844" t="s">
        <v>889</v>
      </c>
      <c r="I491" s="844" t="s">
        <v>1060</v>
      </c>
      <c r="J491" s="928" t="s">
        <v>573</v>
      </c>
      <c r="K491" s="844"/>
      <c r="L491" s="844"/>
      <c r="M491" s="844">
        <v>2115</v>
      </c>
      <c r="N491" s="844">
        <f t="shared" si="7"/>
        <v>2115</v>
      </c>
      <c r="O491" s="844"/>
    </row>
    <row r="492" spans="1:15">
      <c r="A492" s="846" t="s">
        <v>368</v>
      </c>
      <c r="B492" s="846" t="s">
        <v>368</v>
      </c>
      <c r="C492" s="844"/>
      <c r="D492" s="844">
        <v>2014</v>
      </c>
      <c r="E492" s="844" t="s">
        <v>20</v>
      </c>
      <c r="F492" s="844" t="s">
        <v>7</v>
      </c>
      <c r="G492" s="844" t="s">
        <v>542</v>
      </c>
      <c r="H492" s="844" t="s">
        <v>1565</v>
      </c>
      <c r="I492" s="844" t="s">
        <v>488</v>
      </c>
      <c r="J492" s="928" t="s">
        <v>573</v>
      </c>
      <c r="K492" s="844"/>
      <c r="L492" s="844"/>
      <c r="M492" s="844">
        <v>1</v>
      </c>
      <c r="N492" s="844">
        <f t="shared" si="7"/>
        <v>1</v>
      </c>
      <c r="O492" s="844"/>
    </row>
    <row r="493" spans="1:15">
      <c r="A493" s="846" t="s">
        <v>368</v>
      </c>
      <c r="B493" s="846" t="s">
        <v>368</v>
      </c>
      <c r="C493" s="844"/>
      <c r="D493" s="844">
        <v>2014</v>
      </c>
      <c r="E493" s="844" t="s">
        <v>20</v>
      </c>
      <c r="F493" s="844" t="s">
        <v>7</v>
      </c>
      <c r="G493" s="844" t="s">
        <v>542</v>
      </c>
      <c r="H493" s="844" t="s">
        <v>890</v>
      </c>
      <c r="I493" s="844" t="s">
        <v>1049</v>
      </c>
      <c r="J493" s="928" t="s">
        <v>559</v>
      </c>
      <c r="K493" s="844"/>
      <c r="L493" s="844">
        <v>134</v>
      </c>
      <c r="M493" s="844">
        <v>4</v>
      </c>
      <c r="N493" s="844">
        <f t="shared" si="7"/>
        <v>138</v>
      </c>
      <c r="O493" s="844"/>
    </row>
    <row r="494" spans="1:15">
      <c r="A494" s="846" t="s">
        <v>368</v>
      </c>
      <c r="B494" s="846" t="s">
        <v>368</v>
      </c>
      <c r="C494" s="844"/>
      <c r="D494" s="844">
        <v>2014</v>
      </c>
      <c r="E494" s="844" t="s">
        <v>20</v>
      </c>
      <c r="F494" s="844" t="s">
        <v>7</v>
      </c>
      <c r="G494" s="844" t="s">
        <v>542</v>
      </c>
      <c r="H494" s="844" t="s">
        <v>890</v>
      </c>
      <c r="I494" s="844" t="s">
        <v>1049</v>
      </c>
      <c r="J494" s="928" t="s">
        <v>557</v>
      </c>
      <c r="K494" s="844"/>
      <c r="L494" s="844">
        <v>1</v>
      </c>
      <c r="M494" s="844"/>
      <c r="N494" s="844">
        <f t="shared" si="7"/>
        <v>1</v>
      </c>
      <c r="O494" s="844"/>
    </row>
    <row r="495" spans="1:15">
      <c r="A495" s="846" t="s">
        <v>368</v>
      </c>
      <c r="B495" s="846" t="s">
        <v>368</v>
      </c>
      <c r="C495" s="844"/>
      <c r="D495" s="844">
        <v>2014</v>
      </c>
      <c r="E495" s="844" t="s">
        <v>20</v>
      </c>
      <c r="F495" s="844" t="s">
        <v>7</v>
      </c>
      <c r="G495" s="844" t="s">
        <v>542</v>
      </c>
      <c r="H495" s="844" t="s">
        <v>890</v>
      </c>
      <c r="I495" s="844" t="s">
        <v>1049</v>
      </c>
      <c r="J495" s="928" t="s">
        <v>564</v>
      </c>
      <c r="K495" s="844"/>
      <c r="L495" s="844">
        <v>5</v>
      </c>
      <c r="M495" s="844">
        <v>60</v>
      </c>
      <c r="N495" s="844">
        <f t="shared" si="7"/>
        <v>65</v>
      </c>
      <c r="O495" s="844"/>
    </row>
    <row r="496" spans="1:15">
      <c r="A496" s="846" t="s">
        <v>368</v>
      </c>
      <c r="B496" s="846" t="s">
        <v>368</v>
      </c>
      <c r="C496" s="844"/>
      <c r="D496" s="844">
        <v>2014</v>
      </c>
      <c r="E496" s="844" t="s">
        <v>20</v>
      </c>
      <c r="F496" s="844" t="s">
        <v>7</v>
      </c>
      <c r="G496" s="844" t="s">
        <v>542</v>
      </c>
      <c r="H496" s="844" t="s">
        <v>890</v>
      </c>
      <c r="I496" s="844" t="s">
        <v>1049</v>
      </c>
      <c r="J496" s="928" t="s">
        <v>564</v>
      </c>
      <c r="K496" s="844"/>
      <c r="L496" s="844">
        <v>127</v>
      </c>
      <c r="M496" s="844">
        <v>74</v>
      </c>
      <c r="N496" s="844">
        <f t="shared" si="7"/>
        <v>201</v>
      </c>
      <c r="O496" s="844"/>
    </row>
    <row r="497" spans="1:15">
      <c r="A497" s="846" t="s">
        <v>368</v>
      </c>
      <c r="B497" s="846" t="s">
        <v>368</v>
      </c>
      <c r="C497" s="844"/>
      <c r="D497" s="844">
        <v>2014</v>
      </c>
      <c r="E497" s="844" t="s">
        <v>20</v>
      </c>
      <c r="F497" s="844" t="s">
        <v>7</v>
      </c>
      <c r="G497" s="844" t="s">
        <v>542</v>
      </c>
      <c r="H497" s="844" t="s">
        <v>890</v>
      </c>
      <c r="I497" s="844" t="s">
        <v>1049</v>
      </c>
      <c r="J497" s="928" t="s">
        <v>1031</v>
      </c>
      <c r="K497" s="844"/>
      <c r="L497" s="844">
        <v>3</v>
      </c>
      <c r="M497" s="844">
        <v>2</v>
      </c>
      <c r="N497" s="844">
        <f t="shared" si="7"/>
        <v>5</v>
      </c>
      <c r="O497" s="844"/>
    </row>
    <row r="498" spans="1:15">
      <c r="A498" s="846" t="s">
        <v>368</v>
      </c>
      <c r="B498" s="846" t="s">
        <v>368</v>
      </c>
      <c r="C498" s="844"/>
      <c r="D498" s="844">
        <v>2014</v>
      </c>
      <c r="E498" s="844" t="s">
        <v>20</v>
      </c>
      <c r="F498" s="844" t="s">
        <v>7</v>
      </c>
      <c r="G498" s="844" t="s">
        <v>542</v>
      </c>
      <c r="H498" s="844" t="s">
        <v>890</v>
      </c>
      <c r="I498" s="844" t="s">
        <v>1049</v>
      </c>
      <c r="J498" s="928" t="s">
        <v>1032</v>
      </c>
      <c r="K498" s="844"/>
      <c r="L498" s="844">
        <v>3</v>
      </c>
      <c r="M498" s="844"/>
      <c r="N498" s="844">
        <f t="shared" si="7"/>
        <v>3</v>
      </c>
      <c r="O498" s="844"/>
    </row>
    <row r="499" spans="1:15">
      <c r="A499" s="846" t="s">
        <v>368</v>
      </c>
      <c r="B499" s="846" t="s">
        <v>368</v>
      </c>
      <c r="C499" s="844"/>
      <c r="D499" s="844">
        <v>2014</v>
      </c>
      <c r="E499" s="844" t="s">
        <v>20</v>
      </c>
      <c r="F499" s="844" t="s">
        <v>7</v>
      </c>
      <c r="G499" s="844" t="s">
        <v>542</v>
      </c>
      <c r="H499" s="844" t="s">
        <v>1540</v>
      </c>
      <c r="I499" s="844" t="s">
        <v>488</v>
      </c>
      <c r="J499" s="928" t="s">
        <v>564</v>
      </c>
      <c r="K499" s="844"/>
      <c r="L499" s="844"/>
      <c r="M499" s="844">
        <v>1</v>
      </c>
      <c r="N499" s="844">
        <f t="shared" si="7"/>
        <v>1</v>
      </c>
      <c r="O499" s="844"/>
    </row>
    <row r="500" spans="1:15">
      <c r="A500" s="846" t="s">
        <v>368</v>
      </c>
      <c r="B500" s="846" t="s">
        <v>368</v>
      </c>
      <c r="C500" s="844"/>
      <c r="D500" s="844">
        <v>2014</v>
      </c>
      <c r="E500" s="844" t="s">
        <v>20</v>
      </c>
      <c r="F500" s="844" t="s">
        <v>7</v>
      </c>
      <c r="G500" s="844" t="s">
        <v>542</v>
      </c>
      <c r="H500" s="844" t="s">
        <v>1540</v>
      </c>
      <c r="I500" s="844" t="s">
        <v>488</v>
      </c>
      <c r="J500" s="928" t="s">
        <v>573</v>
      </c>
      <c r="K500" s="844"/>
      <c r="L500" s="844"/>
      <c r="M500" s="844">
        <v>1</v>
      </c>
      <c r="N500" s="844">
        <f t="shared" si="7"/>
        <v>1</v>
      </c>
      <c r="O500" s="844"/>
    </row>
    <row r="501" spans="1:15">
      <c r="A501" s="846" t="s">
        <v>368</v>
      </c>
      <c r="B501" s="846" t="s">
        <v>368</v>
      </c>
      <c r="C501" s="844"/>
      <c r="D501" s="844">
        <v>2014</v>
      </c>
      <c r="E501" s="844" t="s">
        <v>20</v>
      </c>
      <c r="F501" s="844" t="s">
        <v>7</v>
      </c>
      <c r="G501" s="844" t="s">
        <v>542</v>
      </c>
      <c r="H501" s="844" t="s">
        <v>883</v>
      </c>
      <c r="I501" s="844" t="s">
        <v>1049</v>
      </c>
      <c r="J501" s="928" t="s">
        <v>559</v>
      </c>
      <c r="K501" s="844"/>
      <c r="L501" s="844">
        <v>15</v>
      </c>
      <c r="M501" s="844">
        <v>5</v>
      </c>
      <c r="N501" s="844">
        <f t="shared" si="7"/>
        <v>20</v>
      </c>
      <c r="O501" s="844"/>
    </row>
    <row r="502" spans="1:15">
      <c r="A502" s="846" t="s">
        <v>368</v>
      </c>
      <c r="B502" s="846" t="s">
        <v>368</v>
      </c>
      <c r="C502" s="844"/>
      <c r="D502" s="844">
        <v>2014</v>
      </c>
      <c r="E502" s="844" t="s">
        <v>20</v>
      </c>
      <c r="F502" s="844" t="s">
        <v>7</v>
      </c>
      <c r="G502" s="844" t="s">
        <v>542</v>
      </c>
      <c r="H502" s="844" t="s">
        <v>883</v>
      </c>
      <c r="I502" s="844" t="s">
        <v>1049</v>
      </c>
      <c r="J502" s="928" t="s">
        <v>563</v>
      </c>
      <c r="K502" s="844"/>
      <c r="L502" s="844">
        <v>5</v>
      </c>
      <c r="M502" s="844"/>
      <c r="N502" s="844">
        <f t="shared" si="7"/>
        <v>5</v>
      </c>
      <c r="O502" s="844"/>
    </row>
    <row r="503" spans="1:15">
      <c r="A503" s="846" t="s">
        <v>368</v>
      </c>
      <c r="B503" s="846" t="s">
        <v>368</v>
      </c>
      <c r="C503" s="844"/>
      <c r="D503" s="844">
        <v>2014</v>
      </c>
      <c r="E503" s="844" t="s">
        <v>20</v>
      </c>
      <c r="F503" s="844" t="s">
        <v>7</v>
      </c>
      <c r="G503" s="844" t="s">
        <v>542</v>
      </c>
      <c r="H503" s="844" t="s">
        <v>883</v>
      </c>
      <c r="I503" s="844" t="s">
        <v>1049</v>
      </c>
      <c r="J503" s="928" t="s">
        <v>564</v>
      </c>
      <c r="K503" s="844"/>
      <c r="L503" s="844">
        <v>273</v>
      </c>
      <c r="M503" s="844">
        <v>208</v>
      </c>
      <c r="N503" s="844">
        <f t="shared" si="7"/>
        <v>481</v>
      </c>
      <c r="O503" s="844"/>
    </row>
    <row r="504" spans="1:15">
      <c r="A504" s="846" t="s">
        <v>368</v>
      </c>
      <c r="B504" s="846" t="s">
        <v>368</v>
      </c>
      <c r="C504" s="844"/>
      <c r="D504" s="844">
        <v>2014</v>
      </c>
      <c r="E504" s="844" t="s">
        <v>20</v>
      </c>
      <c r="F504" s="844" t="s">
        <v>7</v>
      </c>
      <c r="G504" s="844" t="s">
        <v>542</v>
      </c>
      <c r="H504" s="844" t="s">
        <v>883</v>
      </c>
      <c r="I504" s="844" t="s">
        <v>1049</v>
      </c>
      <c r="J504" s="928" t="s">
        <v>564</v>
      </c>
      <c r="K504" s="844"/>
      <c r="L504" s="844">
        <v>559</v>
      </c>
      <c r="M504" s="844">
        <v>312</v>
      </c>
      <c r="N504" s="844">
        <f t="shared" si="7"/>
        <v>871</v>
      </c>
      <c r="O504" s="844"/>
    </row>
    <row r="505" spans="1:15">
      <c r="A505" s="846" t="s">
        <v>368</v>
      </c>
      <c r="B505" s="846" t="s">
        <v>368</v>
      </c>
      <c r="C505" s="844"/>
      <c r="D505" s="844">
        <v>2014</v>
      </c>
      <c r="E505" s="844" t="s">
        <v>20</v>
      </c>
      <c r="F505" s="844" t="s">
        <v>7</v>
      </c>
      <c r="G505" s="844" t="s">
        <v>542</v>
      </c>
      <c r="H505" s="844" t="s">
        <v>883</v>
      </c>
      <c r="I505" s="844" t="s">
        <v>1049</v>
      </c>
      <c r="J505" s="928" t="s">
        <v>571</v>
      </c>
      <c r="K505" s="844"/>
      <c r="L505" s="844">
        <v>196</v>
      </c>
      <c r="M505" s="844"/>
      <c r="N505" s="844">
        <f t="shared" si="7"/>
        <v>196</v>
      </c>
      <c r="O505" s="844"/>
    </row>
    <row r="506" spans="1:15">
      <c r="A506" s="846" t="s">
        <v>368</v>
      </c>
      <c r="B506" s="846" t="s">
        <v>368</v>
      </c>
      <c r="C506" s="844"/>
      <c r="D506" s="844">
        <v>2014</v>
      </c>
      <c r="E506" s="844" t="s">
        <v>20</v>
      </c>
      <c r="F506" s="844" t="s">
        <v>7</v>
      </c>
      <c r="G506" s="844" t="s">
        <v>542</v>
      </c>
      <c r="H506" s="844" t="s">
        <v>883</v>
      </c>
      <c r="I506" s="844" t="s">
        <v>1049</v>
      </c>
      <c r="J506" s="928" t="s">
        <v>1031</v>
      </c>
      <c r="K506" s="844"/>
      <c r="L506" s="844">
        <v>280</v>
      </c>
      <c r="M506" s="844">
        <v>88</v>
      </c>
      <c r="N506" s="844">
        <f t="shared" si="7"/>
        <v>368</v>
      </c>
      <c r="O506" s="844"/>
    </row>
    <row r="507" spans="1:15">
      <c r="A507" s="846" t="s">
        <v>368</v>
      </c>
      <c r="B507" s="846" t="s">
        <v>368</v>
      </c>
      <c r="C507" s="844"/>
      <c r="D507" s="844">
        <v>2014</v>
      </c>
      <c r="E507" s="844" t="s">
        <v>20</v>
      </c>
      <c r="F507" s="844" t="s">
        <v>7</v>
      </c>
      <c r="G507" s="844" t="s">
        <v>542</v>
      </c>
      <c r="H507" s="844" t="s">
        <v>884</v>
      </c>
      <c r="I507" s="844" t="s">
        <v>1049</v>
      </c>
      <c r="J507" s="928" t="s">
        <v>559</v>
      </c>
      <c r="K507" s="844"/>
      <c r="L507" s="844"/>
      <c r="M507" s="844">
        <v>79</v>
      </c>
      <c r="N507" s="844">
        <f t="shared" si="7"/>
        <v>79</v>
      </c>
      <c r="O507" s="844"/>
    </row>
    <row r="508" spans="1:15">
      <c r="A508" s="846" t="s">
        <v>368</v>
      </c>
      <c r="B508" s="846" t="s">
        <v>368</v>
      </c>
      <c r="C508" s="844"/>
      <c r="D508" s="844">
        <v>2014</v>
      </c>
      <c r="E508" s="844" t="s">
        <v>20</v>
      </c>
      <c r="F508" s="844" t="s">
        <v>7</v>
      </c>
      <c r="G508" s="844" t="s">
        <v>542</v>
      </c>
      <c r="H508" s="844" t="s">
        <v>884</v>
      </c>
      <c r="I508" s="844" t="s">
        <v>1049</v>
      </c>
      <c r="J508" s="928" t="s">
        <v>563</v>
      </c>
      <c r="K508" s="844"/>
      <c r="L508" s="844">
        <v>12</v>
      </c>
      <c r="M508" s="844"/>
      <c r="N508" s="844">
        <f t="shared" si="7"/>
        <v>12</v>
      </c>
      <c r="O508" s="844"/>
    </row>
    <row r="509" spans="1:15">
      <c r="A509" s="846" t="s">
        <v>368</v>
      </c>
      <c r="B509" s="846" t="s">
        <v>368</v>
      </c>
      <c r="C509" s="844"/>
      <c r="D509" s="844">
        <v>2014</v>
      </c>
      <c r="E509" s="844" t="s">
        <v>20</v>
      </c>
      <c r="F509" s="844" t="s">
        <v>7</v>
      </c>
      <c r="G509" s="844" t="s">
        <v>542</v>
      </c>
      <c r="H509" s="844" t="s">
        <v>884</v>
      </c>
      <c r="I509" s="844" t="s">
        <v>1049</v>
      </c>
      <c r="J509" s="928" t="s">
        <v>562</v>
      </c>
      <c r="K509" s="844"/>
      <c r="L509" s="844">
        <v>1</v>
      </c>
      <c r="M509" s="844"/>
      <c r="N509" s="844">
        <f t="shared" si="7"/>
        <v>1</v>
      </c>
      <c r="O509" s="844"/>
    </row>
    <row r="510" spans="1:15">
      <c r="A510" s="846" t="s">
        <v>368</v>
      </c>
      <c r="B510" s="846" t="s">
        <v>368</v>
      </c>
      <c r="C510" s="844"/>
      <c r="D510" s="844">
        <v>2014</v>
      </c>
      <c r="E510" s="844" t="s">
        <v>20</v>
      </c>
      <c r="F510" s="844" t="s">
        <v>7</v>
      </c>
      <c r="G510" s="844" t="s">
        <v>542</v>
      </c>
      <c r="H510" s="844" t="s">
        <v>884</v>
      </c>
      <c r="I510" s="844" t="s">
        <v>1049</v>
      </c>
      <c r="J510" s="928" t="s">
        <v>564</v>
      </c>
      <c r="K510" s="844"/>
      <c r="L510" s="844"/>
      <c r="M510" s="844">
        <v>32</v>
      </c>
      <c r="N510" s="844">
        <f t="shared" si="7"/>
        <v>32</v>
      </c>
      <c r="O510" s="844"/>
    </row>
    <row r="511" spans="1:15">
      <c r="A511" s="846" t="s">
        <v>368</v>
      </c>
      <c r="B511" s="846" t="s">
        <v>368</v>
      </c>
      <c r="C511" s="844"/>
      <c r="D511" s="844">
        <v>2014</v>
      </c>
      <c r="E511" s="844" t="s">
        <v>20</v>
      </c>
      <c r="F511" s="844" t="s">
        <v>7</v>
      </c>
      <c r="G511" s="844" t="s">
        <v>542</v>
      </c>
      <c r="H511" s="844" t="s">
        <v>884</v>
      </c>
      <c r="I511" s="844" t="s">
        <v>1049</v>
      </c>
      <c r="J511" s="928" t="s">
        <v>564</v>
      </c>
      <c r="K511" s="844"/>
      <c r="L511" s="844"/>
      <c r="M511" s="844">
        <v>363</v>
      </c>
      <c r="N511" s="844">
        <f t="shared" si="7"/>
        <v>363</v>
      </c>
      <c r="O511" s="844"/>
    </row>
    <row r="512" spans="1:15">
      <c r="A512" s="846" t="s">
        <v>368</v>
      </c>
      <c r="B512" s="846" t="s">
        <v>368</v>
      </c>
      <c r="C512" s="844"/>
      <c r="D512" s="844">
        <v>2014</v>
      </c>
      <c r="E512" s="844" t="s">
        <v>20</v>
      </c>
      <c r="F512" s="844" t="s">
        <v>7</v>
      </c>
      <c r="G512" s="844" t="s">
        <v>542</v>
      </c>
      <c r="H512" s="844" t="s">
        <v>884</v>
      </c>
      <c r="I512" s="844" t="s">
        <v>1049</v>
      </c>
      <c r="J512" s="928" t="s">
        <v>554</v>
      </c>
      <c r="K512" s="844"/>
      <c r="L512" s="844">
        <v>115</v>
      </c>
      <c r="M512" s="844"/>
      <c r="N512" s="844">
        <f t="shared" si="7"/>
        <v>115</v>
      </c>
      <c r="O512" s="844"/>
    </row>
    <row r="513" spans="1:15">
      <c r="A513" s="846" t="s">
        <v>368</v>
      </c>
      <c r="B513" s="846" t="s">
        <v>368</v>
      </c>
      <c r="C513" s="844"/>
      <c r="D513" s="844">
        <v>2014</v>
      </c>
      <c r="E513" s="844" t="s">
        <v>20</v>
      </c>
      <c r="F513" s="844" t="s">
        <v>7</v>
      </c>
      <c r="G513" s="844" t="s">
        <v>542</v>
      </c>
      <c r="H513" s="844" t="s">
        <v>884</v>
      </c>
      <c r="I513" s="844" t="s">
        <v>1049</v>
      </c>
      <c r="J513" s="928" t="s">
        <v>1031</v>
      </c>
      <c r="K513" s="844"/>
      <c r="L513" s="844"/>
      <c r="M513" s="844">
        <v>19</v>
      </c>
      <c r="N513" s="844">
        <f t="shared" si="7"/>
        <v>19</v>
      </c>
      <c r="O513" s="844"/>
    </row>
    <row r="514" spans="1:15">
      <c r="A514" s="846" t="s">
        <v>368</v>
      </c>
      <c r="B514" s="846" t="s">
        <v>368</v>
      </c>
      <c r="C514" s="844"/>
      <c r="D514" s="844">
        <v>2014</v>
      </c>
      <c r="E514" s="844" t="s">
        <v>20</v>
      </c>
      <c r="F514" s="844" t="s">
        <v>7</v>
      </c>
      <c r="G514" s="844" t="s">
        <v>542</v>
      </c>
      <c r="H514" s="844" t="s">
        <v>884</v>
      </c>
      <c r="I514" s="844" t="s">
        <v>1049</v>
      </c>
      <c r="J514" s="928" t="s">
        <v>573</v>
      </c>
      <c r="K514" s="844"/>
      <c r="L514" s="844"/>
      <c r="M514" s="844">
        <v>218</v>
      </c>
      <c r="N514" s="844">
        <f t="shared" si="7"/>
        <v>218</v>
      </c>
      <c r="O514" s="844"/>
    </row>
    <row r="515" spans="1:15">
      <c r="A515" s="846" t="s">
        <v>368</v>
      </c>
      <c r="B515" s="846" t="s">
        <v>368</v>
      </c>
      <c r="C515" s="844"/>
      <c r="D515" s="844">
        <v>2014</v>
      </c>
      <c r="E515" s="844" t="s">
        <v>20</v>
      </c>
      <c r="F515" s="844" t="s">
        <v>7</v>
      </c>
      <c r="G515" s="844" t="s">
        <v>542</v>
      </c>
      <c r="H515" s="844" t="s">
        <v>101</v>
      </c>
      <c r="I515" s="844" t="s">
        <v>1049</v>
      </c>
      <c r="J515" s="928" t="s">
        <v>559</v>
      </c>
      <c r="K515" s="844"/>
      <c r="L515" s="844">
        <v>150</v>
      </c>
      <c r="M515" s="844">
        <v>4</v>
      </c>
      <c r="N515" s="844">
        <f t="shared" si="7"/>
        <v>154</v>
      </c>
      <c r="O515" s="844"/>
    </row>
    <row r="516" spans="1:15">
      <c r="A516" s="846" t="s">
        <v>368</v>
      </c>
      <c r="B516" s="846" t="s">
        <v>368</v>
      </c>
      <c r="C516" s="844"/>
      <c r="D516" s="844">
        <v>2014</v>
      </c>
      <c r="E516" s="844" t="s">
        <v>20</v>
      </c>
      <c r="F516" s="844" t="s">
        <v>7</v>
      </c>
      <c r="G516" s="844" t="s">
        <v>542</v>
      </c>
      <c r="H516" s="844" t="s">
        <v>101</v>
      </c>
      <c r="I516" s="844" t="s">
        <v>1049</v>
      </c>
      <c r="J516" s="928" t="s">
        <v>563</v>
      </c>
      <c r="K516" s="844"/>
      <c r="L516" s="844">
        <v>2</v>
      </c>
      <c r="M516" s="844"/>
      <c r="N516" s="844">
        <f t="shared" si="7"/>
        <v>2</v>
      </c>
      <c r="O516" s="844"/>
    </row>
    <row r="517" spans="1:15">
      <c r="A517" s="846" t="s">
        <v>368</v>
      </c>
      <c r="B517" s="846" t="s">
        <v>368</v>
      </c>
      <c r="C517" s="844"/>
      <c r="D517" s="844">
        <v>2014</v>
      </c>
      <c r="E517" s="844" t="s">
        <v>20</v>
      </c>
      <c r="F517" s="844" t="s">
        <v>7</v>
      </c>
      <c r="G517" s="844" t="s">
        <v>542</v>
      </c>
      <c r="H517" s="844" t="s">
        <v>101</v>
      </c>
      <c r="I517" s="844" t="s">
        <v>1049</v>
      </c>
      <c r="J517" s="928" t="s">
        <v>564</v>
      </c>
      <c r="K517" s="844"/>
      <c r="L517" s="844">
        <v>89</v>
      </c>
      <c r="M517" s="844">
        <v>182</v>
      </c>
      <c r="N517" s="844">
        <f t="shared" ref="N517:N580" si="8">K517+L517+M517</f>
        <v>271</v>
      </c>
      <c r="O517" s="844"/>
    </row>
    <row r="518" spans="1:15">
      <c r="A518" s="846" t="s">
        <v>368</v>
      </c>
      <c r="B518" s="846" t="s">
        <v>368</v>
      </c>
      <c r="C518" s="844"/>
      <c r="D518" s="844">
        <v>2014</v>
      </c>
      <c r="E518" s="844" t="s">
        <v>20</v>
      </c>
      <c r="F518" s="844" t="s">
        <v>7</v>
      </c>
      <c r="G518" s="844" t="s">
        <v>542</v>
      </c>
      <c r="H518" s="844" t="s">
        <v>101</v>
      </c>
      <c r="I518" s="844" t="s">
        <v>1049</v>
      </c>
      <c r="J518" s="928" t="s">
        <v>564</v>
      </c>
      <c r="K518" s="844"/>
      <c r="L518" s="844">
        <v>501</v>
      </c>
      <c r="M518" s="844">
        <v>860</v>
      </c>
      <c r="N518" s="844">
        <f t="shared" si="8"/>
        <v>1361</v>
      </c>
      <c r="O518" s="844"/>
    </row>
    <row r="519" spans="1:15">
      <c r="A519" s="846" t="s">
        <v>368</v>
      </c>
      <c r="B519" s="846" t="s">
        <v>368</v>
      </c>
      <c r="C519" s="844"/>
      <c r="D519" s="844">
        <v>2014</v>
      </c>
      <c r="E519" s="844" t="s">
        <v>20</v>
      </c>
      <c r="F519" s="844" t="s">
        <v>7</v>
      </c>
      <c r="G519" s="844" t="s">
        <v>542</v>
      </c>
      <c r="H519" s="844" t="s">
        <v>101</v>
      </c>
      <c r="I519" s="844" t="s">
        <v>1049</v>
      </c>
      <c r="J519" s="928" t="s">
        <v>571</v>
      </c>
      <c r="K519" s="844"/>
      <c r="L519" s="844">
        <v>83</v>
      </c>
      <c r="M519" s="844"/>
      <c r="N519" s="844">
        <f t="shared" si="8"/>
        <v>83</v>
      </c>
      <c r="O519" s="844"/>
    </row>
    <row r="520" spans="1:15">
      <c r="A520" s="846" t="s">
        <v>368</v>
      </c>
      <c r="B520" s="846" t="s">
        <v>368</v>
      </c>
      <c r="C520" s="844"/>
      <c r="D520" s="844">
        <v>2014</v>
      </c>
      <c r="E520" s="844" t="s">
        <v>20</v>
      </c>
      <c r="F520" s="844" t="s">
        <v>7</v>
      </c>
      <c r="G520" s="844" t="s">
        <v>542</v>
      </c>
      <c r="H520" s="844" t="s">
        <v>101</v>
      </c>
      <c r="I520" s="844" t="s">
        <v>1049</v>
      </c>
      <c r="J520" s="928" t="s">
        <v>1031</v>
      </c>
      <c r="K520" s="844"/>
      <c r="L520" s="844">
        <v>459</v>
      </c>
      <c r="M520" s="844">
        <v>250</v>
      </c>
      <c r="N520" s="844">
        <f t="shared" si="8"/>
        <v>709</v>
      </c>
      <c r="O520" s="844"/>
    </row>
    <row r="521" spans="1:15">
      <c r="A521" s="846" t="s">
        <v>368</v>
      </c>
      <c r="B521" s="846" t="s">
        <v>368</v>
      </c>
      <c r="C521" s="844"/>
      <c r="D521" s="844">
        <v>2014</v>
      </c>
      <c r="E521" s="844" t="s">
        <v>20</v>
      </c>
      <c r="F521" s="844" t="s">
        <v>7</v>
      </c>
      <c r="G521" s="844" t="s">
        <v>542</v>
      </c>
      <c r="H521" s="844" t="s">
        <v>101</v>
      </c>
      <c r="I521" s="844" t="s">
        <v>1049</v>
      </c>
      <c r="J521" s="928" t="s">
        <v>573</v>
      </c>
      <c r="K521" s="844"/>
      <c r="L521" s="844"/>
      <c r="M521" s="844">
        <v>1</v>
      </c>
      <c r="N521" s="844">
        <f t="shared" si="8"/>
        <v>1</v>
      </c>
      <c r="O521" s="844"/>
    </row>
    <row r="522" spans="1:15">
      <c r="A522" s="846" t="s">
        <v>368</v>
      </c>
      <c r="B522" s="846" t="s">
        <v>368</v>
      </c>
      <c r="C522" s="844"/>
      <c r="D522" s="844">
        <v>2014</v>
      </c>
      <c r="E522" s="844" t="s">
        <v>20</v>
      </c>
      <c r="F522" s="844" t="s">
        <v>7</v>
      </c>
      <c r="G522" s="844" t="s">
        <v>542</v>
      </c>
      <c r="H522" s="844" t="s">
        <v>1526</v>
      </c>
      <c r="I522" s="844" t="s">
        <v>1049</v>
      </c>
      <c r="J522" s="928" t="s">
        <v>563</v>
      </c>
      <c r="K522" s="844"/>
      <c r="L522" s="844">
        <v>84</v>
      </c>
      <c r="M522" s="844"/>
      <c r="N522" s="844">
        <f t="shared" si="8"/>
        <v>84</v>
      </c>
      <c r="O522" s="844"/>
    </row>
    <row r="523" spans="1:15">
      <c r="A523" s="846" t="s">
        <v>368</v>
      </c>
      <c r="B523" s="846" t="s">
        <v>368</v>
      </c>
      <c r="C523" s="844"/>
      <c r="D523" s="844">
        <v>2014</v>
      </c>
      <c r="E523" s="844" t="s">
        <v>20</v>
      </c>
      <c r="F523" s="844" t="s">
        <v>7</v>
      </c>
      <c r="G523" s="844" t="s">
        <v>542</v>
      </c>
      <c r="H523" s="844" t="s">
        <v>1526</v>
      </c>
      <c r="I523" s="844" t="s">
        <v>1049</v>
      </c>
      <c r="J523" s="928" t="s">
        <v>564</v>
      </c>
      <c r="K523" s="844"/>
      <c r="L523" s="844"/>
      <c r="M523" s="844">
        <v>8</v>
      </c>
      <c r="N523" s="844">
        <f t="shared" si="8"/>
        <v>8</v>
      </c>
      <c r="O523" s="844"/>
    </row>
    <row r="524" spans="1:15">
      <c r="A524" s="846" t="s">
        <v>368</v>
      </c>
      <c r="B524" s="846" t="s">
        <v>368</v>
      </c>
      <c r="C524" s="844"/>
      <c r="D524" s="844">
        <v>2014</v>
      </c>
      <c r="E524" s="844" t="s">
        <v>20</v>
      </c>
      <c r="F524" s="844" t="s">
        <v>7</v>
      </c>
      <c r="G524" s="844" t="s">
        <v>542</v>
      </c>
      <c r="H524" s="844" t="s">
        <v>1526</v>
      </c>
      <c r="I524" s="844" t="s">
        <v>1049</v>
      </c>
      <c r="J524" s="928" t="s">
        <v>564</v>
      </c>
      <c r="K524" s="844"/>
      <c r="L524" s="844"/>
      <c r="M524" s="844">
        <v>831</v>
      </c>
      <c r="N524" s="844">
        <f t="shared" si="8"/>
        <v>831</v>
      </c>
      <c r="O524" s="844"/>
    </row>
    <row r="525" spans="1:15">
      <c r="A525" s="846" t="s">
        <v>368</v>
      </c>
      <c r="B525" s="846" t="s">
        <v>368</v>
      </c>
      <c r="C525" s="844"/>
      <c r="D525" s="844">
        <v>2014</v>
      </c>
      <c r="E525" s="844" t="s">
        <v>20</v>
      </c>
      <c r="F525" s="844" t="s">
        <v>7</v>
      </c>
      <c r="G525" s="844" t="s">
        <v>542</v>
      </c>
      <c r="H525" s="844" t="s">
        <v>894</v>
      </c>
      <c r="I525" s="844" t="s">
        <v>1060</v>
      </c>
      <c r="J525" s="928" t="s">
        <v>559</v>
      </c>
      <c r="K525" s="844"/>
      <c r="L525" s="844">
        <v>516</v>
      </c>
      <c r="M525" s="844"/>
      <c r="N525" s="844">
        <f t="shared" si="8"/>
        <v>516</v>
      </c>
      <c r="O525" s="844"/>
    </row>
    <row r="526" spans="1:15">
      <c r="A526" s="846" t="s">
        <v>368</v>
      </c>
      <c r="B526" s="846" t="s">
        <v>368</v>
      </c>
      <c r="C526" s="844"/>
      <c r="D526" s="844">
        <v>2014</v>
      </c>
      <c r="E526" s="844" t="s">
        <v>20</v>
      </c>
      <c r="F526" s="844" t="s">
        <v>7</v>
      </c>
      <c r="G526" s="844" t="s">
        <v>542</v>
      </c>
      <c r="H526" s="844" t="s">
        <v>894</v>
      </c>
      <c r="I526" s="844" t="s">
        <v>1060</v>
      </c>
      <c r="J526" s="928" t="s">
        <v>564</v>
      </c>
      <c r="K526" s="844"/>
      <c r="L526" s="844">
        <v>619</v>
      </c>
      <c r="M526" s="844">
        <v>10</v>
      </c>
      <c r="N526" s="844">
        <f t="shared" si="8"/>
        <v>629</v>
      </c>
      <c r="O526" s="844"/>
    </row>
    <row r="527" spans="1:15">
      <c r="A527" s="846" t="s">
        <v>368</v>
      </c>
      <c r="B527" s="846" t="s">
        <v>368</v>
      </c>
      <c r="C527" s="844"/>
      <c r="D527" s="844">
        <v>2014</v>
      </c>
      <c r="E527" s="844" t="s">
        <v>20</v>
      </c>
      <c r="F527" s="844" t="s">
        <v>7</v>
      </c>
      <c r="G527" s="844" t="s">
        <v>542</v>
      </c>
      <c r="H527" s="844" t="s">
        <v>894</v>
      </c>
      <c r="I527" s="844" t="s">
        <v>1060</v>
      </c>
      <c r="J527" s="928" t="s">
        <v>564</v>
      </c>
      <c r="K527" s="844"/>
      <c r="L527" s="844">
        <v>274</v>
      </c>
      <c r="M527" s="844">
        <v>56</v>
      </c>
      <c r="N527" s="844">
        <f t="shared" si="8"/>
        <v>330</v>
      </c>
      <c r="O527" s="844"/>
    </row>
    <row r="528" spans="1:15">
      <c r="A528" s="846" t="s">
        <v>368</v>
      </c>
      <c r="B528" s="846" t="s">
        <v>368</v>
      </c>
      <c r="C528" s="844"/>
      <c r="D528" s="844">
        <v>2014</v>
      </c>
      <c r="E528" s="844" t="s">
        <v>20</v>
      </c>
      <c r="F528" s="844" t="s">
        <v>7</v>
      </c>
      <c r="G528" s="844" t="s">
        <v>542</v>
      </c>
      <c r="H528" s="844" t="s">
        <v>894</v>
      </c>
      <c r="I528" s="844" t="s">
        <v>1060</v>
      </c>
      <c r="J528" s="928" t="s">
        <v>1031</v>
      </c>
      <c r="K528" s="844"/>
      <c r="L528" s="844">
        <v>26</v>
      </c>
      <c r="M528" s="844"/>
      <c r="N528" s="844">
        <f t="shared" si="8"/>
        <v>26</v>
      </c>
      <c r="O528" s="844"/>
    </row>
    <row r="529" spans="1:15">
      <c r="A529" s="846" t="s">
        <v>368</v>
      </c>
      <c r="B529" s="846" t="s">
        <v>368</v>
      </c>
      <c r="C529" s="844"/>
      <c r="D529" s="844">
        <v>2014</v>
      </c>
      <c r="E529" s="844" t="s">
        <v>20</v>
      </c>
      <c r="F529" s="844" t="s">
        <v>7</v>
      </c>
      <c r="G529" s="844" t="s">
        <v>542</v>
      </c>
      <c r="H529" s="844" t="s">
        <v>894</v>
      </c>
      <c r="I529" s="844" t="s">
        <v>1060</v>
      </c>
      <c r="J529" s="928" t="s">
        <v>573</v>
      </c>
      <c r="K529" s="844"/>
      <c r="L529" s="844"/>
      <c r="M529" s="844">
        <v>1</v>
      </c>
      <c r="N529" s="844">
        <f t="shared" si="8"/>
        <v>1</v>
      </c>
      <c r="O529" s="844"/>
    </row>
    <row r="530" spans="1:15">
      <c r="A530" s="846" t="s">
        <v>368</v>
      </c>
      <c r="B530" s="846" t="s">
        <v>368</v>
      </c>
      <c r="C530" s="844"/>
      <c r="D530" s="844">
        <v>2014</v>
      </c>
      <c r="E530" s="844" t="s">
        <v>20</v>
      </c>
      <c r="F530" s="844" t="s">
        <v>7</v>
      </c>
      <c r="G530" s="844" t="s">
        <v>542</v>
      </c>
      <c r="H530" s="844" t="s">
        <v>885</v>
      </c>
      <c r="I530" s="844" t="s">
        <v>1060</v>
      </c>
      <c r="J530" s="928" t="s">
        <v>559</v>
      </c>
      <c r="K530" s="844"/>
      <c r="L530" s="844">
        <v>16</v>
      </c>
      <c r="M530" s="844">
        <v>8</v>
      </c>
      <c r="N530" s="844">
        <f t="shared" si="8"/>
        <v>24</v>
      </c>
      <c r="O530" s="844"/>
    </row>
    <row r="531" spans="1:15">
      <c r="A531" s="846" t="s">
        <v>368</v>
      </c>
      <c r="B531" s="846" t="s">
        <v>368</v>
      </c>
      <c r="C531" s="844"/>
      <c r="D531" s="844">
        <v>2014</v>
      </c>
      <c r="E531" s="844" t="s">
        <v>20</v>
      </c>
      <c r="F531" s="844" t="s">
        <v>7</v>
      </c>
      <c r="G531" s="844" t="s">
        <v>542</v>
      </c>
      <c r="H531" s="844" t="s">
        <v>885</v>
      </c>
      <c r="I531" s="844" t="s">
        <v>1060</v>
      </c>
      <c r="J531" s="928" t="s">
        <v>564</v>
      </c>
      <c r="K531" s="844"/>
      <c r="L531" s="844">
        <v>1</v>
      </c>
      <c r="M531" s="844"/>
      <c r="N531" s="844">
        <f t="shared" si="8"/>
        <v>1</v>
      </c>
      <c r="O531" s="844"/>
    </row>
    <row r="532" spans="1:15">
      <c r="A532" s="846" t="s">
        <v>368</v>
      </c>
      <c r="B532" s="846" t="s">
        <v>368</v>
      </c>
      <c r="C532" s="844"/>
      <c r="D532" s="844">
        <v>2014</v>
      </c>
      <c r="E532" s="844" t="s">
        <v>20</v>
      </c>
      <c r="F532" s="844" t="s">
        <v>7</v>
      </c>
      <c r="G532" s="844" t="s">
        <v>542</v>
      </c>
      <c r="H532" s="844" t="s">
        <v>885</v>
      </c>
      <c r="I532" s="844" t="s">
        <v>1060</v>
      </c>
      <c r="J532" s="928" t="s">
        <v>564</v>
      </c>
      <c r="K532" s="844"/>
      <c r="L532" s="844"/>
      <c r="M532" s="844">
        <v>16</v>
      </c>
      <c r="N532" s="844">
        <f t="shared" si="8"/>
        <v>16</v>
      </c>
      <c r="O532" s="844"/>
    </row>
    <row r="533" spans="1:15">
      <c r="A533" s="846" t="s">
        <v>368</v>
      </c>
      <c r="B533" s="846" t="s">
        <v>368</v>
      </c>
      <c r="C533" s="844"/>
      <c r="D533" s="844">
        <v>2014</v>
      </c>
      <c r="E533" s="844" t="s">
        <v>20</v>
      </c>
      <c r="F533" s="844" t="s">
        <v>7</v>
      </c>
      <c r="G533" s="844" t="s">
        <v>542</v>
      </c>
      <c r="H533" s="844" t="s">
        <v>885</v>
      </c>
      <c r="I533" s="844" t="s">
        <v>1060</v>
      </c>
      <c r="J533" s="928" t="s">
        <v>1031</v>
      </c>
      <c r="K533" s="844"/>
      <c r="L533" s="844">
        <v>4</v>
      </c>
      <c r="M533" s="844"/>
      <c r="N533" s="844">
        <f t="shared" si="8"/>
        <v>4</v>
      </c>
      <c r="O533" s="844"/>
    </row>
    <row r="534" spans="1:15">
      <c r="A534" s="846" t="s">
        <v>368</v>
      </c>
      <c r="B534" s="846" t="s">
        <v>368</v>
      </c>
      <c r="C534" s="844"/>
      <c r="D534" s="844">
        <v>2014</v>
      </c>
      <c r="E534" s="844" t="s">
        <v>20</v>
      </c>
      <c r="F534" s="844" t="s">
        <v>7</v>
      </c>
      <c r="G534" s="844" t="s">
        <v>542</v>
      </c>
      <c r="H534" s="844" t="s">
        <v>885</v>
      </c>
      <c r="I534" s="844" t="s">
        <v>1060</v>
      </c>
      <c r="J534" s="928" t="s">
        <v>1566</v>
      </c>
      <c r="K534" s="844"/>
      <c r="L534" s="844">
        <v>193</v>
      </c>
      <c r="M534" s="844"/>
      <c r="N534" s="844">
        <f t="shared" si="8"/>
        <v>193</v>
      </c>
      <c r="O534" s="844"/>
    </row>
    <row r="535" spans="1:15">
      <c r="A535" s="846" t="s">
        <v>368</v>
      </c>
      <c r="B535" s="846" t="s">
        <v>368</v>
      </c>
      <c r="C535" s="844"/>
      <c r="D535" s="844">
        <v>2014</v>
      </c>
      <c r="E535" s="844" t="s">
        <v>20</v>
      </c>
      <c r="F535" s="844" t="s">
        <v>7</v>
      </c>
      <c r="G535" s="844" t="s">
        <v>542</v>
      </c>
      <c r="H535" s="844" t="s">
        <v>1541</v>
      </c>
      <c r="I535" s="844" t="s">
        <v>488</v>
      </c>
      <c r="J535" s="928" t="s">
        <v>564</v>
      </c>
      <c r="K535" s="844"/>
      <c r="L535" s="844"/>
      <c r="M535" s="844">
        <v>20</v>
      </c>
      <c r="N535" s="844">
        <f t="shared" si="8"/>
        <v>20</v>
      </c>
      <c r="O535" s="844"/>
    </row>
    <row r="536" spans="1:15">
      <c r="A536" s="846" t="s">
        <v>368</v>
      </c>
      <c r="B536" s="846" t="s">
        <v>368</v>
      </c>
      <c r="C536" s="844"/>
      <c r="D536" s="844">
        <v>2014</v>
      </c>
      <c r="E536" s="844" t="s">
        <v>20</v>
      </c>
      <c r="F536" s="844" t="s">
        <v>7</v>
      </c>
      <c r="G536" s="844" t="s">
        <v>542</v>
      </c>
      <c r="H536" s="844" t="s">
        <v>1518</v>
      </c>
      <c r="I536" s="844" t="s">
        <v>488</v>
      </c>
      <c r="J536" s="928" t="s">
        <v>564</v>
      </c>
      <c r="K536" s="844"/>
      <c r="L536" s="844"/>
      <c r="M536" s="844">
        <v>5</v>
      </c>
      <c r="N536" s="844">
        <f t="shared" si="8"/>
        <v>5</v>
      </c>
      <c r="O536" s="844"/>
    </row>
    <row r="537" spans="1:15">
      <c r="A537" s="846" t="s">
        <v>368</v>
      </c>
      <c r="B537" s="846" t="s">
        <v>368</v>
      </c>
      <c r="C537" s="844"/>
      <c r="D537" s="844">
        <v>2014</v>
      </c>
      <c r="E537" s="844" t="s">
        <v>20</v>
      </c>
      <c r="F537" s="844" t="s">
        <v>7</v>
      </c>
      <c r="G537" s="844" t="s">
        <v>542</v>
      </c>
      <c r="H537" s="844" t="s">
        <v>1518</v>
      </c>
      <c r="I537" s="844" t="s">
        <v>488</v>
      </c>
      <c r="J537" s="928" t="s">
        <v>573</v>
      </c>
      <c r="K537" s="844"/>
      <c r="L537" s="844"/>
      <c r="M537" s="844">
        <v>7</v>
      </c>
      <c r="N537" s="844">
        <f t="shared" si="8"/>
        <v>7</v>
      </c>
      <c r="O537" s="844"/>
    </row>
    <row r="538" spans="1:15">
      <c r="A538" s="846" t="s">
        <v>368</v>
      </c>
      <c r="B538" s="846" t="s">
        <v>368</v>
      </c>
      <c r="C538" s="844"/>
      <c r="D538" s="844">
        <v>2014</v>
      </c>
      <c r="E538" s="844" t="s">
        <v>20</v>
      </c>
      <c r="F538" s="844" t="s">
        <v>7</v>
      </c>
      <c r="G538" s="844" t="s">
        <v>542</v>
      </c>
      <c r="H538" s="844" t="s">
        <v>98</v>
      </c>
      <c r="I538" s="844" t="s">
        <v>1049</v>
      </c>
      <c r="J538" s="928" t="s">
        <v>564</v>
      </c>
      <c r="K538" s="844"/>
      <c r="L538" s="844">
        <v>85</v>
      </c>
      <c r="M538" s="844"/>
      <c r="N538" s="844">
        <f t="shared" si="8"/>
        <v>85</v>
      </c>
      <c r="O538" s="844"/>
    </row>
    <row r="539" spans="1:15">
      <c r="A539" s="846" t="s">
        <v>368</v>
      </c>
      <c r="B539" s="846" t="s">
        <v>368</v>
      </c>
      <c r="C539" s="844"/>
      <c r="D539" s="844">
        <v>2014</v>
      </c>
      <c r="E539" s="844" t="s">
        <v>20</v>
      </c>
      <c r="F539" s="844" t="s">
        <v>7</v>
      </c>
      <c r="G539" s="844" t="s">
        <v>542</v>
      </c>
      <c r="H539" s="844" t="s">
        <v>98</v>
      </c>
      <c r="I539" s="844" t="s">
        <v>1049</v>
      </c>
      <c r="J539" s="928" t="s">
        <v>564</v>
      </c>
      <c r="K539" s="844"/>
      <c r="L539" s="844">
        <v>4212</v>
      </c>
      <c r="M539" s="844">
        <v>1779</v>
      </c>
      <c r="N539" s="844">
        <f t="shared" si="8"/>
        <v>5991</v>
      </c>
      <c r="O539" s="844"/>
    </row>
    <row r="540" spans="1:15">
      <c r="A540" s="846" t="s">
        <v>368</v>
      </c>
      <c r="B540" s="846" t="s">
        <v>368</v>
      </c>
      <c r="C540" s="844"/>
      <c r="D540" s="844">
        <v>2014</v>
      </c>
      <c r="E540" s="844" t="s">
        <v>20</v>
      </c>
      <c r="F540" s="844" t="s">
        <v>7</v>
      </c>
      <c r="G540" s="844" t="s">
        <v>542</v>
      </c>
      <c r="H540" s="844" t="s">
        <v>1519</v>
      </c>
      <c r="I540" s="844" t="s">
        <v>488</v>
      </c>
      <c r="J540" s="928" t="s">
        <v>573</v>
      </c>
      <c r="K540" s="844"/>
      <c r="L540" s="844"/>
      <c r="M540" s="844">
        <v>31</v>
      </c>
      <c r="N540" s="844">
        <f t="shared" si="8"/>
        <v>31</v>
      </c>
      <c r="O540" s="844"/>
    </row>
    <row r="541" spans="1:15">
      <c r="A541" s="846" t="s">
        <v>368</v>
      </c>
      <c r="B541" s="846" t="s">
        <v>368</v>
      </c>
      <c r="C541" s="844"/>
      <c r="D541" s="844">
        <v>2014</v>
      </c>
      <c r="E541" s="844" t="s">
        <v>20</v>
      </c>
      <c r="F541" s="844" t="s">
        <v>7</v>
      </c>
      <c r="G541" s="844" t="s">
        <v>542</v>
      </c>
      <c r="H541" s="844" t="s">
        <v>1567</v>
      </c>
      <c r="I541" s="844" t="s">
        <v>488</v>
      </c>
      <c r="J541" s="928" t="s">
        <v>559</v>
      </c>
      <c r="K541" s="844"/>
      <c r="L541" s="844"/>
      <c r="M541" s="844">
        <v>1</v>
      </c>
      <c r="N541" s="844">
        <f t="shared" si="8"/>
        <v>1</v>
      </c>
      <c r="O541" s="844"/>
    </row>
    <row r="542" spans="1:15">
      <c r="A542" s="846" t="s">
        <v>368</v>
      </c>
      <c r="B542" s="846" t="s">
        <v>368</v>
      </c>
      <c r="C542" s="844"/>
      <c r="D542" s="844">
        <v>2014</v>
      </c>
      <c r="E542" s="844" t="s">
        <v>20</v>
      </c>
      <c r="F542" s="844" t="s">
        <v>7</v>
      </c>
      <c r="G542" s="844" t="s">
        <v>542</v>
      </c>
      <c r="H542" s="844" t="s">
        <v>1568</v>
      </c>
      <c r="I542" s="844" t="s">
        <v>488</v>
      </c>
      <c r="J542" s="928" t="s">
        <v>573</v>
      </c>
      <c r="K542" s="844"/>
      <c r="L542" s="844"/>
      <c r="M542" s="844">
        <v>1</v>
      </c>
      <c r="N542" s="844">
        <f t="shared" si="8"/>
        <v>1</v>
      </c>
      <c r="O542" s="844"/>
    </row>
    <row r="543" spans="1:15">
      <c r="A543" s="846" t="s">
        <v>368</v>
      </c>
      <c r="B543" s="846" t="s">
        <v>368</v>
      </c>
      <c r="C543" s="844"/>
      <c r="D543" s="844">
        <v>2014</v>
      </c>
      <c r="E543" s="844" t="s">
        <v>20</v>
      </c>
      <c r="F543" s="844" t="s">
        <v>7</v>
      </c>
      <c r="G543" s="844" t="s">
        <v>542</v>
      </c>
      <c r="H543" s="844" t="s">
        <v>1543</v>
      </c>
      <c r="I543" s="844" t="s">
        <v>1060</v>
      </c>
      <c r="J543" s="928" t="s">
        <v>564</v>
      </c>
      <c r="K543" s="844"/>
      <c r="L543" s="844"/>
      <c r="M543" s="844">
        <v>111</v>
      </c>
      <c r="N543" s="844">
        <f t="shared" si="8"/>
        <v>111</v>
      </c>
      <c r="O543" s="844"/>
    </row>
    <row r="544" spans="1:15">
      <c r="A544" s="846" t="s">
        <v>368</v>
      </c>
      <c r="B544" s="846" t="s">
        <v>368</v>
      </c>
      <c r="C544" s="844"/>
      <c r="D544" s="844">
        <v>2014</v>
      </c>
      <c r="E544" s="844" t="s">
        <v>20</v>
      </c>
      <c r="F544" s="844" t="s">
        <v>7</v>
      </c>
      <c r="G544" s="844" t="s">
        <v>542</v>
      </c>
      <c r="H544" s="844" t="s">
        <v>888</v>
      </c>
      <c r="I544" s="844" t="s">
        <v>1060</v>
      </c>
      <c r="J544" s="928" t="s">
        <v>559</v>
      </c>
      <c r="K544" s="844"/>
      <c r="L544" s="844">
        <v>1</v>
      </c>
      <c r="M544" s="844"/>
      <c r="N544" s="844">
        <f t="shared" si="8"/>
        <v>1</v>
      </c>
      <c r="O544" s="844"/>
    </row>
    <row r="545" spans="1:15">
      <c r="A545" s="846" t="s">
        <v>368</v>
      </c>
      <c r="B545" s="846" t="s">
        <v>368</v>
      </c>
      <c r="C545" s="844"/>
      <c r="D545" s="844">
        <v>2014</v>
      </c>
      <c r="E545" s="844" t="s">
        <v>20</v>
      </c>
      <c r="F545" s="844" t="s">
        <v>7</v>
      </c>
      <c r="G545" s="844" t="s">
        <v>542</v>
      </c>
      <c r="H545" s="844" t="s">
        <v>888</v>
      </c>
      <c r="I545" s="844" t="s">
        <v>1060</v>
      </c>
      <c r="J545" s="928" t="s">
        <v>564</v>
      </c>
      <c r="K545" s="844"/>
      <c r="L545" s="844">
        <v>13</v>
      </c>
      <c r="M545" s="844"/>
      <c r="N545" s="844">
        <f t="shared" si="8"/>
        <v>13</v>
      </c>
      <c r="O545" s="844"/>
    </row>
    <row r="546" spans="1:15">
      <c r="A546" s="846" t="s">
        <v>368</v>
      </c>
      <c r="B546" s="846" t="s">
        <v>368</v>
      </c>
      <c r="C546" s="844"/>
      <c r="D546" s="844">
        <v>2014</v>
      </c>
      <c r="E546" s="844" t="s">
        <v>20</v>
      </c>
      <c r="F546" s="844" t="s">
        <v>7</v>
      </c>
      <c r="G546" s="844" t="s">
        <v>542</v>
      </c>
      <c r="H546" s="844" t="s">
        <v>888</v>
      </c>
      <c r="I546" s="844" t="s">
        <v>1060</v>
      </c>
      <c r="J546" s="928" t="s">
        <v>573</v>
      </c>
      <c r="K546" s="844"/>
      <c r="L546" s="844"/>
      <c r="M546" s="844">
        <v>4</v>
      </c>
      <c r="N546" s="844">
        <f t="shared" si="8"/>
        <v>4</v>
      </c>
      <c r="O546" s="844"/>
    </row>
    <row r="547" spans="1:15">
      <c r="A547" s="846" t="s">
        <v>368</v>
      </c>
      <c r="B547" s="846" t="s">
        <v>368</v>
      </c>
      <c r="C547" s="844"/>
      <c r="D547" s="844">
        <v>2014</v>
      </c>
      <c r="E547" s="844" t="s">
        <v>20</v>
      </c>
      <c r="F547" s="844" t="s">
        <v>7</v>
      </c>
      <c r="G547" s="844" t="s">
        <v>542</v>
      </c>
      <c r="H547" s="844" t="s">
        <v>85</v>
      </c>
      <c r="I547" s="844" t="s">
        <v>1049</v>
      </c>
      <c r="J547" s="928" t="s">
        <v>559</v>
      </c>
      <c r="K547" s="844"/>
      <c r="L547" s="844">
        <v>2696</v>
      </c>
      <c r="M547" s="844">
        <v>26</v>
      </c>
      <c r="N547" s="844">
        <f t="shared" si="8"/>
        <v>2722</v>
      </c>
      <c r="O547" s="844"/>
    </row>
    <row r="548" spans="1:15">
      <c r="A548" s="846" t="s">
        <v>368</v>
      </c>
      <c r="B548" s="846" t="s">
        <v>368</v>
      </c>
      <c r="C548" s="844"/>
      <c r="D548" s="844">
        <v>2014</v>
      </c>
      <c r="E548" s="844" t="s">
        <v>20</v>
      </c>
      <c r="F548" s="844" t="s">
        <v>7</v>
      </c>
      <c r="G548" s="844" t="s">
        <v>542</v>
      </c>
      <c r="H548" s="844" t="s">
        <v>85</v>
      </c>
      <c r="I548" s="844" t="s">
        <v>1049</v>
      </c>
      <c r="J548" s="928" t="s">
        <v>557</v>
      </c>
      <c r="K548" s="844"/>
      <c r="L548" s="844">
        <v>27</v>
      </c>
      <c r="M548" s="844"/>
      <c r="N548" s="844">
        <f t="shared" si="8"/>
        <v>27</v>
      </c>
      <c r="O548" s="844"/>
    </row>
    <row r="549" spans="1:15">
      <c r="A549" s="846" t="s">
        <v>368</v>
      </c>
      <c r="B549" s="846" t="s">
        <v>368</v>
      </c>
      <c r="C549" s="844"/>
      <c r="D549" s="844">
        <v>2014</v>
      </c>
      <c r="E549" s="844" t="s">
        <v>20</v>
      </c>
      <c r="F549" s="844" t="s">
        <v>7</v>
      </c>
      <c r="G549" s="844" t="s">
        <v>542</v>
      </c>
      <c r="H549" s="844" t="s">
        <v>85</v>
      </c>
      <c r="I549" s="844" t="s">
        <v>1049</v>
      </c>
      <c r="J549" s="928" t="s">
        <v>564</v>
      </c>
      <c r="K549" s="844"/>
      <c r="L549" s="844">
        <v>1719</v>
      </c>
      <c r="M549" s="844">
        <v>561</v>
      </c>
      <c r="N549" s="844">
        <f t="shared" si="8"/>
        <v>2280</v>
      </c>
      <c r="O549" s="844"/>
    </row>
    <row r="550" spans="1:15">
      <c r="A550" s="846" t="s">
        <v>368</v>
      </c>
      <c r="B550" s="846" t="s">
        <v>368</v>
      </c>
      <c r="C550" s="844"/>
      <c r="D550" s="844">
        <v>2014</v>
      </c>
      <c r="E550" s="844" t="s">
        <v>20</v>
      </c>
      <c r="F550" s="844" t="s">
        <v>7</v>
      </c>
      <c r="G550" s="844" t="s">
        <v>542</v>
      </c>
      <c r="H550" s="844" t="s">
        <v>85</v>
      </c>
      <c r="I550" s="844" t="s">
        <v>1049</v>
      </c>
      <c r="J550" s="928" t="s">
        <v>564</v>
      </c>
      <c r="K550" s="844"/>
      <c r="L550" s="844">
        <v>439</v>
      </c>
      <c r="M550" s="844">
        <v>99</v>
      </c>
      <c r="N550" s="844">
        <f t="shared" si="8"/>
        <v>538</v>
      </c>
      <c r="O550" s="844"/>
    </row>
    <row r="551" spans="1:15">
      <c r="A551" s="846" t="s">
        <v>368</v>
      </c>
      <c r="B551" s="846" t="s">
        <v>368</v>
      </c>
      <c r="C551" s="844"/>
      <c r="D551" s="844">
        <v>2014</v>
      </c>
      <c r="E551" s="844" t="s">
        <v>20</v>
      </c>
      <c r="F551" s="844" t="s">
        <v>7</v>
      </c>
      <c r="G551" s="844" t="s">
        <v>542</v>
      </c>
      <c r="H551" s="844" t="s">
        <v>85</v>
      </c>
      <c r="I551" s="844" t="s">
        <v>1049</v>
      </c>
      <c r="J551" s="928" t="s">
        <v>1031</v>
      </c>
      <c r="K551" s="844"/>
      <c r="L551" s="844">
        <v>115</v>
      </c>
      <c r="M551" s="844"/>
      <c r="N551" s="844">
        <f t="shared" si="8"/>
        <v>115</v>
      </c>
      <c r="O551" s="844"/>
    </row>
    <row r="552" spans="1:15">
      <c r="A552" s="846" t="s">
        <v>368</v>
      </c>
      <c r="B552" s="846" t="s">
        <v>368</v>
      </c>
      <c r="C552" s="844"/>
      <c r="D552" s="844">
        <v>2014</v>
      </c>
      <c r="E552" s="844" t="s">
        <v>20</v>
      </c>
      <c r="F552" s="844" t="s">
        <v>7</v>
      </c>
      <c r="G552" s="844" t="s">
        <v>542</v>
      </c>
      <c r="H552" s="844" t="s">
        <v>85</v>
      </c>
      <c r="I552" s="844" t="s">
        <v>1049</v>
      </c>
      <c r="J552" s="928" t="s">
        <v>573</v>
      </c>
      <c r="K552" s="844"/>
      <c r="L552" s="844"/>
      <c r="M552" s="844">
        <v>335</v>
      </c>
      <c r="N552" s="844">
        <f t="shared" si="8"/>
        <v>335</v>
      </c>
      <c r="O552" s="844"/>
    </row>
    <row r="553" spans="1:15">
      <c r="A553" s="846" t="s">
        <v>368</v>
      </c>
      <c r="B553" s="846" t="s">
        <v>368</v>
      </c>
      <c r="C553" s="844"/>
      <c r="D553" s="844">
        <v>2014</v>
      </c>
      <c r="E553" s="844" t="s">
        <v>20</v>
      </c>
      <c r="F553" s="844" t="s">
        <v>7</v>
      </c>
      <c r="G553" s="844" t="s">
        <v>542</v>
      </c>
      <c r="H553" s="844" t="s">
        <v>85</v>
      </c>
      <c r="I553" s="844" t="s">
        <v>1049</v>
      </c>
      <c r="J553" s="928" t="s">
        <v>1032</v>
      </c>
      <c r="K553" s="844"/>
      <c r="L553" s="844">
        <v>440</v>
      </c>
      <c r="M553" s="844"/>
      <c r="N553" s="844">
        <f t="shared" si="8"/>
        <v>440</v>
      </c>
      <c r="O553" s="844"/>
    </row>
    <row r="554" spans="1:15">
      <c r="A554" s="846" t="s">
        <v>368</v>
      </c>
      <c r="B554" s="846" t="s">
        <v>368</v>
      </c>
      <c r="C554" s="844"/>
      <c r="D554" s="844">
        <v>2014</v>
      </c>
      <c r="E554" s="844" t="s">
        <v>20</v>
      </c>
      <c r="F554" s="844" t="s">
        <v>7</v>
      </c>
      <c r="G554" s="844" t="s">
        <v>542</v>
      </c>
      <c r="H554" s="844" t="s">
        <v>1544</v>
      </c>
      <c r="I554" s="844" t="s">
        <v>1049</v>
      </c>
      <c r="J554" s="928" t="s">
        <v>559</v>
      </c>
      <c r="K554" s="844"/>
      <c r="L554" s="844">
        <v>16</v>
      </c>
      <c r="M554" s="844"/>
      <c r="N554" s="844">
        <f t="shared" si="8"/>
        <v>16</v>
      </c>
      <c r="O554" s="844"/>
    </row>
    <row r="555" spans="1:15">
      <c r="A555" s="846" t="s">
        <v>368</v>
      </c>
      <c r="B555" s="846" t="s">
        <v>368</v>
      </c>
      <c r="C555" s="844"/>
      <c r="D555" s="844">
        <v>2014</v>
      </c>
      <c r="E555" s="844" t="s">
        <v>20</v>
      </c>
      <c r="F555" s="844" t="s">
        <v>7</v>
      </c>
      <c r="G555" s="844" t="s">
        <v>542</v>
      </c>
      <c r="H555" s="844" t="s">
        <v>1544</v>
      </c>
      <c r="I555" s="844" t="s">
        <v>1049</v>
      </c>
      <c r="J555" s="928" t="s">
        <v>564</v>
      </c>
      <c r="K555" s="844"/>
      <c r="L555" s="844"/>
      <c r="M555" s="844">
        <v>1</v>
      </c>
      <c r="N555" s="844">
        <f t="shared" si="8"/>
        <v>1</v>
      </c>
      <c r="O555" s="844"/>
    </row>
    <row r="556" spans="1:15">
      <c r="A556" s="846" t="s">
        <v>368</v>
      </c>
      <c r="B556" s="846" t="s">
        <v>368</v>
      </c>
      <c r="C556" s="844"/>
      <c r="D556" s="844">
        <v>2014</v>
      </c>
      <c r="E556" s="844" t="s">
        <v>20</v>
      </c>
      <c r="F556" s="844" t="s">
        <v>7</v>
      </c>
      <c r="G556" s="844" t="s">
        <v>542</v>
      </c>
      <c r="H556" s="844" t="s">
        <v>1544</v>
      </c>
      <c r="I556" s="844" t="s">
        <v>1049</v>
      </c>
      <c r="J556" s="928" t="s">
        <v>564</v>
      </c>
      <c r="K556" s="844"/>
      <c r="L556" s="844"/>
      <c r="M556" s="844">
        <v>1</v>
      </c>
      <c r="N556" s="844">
        <f t="shared" si="8"/>
        <v>1</v>
      </c>
      <c r="O556" s="844"/>
    </row>
    <row r="557" spans="1:15">
      <c r="A557" s="846" t="s">
        <v>368</v>
      </c>
      <c r="B557" s="846" t="s">
        <v>368</v>
      </c>
      <c r="C557" s="844"/>
      <c r="D557" s="844">
        <v>2014</v>
      </c>
      <c r="E557" s="844" t="s">
        <v>20</v>
      </c>
      <c r="F557" s="844" t="s">
        <v>7</v>
      </c>
      <c r="G557" s="844" t="s">
        <v>542</v>
      </c>
      <c r="H557" s="844" t="s">
        <v>886</v>
      </c>
      <c r="I557" s="844" t="s">
        <v>1049</v>
      </c>
      <c r="J557" s="928" t="s">
        <v>559</v>
      </c>
      <c r="K557" s="844"/>
      <c r="L557" s="844">
        <v>96</v>
      </c>
      <c r="M557" s="844">
        <v>73</v>
      </c>
      <c r="N557" s="844">
        <f t="shared" si="8"/>
        <v>169</v>
      </c>
      <c r="O557" s="844"/>
    </row>
    <row r="558" spans="1:15">
      <c r="A558" s="846" t="s">
        <v>368</v>
      </c>
      <c r="B558" s="846" t="s">
        <v>368</v>
      </c>
      <c r="C558" s="844"/>
      <c r="D558" s="844">
        <v>2014</v>
      </c>
      <c r="E558" s="844" t="s">
        <v>20</v>
      </c>
      <c r="F558" s="844" t="s">
        <v>7</v>
      </c>
      <c r="G558" s="844" t="s">
        <v>542</v>
      </c>
      <c r="H558" s="844" t="s">
        <v>886</v>
      </c>
      <c r="I558" s="844" t="s">
        <v>1049</v>
      </c>
      <c r="J558" s="928" t="s">
        <v>564</v>
      </c>
      <c r="K558" s="844"/>
      <c r="L558" s="844">
        <v>229</v>
      </c>
      <c r="M558" s="844">
        <v>40</v>
      </c>
      <c r="N558" s="844">
        <f t="shared" si="8"/>
        <v>269</v>
      </c>
      <c r="O558" s="844"/>
    </row>
    <row r="559" spans="1:15">
      <c r="A559" s="846" t="s">
        <v>368</v>
      </c>
      <c r="B559" s="846" t="s">
        <v>368</v>
      </c>
      <c r="C559" s="844"/>
      <c r="D559" s="844">
        <v>2014</v>
      </c>
      <c r="E559" s="844" t="s">
        <v>20</v>
      </c>
      <c r="F559" s="844" t="s">
        <v>7</v>
      </c>
      <c r="G559" s="844" t="s">
        <v>542</v>
      </c>
      <c r="H559" s="844" t="s">
        <v>886</v>
      </c>
      <c r="I559" s="844" t="s">
        <v>1049</v>
      </c>
      <c r="J559" s="928" t="s">
        <v>564</v>
      </c>
      <c r="K559" s="844"/>
      <c r="L559" s="844">
        <v>306</v>
      </c>
      <c r="M559" s="844">
        <v>150</v>
      </c>
      <c r="N559" s="844">
        <f t="shared" si="8"/>
        <v>456</v>
      </c>
      <c r="O559" s="844"/>
    </row>
    <row r="560" spans="1:15">
      <c r="A560" s="846" t="s">
        <v>368</v>
      </c>
      <c r="B560" s="846" t="s">
        <v>368</v>
      </c>
      <c r="C560" s="844"/>
      <c r="D560" s="844">
        <v>2014</v>
      </c>
      <c r="E560" s="844" t="s">
        <v>20</v>
      </c>
      <c r="F560" s="844" t="s">
        <v>7</v>
      </c>
      <c r="G560" s="844" t="s">
        <v>542</v>
      </c>
      <c r="H560" s="844" t="s">
        <v>886</v>
      </c>
      <c r="I560" s="844" t="s">
        <v>1049</v>
      </c>
      <c r="J560" s="928" t="s">
        <v>571</v>
      </c>
      <c r="K560" s="844"/>
      <c r="L560" s="844">
        <v>122</v>
      </c>
      <c r="M560" s="844"/>
      <c r="N560" s="844">
        <f t="shared" si="8"/>
        <v>122</v>
      </c>
      <c r="O560" s="844"/>
    </row>
    <row r="561" spans="1:15">
      <c r="A561" s="846" t="s">
        <v>368</v>
      </c>
      <c r="B561" s="846" t="s">
        <v>368</v>
      </c>
      <c r="C561" s="844"/>
      <c r="D561" s="844">
        <v>2014</v>
      </c>
      <c r="E561" s="844" t="s">
        <v>20</v>
      </c>
      <c r="F561" s="844" t="s">
        <v>7</v>
      </c>
      <c r="G561" s="844" t="s">
        <v>542</v>
      </c>
      <c r="H561" s="844" t="s">
        <v>886</v>
      </c>
      <c r="I561" s="844" t="s">
        <v>1049</v>
      </c>
      <c r="J561" s="928" t="s">
        <v>1031</v>
      </c>
      <c r="K561" s="844"/>
      <c r="L561" s="844">
        <v>204</v>
      </c>
      <c r="M561" s="844">
        <v>1</v>
      </c>
      <c r="N561" s="844">
        <f t="shared" si="8"/>
        <v>205</v>
      </c>
      <c r="O561" s="844"/>
    </row>
    <row r="562" spans="1:15">
      <c r="A562" s="846" t="s">
        <v>368</v>
      </c>
      <c r="B562" s="846" t="s">
        <v>368</v>
      </c>
      <c r="C562" s="844"/>
      <c r="D562" s="844">
        <v>2014</v>
      </c>
      <c r="E562" s="844" t="s">
        <v>20</v>
      </c>
      <c r="F562" s="844" t="s">
        <v>7</v>
      </c>
      <c r="G562" s="844" t="s">
        <v>542</v>
      </c>
      <c r="H562" s="844" t="s">
        <v>1555</v>
      </c>
      <c r="I562" s="844" t="s">
        <v>488</v>
      </c>
      <c r="J562" s="928" t="s">
        <v>573</v>
      </c>
      <c r="K562" s="844"/>
      <c r="L562" s="844"/>
      <c r="M562" s="844">
        <v>676</v>
      </c>
      <c r="N562" s="844">
        <f t="shared" si="8"/>
        <v>676</v>
      </c>
      <c r="O562" s="844"/>
    </row>
    <row r="563" spans="1:15">
      <c r="A563" s="846" t="s">
        <v>368</v>
      </c>
      <c r="B563" s="846" t="s">
        <v>368</v>
      </c>
      <c r="C563" s="844"/>
      <c r="D563" s="844">
        <v>2014</v>
      </c>
      <c r="E563" s="844" t="s">
        <v>20</v>
      </c>
      <c r="F563" s="844" t="s">
        <v>7</v>
      </c>
      <c r="G563" s="844" t="s">
        <v>542</v>
      </c>
      <c r="H563" s="844" t="s">
        <v>1368</v>
      </c>
      <c r="I563" s="844" t="s">
        <v>1049</v>
      </c>
      <c r="J563" s="928" t="s">
        <v>564</v>
      </c>
      <c r="K563" s="844"/>
      <c r="L563" s="844"/>
      <c r="M563" s="844">
        <v>3</v>
      </c>
      <c r="N563" s="844">
        <f t="shared" si="8"/>
        <v>3</v>
      </c>
      <c r="O563" s="844"/>
    </row>
    <row r="564" spans="1:15">
      <c r="A564" s="846" t="s">
        <v>368</v>
      </c>
      <c r="B564" s="846" t="s">
        <v>368</v>
      </c>
      <c r="C564" s="844"/>
      <c r="D564" s="844">
        <v>2014</v>
      </c>
      <c r="E564" s="844" t="s">
        <v>20</v>
      </c>
      <c r="F564" s="844" t="s">
        <v>7</v>
      </c>
      <c r="G564" s="844" t="s">
        <v>542</v>
      </c>
      <c r="H564" s="844" t="s">
        <v>1369</v>
      </c>
      <c r="I564" s="844" t="s">
        <v>1049</v>
      </c>
      <c r="J564" s="928" t="s">
        <v>564</v>
      </c>
      <c r="K564" s="844"/>
      <c r="L564" s="844"/>
      <c r="M564" s="844">
        <v>3</v>
      </c>
      <c r="N564" s="844">
        <f t="shared" si="8"/>
        <v>3</v>
      </c>
      <c r="O564" s="844"/>
    </row>
    <row r="565" spans="1:15">
      <c r="A565" s="846" t="s">
        <v>368</v>
      </c>
      <c r="B565" s="846" t="s">
        <v>368</v>
      </c>
      <c r="C565" s="844"/>
      <c r="D565" s="844">
        <v>2014</v>
      </c>
      <c r="E565" s="844" t="s">
        <v>20</v>
      </c>
      <c r="F565" s="844" t="s">
        <v>7</v>
      </c>
      <c r="G565" s="844" t="s">
        <v>542</v>
      </c>
      <c r="H565" s="844" t="s">
        <v>1369</v>
      </c>
      <c r="I565" s="844" t="s">
        <v>1049</v>
      </c>
      <c r="J565" s="928" t="s">
        <v>564</v>
      </c>
      <c r="K565" s="844"/>
      <c r="L565" s="844"/>
      <c r="M565" s="844">
        <v>7</v>
      </c>
      <c r="N565" s="844">
        <f t="shared" si="8"/>
        <v>7</v>
      </c>
      <c r="O565" s="844"/>
    </row>
    <row r="566" spans="1:15">
      <c r="A566" s="846" t="s">
        <v>368</v>
      </c>
      <c r="B566" s="846" t="s">
        <v>368</v>
      </c>
      <c r="C566" s="844"/>
      <c r="D566" s="844">
        <v>2014</v>
      </c>
      <c r="E566" s="844" t="s">
        <v>20</v>
      </c>
      <c r="F566" s="844" t="s">
        <v>7</v>
      </c>
      <c r="G566" s="844" t="s">
        <v>542</v>
      </c>
      <c r="H566" s="844" t="s">
        <v>1520</v>
      </c>
      <c r="I566" s="844" t="s">
        <v>1049</v>
      </c>
      <c r="J566" s="928" t="s">
        <v>559</v>
      </c>
      <c r="K566" s="844"/>
      <c r="L566" s="844">
        <v>1</v>
      </c>
      <c r="M566" s="844">
        <v>9</v>
      </c>
      <c r="N566" s="844">
        <f t="shared" si="8"/>
        <v>10</v>
      </c>
      <c r="O566" s="844"/>
    </row>
    <row r="567" spans="1:15">
      <c r="A567" s="846" t="s">
        <v>368</v>
      </c>
      <c r="B567" s="846" t="s">
        <v>368</v>
      </c>
      <c r="C567" s="844"/>
      <c r="D567" s="844">
        <v>2014</v>
      </c>
      <c r="E567" s="844" t="s">
        <v>20</v>
      </c>
      <c r="F567" s="844" t="s">
        <v>7</v>
      </c>
      <c r="G567" s="844" t="s">
        <v>542</v>
      </c>
      <c r="H567" s="844" t="s">
        <v>1520</v>
      </c>
      <c r="I567" s="844" t="s">
        <v>1049</v>
      </c>
      <c r="J567" s="928" t="s">
        <v>557</v>
      </c>
      <c r="K567" s="844"/>
      <c r="L567" s="844"/>
      <c r="M567" s="844">
        <v>9</v>
      </c>
      <c r="N567" s="844">
        <f t="shared" si="8"/>
        <v>9</v>
      </c>
      <c r="O567" s="844"/>
    </row>
    <row r="568" spans="1:15">
      <c r="A568" s="846" t="s">
        <v>368</v>
      </c>
      <c r="B568" s="846" t="s">
        <v>368</v>
      </c>
      <c r="C568" s="844"/>
      <c r="D568" s="844">
        <v>2014</v>
      </c>
      <c r="E568" s="844" t="s">
        <v>20</v>
      </c>
      <c r="F568" s="844" t="s">
        <v>7</v>
      </c>
      <c r="G568" s="844" t="s">
        <v>542</v>
      </c>
      <c r="H568" s="844" t="s">
        <v>1520</v>
      </c>
      <c r="I568" s="844" t="s">
        <v>1049</v>
      </c>
      <c r="J568" s="928" t="s">
        <v>564</v>
      </c>
      <c r="K568" s="844"/>
      <c r="L568" s="844"/>
      <c r="M568" s="844">
        <v>48</v>
      </c>
      <c r="N568" s="844">
        <f t="shared" si="8"/>
        <v>48</v>
      </c>
      <c r="O568" s="844"/>
    </row>
    <row r="569" spans="1:15">
      <c r="A569" s="846" t="s">
        <v>368</v>
      </c>
      <c r="B569" s="846" t="s">
        <v>368</v>
      </c>
      <c r="C569" s="844"/>
      <c r="D569" s="844">
        <v>2014</v>
      </c>
      <c r="E569" s="844" t="s">
        <v>20</v>
      </c>
      <c r="F569" s="844" t="s">
        <v>7</v>
      </c>
      <c r="G569" s="844" t="s">
        <v>542</v>
      </c>
      <c r="H569" s="844" t="s">
        <v>1520</v>
      </c>
      <c r="I569" s="844" t="s">
        <v>1049</v>
      </c>
      <c r="J569" s="928" t="s">
        <v>564</v>
      </c>
      <c r="K569" s="844"/>
      <c r="L569" s="844"/>
      <c r="M569" s="844">
        <v>15</v>
      </c>
      <c r="N569" s="844">
        <f t="shared" si="8"/>
        <v>15</v>
      </c>
      <c r="O569" s="844"/>
    </row>
    <row r="570" spans="1:15">
      <c r="A570" s="846" t="s">
        <v>368</v>
      </c>
      <c r="B570" s="846" t="s">
        <v>368</v>
      </c>
      <c r="C570" s="844"/>
      <c r="D570" s="844">
        <v>2014</v>
      </c>
      <c r="E570" s="844" t="s">
        <v>20</v>
      </c>
      <c r="F570" s="844" t="s">
        <v>7</v>
      </c>
      <c r="G570" s="844" t="s">
        <v>542</v>
      </c>
      <c r="H570" s="844" t="s">
        <v>1520</v>
      </c>
      <c r="I570" s="844" t="s">
        <v>1049</v>
      </c>
      <c r="J570" s="928" t="s">
        <v>568</v>
      </c>
      <c r="K570" s="844"/>
      <c r="L570" s="844">
        <v>886</v>
      </c>
      <c r="M570" s="844"/>
      <c r="N570" s="844">
        <f t="shared" si="8"/>
        <v>886</v>
      </c>
      <c r="O570" s="844"/>
    </row>
    <row r="571" spans="1:15">
      <c r="A571" s="846" t="s">
        <v>368</v>
      </c>
      <c r="B571" s="846" t="s">
        <v>368</v>
      </c>
      <c r="C571" s="844"/>
      <c r="D571" s="844">
        <v>2014</v>
      </c>
      <c r="E571" s="844" t="s">
        <v>20</v>
      </c>
      <c r="F571" s="844" t="s">
        <v>7</v>
      </c>
      <c r="G571" s="844" t="s">
        <v>542</v>
      </c>
      <c r="H571" s="844" t="s">
        <v>1520</v>
      </c>
      <c r="I571" s="844" t="s">
        <v>1049</v>
      </c>
      <c r="J571" s="928" t="s">
        <v>554</v>
      </c>
      <c r="K571" s="844"/>
      <c r="L571" s="844">
        <v>3</v>
      </c>
      <c r="M571" s="844"/>
      <c r="N571" s="844">
        <f t="shared" si="8"/>
        <v>3</v>
      </c>
      <c r="O571" s="844"/>
    </row>
    <row r="572" spans="1:15">
      <c r="A572" s="846" t="s">
        <v>368</v>
      </c>
      <c r="B572" s="846" t="s">
        <v>368</v>
      </c>
      <c r="C572" s="844"/>
      <c r="D572" s="844">
        <v>2014</v>
      </c>
      <c r="E572" s="844" t="s">
        <v>20</v>
      </c>
      <c r="F572" s="844" t="s">
        <v>7</v>
      </c>
      <c r="G572" s="844" t="s">
        <v>542</v>
      </c>
      <c r="H572" s="844" t="s">
        <v>1520</v>
      </c>
      <c r="I572" s="844" t="s">
        <v>1049</v>
      </c>
      <c r="J572" s="928" t="s">
        <v>573</v>
      </c>
      <c r="K572" s="844"/>
      <c r="L572" s="844"/>
      <c r="M572" s="844">
        <v>3</v>
      </c>
      <c r="N572" s="844">
        <f t="shared" si="8"/>
        <v>3</v>
      </c>
      <c r="O572" s="844"/>
    </row>
    <row r="573" spans="1:15">
      <c r="A573" s="846" t="s">
        <v>368</v>
      </c>
      <c r="B573" s="846" t="s">
        <v>368</v>
      </c>
      <c r="C573" s="844"/>
      <c r="D573" s="844">
        <v>2014</v>
      </c>
      <c r="E573" s="844" t="s">
        <v>20</v>
      </c>
      <c r="F573" s="844" t="s">
        <v>7</v>
      </c>
      <c r="G573" s="844" t="s">
        <v>542</v>
      </c>
      <c r="H573" s="844" t="s">
        <v>1521</v>
      </c>
      <c r="I573" s="844" t="s">
        <v>1060</v>
      </c>
      <c r="J573" s="928" t="s">
        <v>559</v>
      </c>
      <c r="K573" s="844"/>
      <c r="L573" s="844">
        <v>354</v>
      </c>
      <c r="M573" s="844">
        <v>10</v>
      </c>
      <c r="N573" s="844">
        <f t="shared" si="8"/>
        <v>364</v>
      </c>
      <c r="O573" s="844"/>
    </row>
    <row r="574" spans="1:15">
      <c r="A574" s="846" t="s">
        <v>368</v>
      </c>
      <c r="B574" s="846" t="s">
        <v>368</v>
      </c>
      <c r="C574" s="844"/>
      <c r="D574" s="844">
        <v>2014</v>
      </c>
      <c r="E574" s="844" t="s">
        <v>20</v>
      </c>
      <c r="F574" s="844" t="s">
        <v>7</v>
      </c>
      <c r="G574" s="844" t="s">
        <v>542</v>
      </c>
      <c r="H574" s="844" t="s">
        <v>1521</v>
      </c>
      <c r="I574" s="844" t="s">
        <v>1060</v>
      </c>
      <c r="J574" s="928" t="s">
        <v>557</v>
      </c>
      <c r="K574" s="844"/>
      <c r="L574" s="844">
        <v>89</v>
      </c>
      <c r="M574" s="844">
        <v>2</v>
      </c>
      <c r="N574" s="844">
        <f t="shared" si="8"/>
        <v>91</v>
      </c>
      <c r="O574" s="844"/>
    </row>
    <row r="575" spans="1:15">
      <c r="A575" s="846" t="s">
        <v>368</v>
      </c>
      <c r="B575" s="846" t="s">
        <v>368</v>
      </c>
      <c r="C575" s="844"/>
      <c r="D575" s="844">
        <v>2014</v>
      </c>
      <c r="E575" s="844" t="s">
        <v>20</v>
      </c>
      <c r="F575" s="844" t="s">
        <v>7</v>
      </c>
      <c r="G575" s="844" t="s">
        <v>542</v>
      </c>
      <c r="H575" s="844" t="s">
        <v>1521</v>
      </c>
      <c r="I575" s="844" t="s">
        <v>1060</v>
      </c>
      <c r="J575" s="928" t="s">
        <v>564</v>
      </c>
      <c r="K575" s="844"/>
      <c r="L575" s="844">
        <v>26</v>
      </c>
      <c r="M575" s="844"/>
      <c r="N575" s="844">
        <f t="shared" si="8"/>
        <v>26</v>
      </c>
      <c r="O575" s="844"/>
    </row>
    <row r="576" spans="1:15">
      <c r="A576" s="846" t="s">
        <v>368</v>
      </c>
      <c r="B576" s="846" t="s">
        <v>368</v>
      </c>
      <c r="C576" s="844"/>
      <c r="D576" s="844">
        <v>2014</v>
      </c>
      <c r="E576" s="844" t="s">
        <v>20</v>
      </c>
      <c r="F576" s="844" t="s">
        <v>7</v>
      </c>
      <c r="G576" s="844" t="s">
        <v>542</v>
      </c>
      <c r="H576" s="844" t="s">
        <v>1521</v>
      </c>
      <c r="I576" s="844" t="s">
        <v>1060</v>
      </c>
      <c r="J576" s="928" t="s">
        <v>564</v>
      </c>
      <c r="K576" s="844"/>
      <c r="L576" s="844">
        <v>12</v>
      </c>
      <c r="M576" s="844">
        <v>2</v>
      </c>
      <c r="N576" s="844">
        <f t="shared" si="8"/>
        <v>14</v>
      </c>
      <c r="O576" s="844"/>
    </row>
    <row r="577" spans="1:15">
      <c r="A577" s="846" t="s">
        <v>368</v>
      </c>
      <c r="B577" s="846" t="s">
        <v>368</v>
      </c>
      <c r="C577" s="844"/>
      <c r="D577" s="844">
        <v>2014</v>
      </c>
      <c r="E577" s="844" t="s">
        <v>20</v>
      </c>
      <c r="F577" s="844" t="s">
        <v>7</v>
      </c>
      <c r="G577" s="844" t="s">
        <v>542</v>
      </c>
      <c r="H577" s="844" t="s">
        <v>1521</v>
      </c>
      <c r="I577" s="844" t="s">
        <v>1060</v>
      </c>
      <c r="J577" s="928" t="s">
        <v>1032</v>
      </c>
      <c r="K577" s="844"/>
      <c r="L577" s="844">
        <v>15</v>
      </c>
      <c r="M577" s="844"/>
      <c r="N577" s="844">
        <f t="shared" si="8"/>
        <v>15</v>
      </c>
      <c r="O577" s="844"/>
    </row>
    <row r="578" spans="1:15">
      <c r="A578" s="846" t="s">
        <v>368</v>
      </c>
      <c r="B578" s="846" t="s">
        <v>368</v>
      </c>
      <c r="C578" s="844"/>
      <c r="D578" s="844">
        <v>2014</v>
      </c>
      <c r="E578" s="844" t="s">
        <v>20</v>
      </c>
      <c r="F578" s="844" t="s">
        <v>7</v>
      </c>
      <c r="G578" s="844" t="s">
        <v>542</v>
      </c>
      <c r="H578" s="844" t="s">
        <v>1079</v>
      </c>
      <c r="I578" s="844" t="s">
        <v>1060</v>
      </c>
      <c r="J578" s="928" t="s">
        <v>559</v>
      </c>
      <c r="K578" s="844"/>
      <c r="L578" s="844">
        <v>110</v>
      </c>
      <c r="M578" s="844"/>
      <c r="N578" s="844">
        <f t="shared" si="8"/>
        <v>110</v>
      </c>
      <c r="O578" s="844"/>
    </row>
    <row r="579" spans="1:15">
      <c r="A579" s="846" t="s">
        <v>368</v>
      </c>
      <c r="B579" s="846" t="s">
        <v>368</v>
      </c>
      <c r="C579" s="844"/>
      <c r="D579" s="844">
        <v>2014</v>
      </c>
      <c r="E579" s="844" t="s">
        <v>20</v>
      </c>
      <c r="F579" s="844" t="s">
        <v>7</v>
      </c>
      <c r="G579" s="844" t="s">
        <v>542</v>
      </c>
      <c r="H579" s="844" t="s">
        <v>1079</v>
      </c>
      <c r="I579" s="844" t="s">
        <v>1060</v>
      </c>
      <c r="J579" s="928" t="s">
        <v>564</v>
      </c>
      <c r="K579" s="844"/>
      <c r="L579" s="844">
        <v>11</v>
      </c>
      <c r="M579" s="844"/>
      <c r="N579" s="844">
        <f t="shared" si="8"/>
        <v>11</v>
      </c>
      <c r="O579" s="844"/>
    </row>
    <row r="580" spans="1:15">
      <c r="A580" s="846" t="s">
        <v>368</v>
      </c>
      <c r="B580" s="846" t="s">
        <v>368</v>
      </c>
      <c r="C580" s="844"/>
      <c r="D580" s="844">
        <v>2014</v>
      </c>
      <c r="E580" s="844" t="s">
        <v>20</v>
      </c>
      <c r="F580" s="844" t="s">
        <v>7</v>
      </c>
      <c r="G580" s="844" t="s">
        <v>542</v>
      </c>
      <c r="H580" s="844" t="s">
        <v>1079</v>
      </c>
      <c r="I580" s="844" t="s">
        <v>1060</v>
      </c>
      <c r="J580" s="928" t="s">
        <v>573</v>
      </c>
      <c r="K580" s="844"/>
      <c r="L580" s="844"/>
      <c r="M580" s="844">
        <v>1</v>
      </c>
      <c r="N580" s="844">
        <f t="shared" si="8"/>
        <v>1</v>
      </c>
      <c r="O580" s="844"/>
    </row>
    <row r="581" spans="1:15">
      <c r="A581" s="846" t="s">
        <v>368</v>
      </c>
      <c r="B581" s="846" t="s">
        <v>368</v>
      </c>
      <c r="C581" s="844"/>
      <c r="D581" s="844">
        <v>2014</v>
      </c>
      <c r="E581" s="844" t="s">
        <v>20</v>
      </c>
      <c r="F581" s="844" t="s">
        <v>7</v>
      </c>
      <c r="G581" s="844" t="s">
        <v>542</v>
      </c>
      <c r="H581" s="844" t="s">
        <v>1545</v>
      </c>
      <c r="I581" s="844" t="s">
        <v>488</v>
      </c>
      <c r="J581" s="928" t="s">
        <v>557</v>
      </c>
      <c r="K581" s="844"/>
      <c r="L581" s="844"/>
      <c r="M581" s="844">
        <v>1</v>
      </c>
      <c r="N581" s="844">
        <f t="shared" ref="N581:N610" si="9">K581+L581+M581</f>
        <v>1</v>
      </c>
      <c r="O581" s="844"/>
    </row>
    <row r="582" spans="1:15">
      <c r="A582" s="846" t="s">
        <v>368</v>
      </c>
      <c r="B582" s="846" t="s">
        <v>368</v>
      </c>
      <c r="C582" s="844"/>
      <c r="D582" s="844">
        <v>2014</v>
      </c>
      <c r="E582" s="844" t="s">
        <v>20</v>
      </c>
      <c r="F582" s="844" t="s">
        <v>7</v>
      </c>
      <c r="G582" s="844" t="s">
        <v>542</v>
      </c>
      <c r="H582" s="844" t="s">
        <v>1545</v>
      </c>
      <c r="I582" s="844" t="s">
        <v>488</v>
      </c>
      <c r="J582" s="928" t="s">
        <v>564</v>
      </c>
      <c r="K582" s="844"/>
      <c r="L582" s="844"/>
      <c r="M582" s="844">
        <v>7</v>
      </c>
      <c r="N582" s="844">
        <f t="shared" si="9"/>
        <v>7</v>
      </c>
      <c r="O582" s="844"/>
    </row>
    <row r="583" spans="1:15">
      <c r="A583" s="846" t="s">
        <v>368</v>
      </c>
      <c r="B583" s="846" t="s">
        <v>368</v>
      </c>
      <c r="C583" s="844"/>
      <c r="D583" s="844">
        <v>2014</v>
      </c>
      <c r="E583" s="844" t="s">
        <v>20</v>
      </c>
      <c r="F583" s="844" t="s">
        <v>7</v>
      </c>
      <c r="G583" s="844" t="s">
        <v>542</v>
      </c>
      <c r="H583" s="844" t="s">
        <v>1545</v>
      </c>
      <c r="I583" s="844" t="s">
        <v>488</v>
      </c>
      <c r="J583" s="928" t="s">
        <v>564</v>
      </c>
      <c r="K583" s="844"/>
      <c r="L583" s="844"/>
      <c r="M583" s="844">
        <v>2</v>
      </c>
      <c r="N583" s="844">
        <f t="shared" si="9"/>
        <v>2</v>
      </c>
      <c r="O583" s="844"/>
    </row>
    <row r="584" spans="1:15">
      <c r="A584" s="846" t="s">
        <v>368</v>
      </c>
      <c r="B584" s="846" t="s">
        <v>368</v>
      </c>
      <c r="C584" s="844"/>
      <c r="D584" s="844">
        <v>2014</v>
      </c>
      <c r="E584" s="844" t="s">
        <v>20</v>
      </c>
      <c r="F584" s="844" t="s">
        <v>7</v>
      </c>
      <c r="G584" s="844" t="s">
        <v>542</v>
      </c>
      <c r="H584" s="844" t="s">
        <v>1569</v>
      </c>
      <c r="I584" s="844" t="s">
        <v>488</v>
      </c>
      <c r="J584" s="928" t="s">
        <v>564</v>
      </c>
      <c r="K584" s="844"/>
      <c r="L584" s="844"/>
      <c r="M584" s="844">
        <v>30</v>
      </c>
      <c r="N584" s="844">
        <f t="shared" si="9"/>
        <v>30</v>
      </c>
      <c r="O584" s="844"/>
    </row>
    <row r="585" spans="1:15">
      <c r="A585" s="846" t="s">
        <v>368</v>
      </c>
      <c r="B585" s="846" t="s">
        <v>368</v>
      </c>
      <c r="C585" s="844"/>
      <c r="D585" s="844">
        <v>2014</v>
      </c>
      <c r="E585" s="844" t="s">
        <v>20</v>
      </c>
      <c r="F585" s="844" t="s">
        <v>7</v>
      </c>
      <c r="G585" s="844" t="s">
        <v>542</v>
      </c>
      <c r="H585" s="844" t="s">
        <v>1570</v>
      </c>
      <c r="I585" s="844" t="s">
        <v>1049</v>
      </c>
      <c r="J585" s="928" t="s">
        <v>564</v>
      </c>
      <c r="K585" s="844"/>
      <c r="L585" s="844"/>
      <c r="M585" s="844">
        <v>1</v>
      </c>
      <c r="N585" s="844">
        <f t="shared" si="9"/>
        <v>1</v>
      </c>
      <c r="O585" s="844"/>
    </row>
    <row r="586" spans="1:15">
      <c r="A586" s="846" t="s">
        <v>368</v>
      </c>
      <c r="B586" s="846" t="s">
        <v>368</v>
      </c>
      <c r="C586" s="844"/>
      <c r="D586" s="844">
        <v>2014</v>
      </c>
      <c r="E586" s="844" t="s">
        <v>20</v>
      </c>
      <c r="F586" s="844" t="s">
        <v>7</v>
      </c>
      <c r="G586" s="844" t="s">
        <v>542</v>
      </c>
      <c r="H586" s="844" t="s">
        <v>83</v>
      </c>
      <c r="I586" s="844" t="s">
        <v>1049</v>
      </c>
      <c r="J586" s="928" t="s">
        <v>559</v>
      </c>
      <c r="K586" s="844"/>
      <c r="L586" s="844">
        <v>154</v>
      </c>
      <c r="M586" s="844">
        <v>1</v>
      </c>
      <c r="N586" s="844">
        <f t="shared" si="9"/>
        <v>155</v>
      </c>
      <c r="O586" s="844"/>
    </row>
    <row r="587" spans="1:15">
      <c r="A587" s="846" t="s">
        <v>368</v>
      </c>
      <c r="B587" s="846" t="s">
        <v>368</v>
      </c>
      <c r="C587" s="844"/>
      <c r="D587" s="844">
        <v>2014</v>
      </c>
      <c r="E587" s="844" t="s">
        <v>20</v>
      </c>
      <c r="F587" s="844" t="s">
        <v>7</v>
      </c>
      <c r="G587" s="844" t="s">
        <v>542</v>
      </c>
      <c r="H587" s="844" t="s">
        <v>83</v>
      </c>
      <c r="I587" s="844" t="s">
        <v>1049</v>
      </c>
      <c r="J587" s="928" t="s">
        <v>559</v>
      </c>
      <c r="K587" s="844"/>
      <c r="L587" s="844">
        <v>38</v>
      </c>
      <c r="M587" s="844"/>
      <c r="N587" s="844">
        <f t="shared" si="9"/>
        <v>38</v>
      </c>
      <c r="O587" s="844"/>
    </row>
    <row r="588" spans="1:15">
      <c r="A588" s="846" t="s">
        <v>368</v>
      </c>
      <c r="B588" s="846" t="s">
        <v>368</v>
      </c>
      <c r="C588" s="844"/>
      <c r="D588" s="844">
        <v>2014</v>
      </c>
      <c r="E588" s="844" t="s">
        <v>20</v>
      </c>
      <c r="F588" s="844" t="s">
        <v>7</v>
      </c>
      <c r="G588" s="844" t="s">
        <v>542</v>
      </c>
      <c r="H588" s="844" t="s">
        <v>83</v>
      </c>
      <c r="I588" s="844" t="s">
        <v>1049</v>
      </c>
      <c r="J588" s="928" t="s">
        <v>560</v>
      </c>
      <c r="K588" s="844"/>
      <c r="L588" s="844">
        <v>133</v>
      </c>
      <c r="M588" s="844"/>
      <c r="N588" s="844">
        <f t="shared" si="9"/>
        <v>133</v>
      </c>
      <c r="O588" s="844"/>
    </row>
    <row r="589" spans="1:15">
      <c r="A589" s="846" t="s">
        <v>368</v>
      </c>
      <c r="B589" s="846" t="s">
        <v>368</v>
      </c>
      <c r="C589" s="844"/>
      <c r="D589" s="844">
        <v>2014</v>
      </c>
      <c r="E589" s="844" t="s">
        <v>20</v>
      </c>
      <c r="F589" s="844" t="s">
        <v>7</v>
      </c>
      <c r="G589" s="844" t="s">
        <v>542</v>
      </c>
      <c r="H589" s="844" t="s">
        <v>83</v>
      </c>
      <c r="I589" s="844" t="s">
        <v>1049</v>
      </c>
      <c r="J589" s="928" t="s">
        <v>566</v>
      </c>
      <c r="K589" s="844"/>
      <c r="L589" s="844">
        <v>180</v>
      </c>
      <c r="M589" s="844"/>
      <c r="N589" s="844">
        <f t="shared" si="9"/>
        <v>180</v>
      </c>
      <c r="O589" s="844"/>
    </row>
    <row r="590" spans="1:15">
      <c r="A590" s="846" t="s">
        <v>368</v>
      </c>
      <c r="B590" s="846" t="s">
        <v>368</v>
      </c>
      <c r="C590" s="844"/>
      <c r="D590" s="844">
        <v>2014</v>
      </c>
      <c r="E590" s="844" t="s">
        <v>20</v>
      </c>
      <c r="F590" s="844" t="s">
        <v>7</v>
      </c>
      <c r="G590" s="844" t="s">
        <v>542</v>
      </c>
      <c r="H590" s="844" t="s">
        <v>83</v>
      </c>
      <c r="I590" s="844" t="s">
        <v>1049</v>
      </c>
      <c r="J590" s="928" t="s">
        <v>573</v>
      </c>
      <c r="K590" s="844"/>
      <c r="L590" s="844"/>
      <c r="M590" s="844">
        <v>59</v>
      </c>
      <c r="N590" s="844">
        <f t="shared" si="9"/>
        <v>59</v>
      </c>
      <c r="O590" s="844"/>
    </row>
    <row r="591" spans="1:15">
      <c r="A591" s="846" t="s">
        <v>368</v>
      </c>
      <c r="B591" s="846" t="s">
        <v>368</v>
      </c>
      <c r="C591" s="844"/>
      <c r="D591" s="844">
        <v>2014</v>
      </c>
      <c r="E591" s="844" t="s">
        <v>20</v>
      </c>
      <c r="F591" s="844" t="s">
        <v>7</v>
      </c>
      <c r="G591" s="844" t="s">
        <v>542</v>
      </c>
      <c r="H591" s="844" t="s">
        <v>1571</v>
      </c>
      <c r="I591" s="844" t="s">
        <v>488</v>
      </c>
      <c r="J591" s="928" t="s">
        <v>573</v>
      </c>
      <c r="K591" s="844"/>
      <c r="L591" s="844"/>
      <c r="M591" s="844">
        <v>3</v>
      </c>
      <c r="N591" s="844">
        <f t="shared" si="9"/>
        <v>3</v>
      </c>
      <c r="O591" s="844"/>
    </row>
    <row r="592" spans="1:15">
      <c r="A592" s="846" t="s">
        <v>368</v>
      </c>
      <c r="B592" s="846" t="s">
        <v>368</v>
      </c>
      <c r="C592" s="844"/>
      <c r="D592" s="844">
        <v>2014</v>
      </c>
      <c r="E592" s="844" t="s">
        <v>20</v>
      </c>
      <c r="F592" s="844" t="s">
        <v>7</v>
      </c>
      <c r="G592" s="844" t="s">
        <v>542</v>
      </c>
      <c r="H592" s="844" t="s">
        <v>1084</v>
      </c>
      <c r="I592" s="844" t="s">
        <v>1049</v>
      </c>
      <c r="J592" s="928" t="s">
        <v>1594</v>
      </c>
      <c r="K592" s="844"/>
      <c r="L592" s="844">
        <v>85</v>
      </c>
      <c r="M592" s="844"/>
      <c r="N592" s="844">
        <f t="shared" si="9"/>
        <v>85</v>
      </c>
      <c r="O592" s="844"/>
    </row>
    <row r="593" spans="1:15">
      <c r="A593" s="846" t="s">
        <v>368</v>
      </c>
      <c r="B593" s="846" t="s">
        <v>368</v>
      </c>
      <c r="C593" s="844"/>
      <c r="D593" s="844">
        <v>2014</v>
      </c>
      <c r="E593" s="844" t="s">
        <v>20</v>
      </c>
      <c r="F593" s="844" t="s">
        <v>7</v>
      </c>
      <c r="G593" s="844" t="s">
        <v>542</v>
      </c>
      <c r="H593" s="844" t="s">
        <v>1084</v>
      </c>
      <c r="I593" s="844" t="s">
        <v>1049</v>
      </c>
      <c r="J593" s="928" t="s">
        <v>562</v>
      </c>
      <c r="K593" s="844"/>
      <c r="L593" s="844">
        <v>168</v>
      </c>
      <c r="M593" s="844"/>
      <c r="N593" s="844">
        <f t="shared" si="9"/>
        <v>168</v>
      </c>
      <c r="O593" s="844"/>
    </row>
    <row r="594" spans="1:15">
      <c r="A594" s="846" t="s">
        <v>368</v>
      </c>
      <c r="B594" s="846" t="s">
        <v>368</v>
      </c>
      <c r="C594" s="844"/>
      <c r="D594" s="844">
        <v>2014</v>
      </c>
      <c r="E594" s="844" t="s">
        <v>20</v>
      </c>
      <c r="F594" s="844" t="s">
        <v>7</v>
      </c>
      <c r="G594" s="844" t="s">
        <v>542</v>
      </c>
      <c r="H594" s="844" t="s">
        <v>1084</v>
      </c>
      <c r="I594" s="844" t="s">
        <v>1049</v>
      </c>
      <c r="J594" s="928" t="s">
        <v>554</v>
      </c>
      <c r="K594" s="844"/>
      <c r="L594" s="844">
        <v>9617</v>
      </c>
      <c r="M594" s="844"/>
      <c r="N594" s="844">
        <f t="shared" si="9"/>
        <v>9617</v>
      </c>
      <c r="O594" s="844"/>
    </row>
    <row r="595" spans="1:15">
      <c r="A595" s="846" t="s">
        <v>368</v>
      </c>
      <c r="B595" s="846" t="s">
        <v>368</v>
      </c>
      <c r="C595" s="844"/>
      <c r="D595" s="844">
        <v>2014</v>
      </c>
      <c r="E595" s="844" t="s">
        <v>20</v>
      </c>
      <c r="F595" s="844" t="s">
        <v>7</v>
      </c>
      <c r="G595" s="844" t="s">
        <v>542</v>
      </c>
      <c r="H595" s="844" t="s">
        <v>1084</v>
      </c>
      <c r="I595" s="844" t="s">
        <v>1049</v>
      </c>
      <c r="J595" s="928" t="s">
        <v>573</v>
      </c>
      <c r="K595" s="844"/>
      <c r="L595" s="844"/>
      <c r="M595" s="844">
        <v>585</v>
      </c>
      <c r="N595" s="844">
        <f t="shared" si="9"/>
        <v>585</v>
      </c>
      <c r="O595" s="844"/>
    </row>
    <row r="596" spans="1:15">
      <c r="A596" s="846" t="s">
        <v>368</v>
      </c>
      <c r="B596" s="846" t="s">
        <v>368</v>
      </c>
      <c r="C596" s="844"/>
      <c r="D596" s="844">
        <v>2014</v>
      </c>
      <c r="E596" s="844" t="s">
        <v>20</v>
      </c>
      <c r="F596" s="844" t="s">
        <v>7</v>
      </c>
      <c r="G596" s="844" t="s">
        <v>542</v>
      </c>
      <c r="H596" s="844" t="s">
        <v>1546</v>
      </c>
      <c r="I596" s="844" t="s">
        <v>488</v>
      </c>
      <c r="J596" s="928" t="s">
        <v>559</v>
      </c>
      <c r="K596" s="844"/>
      <c r="L596" s="844"/>
      <c r="M596" s="844">
        <v>14</v>
      </c>
      <c r="N596" s="844">
        <f t="shared" si="9"/>
        <v>14</v>
      </c>
      <c r="O596" s="844"/>
    </row>
    <row r="597" spans="1:15">
      <c r="A597" s="846" t="s">
        <v>368</v>
      </c>
      <c r="B597" s="846" t="s">
        <v>368</v>
      </c>
      <c r="C597" s="844"/>
      <c r="D597" s="844">
        <v>2014</v>
      </c>
      <c r="E597" s="844" t="s">
        <v>20</v>
      </c>
      <c r="F597" s="844" t="s">
        <v>7</v>
      </c>
      <c r="G597" s="844" t="s">
        <v>542</v>
      </c>
      <c r="H597" s="844" t="s">
        <v>1546</v>
      </c>
      <c r="I597" s="844" t="s">
        <v>488</v>
      </c>
      <c r="J597" s="928" t="s">
        <v>564</v>
      </c>
      <c r="K597" s="844"/>
      <c r="L597" s="844"/>
      <c r="M597" s="844">
        <v>4</v>
      </c>
      <c r="N597" s="844">
        <f t="shared" si="9"/>
        <v>4</v>
      </c>
      <c r="O597" s="844"/>
    </row>
    <row r="598" spans="1:15">
      <c r="A598" s="846" t="s">
        <v>368</v>
      </c>
      <c r="B598" s="846" t="s">
        <v>368</v>
      </c>
      <c r="C598" s="844"/>
      <c r="D598" s="844">
        <v>2014</v>
      </c>
      <c r="E598" s="844" t="s">
        <v>20</v>
      </c>
      <c r="F598" s="844" t="s">
        <v>7</v>
      </c>
      <c r="G598" s="844" t="s">
        <v>542</v>
      </c>
      <c r="H598" s="844" t="s">
        <v>1546</v>
      </c>
      <c r="I598" s="844" t="s">
        <v>488</v>
      </c>
      <c r="J598" s="928" t="s">
        <v>564</v>
      </c>
      <c r="K598" s="844"/>
      <c r="L598" s="844"/>
      <c r="M598" s="844">
        <v>8</v>
      </c>
      <c r="N598" s="844">
        <f t="shared" si="9"/>
        <v>8</v>
      </c>
      <c r="O598" s="844"/>
    </row>
    <row r="599" spans="1:15">
      <c r="A599" s="846" t="s">
        <v>368</v>
      </c>
      <c r="B599" s="846" t="s">
        <v>368</v>
      </c>
      <c r="C599" s="844"/>
      <c r="D599" s="844">
        <v>2014</v>
      </c>
      <c r="E599" s="844" t="s">
        <v>20</v>
      </c>
      <c r="F599" s="844" t="s">
        <v>7</v>
      </c>
      <c r="G599" s="844" t="s">
        <v>542</v>
      </c>
      <c r="H599" s="844" t="s">
        <v>1572</v>
      </c>
      <c r="I599" s="844" t="s">
        <v>488</v>
      </c>
      <c r="J599" s="928" t="s">
        <v>573</v>
      </c>
      <c r="K599" s="844"/>
      <c r="L599" s="844"/>
      <c r="M599" s="844">
        <v>6</v>
      </c>
      <c r="N599" s="844">
        <f t="shared" si="9"/>
        <v>6</v>
      </c>
      <c r="O599" s="844"/>
    </row>
    <row r="600" spans="1:15">
      <c r="A600" s="846" t="s">
        <v>368</v>
      </c>
      <c r="B600" s="846" t="s">
        <v>368</v>
      </c>
      <c r="C600" s="844"/>
      <c r="D600" s="844">
        <v>2014</v>
      </c>
      <c r="E600" s="844" t="s">
        <v>20</v>
      </c>
      <c r="F600" s="844" t="s">
        <v>7</v>
      </c>
      <c r="G600" s="844" t="s">
        <v>542</v>
      </c>
      <c r="H600" s="844" t="s">
        <v>1573</v>
      </c>
      <c r="I600" s="844" t="s">
        <v>488</v>
      </c>
      <c r="J600" s="928" t="s">
        <v>573</v>
      </c>
      <c r="K600" s="844"/>
      <c r="L600" s="844"/>
      <c r="M600" s="844">
        <v>12</v>
      </c>
      <c r="N600" s="844">
        <f t="shared" si="9"/>
        <v>12</v>
      </c>
      <c r="O600" s="844"/>
    </row>
    <row r="601" spans="1:15">
      <c r="A601" s="846" t="s">
        <v>368</v>
      </c>
      <c r="B601" s="846" t="s">
        <v>368</v>
      </c>
      <c r="C601" s="844"/>
      <c r="D601" s="844">
        <v>2014</v>
      </c>
      <c r="E601" s="844" t="s">
        <v>20</v>
      </c>
      <c r="F601" s="844" t="s">
        <v>7</v>
      </c>
      <c r="G601" s="844" t="s">
        <v>542</v>
      </c>
      <c r="H601" s="844" t="s">
        <v>1522</v>
      </c>
      <c r="I601" s="844" t="s">
        <v>488</v>
      </c>
      <c r="J601" s="928" t="s">
        <v>573</v>
      </c>
      <c r="K601" s="844"/>
      <c r="L601" s="844"/>
      <c r="M601" s="844">
        <v>14</v>
      </c>
      <c r="N601" s="844">
        <f t="shared" si="9"/>
        <v>14</v>
      </c>
      <c r="O601" s="844"/>
    </row>
    <row r="602" spans="1:15">
      <c r="A602" s="846" t="s">
        <v>368</v>
      </c>
      <c r="B602" s="846" t="s">
        <v>368</v>
      </c>
      <c r="C602" s="844"/>
      <c r="D602" s="844">
        <v>2014</v>
      </c>
      <c r="E602" s="844" t="s">
        <v>20</v>
      </c>
      <c r="F602" s="844" t="s">
        <v>7</v>
      </c>
      <c r="G602" s="844" t="s">
        <v>542</v>
      </c>
      <c r="H602" s="844" t="s">
        <v>1547</v>
      </c>
      <c r="I602" s="844" t="s">
        <v>488</v>
      </c>
      <c r="J602" s="928" t="s">
        <v>559</v>
      </c>
      <c r="K602" s="844"/>
      <c r="L602" s="844"/>
      <c r="M602" s="844">
        <v>1</v>
      </c>
      <c r="N602" s="844">
        <f t="shared" si="9"/>
        <v>1</v>
      </c>
      <c r="O602" s="844"/>
    </row>
    <row r="603" spans="1:15">
      <c r="A603" s="846" t="s">
        <v>368</v>
      </c>
      <c r="B603" s="846" t="s">
        <v>368</v>
      </c>
      <c r="C603" s="844"/>
      <c r="D603" s="844">
        <v>2014</v>
      </c>
      <c r="E603" s="844" t="s">
        <v>20</v>
      </c>
      <c r="F603" s="844" t="s">
        <v>7</v>
      </c>
      <c r="G603" s="844" t="s">
        <v>542</v>
      </c>
      <c r="H603" s="844" t="s">
        <v>1373</v>
      </c>
      <c r="I603" s="844" t="s">
        <v>1060</v>
      </c>
      <c r="J603" s="928" t="s">
        <v>564</v>
      </c>
      <c r="K603" s="844"/>
      <c r="L603" s="844"/>
      <c r="M603" s="844">
        <v>11</v>
      </c>
      <c r="N603" s="844">
        <f t="shared" si="9"/>
        <v>11</v>
      </c>
      <c r="O603" s="844"/>
    </row>
    <row r="604" spans="1:15">
      <c r="A604" s="846" t="s">
        <v>368</v>
      </c>
      <c r="B604" s="846" t="s">
        <v>368</v>
      </c>
      <c r="C604" s="844"/>
      <c r="D604" s="844">
        <v>2014</v>
      </c>
      <c r="E604" s="844" t="s">
        <v>20</v>
      </c>
      <c r="F604" s="844" t="s">
        <v>7</v>
      </c>
      <c r="G604" s="844" t="s">
        <v>542</v>
      </c>
      <c r="H604" s="844" t="s">
        <v>1373</v>
      </c>
      <c r="I604" s="844" t="s">
        <v>1060</v>
      </c>
      <c r="J604" s="928" t="s">
        <v>564</v>
      </c>
      <c r="K604" s="844"/>
      <c r="L604" s="844"/>
      <c r="M604" s="844">
        <v>298</v>
      </c>
      <c r="N604" s="844">
        <f t="shared" si="9"/>
        <v>298</v>
      </c>
      <c r="O604" s="844"/>
    </row>
    <row r="605" spans="1:15">
      <c r="A605" s="846" t="s">
        <v>368</v>
      </c>
      <c r="B605" s="846" t="s">
        <v>368</v>
      </c>
      <c r="C605" s="844"/>
      <c r="D605" s="844">
        <v>2014</v>
      </c>
      <c r="E605" s="844" t="s">
        <v>20</v>
      </c>
      <c r="F605" s="844" t="s">
        <v>7</v>
      </c>
      <c r="G605" s="844" t="s">
        <v>542</v>
      </c>
      <c r="H605" s="844" t="s">
        <v>1373</v>
      </c>
      <c r="I605" s="844" t="s">
        <v>1060</v>
      </c>
      <c r="J605" s="928" t="s">
        <v>554</v>
      </c>
      <c r="K605" s="844"/>
      <c r="L605" s="844">
        <v>4</v>
      </c>
      <c r="M605" s="844"/>
      <c r="N605" s="844">
        <f t="shared" si="9"/>
        <v>4</v>
      </c>
      <c r="O605" s="844"/>
    </row>
    <row r="606" spans="1:15">
      <c r="A606" s="846" t="s">
        <v>368</v>
      </c>
      <c r="B606" s="846" t="s">
        <v>368</v>
      </c>
      <c r="C606" s="844"/>
      <c r="D606" s="844">
        <v>2014</v>
      </c>
      <c r="E606" s="844" t="s">
        <v>20</v>
      </c>
      <c r="F606" s="844" t="s">
        <v>7</v>
      </c>
      <c r="G606" s="844" t="s">
        <v>542</v>
      </c>
      <c r="H606" s="844" t="s">
        <v>1375</v>
      </c>
      <c r="I606" s="844" t="s">
        <v>1060</v>
      </c>
      <c r="J606" s="928" t="s">
        <v>563</v>
      </c>
      <c r="K606" s="844"/>
      <c r="L606" s="844">
        <v>2680</v>
      </c>
      <c r="M606" s="844"/>
      <c r="N606" s="844">
        <f t="shared" si="9"/>
        <v>2680</v>
      </c>
      <c r="O606" s="844"/>
    </row>
    <row r="607" spans="1:15">
      <c r="A607" s="846" t="s">
        <v>368</v>
      </c>
      <c r="B607" s="846" t="s">
        <v>368</v>
      </c>
      <c r="C607" s="844"/>
      <c r="D607" s="844">
        <v>2014</v>
      </c>
      <c r="E607" s="844" t="s">
        <v>20</v>
      </c>
      <c r="F607" s="844" t="s">
        <v>7</v>
      </c>
      <c r="G607" s="844" t="s">
        <v>542</v>
      </c>
      <c r="H607" s="844" t="s">
        <v>1375</v>
      </c>
      <c r="I607" s="844" t="s">
        <v>1060</v>
      </c>
      <c r="J607" s="928" t="s">
        <v>564</v>
      </c>
      <c r="K607" s="844"/>
      <c r="L607" s="844"/>
      <c r="M607" s="844">
        <v>1088</v>
      </c>
      <c r="N607" s="844">
        <f t="shared" si="9"/>
        <v>1088</v>
      </c>
      <c r="O607" s="844"/>
    </row>
    <row r="608" spans="1:15">
      <c r="A608" s="846" t="s">
        <v>368</v>
      </c>
      <c r="B608" s="846" t="s">
        <v>368</v>
      </c>
      <c r="C608" s="844"/>
      <c r="D608" s="844">
        <v>2014</v>
      </c>
      <c r="E608" s="844" t="s">
        <v>20</v>
      </c>
      <c r="F608" s="844" t="s">
        <v>7</v>
      </c>
      <c r="G608" s="844" t="s">
        <v>542</v>
      </c>
      <c r="H608" s="844" t="s">
        <v>1557</v>
      </c>
      <c r="I608" s="844" t="s">
        <v>488</v>
      </c>
      <c r="J608" s="928" t="s">
        <v>563</v>
      </c>
      <c r="K608" s="844"/>
      <c r="L608" s="844">
        <v>11</v>
      </c>
      <c r="M608" s="844"/>
      <c r="N608" s="844">
        <f t="shared" si="9"/>
        <v>11</v>
      </c>
      <c r="O608" s="844"/>
    </row>
    <row r="609" spans="1:16">
      <c r="A609" s="846" t="s">
        <v>368</v>
      </c>
      <c r="B609" s="846" t="s">
        <v>368</v>
      </c>
      <c r="C609" s="844"/>
      <c r="D609" s="844">
        <v>2014</v>
      </c>
      <c r="E609" s="844" t="s">
        <v>20</v>
      </c>
      <c r="F609" s="844" t="s">
        <v>7</v>
      </c>
      <c r="G609" s="844" t="s">
        <v>542</v>
      </c>
      <c r="H609" s="844" t="s">
        <v>1548</v>
      </c>
      <c r="I609" s="844" t="s">
        <v>488</v>
      </c>
      <c r="J609" s="928" t="s">
        <v>564</v>
      </c>
      <c r="K609" s="844"/>
      <c r="L609" s="844"/>
      <c r="M609" s="844">
        <v>28</v>
      </c>
      <c r="N609" s="844">
        <f t="shared" si="9"/>
        <v>28</v>
      </c>
      <c r="O609" s="844"/>
    </row>
    <row r="610" spans="1:16">
      <c r="A610" s="846" t="s">
        <v>368</v>
      </c>
      <c r="B610" s="846" t="s">
        <v>368</v>
      </c>
      <c r="C610" s="844"/>
      <c r="D610" s="844">
        <v>2014</v>
      </c>
      <c r="E610" s="844" t="s">
        <v>20</v>
      </c>
      <c r="F610" s="844" t="s">
        <v>7</v>
      </c>
      <c r="G610" s="844" t="s">
        <v>542</v>
      </c>
      <c r="H610" s="844" t="s">
        <v>1524</v>
      </c>
      <c r="I610" s="844" t="s">
        <v>488</v>
      </c>
      <c r="J610" s="928" t="s">
        <v>573</v>
      </c>
      <c r="K610" s="844"/>
      <c r="L610" s="844"/>
      <c r="M610" s="844">
        <v>22</v>
      </c>
      <c r="N610" s="844">
        <f t="shared" si="9"/>
        <v>22</v>
      </c>
      <c r="O610" s="844"/>
    </row>
    <row r="611" spans="1:16">
      <c r="A611" s="845"/>
      <c r="B611" s="845"/>
      <c r="C611" s="845"/>
      <c r="D611" s="845"/>
      <c r="E611" s="845"/>
      <c r="F611" s="845"/>
      <c r="G611" s="845"/>
      <c r="H611" s="845"/>
      <c r="I611" s="845"/>
      <c r="J611" s="845"/>
      <c r="K611" s="845"/>
      <c r="L611" s="845"/>
      <c r="M611" s="845"/>
      <c r="N611" s="845"/>
      <c r="O611" s="845"/>
      <c r="P611" s="845"/>
    </row>
    <row r="612" spans="1:16">
      <c r="A612" s="845"/>
      <c r="B612" s="845"/>
      <c r="C612" s="845"/>
      <c r="D612" s="845"/>
      <c r="E612" s="845"/>
      <c r="F612" s="845"/>
      <c r="G612" s="845"/>
      <c r="H612" s="845"/>
      <c r="I612" s="845"/>
      <c r="J612" s="845"/>
      <c r="K612" s="845"/>
      <c r="L612" s="845"/>
      <c r="M612" s="845"/>
      <c r="N612" s="845"/>
      <c r="O612" s="845"/>
      <c r="P612" s="845"/>
    </row>
    <row r="613" spans="1:16">
      <c r="A613" s="845"/>
      <c r="B613" s="845"/>
      <c r="C613" s="845"/>
      <c r="D613" s="845"/>
      <c r="E613" s="845"/>
      <c r="F613" s="845"/>
      <c r="G613" s="845"/>
      <c r="H613" s="845"/>
      <c r="I613" s="845"/>
      <c r="J613" s="845"/>
      <c r="K613" s="845"/>
      <c r="L613" s="845"/>
      <c r="M613" s="845"/>
      <c r="N613" s="845"/>
      <c r="O613" s="845"/>
      <c r="P613" s="845"/>
    </row>
    <row r="614" spans="1:16">
      <c r="A614" s="845"/>
      <c r="B614" s="845"/>
      <c r="C614" s="845"/>
      <c r="D614" s="845"/>
      <c r="E614" s="845"/>
      <c r="F614" s="845"/>
      <c r="G614" s="845"/>
      <c r="H614" s="845"/>
      <c r="I614" s="845"/>
      <c r="J614" s="845"/>
      <c r="K614" s="845"/>
      <c r="L614" s="845"/>
      <c r="M614" s="845"/>
      <c r="N614" s="845"/>
      <c r="O614" s="845"/>
      <c r="P614" s="845"/>
    </row>
    <row r="615" spans="1:16">
      <c r="A615" s="845"/>
      <c r="B615" s="845"/>
      <c r="C615" s="845"/>
      <c r="D615" s="845"/>
      <c r="E615" s="845"/>
      <c r="F615" s="845"/>
      <c r="G615" s="845"/>
      <c r="H615" s="845"/>
      <c r="I615" s="845"/>
      <c r="J615" s="845"/>
      <c r="K615" s="845"/>
      <c r="L615" s="845"/>
      <c r="M615" s="845"/>
      <c r="N615" s="845"/>
      <c r="O615" s="845"/>
      <c r="P615" s="845"/>
    </row>
    <row r="616" spans="1:16">
      <c r="A616" s="845"/>
      <c r="B616" s="845"/>
      <c r="C616" s="845"/>
      <c r="D616" s="845"/>
      <c r="E616" s="845"/>
      <c r="F616" s="845"/>
      <c r="G616" s="845"/>
      <c r="H616" s="845"/>
      <c r="I616" s="845"/>
      <c r="J616" s="845"/>
      <c r="K616" s="845"/>
      <c r="L616" s="845"/>
      <c r="M616" s="845"/>
      <c r="N616" s="845"/>
      <c r="O616" s="845"/>
      <c r="P616" s="845"/>
    </row>
    <row r="617" spans="1:16">
      <c r="A617" s="845"/>
      <c r="B617" s="845"/>
      <c r="C617" s="845"/>
      <c r="D617" s="845"/>
      <c r="E617" s="845"/>
      <c r="F617" s="845"/>
      <c r="G617" s="845"/>
      <c r="H617" s="845"/>
      <c r="I617" s="845"/>
      <c r="J617" s="845"/>
      <c r="K617" s="845"/>
      <c r="L617" s="845"/>
      <c r="M617" s="845"/>
      <c r="N617" s="845"/>
      <c r="O617" s="845"/>
      <c r="P617" s="845"/>
    </row>
    <row r="618" spans="1:16">
      <c r="A618" s="845"/>
      <c r="B618" s="845"/>
      <c r="C618" s="845"/>
      <c r="D618" s="845"/>
      <c r="E618" s="845"/>
      <c r="F618" s="845"/>
      <c r="G618" s="845"/>
      <c r="H618" s="845"/>
      <c r="I618" s="845"/>
      <c r="J618" s="845"/>
      <c r="K618" s="845"/>
      <c r="L618" s="845"/>
      <c r="M618" s="845"/>
      <c r="N618" s="845"/>
      <c r="O618" s="845"/>
      <c r="P618" s="845"/>
    </row>
    <row r="619" spans="1:16">
      <c r="A619" s="845"/>
      <c r="B619" s="845"/>
      <c r="C619" s="845"/>
      <c r="D619" s="845"/>
      <c r="E619" s="845"/>
      <c r="F619" s="845"/>
      <c r="G619" s="845"/>
      <c r="H619" s="845"/>
      <c r="I619" s="845"/>
      <c r="J619" s="845"/>
      <c r="K619" s="845"/>
      <c r="L619" s="845"/>
      <c r="M619" s="845"/>
      <c r="N619" s="845"/>
      <c r="O619" s="845"/>
      <c r="P619" s="845"/>
    </row>
    <row r="620" spans="1:16">
      <c r="A620" s="845"/>
      <c r="B620" s="845"/>
      <c r="C620" s="845"/>
      <c r="D620" s="845"/>
      <c r="E620" s="845"/>
      <c r="F620" s="845"/>
      <c r="G620" s="845"/>
      <c r="H620" s="845"/>
      <c r="I620" s="845"/>
      <c r="J620" s="845"/>
      <c r="K620" s="845"/>
      <c r="L620" s="845"/>
      <c r="M620" s="845"/>
      <c r="N620" s="845"/>
      <c r="O620" s="845"/>
      <c r="P620" s="845"/>
    </row>
    <row r="621" spans="1:16">
      <c r="A621" s="845"/>
      <c r="B621" s="845"/>
      <c r="C621" s="845"/>
      <c r="D621" s="845"/>
      <c r="E621" s="845"/>
      <c r="F621" s="845"/>
      <c r="G621" s="845"/>
      <c r="H621" s="845"/>
      <c r="I621" s="845"/>
      <c r="J621" s="845"/>
      <c r="K621" s="845"/>
      <c r="L621" s="845"/>
      <c r="M621" s="845"/>
      <c r="N621" s="845"/>
      <c r="O621" s="845"/>
      <c r="P621" s="845"/>
    </row>
    <row r="622" spans="1:16">
      <c r="A622" s="845"/>
      <c r="B622" s="845"/>
      <c r="C622" s="845"/>
      <c r="D622" s="845"/>
      <c r="E622" s="845"/>
      <c r="F622" s="845"/>
      <c r="G622" s="845"/>
      <c r="H622" s="845"/>
      <c r="I622" s="845"/>
      <c r="J622" s="845"/>
      <c r="K622" s="845"/>
      <c r="L622" s="845"/>
      <c r="M622" s="845"/>
      <c r="N622" s="845"/>
      <c r="O622" s="845"/>
      <c r="P622" s="845"/>
    </row>
    <row r="623" spans="1:16">
      <c r="A623" s="845"/>
      <c r="B623" s="845"/>
      <c r="C623" s="845"/>
      <c r="D623" s="845"/>
      <c r="E623" s="845"/>
      <c r="F623" s="845"/>
      <c r="G623" s="845"/>
      <c r="H623" s="845"/>
      <c r="I623" s="845"/>
      <c r="J623" s="845"/>
      <c r="K623" s="845"/>
      <c r="L623" s="845"/>
      <c r="M623" s="845"/>
      <c r="N623" s="845"/>
      <c r="O623" s="845"/>
      <c r="P623" s="845"/>
    </row>
    <row r="624" spans="1:16">
      <c r="A624" s="845"/>
      <c r="B624" s="845"/>
      <c r="C624" s="845"/>
      <c r="D624" s="845"/>
      <c r="E624" s="845"/>
      <c r="F624" s="845"/>
      <c r="G624" s="845"/>
      <c r="H624" s="845"/>
      <c r="I624" s="845"/>
      <c r="J624" s="845"/>
      <c r="K624" s="845"/>
      <c r="L624" s="845"/>
      <c r="M624" s="845"/>
      <c r="N624" s="845"/>
      <c r="O624" s="845"/>
      <c r="P624" s="845"/>
    </row>
    <row r="625" spans="1:16">
      <c r="A625" s="845"/>
      <c r="B625" s="845"/>
      <c r="C625" s="845"/>
      <c r="D625" s="845"/>
      <c r="E625" s="845"/>
      <c r="F625" s="845"/>
      <c r="G625" s="845"/>
      <c r="H625" s="845"/>
      <c r="I625" s="845"/>
      <c r="J625" s="845"/>
      <c r="K625" s="845"/>
      <c r="L625" s="845"/>
      <c r="M625" s="845"/>
      <c r="N625" s="845"/>
      <c r="O625" s="845"/>
      <c r="P625" s="845"/>
    </row>
    <row r="626" spans="1:16">
      <c r="A626" s="845"/>
      <c r="B626" s="845"/>
      <c r="C626" s="845"/>
      <c r="D626" s="845"/>
      <c r="E626" s="845"/>
      <c r="F626" s="845"/>
      <c r="G626" s="845"/>
      <c r="H626" s="845"/>
      <c r="I626" s="845"/>
      <c r="J626" s="845"/>
      <c r="K626" s="845"/>
      <c r="L626" s="845"/>
      <c r="M626" s="845"/>
      <c r="N626" s="845"/>
      <c r="O626" s="845"/>
      <c r="P626" s="845"/>
    </row>
    <row r="627" spans="1:16">
      <c r="A627" s="845"/>
      <c r="B627" s="845"/>
      <c r="C627" s="845"/>
      <c r="D627" s="845"/>
      <c r="E627" s="845"/>
      <c r="F627" s="845"/>
      <c r="G627" s="845"/>
      <c r="H627" s="845"/>
      <c r="I627" s="845"/>
      <c r="J627" s="845"/>
      <c r="K627" s="845"/>
      <c r="L627" s="845"/>
      <c r="M627" s="845"/>
      <c r="N627" s="845"/>
      <c r="O627" s="845"/>
      <c r="P627" s="845"/>
    </row>
    <row r="628" spans="1:16">
      <c r="A628" s="845"/>
      <c r="B628" s="845"/>
      <c r="C628" s="845"/>
      <c r="D628" s="845"/>
      <c r="E628" s="845"/>
      <c r="F628" s="845"/>
      <c r="G628" s="845"/>
      <c r="H628" s="845"/>
      <c r="I628" s="845"/>
      <c r="J628" s="845"/>
      <c r="K628" s="845"/>
      <c r="L628" s="845"/>
      <c r="M628" s="845"/>
      <c r="N628" s="845"/>
      <c r="O628" s="845"/>
      <c r="P628" s="845"/>
    </row>
    <row r="629" spans="1:16">
      <c r="A629" s="845"/>
      <c r="B629" s="845"/>
      <c r="C629" s="845"/>
      <c r="D629" s="845"/>
      <c r="E629" s="845"/>
      <c r="F629" s="845"/>
      <c r="G629" s="845"/>
      <c r="H629" s="845"/>
      <c r="I629" s="845"/>
      <c r="J629" s="845"/>
      <c r="K629" s="845"/>
      <c r="L629" s="845"/>
      <c r="M629" s="845"/>
      <c r="N629" s="845"/>
      <c r="O629" s="845"/>
      <c r="P629" s="845"/>
    </row>
    <row r="630" spans="1:16">
      <c r="A630" s="845"/>
      <c r="B630" s="845"/>
      <c r="C630" s="845"/>
      <c r="D630" s="845"/>
      <c r="E630" s="845"/>
      <c r="F630" s="845"/>
      <c r="G630" s="845"/>
      <c r="H630" s="845"/>
      <c r="I630" s="845"/>
      <c r="J630" s="845"/>
      <c r="K630" s="845"/>
      <c r="L630" s="845"/>
      <c r="M630" s="845"/>
      <c r="N630" s="845"/>
      <c r="O630" s="845"/>
      <c r="P630" s="845"/>
    </row>
    <row r="631" spans="1:16">
      <c r="A631" s="845"/>
      <c r="B631" s="845"/>
      <c r="C631" s="845"/>
      <c r="D631" s="845"/>
      <c r="E631" s="845"/>
      <c r="F631" s="845"/>
      <c r="G631" s="845"/>
      <c r="H631" s="845"/>
      <c r="I631" s="845"/>
      <c r="J631" s="845"/>
      <c r="K631" s="845"/>
      <c r="L631" s="845"/>
      <c r="M631" s="845"/>
      <c r="N631" s="845"/>
      <c r="O631" s="845"/>
      <c r="P631" s="845"/>
    </row>
    <row r="632" spans="1:16">
      <c r="A632" s="845"/>
      <c r="B632" s="845"/>
      <c r="C632" s="845"/>
      <c r="D632" s="845"/>
      <c r="E632" s="845"/>
      <c r="F632" s="845"/>
      <c r="G632" s="845"/>
      <c r="H632" s="845"/>
      <c r="I632" s="845"/>
      <c r="J632" s="845"/>
      <c r="K632" s="845"/>
      <c r="L632" s="845"/>
      <c r="M632" s="845"/>
      <c r="N632" s="845"/>
      <c r="O632" s="845"/>
      <c r="P632" s="845"/>
    </row>
    <row r="633" spans="1:16">
      <c r="A633" s="845"/>
      <c r="B633" s="845"/>
      <c r="C633" s="845"/>
      <c r="D633" s="845"/>
      <c r="E633" s="845"/>
      <c r="F633" s="845"/>
      <c r="G633" s="845"/>
      <c r="H633" s="845"/>
      <c r="I633" s="845"/>
      <c r="J633" s="845"/>
      <c r="K633" s="845"/>
      <c r="L633" s="845"/>
      <c r="M633" s="845"/>
      <c r="N633" s="845"/>
      <c r="O633" s="845"/>
      <c r="P633" s="845"/>
    </row>
    <row r="634" spans="1:16">
      <c r="A634" s="845"/>
      <c r="B634" s="845"/>
      <c r="C634" s="845"/>
      <c r="D634" s="845"/>
      <c r="E634" s="845"/>
      <c r="F634" s="845"/>
      <c r="G634" s="845"/>
      <c r="H634" s="845"/>
      <c r="I634" s="845"/>
      <c r="J634" s="845"/>
      <c r="K634" s="845"/>
      <c r="L634" s="845"/>
      <c r="M634" s="845"/>
      <c r="N634" s="845"/>
      <c r="O634" s="845"/>
      <c r="P634" s="845"/>
    </row>
    <row r="635" spans="1:16">
      <c r="A635" s="845"/>
      <c r="B635" s="845"/>
      <c r="C635" s="845"/>
      <c r="D635" s="845"/>
      <c r="E635" s="845"/>
      <c r="F635" s="845"/>
      <c r="G635" s="845"/>
      <c r="H635" s="845"/>
      <c r="I635" s="845"/>
      <c r="J635" s="845"/>
      <c r="K635" s="845"/>
      <c r="L635" s="845"/>
      <c r="M635" s="845"/>
      <c r="N635" s="845"/>
      <c r="O635" s="845"/>
      <c r="P635" s="845"/>
    </row>
    <row r="636" spans="1:16">
      <c r="A636" s="845"/>
      <c r="B636" s="845"/>
      <c r="C636" s="845"/>
      <c r="D636" s="845"/>
      <c r="E636" s="845"/>
      <c r="F636" s="845"/>
      <c r="G636" s="845"/>
      <c r="H636" s="845"/>
      <c r="I636" s="845"/>
      <c r="J636" s="845"/>
      <c r="K636" s="845"/>
      <c r="L636" s="845"/>
      <c r="M636" s="845"/>
      <c r="N636" s="845"/>
      <c r="O636" s="845"/>
      <c r="P636" s="845"/>
    </row>
    <row r="637" spans="1:16">
      <c r="A637" s="845"/>
      <c r="B637" s="845"/>
      <c r="C637" s="845"/>
      <c r="D637" s="845"/>
      <c r="E637" s="845"/>
      <c r="F637" s="845"/>
      <c r="G637" s="845"/>
      <c r="H637" s="845"/>
      <c r="I637" s="845"/>
      <c r="J637" s="845"/>
      <c r="K637" s="845"/>
      <c r="L637" s="845"/>
      <c r="M637" s="845"/>
      <c r="N637" s="845"/>
      <c r="O637" s="845"/>
      <c r="P637" s="845"/>
    </row>
    <row r="638" spans="1:16">
      <c r="A638" s="845"/>
      <c r="B638" s="845"/>
      <c r="C638" s="845"/>
      <c r="D638" s="845"/>
      <c r="E638" s="845"/>
      <c r="F638" s="845"/>
      <c r="G638" s="845"/>
      <c r="H638" s="845"/>
      <c r="I638" s="845"/>
      <c r="J638" s="845"/>
      <c r="K638" s="845"/>
      <c r="L638" s="845"/>
      <c r="M638" s="845"/>
      <c r="N638" s="845"/>
      <c r="O638" s="845"/>
      <c r="P638" s="845"/>
    </row>
    <row r="639" spans="1:16">
      <c r="A639" s="845"/>
      <c r="B639" s="845"/>
      <c r="C639" s="845"/>
      <c r="D639" s="845"/>
      <c r="E639" s="845"/>
      <c r="F639" s="845"/>
      <c r="G639" s="845"/>
      <c r="H639" s="845"/>
      <c r="I639" s="845"/>
      <c r="J639" s="845"/>
      <c r="K639" s="845"/>
      <c r="L639" s="845"/>
      <c r="M639" s="845"/>
      <c r="N639" s="845"/>
      <c r="O639" s="845"/>
      <c r="P639" s="845"/>
    </row>
    <row r="640" spans="1:16">
      <c r="A640" s="845"/>
      <c r="B640" s="845"/>
      <c r="C640" s="845"/>
      <c r="D640" s="845"/>
      <c r="E640" s="845"/>
      <c r="F640" s="845"/>
      <c r="G640" s="845"/>
      <c r="H640" s="845"/>
      <c r="I640" s="845"/>
      <c r="J640" s="845"/>
      <c r="K640" s="845"/>
      <c r="L640" s="845"/>
      <c r="M640" s="845"/>
      <c r="N640" s="845"/>
      <c r="O640" s="845"/>
      <c r="P640" s="845"/>
    </row>
    <row r="641" spans="1:16">
      <c r="A641" s="845"/>
      <c r="B641" s="845"/>
      <c r="C641" s="845"/>
      <c r="D641" s="845"/>
      <c r="E641" s="845"/>
      <c r="F641" s="845"/>
      <c r="G641" s="845"/>
      <c r="H641" s="845"/>
      <c r="I641" s="845"/>
      <c r="J641" s="845"/>
      <c r="K641" s="845"/>
      <c r="L641" s="845"/>
      <c r="M641" s="845"/>
      <c r="N641" s="845"/>
      <c r="O641" s="845"/>
      <c r="P641" s="845"/>
    </row>
    <row r="642" spans="1:16">
      <c r="A642" s="845"/>
      <c r="B642" s="845"/>
      <c r="C642" s="845"/>
      <c r="D642" s="845"/>
      <c r="E642" s="845"/>
      <c r="F642" s="845"/>
      <c r="G642" s="845"/>
      <c r="H642" s="845"/>
      <c r="I642" s="845"/>
      <c r="J642" s="845"/>
      <c r="K642" s="845"/>
      <c r="L642" s="845"/>
      <c r="M642" s="845"/>
      <c r="N642" s="845"/>
      <c r="O642" s="845"/>
      <c r="P642" s="845"/>
    </row>
    <row r="643" spans="1:16">
      <c r="A643" s="845"/>
      <c r="B643" s="845"/>
      <c r="C643" s="845"/>
      <c r="D643" s="845"/>
      <c r="E643" s="845"/>
      <c r="F643" s="845"/>
      <c r="G643" s="845"/>
      <c r="H643" s="845"/>
      <c r="I643" s="845"/>
      <c r="J643" s="845"/>
      <c r="K643" s="845"/>
      <c r="L643" s="845"/>
      <c r="M643" s="845"/>
      <c r="N643" s="845"/>
      <c r="O643" s="845"/>
      <c r="P643" s="845"/>
    </row>
    <row r="644" spans="1:16">
      <c r="A644" s="845"/>
      <c r="B644" s="845"/>
      <c r="C644" s="845"/>
      <c r="D644" s="845"/>
      <c r="E644" s="845"/>
      <c r="F644" s="845"/>
      <c r="G644" s="845"/>
      <c r="H644" s="845"/>
      <c r="I644" s="845"/>
      <c r="J644" s="845"/>
      <c r="K644" s="845"/>
      <c r="L644" s="845"/>
      <c r="M644" s="845"/>
      <c r="N644" s="845"/>
      <c r="O644" s="845"/>
      <c r="P644" s="845"/>
    </row>
    <row r="645" spans="1:16">
      <c r="A645" s="845"/>
      <c r="B645" s="845"/>
      <c r="C645" s="845"/>
      <c r="D645" s="845"/>
      <c r="E645" s="845"/>
      <c r="F645" s="845"/>
      <c r="G645" s="845"/>
      <c r="H645" s="845"/>
      <c r="I645" s="845"/>
      <c r="J645" s="845"/>
      <c r="K645" s="845"/>
      <c r="L645" s="845"/>
      <c r="M645" s="845"/>
      <c r="N645" s="845"/>
      <c r="O645" s="845"/>
      <c r="P645" s="845"/>
    </row>
    <row r="646" spans="1:16">
      <c r="A646" s="845"/>
      <c r="B646" s="845"/>
      <c r="C646" s="845"/>
      <c r="D646" s="845"/>
      <c r="E646" s="845"/>
      <c r="F646" s="845"/>
      <c r="G646" s="845"/>
      <c r="H646" s="845"/>
      <c r="I646" s="845"/>
      <c r="J646" s="845"/>
      <c r="K646" s="845"/>
      <c r="L646" s="845"/>
      <c r="M646" s="845"/>
      <c r="N646" s="845"/>
      <c r="O646" s="845"/>
      <c r="P646" s="845"/>
    </row>
    <row r="647" spans="1:16">
      <c r="A647" s="845"/>
      <c r="B647" s="845"/>
      <c r="C647" s="845"/>
      <c r="D647" s="845"/>
      <c r="E647" s="845"/>
      <c r="F647" s="845"/>
      <c r="G647" s="845"/>
      <c r="H647" s="845"/>
      <c r="I647" s="845"/>
      <c r="J647" s="845"/>
      <c r="K647" s="845"/>
      <c r="L647" s="845"/>
      <c r="M647" s="845"/>
      <c r="N647" s="845"/>
      <c r="O647" s="845"/>
      <c r="P647" s="845"/>
    </row>
    <row r="648" spans="1:16">
      <c r="A648" s="845"/>
      <c r="B648" s="845"/>
      <c r="C648" s="845"/>
      <c r="D648" s="845"/>
      <c r="E648" s="845"/>
      <c r="F648" s="845"/>
      <c r="G648" s="845"/>
      <c r="H648" s="845"/>
      <c r="I648" s="845"/>
      <c r="J648" s="845"/>
      <c r="K648" s="845"/>
      <c r="L648" s="845"/>
      <c r="M648" s="845"/>
      <c r="N648" s="845"/>
      <c r="O648" s="845"/>
      <c r="P648" s="845"/>
    </row>
    <row r="649" spans="1:16">
      <c r="A649" s="845"/>
      <c r="B649" s="845"/>
      <c r="C649" s="845"/>
      <c r="D649" s="845"/>
      <c r="E649" s="845"/>
      <c r="F649" s="845"/>
      <c r="G649" s="845"/>
      <c r="H649" s="845"/>
      <c r="I649" s="845"/>
      <c r="J649" s="845"/>
      <c r="K649" s="845"/>
      <c r="L649" s="845"/>
      <c r="M649" s="845"/>
      <c r="N649" s="845"/>
      <c r="O649" s="845"/>
      <c r="P649" s="845"/>
    </row>
    <row r="650" spans="1:16">
      <c r="A650" s="845"/>
      <c r="B650" s="845"/>
      <c r="C650" s="845"/>
      <c r="D650" s="845"/>
      <c r="E650" s="845"/>
      <c r="F650" s="845"/>
      <c r="G650" s="845"/>
      <c r="H650" s="845"/>
      <c r="I650" s="845"/>
      <c r="J650" s="845"/>
      <c r="K650" s="845"/>
      <c r="L650" s="845"/>
      <c r="M650" s="845"/>
      <c r="N650" s="845"/>
      <c r="O650" s="845"/>
      <c r="P650" s="845"/>
    </row>
    <row r="651" spans="1:16">
      <c r="A651" s="845"/>
      <c r="B651" s="845"/>
      <c r="C651" s="845"/>
      <c r="D651" s="845"/>
      <c r="E651" s="845"/>
      <c r="F651" s="845"/>
      <c r="G651" s="845"/>
      <c r="H651" s="845"/>
      <c r="I651" s="845"/>
      <c r="J651" s="845"/>
      <c r="K651" s="845"/>
      <c r="L651" s="845"/>
      <c r="M651" s="845"/>
      <c r="N651" s="845"/>
      <c r="O651" s="845"/>
      <c r="P651" s="845"/>
    </row>
    <row r="652" spans="1:16">
      <c r="A652" s="845"/>
      <c r="B652" s="845"/>
      <c r="C652" s="845"/>
      <c r="D652" s="845"/>
      <c r="E652" s="845"/>
      <c r="F652" s="845"/>
      <c r="G652" s="845"/>
      <c r="H652" s="845"/>
      <c r="I652" s="845"/>
      <c r="J652" s="845"/>
      <c r="K652" s="845"/>
      <c r="L652" s="845"/>
      <c r="M652" s="845"/>
      <c r="N652" s="845"/>
      <c r="O652" s="845"/>
      <c r="P652" s="845"/>
    </row>
  </sheetData>
  <mergeCells count="11">
    <mergeCell ref="A3:A4"/>
    <mergeCell ref="B3:B4"/>
    <mergeCell ref="C3:C4"/>
    <mergeCell ref="D3:D4"/>
    <mergeCell ref="J3:J4"/>
    <mergeCell ref="K3:N3"/>
    <mergeCell ref="E3:E4"/>
    <mergeCell ref="G3:G4"/>
    <mergeCell ref="H3:H4"/>
    <mergeCell ref="I3:I4"/>
    <mergeCell ref="F3:F4"/>
  </mergeCells>
  <phoneticPr fontId="32" type="noConversion"/>
  <dataValidations count="1">
    <dataValidation type="textLength" showInputMessage="1" showErrorMessage="1" sqref="O5:O22">
      <formula1>0</formula1>
      <formula2>150</formula2>
    </dataValidation>
  </dataValidations>
  <pageMargins left="0.78749999999999998" right="0.78749999999999998" top="1.0527777777777778" bottom="1.0527777777777778" header="0.78749999999999998" footer="0.78749999999999998"/>
  <pageSetup paperSize="9" scale="50" firstPageNumber="0" orientation="landscape" horizontalDpi="300" verticalDpi="300" r:id="rId1"/>
  <headerFooter alignWithMargins="0">
    <oddHeader>&amp;C&amp;"Times New Roman,Normal"&amp;12&amp;A</oddHeader>
    <oddFooter>&amp;C&amp;"Times New Roman,Normal"&amp;12Page &amp;P</oddFooter>
  </headerFooter>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enableFormatConditionsCalculation="0">
    <tabColor theme="0" tint="-0.14999847407452621"/>
    <pageSetUpPr fitToPage="1"/>
  </sheetPr>
  <dimension ref="A1:I31"/>
  <sheetViews>
    <sheetView zoomScale="90" zoomScaleNormal="90" zoomScaleSheetLayoutView="100" zoomScalePageLayoutView="90" workbookViewId="0">
      <selection activeCell="L8" sqref="L8"/>
    </sheetView>
  </sheetViews>
  <sheetFormatPr defaultColWidth="11.42578125" defaultRowHeight="12.75"/>
  <cols>
    <col min="1" max="2" width="11.42578125" style="76"/>
    <col min="3" max="3" width="26" style="76" customWidth="1"/>
    <col min="4" max="4" width="19" style="76" customWidth="1"/>
    <col min="5" max="5" width="11.42578125" style="76" customWidth="1"/>
    <col min="6" max="7" width="14.140625" style="76" customWidth="1"/>
    <col min="8" max="8" width="14.7109375" style="76" bestFit="1" customWidth="1"/>
    <col min="9" max="9" width="24.42578125" style="78" customWidth="1"/>
    <col min="10" max="16384" width="11.42578125" style="76"/>
  </cols>
  <sheetData>
    <row r="1" spans="1:9" ht="20.100000000000001" customHeight="1" thickBot="1">
      <c r="A1" s="70" t="s">
        <v>322</v>
      </c>
      <c r="D1" s="70"/>
      <c r="E1" s="70"/>
      <c r="F1" s="70"/>
      <c r="G1" s="70"/>
      <c r="H1" s="30" t="s">
        <v>0</v>
      </c>
      <c r="I1" s="908" t="s">
        <v>538</v>
      </c>
    </row>
    <row r="2" spans="1:9" ht="20.100000000000001" customHeight="1" thickBot="1">
      <c r="C2" s="71"/>
      <c r="D2" s="71"/>
      <c r="E2" s="71"/>
      <c r="F2" s="70"/>
      <c r="G2" s="71"/>
      <c r="H2" s="29" t="s">
        <v>299</v>
      </c>
      <c r="I2" s="907" t="s">
        <v>448</v>
      </c>
    </row>
    <row r="3" spans="1:9" ht="43.5" customHeight="1" thickBot="1">
      <c r="A3" s="98" t="s">
        <v>1</v>
      </c>
      <c r="B3" s="98" t="s">
        <v>339</v>
      </c>
      <c r="C3" s="98" t="s">
        <v>9</v>
      </c>
      <c r="D3" s="31" t="s">
        <v>329</v>
      </c>
      <c r="E3" s="73" t="s">
        <v>78</v>
      </c>
      <c r="F3" s="899" t="s">
        <v>323</v>
      </c>
      <c r="G3" s="900" t="s">
        <v>324</v>
      </c>
      <c r="H3" s="900" t="s">
        <v>325</v>
      </c>
      <c r="I3" s="130" t="s">
        <v>352</v>
      </c>
    </row>
    <row r="4" spans="1:9" s="78" customFormat="1">
      <c r="A4" s="903" t="s">
        <v>368</v>
      </c>
      <c r="B4" s="903">
        <v>2014</v>
      </c>
      <c r="C4" s="19" t="s">
        <v>18</v>
      </c>
      <c r="D4" s="90" t="s">
        <v>7</v>
      </c>
      <c r="E4" s="137" t="s">
        <v>326</v>
      </c>
      <c r="F4" s="898" t="s">
        <v>69</v>
      </c>
      <c r="G4" s="898" t="s">
        <v>84</v>
      </c>
      <c r="H4" s="898" t="s">
        <v>328</v>
      </c>
      <c r="I4" s="904"/>
    </row>
    <row r="5" spans="1:9" s="78" customFormat="1" ht="13.35" customHeight="1">
      <c r="A5" s="903" t="s">
        <v>368</v>
      </c>
      <c r="B5" s="903">
        <v>2014</v>
      </c>
      <c r="C5" s="132" t="s">
        <v>20</v>
      </c>
      <c r="D5" s="90" t="s">
        <v>7</v>
      </c>
      <c r="E5" s="137" t="s">
        <v>326</v>
      </c>
      <c r="F5" s="96" t="s">
        <v>69</v>
      </c>
      <c r="G5" s="96" t="s">
        <v>84</v>
      </c>
      <c r="H5" s="96" t="s">
        <v>328</v>
      </c>
      <c r="I5" s="904"/>
    </row>
    <row r="6" spans="1:9" s="78" customFormat="1" ht="13.35" customHeight="1">
      <c r="A6" s="903" t="s">
        <v>368</v>
      </c>
      <c r="B6" s="903">
        <v>2014</v>
      </c>
      <c r="C6" s="901" t="s">
        <v>18</v>
      </c>
      <c r="D6" s="90" t="s">
        <v>7</v>
      </c>
      <c r="E6" s="137" t="s">
        <v>1580</v>
      </c>
      <c r="F6" s="96" t="s">
        <v>69</v>
      </c>
      <c r="G6" s="96" t="s">
        <v>84</v>
      </c>
      <c r="H6" s="96" t="s">
        <v>328</v>
      </c>
      <c r="I6" s="904"/>
    </row>
    <row r="7" spans="1:9" s="78" customFormat="1" ht="13.35" customHeight="1">
      <c r="A7" s="903" t="s">
        <v>368</v>
      </c>
      <c r="B7" s="903">
        <v>2014</v>
      </c>
      <c r="C7" s="901" t="s">
        <v>18</v>
      </c>
      <c r="D7" s="90" t="s">
        <v>7</v>
      </c>
      <c r="E7" s="137" t="s">
        <v>1581</v>
      </c>
      <c r="F7" s="96" t="s">
        <v>69</v>
      </c>
      <c r="G7" s="96" t="s">
        <v>84</v>
      </c>
      <c r="H7" s="96" t="s">
        <v>328</v>
      </c>
      <c r="I7" s="905"/>
    </row>
    <row r="8" spans="1:9" s="78" customFormat="1" ht="25.5">
      <c r="A8" s="903" t="s">
        <v>368</v>
      </c>
      <c r="B8" s="903">
        <v>2014</v>
      </c>
      <c r="C8" s="901" t="s">
        <v>18</v>
      </c>
      <c r="D8" s="90" t="s">
        <v>7</v>
      </c>
      <c r="E8" s="19" t="s">
        <v>1582</v>
      </c>
      <c r="F8" s="96" t="s">
        <v>69</v>
      </c>
      <c r="G8" s="96" t="s">
        <v>84</v>
      </c>
      <c r="H8" s="96" t="s">
        <v>1585</v>
      </c>
      <c r="I8" s="905"/>
    </row>
    <row r="9" spans="1:9" s="78" customFormat="1" ht="25.5">
      <c r="A9" s="903" t="s">
        <v>368</v>
      </c>
      <c r="B9" s="903">
        <v>2014</v>
      </c>
      <c r="C9" s="132" t="s">
        <v>20</v>
      </c>
      <c r="D9" s="90" t="s">
        <v>7</v>
      </c>
      <c r="E9" s="19" t="s">
        <v>1582</v>
      </c>
      <c r="F9" s="96" t="s">
        <v>69</v>
      </c>
      <c r="G9" s="96" t="s">
        <v>84</v>
      </c>
      <c r="H9" s="96" t="s">
        <v>1585</v>
      </c>
      <c r="I9" s="905"/>
    </row>
    <row r="10" spans="1:9" s="78" customFormat="1" ht="25.5">
      <c r="A10" s="903" t="s">
        <v>368</v>
      </c>
      <c r="B10" s="903">
        <v>2014</v>
      </c>
      <c r="C10" s="901" t="s">
        <v>18</v>
      </c>
      <c r="D10" s="90" t="s">
        <v>7</v>
      </c>
      <c r="E10" s="19" t="s">
        <v>327</v>
      </c>
      <c r="F10" s="96" t="s">
        <v>84</v>
      </c>
      <c r="G10" s="96" t="s">
        <v>69</v>
      </c>
      <c r="H10" s="133"/>
      <c r="I10" s="905" t="s">
        <v>1583</v>
      </c>
    </row>
    <row r="11" spans="1:9" s="78" customFormat="1" ht="38.25">
      <c r="A11" s="903" t="s">
        <v>368</v>
      </c>
      <c r="B11" s="903">
        <v>2014</v>
      </c>
      <c r="C11" s="132" t="s">
        <v>20</v>
      </c>
      <c r="D11" s="90" t="s">
        <v>7</v>
      </c>
      <c r="E11" s="19" t="s">
        <v>327</v>
      </c>
      <c r="F11" s="96" t="s">
        <v>84</v>
      </c>
      <c r="G11" s="96" t="s">
        <v>69</v>
      </c>
      <c r="H11" s="133"/>
      <c r="I11" s="905" t="s">
        <v>1584</v>
      </c>
    </row>
    <row r="12" spans="1:9" s="78" customFormat="1">
      <c r="A12" s="134"/>
      <c r="B12" s="134"/>
      <c r="C12" s="135"/>
      <c r="D12" s="90"/>
      <c r="E12" s="91"/>
      <c r="F12" s="133"/>
      <c r="G12" s="133"/>
      <c r="H12" s="133"/>
      <c r="I12" s="902"/>
    </row>
    <row r="13" spans="1:9" s="78" customFormat="1">
      <c r="A13" s="134"/>
      <c r="B13" s="134"/>
      <c r="C13" s="135"/>
      <c r="D13" s="90"/>
      <c r="E13" s="91"/>
      <c r="F13" s="133"/>
      <c r="G13" s="133"/>
      <c r="H13" s="133"/>
      <c r="I13" s="902"/>
    </row>
    <row r="14" spans="1:9" s="78" customFormat="1">
      <c r="A14" s="134"/>
      <c r="B14" s="134"/>
      <c r="C14" s="135"/>
      <c r="D14" s="90"/>
      <c r="E14" s="91"/>
      <c r="F14" s="133"/>
      <c r="G14" s="133"/>
      <c r="H14" s="133"/>
      <c r="I14" s="902"/>
    </row>
    <row r="15" spans="1:9">
      <c r="A15" s="136"/>
      <c r="B15" s="136"/>
      <c r="C15" s="135"/>
      <c r="D15" s="90"/>
      <c r="E15" s="93"/>
      <c r="F15" s="133"/>
      <c r="G15" s="133"/>
      <c r="H15" s="133"/>
      <c r="I15" s="902"/>
    </row>
    <row r="16" spans="1:9">
      <c r="A16" s="136"/>
      <c r="B16" s="136"/>
      <c r="C16" s="135"/>
      <c r="D16" s="90"/>
      <c r="E16" s="93"/>
      <c r="F16" s="133"/>
      <c r="G16" s="133"/>
      <c r="H16" s="133"/>
      <c r="I16" s="902"/>
    </row>
    <row r="17" spans="1:9">
      <c r="A17" s="136"/>
      <c r="B17" s="136"/>
      <c r="C17" s="137"/>
      <c r="D17" s="90"/>
      <c r="E17" s="94"/>
      <c r="F17" s="133"/>
      <c r="G17" s="133"/>
      <c r="H17" s="133"/>
      <c r="I17" s="902"/>
    </row>
    <row r="18" spans="1:9">
      <c r="A18" s="136"/>
      <c r="B18" s="136"/>
      <c r="C18" s="137"/>
      <c r="D18" s="90"/>
      <c r="E18" s="94"/>
      <c r="F18" s="133"/>
      <c r="G18" s="133"/>
      <c r="H18" s="133"/>
      <c r="I18" s="902"/>
    </row>
    <row r="19" spans="1:9">
      <c r="A19" s="136"/>
      <c r="B19" s="136"/>
      <c r="C19" s="137"/>
      <c r="D19" s="90"/>
      <c r="E19" s="91"/>
      <c r="F19" s="133"/>
      <c r="G19" s="133"/>
      <c r="H19" s="133"/>
      <c r="I19" s="902"/>
    </row>
    <row r="20" spans="1:9">
      <c r="A20" s="136"/>
      <c r="B20" s="136"/>
      <c r="C20" s="137"/>
      <c r="D20" s="90"/>
      <c r="E20" s="91"/>
      <c r="F20" s="133"/>
      <c r="G20" s="133"/>
      <c r="H20" s="133"/>
      <c r="I20" s="902"/>
    </row>
    <row r="21" spans="1:9">
      <c r="A21" s="136"/>
      <c r="B21" s="136"/>
      <c r="C21" s="137"/>
      <c r="D21" s="90"/>
      <c r="E21" s="91"/>
      <c r="F21" s="133"/>
      <c r="G21" s="133"/>
      <c r="H21" s="133"/>
      <c r="I21" s="902"/>
    </row>
    <row r="22" spans="1:9">
      <c r="A22" s="136"/>
      <c r="B22" s="136"/>
      <c r="C22" s="137"/>
      <c r="D22" s="90"/>
      <c r="E22" s="92"/>
      <c r="F22" s="133"/>
      <c r="G22" s="133"/>
      <c r="H22" s="133"/>
      <c r="I22" s="902"/>
    </row>
    <row r="23" spans="1:9">
      <c r="A23" s="136"/>
      <c r="B23" s="136"/>
      <c r="C23" s="131"/>
      <c r="D23" s="90"/>
      <c r="E23" s="91"/>
      <c r="F23" s="133"/>
      <c r="G23" s="133"/>
      <c r="H23" s="133"/>
      <c r="I23" s="902"/>
    </row>
    <row r="24" spans="1:9">
      <c r="A24" s="136"/>
      <c r="B24" s="136"/>
      <c r="C24" s="131"/>
      <c r="D24" s="90"/>
      <c r="E24" s="91"/>
      <c r="F24" s="133"/>
      <c r="G24" s="133"/>
      <c r="H24" s="133"/>
      <c r="I24" s="902"/>
    </row>
    <row r="25" spans="1:9">
      <c r="A25" s="136"/>
      <c r="B25" s="136"/>
      <c r="C25" s="131"/>
      <c r="D25" s="90"/>
      <c r="E25" s="94"/>
      <c r="F25" s="133"/>
      <c r="G25" s="133"/>
      <c r="H25" s="133"/>
      <c r="I25" s="902"/>
    </row>
    <row r="26" spans="1:9">
      <c r="A26" s="136"/>
      <c r="B26" s="136"/>
      <c r="C26" s="131"/>
      <c r="D26" s="90"/>
      <c r="E26" s="93"/>
      <c r="F26" s="133"/>
      <c r="G26" s="133"/>
      <c r="H26" s="133"/>
      <c r="I26" s="902"/>
    </row>
    <row r="27" spans="1:9">
      <c r="A27" s="136"/>
      <c r="B27" s="136"/>
      <c r="C27" s="131"/>
      <c r="D27" s="90"/>
      <c r="E27" s="93"/>
      <c r="F27" s="133"/>
      <c r="G27" s="133"/>
      <c r="H27" s="133"/>
      <c r="I27" s="902"/>
    </row>
    <row r="28" spans="1:9">
      <c r="A28" s="136"/>
      <c r="B28" s="136"/>
      <c r="C28" s="131"/>
      <c r="D28" s="90"/>
      <c r="E28" s="95"/>
      <c r="F28" s="133"/>
      <c r="G28" s="133"/>
      <c r="H28" s="133"/>
      <c r="I28" s="902"/>
    </row>
    <row r="29" spans="1:9" ht="13.35" customHeight="1">
      <c r="A29" s="138"/>
      <c r="B29" s="138"/>
      <c r="C29" s="139"/>
      <c r="D29" s="138"/>
      <c r="E29" s="138"/>
      <c r="F29" s="140"/>
      <c r="G29" s="140"/>
      <c r="H29" s="138"/>
      <c r="I29" s="142"/>
    </row>
    <row r="30" spans="1:9" ht="13.35" customHeight="1">
      <c r="C30" s="74"/>
      <c r="F30" s="32"/>
      <c r="G30" s="32"/>
    </row>
    <row r="31" spans="1:9" ht="42.75" customHeight="1">
      <c r="C31" s="978"/>
      <c r="D31" s="979"/>
      <c r="E31" s="979"/>
      <c r="F31" s="979"/>
      <c r="G31" s="979"/>
      <c r="H31" s="979"/>
    </row>
  </sheetData>
  <mergeCells count="1">
    <mergeCell ref="C31:H31"/>
  </mergeCells>
  <dataValidations count="1">
    <dataValidation type="textLength" showInputMessage="1" showErrorMessage="1" sqref="I4:I28">
      <formula1>0</formula1>
      <formula2>150</formula2>
    </dataValidation>
  </dataValidations>
  <pageMargins left="0.70866141732283472" right="0.70866141732283472" top="0.74803149606299213" bottom="0.74803149606299213" header="0.51181102362204722" footer="0.51181102362204722"/>
  <pageSetup paperSize="9" scale="73" firstPageNumber="0" orientation="landscape" horizontalDpi="300" verticalDpi="300" r:id="rId1"/>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FF0000"/>
    <pageSetUpPr fitToPage="1"/>
  </sheetPr>
  <dimension ref="A1:IU7820"/>
  <sheetViews>
    <sheetView topLeftCell="D1" zoomScaleSheetLayoutView="90" workbookViewId="0">
      <selection activeCell="K20" sqref="K20"/>
    </sheetView>
  </sheetViews>
  <sheetFormatPr defaultColWidth="5.7109375" defaultRowHeight="20.100000000000001" customHeight="1"/>
  <cols>
    <col min="1" max="1" width="10.42578125" style="296" customWidth="1"/>
    <col min="2" max="2" width="26.42578125" style="295" customWidth="1"/>
    <col min="3" max="3" width="28.42578125" style="295" customWidth="1"/>
    <col min="4" max="4" width="13.42578125" style="295" bestFit="1" customWidth="1"/>
    <col min="5" max="5" width="22.42578125" style="294" customWidth="1"/>
    <col min="6" max="6" width="8.7109375" style="294" customWidth="1"/>
    <col min="7" max="7" width="13.7109375" style="294" customWidth="1"/>
    <col min="8" max="8" width="14.42578125" style="294" customWidth="1"/>
    <col min="9" max="9" width="10.140625" style="294" customWidth="1"/>
    <col min="10" max="10" width="13.85546875" style="294" customWidth="1"/>
    <col min="11" max="11" width="9.85546875" style="294" customWidth="1"/>
    <col min="12" max="16384" width="5.7109375" style="293"/>
  </cols>
  <sheetData>
    <row r="1" spans="1:255" ht="21.6" customHeight="1">
      <c r="A1" s="311" t="s">
        <v>90</v>
      </c>
      <c r="B1" s="310"/>
      <c r="C1" s="310"/>
      <c r="D1" s="309"/>
      <c r="E1" s="309"/>
      <c r="F1" s="309"/>
      <c r="G1" s="309"/>
      <c r="H1" s="306"/>
      <c r="I1" s="915" t="s">
        <v>105</v>
      </c>
      <c r="J1" s="916" t="s">
        <v>538</v>
      </c>
      <c r="K1" s="297"/>
    </row>
    <row r="2" spans="1:255" ht="20.100000000000001" customHeight="1" thickBot="1">
      <c r="A2" s="308"/>
      <c r="B2" s="307"/>
      <c r="C2" s="307"/>
      <c r="D2" s="307"/>
      <c r="E2" s="307"/>
      <c r="F2" s="307"/>
      <c r="G2" s="307"/>
      <c r="H2" s="306"/>
      <c r="I2" s="915" t="s">
        <v>299</v>
      </c>
      <c r="J2" s="916">
        <v>2014</v>
      </c>
      <c r="K2" s="297"/>
    </row>
    <row r="3" spans="1:255" ht="51" customHeight="1" thickBot="1">
      <c r="A3" s="305" t="s">
        <v>1</v>
      </c>
      <c r="B3" s="304" t="s">
        <v>78</v>
      </c>
      <c r="C3" s="303" t="s">
        <v>9</v>
      </c>
      <c r="D3" s="302" t="s">
        <v>349</v>
      </c>
      <c r="E3" s="299" t="s">
        <v>91</v>
      </c>
      <c r="F3" s="299" t="s">
        <v>79</v>
      </c>
      <c r="G3" s="301" t="s">
        <v>92</v>
      </c>
      <c r="H3" s="300" t="s">
        <v>93</v>
      </c>
      <c r="I3" s="299" t="s">
        <v>94</v>
      </c>
      <c r="J3" s="298" t="s">
        <v>352</v>
      </c>
      <c r="K3" s="293"/>
      <c r="IT3" s="297"/>
      <c r="IU3" s="297"/>
    </row>
    <row r="4" spans="1:255" s="294" customFormat="1" ht="13.35" customHeight="1">
      <c r="A4" s="573" t="s">
        <v>368</v>
      </c>
      <c r="B4" s="574" t="s">
        <v>1047</v>
      </c>
      <c r="C4" s="574" t="s">
        <v>18</v>
      </c>
      <c r="D4" s="574" t="s">
        <v>7</v>
      </c>
      <c r="E4" s="575" t="s">
        <v>1048</v>
      </c>
      <c r="F4" s="574" t="s">
        <v>1049</v>
      </c>
      <c r="G4" s="576">
        <v>444</v>
      </c>
      <c r="H4" s="577" t="s">
        <v>1050</v>
      </c>
      <c r="I4" s="578" t="s">
        <v>66</v>
      </c>
      <c r="J4" s="579"/>
    </row>
    <row r="5" spans="1:255" s="294" customFormat="1" ht="13.35" customHeight="1">
      <c r="A5" s="580" t="s">
        <v>368</v>
      </c>
      <c r="B5" s="581" t="s">
        <v>1051</v>
      </c>
      <c r="C5" s="581" t="s">
        <v>18</v>
      </c>
      <c r="D5" s="581" t="s">
        <v>7</v>
      </c>
      <c r="E5" s="582" t="s">
        <v>1052</v>
      </c>
      <c r="F5" s="581" t="s">
        <v>1049</v>
      </c>
      <c r="G5" s="583" t="s">
        <v>1053</v>
      </c>
      <c r="H5" s="583" t="s">
        <v>1054</v>
      </c>
      <c r="I5" s="584" t="s">
        <v>515</v>
      </c>
      <c r="J5" s="585"/>
    </row>
    <row r="6" spans="1:255" s="294" customFormat="1" ht="13.35" customHeight="1">
      <c r="A6" s="580" t="s">
        <v>368</v>
      </c>
      <c r="B6" s="581" t="s">
        <v>1051</v>
      </c>
      <c r="C6" s="581" t="s">
        <v>18</v>
      </c>
      <c r="D6" s="581" t="s">
        <v>7</v>
      </c>
      <c r="E6" s="582" t="s">
        <v>486</v>
      </c>
      <c r="F6" s="581" t="s">
        <v>1049</v>
      </c>
      <c r="G6" s="583" t="s">
        <v>1053</v>
      </c>
      <c r="H6" s="583" t="s">
        <v>1054</v>
      </c>
      <c r="I6" s="584" t="s">
        <v>515</v>
      </c>
      <c r="J6" s="585"/>
    </row>
    <row r="7" spans="1:255" s="294" customFormat="1" ht="13.35" customHeight="1">
      <c r="A7" s="580" t="s">
        <v>368</v>
      </c>
      <c r="B7" s="581" t="s">
        <v>1051</v>
      </c>
      <c r="C7" s="581" t="s">
        <v>18</v>
      </c>
      <c r="D7" s="581" t="s">
        <v>7</v>
      </c>
      <c r="E7" s="582" t="s">
        <v>1055</v>
      </c>
      <c r="F7" s="581" t="s">
        <v>1049</v>
      </c>
      <c r="G7" s="583" t="s">
        <v>1053</v>
      </c>
      <c r="H7" s="583" t="s">
        <v>1054</v>
      </c>
      <c r="I7" s="584" t="s">
        <v>515</v>
      </c>
      <c r="J7" s="586"/>
    </row>
    <row r="8" spans="1:255" s="294" customFormat="1" ht="13.35" customHeight="1">
      <c r="A8" s="587" t="s">
        <v>368</v>
      </c>
      <c r="B8" s="588" t="s">
        <v>1051</v>
      </c>
      <c r="C8" s="588" t="s">
        <v>18</v>
      </c>
      <c r="D8" s="588" t="s">
        <v>7</v>
      </c>
      <c r="E8" s="589" t="s">
        <v>1056</v>
      </c>
      <c r="F8" s="588" t="s">
        <v>1049</v>
      </c>
      <c r="G8" s="590">
        <v>3826</v>
      </c>
      <c r="H8" s="591" t="s">
        <v>461</v>
      </c>
      <c r="I8" s="592" t="s">
        <v>66</v>
      </c>
      <c r="J8" s="586"/>
    </row>
    <row r="9" spans="1:255" ht="13.35" customHeight="1">
      <c r="A9" s="580" t="s">
        <v>368</v>
      </c>
      <c r="B9" s="581" t="s">
        <v>1051</v>
      </c>
      <c r="C9" s="581" t="s">
        <v>18</v>
      </c>
      <c r="D9" s="581" t="s">
        <v>7</v>
      </c>
      <c r="E9" s="582" t="s">
        <v>1057</v>
      </c>
      <c r="F9" s="581" t="s">
        <v>1049</v>
      </c>
      <c r="G9" s="583" t="s">
        <v>1058</v>
      </c>
      <c r="H9" s="583" t="s">
        <v>1054</v>
      </c>
      <c r="I9" s="584" t="s">
        <v>515</v>
      </c>
      <c r="J9" s="586"/>
      <c r="K9" s="293"/>
      <c r="IT9" s="297"/>
      <c r="IU9" s="297"/>
    </row>
    <row r="10" spans="1:255" ht="13.35" customHeight="1">
      <c r="A10" s="580" t="s">
        <v>368</v>
      </c>
      <c r="B10" s="581" t="s">
        <v>1059</v>
      </c>
      <c r="C10" s="581" t="s">
        <v>18</v>
      </c>
      <c r="D10" s="581" t="s">
        <v>7</v>
      </c>
      <c r="E10" s="582" t="s">
        <v>451</v>
      </c>
      <c r="F10" s="581" t="s">
        <v>1060</v>
      </c>
      <c r="G10" s="583" t="s">
        <v>1053</v>
      </c>
      <c r="H10" s="593">
        <v>0</v>
      </c>
      <c r="I10" s="584" t="s">
        <v>515</v>
      </c>
      <c r="J10" s="586"/>
      <c r="K10" s="293"/>
      <c r="IT10" s="297"/>
      <c r="IU10" s="297"/>
    </row>
    <row r="11" spans="1:255" ht="13.35" customHeight="1">
      <c r="A11" s="580" t="s">
        <v>368</v>
      </c>
      <c r="B11" s="581" t="s">
        <v>1061</v>
      </c>
      <c r="C11" s="581" t="s">
        <v>18</v>
      </c>
      <c r="D11" s="581" t="s">
        <v>7</v>
      </c>
      <c r="E11" s="582" t="s">
        <v>451</v>
      </c>
      <c r="F11" s="581" t="s">
        <v>1060</v>
      </c>
      <c r="G11" s="583" t="s">
        <v>1062</v>
      </c>
      <c r="H11" s="593">
        <v>0</v>
      </c>
      <c r="I11" s="584" t="s">
        <v>515</v>
      </c>
      <c r="J11" s="586"/>
      <c r="K11" s="293"/>
      <c r="IT11" s="297"/>
      <c r="IU11" s="297"/>
    </row>
    <row r="12" spans="1:255" ht="13.35" customHeight="1">
      <c r="A12" s="587" t="s">
        <v>368</v>
      </c>
      <c r="B12" s="588" t="s">
        <v>95</v>
      </c>
      <c r="C12" s="588" t="s">
        <v>18</v>
      </c>
      <c r="D12" s="588" t="s">
        <v>7</v>
      </c>
      <c r="E12" s="540" t="s">
        <v>1063</v>
      </c>
      <c r="F12" s="588" t="s">
        <v>1049</v>
      </c>
      <c r="G12" s="591" t="s">
        <v>1064</v>
      </c>
      <c r="H12" s="590">
        <v>22</v>
      </c>
      <c r="I12" s="592" t="s">
        <v>66</v>
      </c>
      <c r="J12" s="586"/>
      <c r="K12" s="293"/>
      <c r="IT12" s="297"/>
      <c r="IU12" s="297"/>
    </row>
    <row r="13" spans="1:255" ht="13.35" customHeight="1">
      <c r="A13" s="587" t="s">
        <v>368</v>
      </c>
      <c r="B13" s="588" t="s">
        <v>95</v>
      </c>
      <c r="C13" s="588" t="s">
        <v>18</v>
      </c>
      <c r="D13" s="588" t="s">
        <v>7</v>
      </c>
      <c r="E13" s="540" t="s">
        <v>1065</v>
      </c>
      <c r="F13" s="588" t="s">
        <v>1049</v>
      </c>
      <c r="G13" s="591" t="s">
        <v>1066</v>
      </c>
      <c r="H13" s="590">
        <v>50</v>
      </c>
      <c r="I13" s="592" t="s">
        <v>66</v>
      </c>
      <c r="J13" s="586"/>
      <c r="K13" s="293"/>
      <c r="IT13" s="297"/>
      <c r="IU13" s="297"/>
    </row>
    <row r="14" spans="1:255" ht="13.35" customHeight="1">
      <c r="A14" s="587" t="s">
        <v>368</v>
      </c>
      <c r="B14" s="588" t="s">
        <v>889</v>
      </c>
      <c r="C14" s="588" t="s">
        <v>18</v>
      </c>
      <c r="D14" s="588" t="s">
        <v>7</v>
      </c>
      <c r="E14" s="540" t="s">
        <v>1048</v>
      </c>
      <c r="F14" s="588" t="s">
        <v>1060</v>
      </c>
      <c r="G14" s="591" t="s">
        <v>1067</v>
      </c>
      <c r="H14" s="590">
        <v>62</v>
      </c>
      <c r="I14" s="592" t="s">
        <v>66</v>
      </c>
      <c r="J14" s="586"/>
      <c r="K14" s="293"/>
      <c r="IT14" s="297"/>
      <c r="IU14" s="297"/>
    </row>
    <row r="15" spans="1:255" ht="13.35" customHeight="1">
      <c r="A15" s="580" t="s">
        <v>368</v>
      </c>
      <c r="B15" s="581" t="s">
        <v>1068</v>
      </c>
      <c r="C15" s="581" t="s">
        <v>18</v>
      </c>
      <c r="D15" s="581" t="s">
        <v>7</v>
      </c>
      <c r="E15" s="582" t="s">
        <v>451</v>
      </c>
      <c r="F15" s="581" t="s">
        <v>1060</v>
      </c>
      <c r="G15" s="583" t="s">
        <v>1069</v>
      </c>
      <c r="H15" s="593">
        <v>0</v>
      </c>
      <c r="I15" s="584" t="s">
        <v>515</v>
      </c>
      <c r="J15" s="586"/>
      <c r="K15" s="293"/>
      <c r="IT15" s="297"/>
      <c r="IU15" s="297"/>
    </row>
    <row r="16" spans="1:255" ht="13.35" customHeight="1">
      <c r="A16" s="580" t="s">
        <v>368</v>
      </c>
      <c r="B16" s="581" t="s">
        <v>888</v>
      </c>
      <c r="C16" s="581" t="s">
        <v>18</v>
      </c>
      <c r="D16" s="581" t="s">
        <v>7</v>
      </c>
      <c r="E16" s="582" t="s">
        <v>1048</v>
      </c>
      <c r="F16" s="581" t="s">
        <v>1060</v>
      </c>
      <c r="G16" s="583" t="s">
        <v>1070</v>
      </c>
      <c r="H16" s="593">
        <v>10</v>
      </c>
      <c r="I16" s="584" t="s">
        <v>515</v>
      </c>
      <c r="J16" s="586"/>
      <c r="K16" s="293"/>
      <c r="IT16" s="297"/>
      <c r="IU16" s="297"/>
    </row>
    <row r="17" spans="1:255" ht="13.35" customHeight="1">
      <c r="A17" s="587" t="s">
        <v>368</v>
      </c>
      <c r="B17" s="588" t="s">
        <v>1071</v>
      </c>
      <c r="C17" s="588" t="s">
        <v>18</v>
      </c>
      <c r="D17" s="588" t="s">
        <v>7</v>
      </c>
      <c r="E17" s="540" t="s">
        <v>1048</v>
      </c>
      <c r="F17" s="588" t="s">
        <v>1060</v>
      </c>
      <c r="G17" s="591" t="s">
        <v>1072</v>
      </c>
      <c r="H17" s="590">
        <v>78</v>
      </c>
      <c r="I17" s="592" t="s">
        <v>66</v>
      </c>
      <c r="J17" s="586"/>
      <c r="K17" s="293"/>
      <c r="IT17" s="297"/>
      <c r="IU17" s="297"/>
    </row>
    <row r="18" spans="1:255" ht="13.35" customHeight="1">
      <c r="A18" s="580" t="s">
        <v>368</v>
      </c>
      <c r="B18" s="581" t="s">
        <v>891</v>
      </c>
      <c r="C18" s="581" t="s">
        <v>18</v>
      </c>
      <c r="D18" s="581" t="s">
        <v>7</v>
      </c>
      <c r="E18" s="582" t="s">
        <v>1048</v>
      </c>
      <c r="F18" s="581" t="s">
        <v>1060</v>
      </c>
      <c r="G18" s="583" t="s">
        <v>1073</v>
      </c>
      <c r="H18" s="593">
        <v>36</v>
      </c>
      <c r="I18" s="584" t="s">
        <v>515</v>
      </c>
      <c r="J18" s="586"/>
      <c r="K18" s="293"/>
      <c r="IT18" s="297"/>
      <c r="IU18" s="297"/>
    </row>
    <row r="19" spans="1:255" ht="14.25" customHeight="1">
      <c r="A19" s="580" t="s">
        <v>368</v>
      </c>
      <c r="B19" s="581" t="s">
        <v>897</v>
      </c>
      <c r="C19" s="581" t="s">
        <v>18</v>
      </c>
      <c r="D19" s="581" t="s">
        <v>7</v>
      </c>
      <c r="E19" s="594" t="s">
        <v>487</v>
      </c>
      <c r="F19" s="583" t="s">
        <v>1049</v>
      </c>
      <c r="G19" s="583" t="s">
        <v>1053</v>
      </c>
      <c r="H19" s="583" t="s">
        <v>1054</v>
      </c>
      <c r="I19" s="584" t="s">
        <v>515</v>
      </c>
      <c r="J19" s="595"/>
    </row>
    <row r="20" spans="1:255" ht="14.25" customHeight="1">
      <c r="A20" s="587" t="s">
        <v>368</v>
      </c>
      <c r="B20" s="588" t="s">
        <v>897</v>
      </c>
      <c r="C20" s="588" t="s">
        <v>18</v>
      </c>
      <c r="D20" s="588" t="s">
        <v>7</v>
      </c>
      <c r="E20" s="540" t="s">
        <v>1074</v>
      </c>
      <c r="F20" s="588" t="s">
        <v>1049</v>
      </c>
      <c r="G20" s="591" t="s">
        <v>478</v>
      </c>
      <c r="H20" s="591" t="s">
        <v>1075</v>
      </c>
      <c r="I20" s="592" t="s">
        <v>66</v>
      </c>
      <c r="J20" s="595"/>
    </row>
    <row r="21" spans="1:255" ht="14.25" customHeight="1">
      <c r="A21" s="580" t="s">
        <v>368</v>
      </c>
      <c r="B21" s="581" t="s">
        <v>1076</v>
      </c>
      <c r="C21" s="581" t="s">
        <v>18</v>
      </c>
      <c r="D21" s="581" t="s">
        <v>7</v>
      </c>
      <c r="E21" s="582" t="s">
        <v>1048</v>
      </c>
      <c r="F21" s="581" t="s">
        <v>1060</v>
      </c>
      <c r="G21" s="583" t="s">
        <v>461</v>
      </c>
      <c r="H21" s="583" t="s">
        <v>1077</v>
      </c>
      <c r="I21" s="584" t="s">
        <v>515</v>
      </c>
      <c r="J21" s="595"/>
    </row>
    <row r="22" spans="1:255" ht="14.25" customHeight="1">
      <c r="A22" s="580" t="s">
        <v>368</v>
      </c>
      <c r="B22" s="581" t="s">
        <v>1078</v>
      </c>
      <c r="C22" s="581" t="s">
        <v>18</v>
      </c>
      <c r="D22" s="581" t="s">
        <v>7</v>
      </c>
      <c r="E22" s="582" t="s">
        <v>451</v>
      </c>
      <c r="F22" s="581" t="s">
        <v>1060</v>
      </c>
      <c r="G22" s="583" t="s">
        <v>1053</v>
      </c>
      <c r="H22" s="583" t="s">
        <v>1054</v>
      </c>
      <c r="I22" s="584" t="s">
        <v>515</v>
      </c>
      <c r="J22" s="595"/>
    </row>
    <row r="23" spans="1:255" ht="14.25" customHeight="1">
      <c r="A23" s="580" t="s">
        <v>368</v>
      </c>
      <c r="B23" s="581" t="s">
        <v>1079</v>
      </c>
      <c r="C23" s="581" t="s">
        <v>18</v>
      </c>
      <c r="D23" s="581" t="s">
        <v>7</v>
      </c>
      <c r="E23" s="582" t="s">
        <v>1048</v>
      </c>
      <c r="F23" s="581" t="s">
        <v>1049</v>
      </c>
      <c r="G23" s="583" t="s">
        <v>1080</v>
      </c>
      <c r="H23" s="583" t="s">
        <v>1081</v>
      </c>
      <c r="I23" s="584" t="s">
        <v>515</v>
      </c>
      <c r="J23" s="595"/>
    </row>
    <row r="24" spans="1:255" ht="14.25" customHeight="1">
      <c r="A24" s="587" t="s">
        <v>368</v>
      </c>
      <c r="B24" s="588" t="s">
        <v>83</v>
      </c>
      <c r="C24" s="588" t="s">
        <v>18</v>
      </c>
      <c r="D24" s="588" t="s">
        <v>7</v>
      </c>
      <c r="E24" s="540" t="s">
        <v>1082</v>
      </c>
      <c r="F24" s="588" t="s">
        <v>1049</v>
      </c>
      <c r="G24" s="591" t="s">
        <v>1083</v>
      </c>
      <c r="H24" s="591" t="s">
        <v>516</v>
      </c>
      <c r="I24" s="592" t="s">
        <v>66</v>
      </c>
      <c r="J24" s="595"/>
    </row>
    <row r="25" spans="1:255" ht="14.25" customHeight="1">
      <c r="A25" s="587" t="s">
        <v>368</v>
      </c>
      <c r="B25" s="588" t="s">
        <v>1084</v>
      </c>
      <c r="C25" s="588" t="s">
        <v>18</v>
      </c>
      <c r="D25" s="588" t="s">
        <v>7</v>
      </c>
      <c r="E25" s="540" t="s">
        <v>1048</v>
      </c>
      <c r="F25" s="588" t="s">
        <v>1060</v>
      </c>
      <c r="G25" s="591" t="s">
        <v>1085</v>
      </c>
      <c r="H25" s="591" t="s">
        <v>1069</v>
      </c>
      <c r="I25" s="592" t="s">
        <v>66</v>
      </c>
      <c r="J25" s="595"/>
    </row>
    <row r="26" spans="1:255" ht="14.25" customHeight="1">
      <c r="A26" s="580" t="s">
        <v>368</v>
      </c>
      <c r="B26" s="596" t="s">
        <v>1086</v>
      </c>
      <c r="C26" s="597" t="s">
        <v>22</v>
      </c>
      <c r="D26" s="596" t="s">
        <v>7</v>
      </c>
      <c r="E26" s="598" t="s">
        <v>1087</v>
      </c>
      <c r="F26" s="596" t="s">
        <v>1060</v>
      </c>
      <c r="G26" s="596" t="s">
        <v>1053</v>
      </c>
      <c r="H26" s="583" t="s">
        <v>1054</v>
      </c>
      <c r="I26" s="584" t="s">
        <v>515</v>
      </c>
      <c r="J26" s="595"/>
    </row>
    <row r="27" spans="1:255" ht="14.25" customHeight="1">
      <c r="A27" s="580" t="s">
        <v>368</v>
      </c>
      <c r="B27" s="596" t="s">
        <v>1088</v>
      </c>
      <c r="C27" s="597" t="s">
        <v>22</v>
      </c>
      <c r="D27" s="596" t="s">
        <v>7</v>
      </c>
      <c r="E27" s="598" t="s">
        <v>1089</v>
      </c>
      <c r="F27" s="596" t="s">
        <v>1060</v>
      </c>
      <c r="G27" s="596" t="s">
        <v>1053</v>
      </c>
      <c r="H27" s="583" t="s">
        <v>1054</v>
      </c>
      <c r="I27" s="584" t="s">
        <v>515</v>
      </c>
      <c r="J27" s="595"/>
    </row>
    <row r="28" spans="1:255" ht="14.25" customHeight="1">
      <c r="A28" s="580" t="s">
        <v>368</v>
      </c>
      <c r="B28" s="596" t="s">
        <v>1090</v>
      </c>
      <c r="C28" s="597" t="s">
        <v>22</v>
      </c>
      <c r="D28" s="596" t="s">
        <v>7</v>
      </c>
      <c r="E28" s="598" t="s">
        <v>1091</v>
      </c>
      <c r="F28" s="596" t="s">
        <v>1049</v>
      </c>
      <c r="G28" s="596" t="s">
        <v>1053</v>
      </c>
      <c r="H28" s="583" t="s">
        <v>1054</v>
      </c>
      <c r="I28" s="584" t="s">
        <v>515</v>
      </c>
      <c r="J28" s="595"/>
    </row>
    <row r="29" spans="1:255" ht="14.25" customHeight="1">
      <c r="A29" s="580" t="s">
        <v>368</v>
      </c>
      <c r="B29" s="596" t="s">
        <v>1092</v>
      </c>
      <c r="C29" s="597" t="s">
        <v>22</v>
      </c>
      <c r="D29" s="596" t="s">
        <v>7</v>
      </c>
      <c r="E29" s="598" t="s">
        <v>1091</v>
      </c>
      <c r="F29" s="596" t="s">
        <v>1049</v>
      </c>
      <c r="G29" s="596" t="s">
        <v>1053</v>
      </c>
      <c r="H29" s="583" t="s">
        <v>1054</v>
      </c>
      <c r="I29" s="584" t="s">
        <v>515</v>
      </c>
      <c r="J29" s="595"/>
    </row>
    <row r="30" spans="1:255" ht="14.25" customHeight="1">
      <c r="A30" s="580" t="s">
        <v>368</v>
      </c>
      <c r="B30" s="596" t="s">
        <v>1093</v>
      </c>
      <c r="C30" s="597" t="s">
        <v>22</v>
      </c>
      <c r="D30" s="596" t="s">
        <v>7</v>
      </c>
      <c r="E30" s="598" t="s">
        <v>1091</v>
      </c>
      <c r="F30" s="596" t="s">
        <v>1060</v>
      </c>
      <c r="G30" s="596" t="s">
        <v>1053</v>
      </c>
      <c r="H30" s="583" t="s">
        <v>1054</v>
      </c>
      <c r="I30" s="584" t="s">
        <v>515</v>
      </c>
      <c r="J30" s="595"/>
    </row>
    <row r="31" spans="1:255" ht="14.25" customHeight="1">
      <c r="A31" s="580" t="s">
        <v>368</v>
      </c>
      <c r="B31" s="596" t="s">
        <v>1094</v>
      </c>
      <c r="C31" s="597" t="s">
        <v>22</v>
      </c>
      <c r="D31" s="596" t="s">
        <v>7</v>
      </c>
      <c r="E31" s="598" t="s">
        <v>1091</v>
      </c>
      <c r="F31" s="596" t="s">
        <v>1060</v>
      </c>
      <c r="G31" s="596" t="s">
        <v>1053</v>
      </c>
      <c r="H31" s="583" t="s">
        <v>1054</v>
      </c>
      <c r="I31" s="584" t="s">
        <v>515</v>
      </c>
      <c r="J31" s="595"/>
    </row>
    <row r="32" spans="1:255" ht="14.25" customHeight="1">
      <c r="A32" s="580" t="s">
        <v>368</v>
      </c>
      <c r="B32" s="596" t="s">
        <v>1095</v>
      </c>
      <c r="C32" s="597" t="s">
        <v>22</v>
      </c>
      <c r="D32" s="596" t="s">
        <v>7</v>
      </c>
      <c r="E32" s="598" t="s">
        <v>1091</v>
      </c>
      <c r="F32" s="596" t="s">
        <v>1060</v>
      </c>
      <c r="G32" s="596" t="s">
        <v>1053</v>
      </c>
      <c r="H32" s="583" t="s">
        <v>1054</v>
      </c>
      <c r="I32" s="584" t="s">
        <v>515</v>
      </c>
      <c r="J32" s="595"/>
    </row>
    <row r="33" spans="1:10" ht="14.25" customHeight="1">
      <c r="A33" s="580" t="s">
        <v>368</v>
      </c>
      <c r="B33" s="596" t="s">
        <v>1096</v>
      </c>
      <c r="C33" s="597" t="s">
        <v>22</v>
      </c>
      <c r="D33" s="596" t="s">
        <v>7</v>
      </c>
      <c r="E33" s="598" t="s">
        <v>1097</v>
      </c>
      <c r="F33" s="596" t="s">
        <v>1049</v>
      </c>
      <c r="G33" s="596" t="s">
        <v>1053</v>
      </c>
      <c r="H33" s="583" t="s">
        <v>1054</v>
      </c>
      <c r="I33" s="584" t="s">
        <v>515</v>
      </c>
      <c r="J33" s="595"/>
    </row>
    <row r="34" spans="1:10" ht="14.25" customHeight="1">
      <c r="A34" s="580" t="s">
        <v>368</v>
      </c>
      <c r="B34" s="596" t="s">
        <v>1096</v>
      </c>
      <c r="C34" s="597" t="s">
        <v>22</v>
      </c>
      <c r="D34" s="596" t="s">
        <v>7</v>
      </c>
      <c r="E34" s="598" t="s">
        <v>1098</v>
      </c>
      <c r="F34" s="596" t="s">
        <v>1049</v>
      </c>
      <c r="G34" s="596" t="s">
        <v>1053</v>
      </c>
      <c r="H34" s="583" t="s">
        <v>1054</v>
      </c>
      <c r="I34" s="584" t="s">
        <v>515</v>
      </c>
      <c r="J34" s="595"/>
    </row>
    <row r="35" spans="1:10" ht="14.25" customHeight="1">
      <c r="A35" s="580" t="s">
        <v>368</v>
      </c>
      <c r="B35" s="596" t="s">
        <v>1099</v>
      </c>
      <c r="C35" s="597" t="s">
        <v>22</v>
      </c>
      <c r="D35" s="596" t="s">
        <v>7</v>
      </c>
      <c r="E35" s="598" t="s">
        <v>1091</v>
      </c>
      <c r="F35" s="596" t="s">
        <v>1060</v>
      </c>
      <c r="G35" s="596" t="s">
        <v>1053</v>
      </c>
      <c r="H35" s="583" t="s">
        <v>1054</v>
      </c>
      <c r="I35" s="584" t="s">
        <v>515</v>
      </c>
      <c r="J35" s="595"/>
    </row>
    <row r="36" spans="1:10" ht="14.25" customHeight="1">
      <c r="A36" s="580" t="s">
        <v>368</v>
      </c>
      <c r="B36" s="596" t="s">
        <v>1100</v>
      </c>
      <c r="C36" s="597" t="s">
        <v>22</v>
      </c>
      <c r="D36" s="596" t="s">
        <v>7</v>
      </c>
      <c r="E36" s="598" t="s">
        <v>1091</v>
      </c>
      <c r="F36" s="596" t="s">
        <v>1049</v>
      </c>
      <c r="G36" s="596" t="s">
        <v>1053</v>
      </c>
      <c r="H36" s="583" t="s">
        <v>1054</v>
      </c>
      <c r="I36" s="584" t="s">
        <v>515</v>
      </c>
      <c r="J36" s="595"/>
    </row>
    <row r="37" spans="1:10" ht="14.25" customHeight="1">
      <c r="A37" s="580" t="s">
        <v>368</v>
      </c>
      <c r="B37" s="596" t="s">
        <v>1101</v>
      </c>
      <c r="C37" s="597" t="s">
        <v>22</v>
      </c>
      <c r="D37" s="596" t="s">
        <v>7</v>
      </c>
      <c r="E37" s="598" t="s">
        <v>1091</v>
      </c>
      <c r="F37" s="596" t="s">
        <v>1049</v>
      </c>
      <c r="G37" s="596" t="s">
        <v>1053</v>
      </c>
      <c r="H37" s="583" t="s">
        <v>1054</v>
      </c>
      <c r="I37" s="584" t="s">
        <v>515</v>
      </c>
      <c r="J37" s="595"/>
    </row>
    <row r="38" spans="1:10" ht="14.25" customHeight="1">
      <c r="A38" s="580" t="s">
        <v>368</v>
      </c>
      <c r="B38" s="596" t="s">
        <v>1102</v>
      </c>
      <c r="C38" s="597" t="s">
        <v>22</v>
      </c>
      <c r="D38" s="596" t="s">
        <v>7</v>
      </c>
      <c r="E38" s="598" t="s">
        <v>1091</v>
      </c>
      <c r="F38" s="596" t="s">
        <v>1049</v>
      </c>
      <c r="G38" s="596" t="s">
        <v>1053</v>
      </c>
      <c r="H38" s="583" t="s">
        <v>1054</v>
      </c>
      <c r="I38" s="584" t="s">
        <v>515</v>
      </c>
      <c r="J38" s="595"/>
    </row>
    <row r="39" spans="1:10" ht="14.25" customHeight="1">
      <c r="A39" s="580" t="s">
        <v>368</v>
      </c>
      <c r="B39" s="596" t="s">
        <v>1103</v>
      </c>
      <c r="C39" s="597" t="s">
        <v>22</v>
      </c>
      <c r="D39" s="596" t="s">
        <v>7</v>
      </c>
      <c r="E39" s="598" t="s">
        <v>1089</v>
      </c>
      <c r="F39" s="596" t="s">
        <v>1049</v>
      </c>
      <c r="G39" s="596" t="s">
        <v>1053</v>
      </c>
      <c r="H39" s="583" t="s">
        <v>1054</v>
      </c>
      <c r="I39" s="584" t="s">
        <v>515</v>
      </c>
      <c r="J39" s="595"/>
    </row>
    <row r="40" spans="1:10" ht="14.25" customHeight="1">
      <c r="A40" s="580" t="s">
        <v>368</v>
      </c>
      <c r="B40" s="596" t="s">
        <v>1103</v>
      </c>
      <c r="C40" s="597" t="s">
        <v>22</v>
      </c>
      <c r="D40" s="596" t="s">
        <v>7</v>
      </c>
      <c r="E40" s="598" t="s">
        <v>1104</v>
      </c>
      <c r="F40" s="596" t="s">
        <v>1049</v>
      </c>
      <c r="G40" s="596" t="s">
        <v>1053</v>
      </c>
      <c r="H40" s="583" t="s">
        <v>1054</v>
      </c>
      <c r="I40" s="584" t="s">
        <v>515</v>
      </c>
      <c r="J40" s="595"/>
    </row>
    <row r="41" spans="1:10" ht="14.25" customHeight="1">
      <c r="A41" s="580" t="s">
        <v>368</v>
      </c>
      <c r="B41" s="596" t="s">
        <v>1103</v>
      </c>
      <c r="C41" s="597" t="s">
        <v>22</v>
      </c>
      <c r="D41" s="596" t="s">
        <v>7</v>
      </c>
      <c r="E41" s="598" t="s">
        <v>1105</v>
      </c>
      <c r="F41" s="596" t="s">
        <v>1049</v>
      </c>
      <c r="G41" s="596" t="s">
        <v>1053</v>
      </c>
      <c r="H41" s="583" t="s">
        <v>1054</v>
      </c>
      <c r="I41" s="584" t="s">
        <v>515</v>
      </c>
      <c r="J41" s="595"/>
    </row>
    <row r="42" spans="1:10" ht="14.25" customHeight="1">
      <c r="A42" s="580" t="s">
        <v>368</v>
      </c>
      <c r="B42" s="596" t="s">
        <v>1103</v>
      </c>
      <c r="C42" s="597" t="s">
        <v>22</v>
      </c>
      <c r="D42" s="596" t="s">
        <v>7</v>
      </c>
      <c r="E42" s="598" t="s">
        <v>96</v>
      </c>
      <c r="F42" s="596" t="s">
        <v>1049</v>
      </c>
      <c r="G42" s="596" t="s">
        <v>1053</v>
      </c>
      <c r="H42" s="583" t="s">
        <v>1054</v>
      </c>
      <c r="I42" s="584" t="s">
        <v>515</v>
      </c>
      <c r="J42" s="595"/>
    </row>
    <row r="43" spans="1:10" ht="14.25" customHeight="1">
      <c r="A43" s="580" t="s">
        <v>368</v>
      </c>
      <c r="B43" s="596" t="s">
        <v>1103</v>
      </c>
      <c r="C43" s="597" t="s">
        <v>22</v>
      </c>
      <c r="D43" s="596" t="s">
        <v>7</v>
      </c>
      <c r="E43" s="598" t="s">
        <v>1106</v>
      </c>
      <c r="F43" s="596" t="s">
        <v>1049</v>
      </c>
      <c r="G43" s="596" t="s">
        <v>1053</v>
      </c>
      <c r="H43" s="583" t="s">
        <v>1054</v>
      </c>
      <c r="I43" s="584" t="s">
        <v>515</v>
      </c>
      <c r="J43" s="595"/>
    </row>
    <row r="44" spans="1:10" ht="14.25" customHeight="1">
      <c r="A44" s="580" t="s">
        <v>368</v>
      </c>
      <c r="B44" s="596" t="s">
        <v>1107</v>
      </c>
      <c r="C44" s="597" t="s">
        <v>22</v>
      </c>
      <c r="D44" s="596" t="s">
        <v>7</v>
      </c>
      <c r="E44" s="598" t="s">
        <v>1108</v>
      </c>
      <c r="F44" s="596" t="s">
        <v>1060</v>
      </c>
      <c r="G44" s="596" t="s">
        <v>1053</v>
      </c>
      <c r="H44" s="583" t="s">
        <v>1054</v>
      </c>
      <c r="I44" s="584" t="s">
        <v>515</v>
      </c>
      <c r="J44" s="595"/>
    </row>
    <row r="45" spans="1:10" ht="14.25" customHeight="1">
      <c r="A45" s="580" t="s">
        <v>368</v>
      </c>
      <c r="B45" s="596" t="s">
        <v>1107</v>
      </c>
      <c r="C45" s="597" t="s">
        <v>22</v>
      </c>
      <c r="D45" s="596" t="s">
        <v>7</v>
      </c>
      <c r="E45" s="598" t="s">
        <v>5</v>
      </c>
      <c r="F45" s="596" t="s">
        <v>1060</v>
      </c>
      <c r="G45" s="596" t="s">
        <v>1053</v>
      </c>
      <c r="H45" s="583" t="s">
        <v>1054</v>
      </c>
      <c r="I45" s="584" t="s">
        <v>515</v>
      </c>
      <c r="J45" s="595"/>
    </row>
    <row r="46" spans="1:10" ht="14.25" customHeight="1">
      <c r="A46" s="580" t="s">
        <v>368</v>
      </c>
      <c r="B46" s="596" t="s">
        <v>1109</v>
      </c>
      <c r="C46" s="597" t="s">
        <v>22</v>
      </c>
      <c r="D46" s="596" t="s">
        <v>7</v>
      </c>
      <c r="E46" s="598" t="s">
        <v>1091</v>
      </c>
      <c r="F46" s="596" t="s">
        <v>1049</v>
      </c>
      <c r="G46" s="596" t="s">
        <v>1053</v>
      </c>
      <c r="H46" s="583" t="s">
        <v>1054</v>
      </c>
      <c r="I46" s="584" t="s">
        <v>515</v>
      </c>
      <c r="J46" s="595"/>
    </row>
    <row r="47" spans="1:10" ht="14.25" customHeight="1">
      <c r="A47" s="580" t="s">
        <v>368</v>
      </c>
      <c r="B47" s="596" t="s">
        <v>1110</v>
      </c>
      <c r="C47" s="597" t="s">
        <v>22</v>
      </c>
      <c r="D47" s="596" t="s">
        <v>7</v>
      </c>
      <c r="E47" s="598" t="s">
        <v>1091</v>
      </c>
      <c r="F47" s="596" t="s">
        <v>1049</v>
      </c>
      <c r="G47" s="596" t="s">
        <v>1053</v>
      </c>
      <c r="H47" s="583" t="s">
        <v>1054</v>
      </c>
      <c r="I47" s="584" t="s">
        <v>515</v>
      </c>
      <c r="J47" s="595"/>
    </row>
    <row r="48" spans="1:10" ht="14.25" customHeight="1">
      <c r="A48" s="580" t="s">
        <v>368</v>
      </c>
      <c r="B48" s="596" t="s">
        <v>1111</v>
      </c>
      <c r="C48" s="597" t="s">
        <v>22</v>
      </c>
      <c r="D48" s="596" t="s">
        <v>7</v>
      </c>
      <c r="E48" s="598" t="s">
        <v>1112</v>
      </c>
      <c r="F48" s="596" t="s">
        <v>1060</v>
      </c>
      <c r="G48" s="596" t="s">
        <v>1053</v>
      </c>
      <c r="H48" s="583" t="s">
        <v>1054</v>
      </c>
      <c r="I48" s="584" t="s">
        <v>515</v>
      </c>
      <c r="J48" s="595"/>
    </row>
    <row r="49" spans="1:10" ht="14.25" customHeight="1">
      <c r="A49" s="580" t="s">
        <v>368</v>
      </c>
      <c r="B49" s="596" t="s">
        <v>1111</v>
      </c>
      <c r="C49" s="597" t="s">
        <v>22</v>
      </c>
      <c r="D49" s="596" t="s">
        <v>7</v>
      </c>
      <c r="E49" s="598" t="s">
        <v>1113</v>
      </c>
      <c r="F49" s="596" t="s">
        <v>1060</v>
      </c>
      <c r="G49" s="596" t="s">
        <v>1053</v>
      </c>
      <c r="H49" s="583" t="s">
        <v>1054</v>
      </c>
      <c r="I49" s="584" t="s">
        <v>515</v>
      </c>
      <c r="J49" s="595"/>
    </row>
    <row r="50" spans="1:10" ht="14.25" customHeight="1">
      <c r="A50" s="580" t="s">
        <v>368</v>
      </c>
      <c r="B50" s="596" t="s">
        <v>1114</v>
      </c>
      <c r="C50" s="597" t="s">
        <v>22</v>
      </c>
      <c r="D50" s="596" t="s">
        <v>7</v>
      </c>
      <c r="E50" s="598" t="s">
        <v>1115</v>
      </c>
      <c r="F50" s="596" t="s">
        <v>1060</v>
      </c>
      <c r="G50" s="596" t="s">
        <v>1053</v>
      </c>
      <c r="H50" s="583" t="s">
        <v>1054</v>
      </c>
      <c r="I50" s="584" t="s">
        <v>515</v>
      </c>
      <c r="J50" s="595"/>
    </row>
    <row r="51" spans="1:10" ht="14.25" customHeight="1">
      <c r="A51" s="580" t="s">
        <v>368</v>
      </c>
      <c r="B51" s="596" t="s">
        <v>1116</v>
      </c>
      <c r="C51" s="597" t="s">
        <v>22</v>
      </c>
      <c r="D51" s="596" t="s">
        <v>7</v>
      </c>
      <c r="E51" s="598" t="s">
        <v>1117</v>
      </c>
      <c r="F51" s="596" t="s">
        <v>1049</v>
      </c>
      <c r="G51" s="596" t="s">
        <v>1053</v>
      </c>
      <c r="H51" s="583" t="s">
        <v>1054</v>
      </c>
      <c r="I51" s="584" t="s">
        <v>515</v>
      </c>
      <c r="J51" s="595"/>
    </row>
    <row r="52" spans="1:10" ht="14.25" customHeight="1">
      <c r="A52" s="580" t="s">
        <v>368</v>
      </c>
      <c r="B52" s="596" t="s">
        <v>1116</v>
      </c>
      <c r="C52" s="597" t="s">
        <v>22</v>
      </c>
      <c r="D52" s="596" t="s">
        <v>7</v>
      </c>
      <c r="E52" s="598" t="s">
        <v>1118</v>
      </c>
      <c r="F52" s="596" t="s">
        <v>1049</v>
      </c>
      <c r="G52" s="596" t="s">
        <v>1053</v>
      </c>
      <c r="H52" s="583" t="s">
        <v>1054</v>
      </c>
      <c r="I52" s="584" t="s">
        <v>515</v>
      </c>
      <c r="J52" s="595"/>
    </row>
    <row r="53" spans="1:10" ht="14.25" customHeight="1">
      <c r="A53" s="580" t="s">
        <v>368</v>
      </c>
      <c r="B53" s="596" t="s">
        <v>1119</v>
      </c>
      <c r="C53" s="597" t="s">
        <v>22</v>
      </c>
      <c r="D53" s="596" t="s">
        <v>7</v>
      </c>
      <c r="E53" s="598" t="s">
        <v>1120</v>
      </c>
      <c r="F53" s="596" t="s">
        <v>1060</v>
      </c>
      <c r="G53" s="596" t="s">
        <v>1053</v>
      </c>
      <c r="H53" s="583" t="s">
        <v>1054</v>
      </c>
      <c r="I53" s="584" t="s">
        <v>515</v>
      </c>
      <c r="J53" s="595"/>
    </row>
    <row r="54" spans="1:10" ht="14.25" customHeight="1">
      <c r="A54" s="580" t="s">
        <v>368</v>
      </c>
      <c r="B54" s="596" t="s">
        <v>1121</v>
      </c>
      <c r="C54" s="597" t="s">
        <v>22</v>
      </c>
      <c r="D54" s="596" t="s">
        <v>7</v>
      </c>
      <c r="E54" s="598" t="s">
        <v>1122</v>
      </c>
      <c r="F54" s="596" t="s">
        <v>1049</v>
      </c>
      <c r="G54" s="596" t="s">
        <v>1053</v>
      </c>
      <c r="H54" s="583" t="s">
        <v>1054</v>
      </c>
      <c r="I54" s="584" t="s">
        <v>515</v>
      </c>
      <c r="J54" s="595"/>
    </row>
    <row r="55" spans="1:10" ht="14.25" customHeight="1">
      <c r="A55" s="580" t="s">
        <v>368</v>
      </c>
      <c r="B55" s="596" t="s">
        <v>1121</v>
      </c>
      <c r="C55" s="597" t="s">
        <v>22</v>
      </c>
      <c r="D55" s="596" t="s">
        <v>1123</v>
      </c>
      <c r="E55" s="598" t="s">
        <v>1124</v>
      </c>
      <c r="F55" s="596" t="s">
        <v>1049</v>
      </c>
      <c r="G55" s="596" t="s">
        <v>1053</v>
      </c>
      <c r="H55" s="583" t="s">
        <v>1054</v>
      </c>
      <c r="I55" s="584" t="s">
        <v>515</v>
      </c>
      <c r="J55" s="595"/>
    </row>
    <row r="56" spans="1:10" ht="14.25" customHeight="1">
      <c r="A56" s="580" t="s">
        <v>368</v>
      </c>
      <c r="B56" s="596" t="s">
        <v>1121</v>
      </c>
      <c r="C56" s="597" t="s">
        <v>22</v>
      </c>
      <c r="D56" s="596" t="s">
        <v>1123</v>
      </c>
      <c r="E56" s="598" t="s">
        <v>1125</v>
      </c>
      <c r="F56" s="596" t="s">
        <v>1049</v>
      </c>
      <c r="G56" s="596" t="s">
        <v>1053</v>
      </c>
      <c r="H56" s="583" t="s">
        <v>1054</v>
      </c>
      <c r="I56" s="584" t="s">
        <v>515</v>
      </c>
      <c r="J56" s="595"/>
    </row>
    <row r="57" spans="1:10" ht="14.25" customHeight="1">
      <c r="A57" s="580" t="s">
        <v>368</v>
      </c>
      <c r="B57" s="596" t="s">
        <v>1121</v>
      </c>
      <c r="C57" s="597" t="s">
        <v>22</v>
      </c>
      <c r="D57" s="596" t="s">
        <v>1123</v>
      </c>
      <c r="E57" s="598" t="s">
        <v>1126</v>
      </c>
      <c r="F57" s="596" t="s">
        <v>1049</v>
      </c>
      <c r="G57" s="596" t="s">
        <v>1053</v>
      </c>
      <c r="H57" s="583" t="s">
        <v>1054</v>
      </c>
      <c r="I57" s="584" t="s">
        <v>515</v>
      </c>
      <c r="J57" s="595"/>
    </row>
    <row r="58" spans="1:10" ht="14.25" customHeight="1">
      <c r="A58" s="580" t="s">
        <v>368</v>
      </c>
      <c r="B58" s="596" t="s">
        <v>1121</v>
      </c>
      <c r="C58" s="597" t="s">
        <v>22</v>
      </c>
      <c r="D58" s="596" t="s">
        <v>1123</v>
      </c>
      <c r="E58" s="598" t="s">
        <v>1127</v>
      </c>
      <c r="F58" s="596" t="s">
        <v>1060</v>
      </c>
      <c r="G58" s="596" t="s">
        <v>1053</v>
      </c>
      <c r="H58" s="583" t="s">
        <v>1054</v>
      </c>
      <c r="I58" s="584" t="s">
        <v>515</v>
      </c>
      <c r="J58" s="595"/>
    </row>
    <row r="59" spans="1:10" ht="14.25" customHeight="1">
      <c r="A59" s="580" t="s">
        <v>368</v>
      </c>
      <c r="B59" s="596" t="s">
        <v>1121</v>
      </c>
      <c r="C59" s="597" t="s">
        <v>22</v>
      </c>
      <c r="D59" s="596" t="s">
        <v>1123</v>
      </c>
      <c r="E59" s="598" t="s">
        <v>1128</v>
      </c>
      <c r="F59" s="596" t="s">
        <v>1049</v>
      </c>
      <c r="G59" s="596" t="s">
        <v>1053</v>
      </c>
      <c r="H59" s="583" t="s">
        <v>1054</v>
      </c>
      <c r="I59" s="584" t="s">
        <v>515</v>
      </c>
      <c r="J59" s="595"/>
    </row>
    <row r="60" spans="1:10" ht="14.25" customHeight="1">
      <c r="A60" s="580" t="s">
        <v>368</v>
      </c>
      <c r="B60" s="596" t="s">
        <v>1129</v>
      </c>
      <c r="C60" s="597" t="s">
        <v>22</v>
      </c>
      <c r="D60" s="596" t="s">
        <v>7</v>
      </c>
      <c r="E60" s="598" t="s">
        <v>505</v>
      </c>
      <c r="F60" s="596" t="s">
        <v>1060</v>
      </c>
      <c r="G60" s="596" t="s">
        <v>1053</v>
      </c>
      <c r="H60" s="583" t="s">
        <v>1054</v>
      </c>
      <c r="I60" s="584" t="s">
        <v>515</v>
      </c>
      <c r="J60" s="595"/>
    </row>
    <row r="61" spans="1:10" ht="14.25" customHeight="1">
      <c r="A61" s="580" t="s">
        <v>368</v>
      </c>
      <c r="B61" s="596" t="s">
        <v>1129</v>
      </c>
      <c r="C61" s="597" t="s">
        <v>22</v>
      </c>
      <c r="D61" s="596" t="s">
        <v>1123</v>
      </c>
      <c r="E61" s="598" t="s">
        <v>1126</v>
      </c>
      <c r="F61" s="596" t="s">
        <v>1060</v>
      </c>
      <c r="G61" s="596" t="s">
        <v>1053</v>
      </c>
      <c r="H61" s="583" t="s">
        <v>1054</v>
      </c>
      <c r="I61" s="584" t="s">
        <v>515</v>
      </c>
      <c r="J61" s="595"/>
    </row>
    <row r="62" spans="1:10" ht="14.25" customHeight="1">
      <c r="A62" s="580" t="s">
        <v>368</v>
      </c>
      <c r="B62" s="596" t="s">
        <v>1130</v>
      </c>
      <c r="C62" s="597" t="s">
        <v>22</v>
      </c>
      <c r="D62" s="596" t="s">
        <v>7</v>
      </c>
      <c r="E62" s="598" t="s">
        <v>1091</v>
      </c>
      <c r="F62" s="596" t="s">
        <v>1060</v>
      </c>
      <c r="G62" s="596" t="s">
        <v>1053</v>
      </c>
      <c r="H62" s="583" t="s">
        <v>1054</v>
      </c>
      <c r="I62" s="584" t="s">
        <v>515</v>
      </c>
      <c r="J62" s="595"/>
    </row>
    <row r="63" spans="1:10" ht="14.25" customHeight="1">
      <c r="A63" s="580" t="s">
        <v>368</v>
      </c>
      <c r="B63" s="596" t="s">
        <v>1131</v>
      </c>
      <c r="C63" s="597" t="s">
        <v>22</v>
      </c>
      <c r="D63" s="596" t="s">
        <v>1123</v>
      </c>
      <c r="E63" s="598" t="s">
        <v>1132</v>
      </c>
      <c r="F63" s="596" t="s">
        <v>1049</v>
      </c>
      <c r="G63" s="596" t="s">
        <v>1053</v>
      </c>
      <c r="H63" s="583" t="s">
        <v>1054</v>
      </c>
      <c r="I63" s="584" t="s">
        <v>515</v>
      </c>
      <c r="J63" s="595"/>
    </row>
    <row r="64" spans="1:10" ht="14.25" customHeight="1">
      <c r="A64" s="580" t="s">
        <v>368</v>
      </c>
      <c r="B64" s="596" t="s">
        <v>1131</v>
      </c>
      <c r="C64" s="597" t="s">
        <v>22</v>
      </c>
      <c r="D64" s="596" t="s">
        <v>1123</v>
      </c>
      <c r="E64" s="598" t="s">
        <v>1125</v>
      </c>
      <c r="F64" s="596" t="s">
        <v>1049</v>
      </c>
      <c r="G64" s="596" t="s">
        <v>1053</v>
      </c>
      <c r="H64" s="583" t="s">
        <v>1054</v>
      </c>
      <c r="I64" s="584" t="s">
        <v>515</v>
      </c>
      <c r="J64" s="595"/>
    </row>
    <row r="65" spans="1:10" ht="14.25" customHeight="1">
      <c r="A65" s="580" t="s">
        <v>368</v>
      </c>
      <c r="B65" s="596" t="s">
        <v>1133</v>
      </c>
      <c r="C65" s="597" t="s">
        <v>22</v>
      </c>
      <c r="D65" s="596" t="s">
        <v>7</v>
      </c>
      <c r="E65" s="598" t="s">
        <v>1091</v>
      </c>
      <c r="F65" s="596" t="s">
        <v>1060</v>
      </c>
      <c r="G65" s="596" t="s">
        <v>1053</v>
      </c>
      <c r="H65" s="583" t="s">
        <v>1054</v>
      </c>
      <c r="I65" s="584" t="s">
        <v>515</v>
      </c>
      <c r="J65" s="595"/>
    </row>
    <row r="66" spans="1:10" ht="14.25" customHeight="1">
      <c r="A66" s="580" t="s">
        <v>368</v>
      </c>
      <c r="B66" s="596" t="s">
        <v>1134</v>
      </c>
      <c r="C66" s="597" t="s">
        <v>22</v>
      </c>
      <c r="D66" s="596" t="s">
        <v>7</v>
      </c>
      <c r="E66" s="598" t="s">
        <v>1091</v>
      </c>
      <c r="F66" s="596" t="s">
        <v>1049</v>
      </c>
      <c r="G66" s="596" t="s">
        <v>1053</v>
      </c>
      <c r="H66" s="583" t="s">
        <v>1054</v>
      </c>
      <c r="I66" s="584" t="s">
        <v>515</v>
      </c>
      <c r="J66" s="595"/>
    </row>
    <row r="67" spans="1:10" ht="14.25" customHeight="1">
      <c r="A67" s="580" t="s">
        <v>368</v>
      </c>
      <c r="B67" s="596" t="s">
        <v>1135</v>
      </c>
      <c r="C67" s="597" t="s">
        <v>22</v>
      </c>
      <c r="D67" s="596" t="s">
        <v>7</v>
      </c>
      <c r="E67" s="598" t="s">
        <v>1136</v>
      </c>
      <c r="F67" s="596" t="s">
        <v>1060</v>
      </c>
      <c r="G67" s="596" t="s">
        <v>1053</v>
      </c>
      <c r="H67" s="583" t="s">
        <v>1054</v>
      </c>
      <c r="I67" s="584" t="s">
        <v>515</v>
      </c>
      <c r="J67" s="595"/>
    </row>
    <row r="68" spans="1:10" ht="14.25" customHeight="1">
      <c r="A68" s="580" t="s">
        <v>368</v>
      </c>
      <c r="B68" s="596" t="s">
        <v>1137</v>
      </c>
      <c r="C68" s="597" t="s">
        <v>22</v>
      </c>
      <c r="D68" s="596" t="s">
        <v>7</v>
      </c>
      <c r="E68" s="598" t="s">
        <v>1138</v>
      </c>
      <c r="F68" s="596" t="s">
        <v>1049</v>
      </c>
      <c r="G68" s="596" t="s">
        <v>1053</v>
      </c>
      <c r="H68" s="583" t="s">
        <v>1054</v>
      </c>
      <c r="I68" s="584" t="s">
        <v>515</v>
      </c>
      <c r="J68" s="595"/>
    </row>
    <row r="69" spans="1:10" ht="14.25" customHeight="1">
      <c r="A69" s="580" t="s">
        <v>368</v>
      </c>
      <c r="B69" s="596" t="s">
        <v>1139</v>
      </c>
      <c r="C69" s="597" t="s">
        <v>22</v>
      </c>
      <c r="D69" s="596" t="s">
        <v>7</v>
      </c>
      <c r="E69" s="598" t="s">
        <v>1140</v>
      </c>
      <c r="F69" s="596" t="s">
        <v>1049</v>
      </c>
      <c r="G69" s="596" t="s">
        <v>1053</v>
      </c>
      <c r="H69" s="583" t="s">
        <v>1054</v>
      </c>
      <c r="I69" s="584" t="s">
        <v>515</v>
      </c>
      <c r="J69" s="595"/>
    </row>
    <row r="70" spans="1:10" ht="14.25" customHeight="1">
      <c r="A70" s="580" t="s">
        <v>368</v>
      </c>
      <c r="B70" s="596" t="s">
        <v>1141</v>
      </c>
      <c r="C70" s="597" t="s">
        <v>22</v>
      </c>
      <c r="D70" s="596" t="s">
        <v>1123</v>
      </c>
      <c r="E70" s="598" t="s">
        <v>1132</v>
      </c>
      <c r="F70" s="596" t="s">
        <v>1060</v>
      </c>
      <c r="G70" s="596" t="s">
        <v>1053</v>
      </c>
      <c r="H70" s="583" t="s">
        <v>1054</v>
      </c>
      <c r="I70" s="584" t="s">
        <v>515</v>
      </c>
      <c r="J70" s="595"/>
    </row>
    <row r="71" spans="1:10" ht="14.25" customHeight="1">
      <c r="A71" s="580" t="s">
        <v>368</v>
      </c>
      <c r="B71" s="596" t="s">
        <v>889</v>
      </c>
      <c r="C71" s="597" t="s">
        <v>22</v>
      </c>
      <c r="D71" s="596" t="s">
        <v>7</v>
      </c>
      <c r="E71" s="598" t="s">
        <v>1142</v>
      </c>
      <c r="F71" s="596" t="s">
        <v>1060</v>
      </c>
      <c r="G71" s="596" t="s">
        <v>1053</v>
      </c>
      <c r="H71" s="583" t="s">
        <v>1054</v>
      </c>
      <c r="I71" s="584" t="s">
        <v>515</v>
      </c>
      <c r="J71" s="595"/>
    </row>
    <row r="72" spans="1:10" ht="14.25" customHeight="1">
      <c r="A72" s="580" t="s">
        <v>368</v>
      </c>
      <c r="B72" s="596" t="s">
        <v>1143</v>
      </c>
      <c r="C72" s="597" t="s">
        <v>22</v>
      </c>
      <c r="D72" s="596" t="s">
        <v>7</v>
      </c>
      <c r="E72" s="598" t="s">
        <v>1144</v>
      </c>
      <c r="F72" s="596" t="s">
        <v>1060</v>
      </c>
      <c r="G72" s="596" t="s">
        <v>1053</v>
      </c>
      <c r="H72" s="583" t="s">
        <v>1054</v>
      </c>
      <c r="I72" s="584" t="s">
        <v>515</v>
      </c>
      <c r="J72" s="595"/>
    </row>
    <row r="73" spans="1:10" ht="14.25" customHeight="1">
      <c r="A73" s="580" t="s">
        <v>368</v>
      </c>
      <c r="B73" s="596" t="s">
        <v>1143</v>
      </c>
      <c r="C73" s="597" t="s">
        <v>22</v>
      </c>
      <c r="D73" s="596" t="s">
        <v>7</v>
      </c>
      <c r="E73" s="598" t="s">
        <v>1138</v>
      </c>
      <c r="F73" s="596" t="s">
        <v>1060</v>
      </c>
      <c r="G73" s="596" t="s">
        <v>1053</v>
      </c>
      <c r="H73" s="583" t="s">
        <v>1054</v>
      </c>
      <c r="I73" s="584" t="s">
        <v>515</v>
      </c>
      <c r="J73" s="595"/>
    </row>
    <row r="74" spans="1:10" ht="14.25" customHeight="1">
      <c r="A74" s="580" t="s">
        <v>368</v>
      </c>
      <c r="B74" s="596" t="s">
        <v>1145</v>
      </c>
      <c r="C74" s="597" t="s">
        <v>22</v>
      </c>
      <c r="D74" s="596" t="s">
        <v>7</v>
      </c>
      <c r="E74" s="598" t="s">
        <v>1146</v>
      </c>
      <c r="F74" s="596" t="s">
        <v>1049</v>
      </c>
      <c r="G74" s="596" t="s">
        <v>1053</v>
      </c>
      <c r="H74" s="583" t="s">
        <v>1054</v>
      </c>
      <c r="I74" s="584" t="s">
        <v>515</v>
      </c>
      <c r="J74" s="595"/>
    </row>
    <row r="75" spans="1:10" ht="14.25" customHeight="1">
      <c r="A75" s="580" t="s">
        <v>368</v>
      </c>
      <c r="B75" s="596" t="s">
        <v>1145</v>
      </c>
      <c r="C75" s="597" t="s">
        <v>22</v>
      </c>
      <c r="D75" s="596" t="s">
        <v>7</v>
      </c>
      <c r="E75" s="598" t="s">
        <v>1138</v>
      </c>
      <c r="F75" s="596" t="s">
        <v>1049</v>
      </c>
      <c r="G75" s="596" t="s">
        <v>1053</v>
      </c>
      <c r="H75" s="583" t="s">
        <v>1054</v>
      </c>
      <c r="I75" s="584" t="s">
        <v>515</v>
      </c>
      <c r="J75" s="595"/>
    </row>
    <row r="76" spans="1:10" ht="14.25" customHeight="1">
      <c r="A76" s="580" t="s">
        <v>368</v>
      </c>
      <c r="B76" s="596" t="s">
        <v>1147</v>
      </c>
      <c r="C76" s="597" t="s">
        <v>22</v>
      </c>
      <c r="D76" s="596" t="s">
        <v>7</v>
      </c>
      <c r="E76" s="598" t="s">
        <v>1146</v>
      </c>
      <c r="F76" s="596" t="s">
        <v>1049</v>
      </c>
      <c r="G76" s="596" t="s">
        <v>1053</v>
      </c>
      <c r="H76" s="583" t="s">
        <v>1054</v>
      </c>
      <c r="I76" s="584" t="s">
        <v>515</v>
      </c>
      <c r="J76" s="595"/>
    </row>
    <row r="77" spans="1:10" ht="14.25" customHeight="1">
      <c r="A77" s="580" t="s">
        <v>368</v>
      </c>
      <c r="B77" s="596" t="s">
        <v>1147</v>
      </c>
      <c r="C77" s="597" t="s">
        <v>22</v>
      </c>
      <c r="D77" s="596" t="s">
        <v>7</v>
      </c>
      <c r="E77" s="598" t="s">
        <v>1138</v>
      </c>
      <c r="F77" s="596" t="s">
        <v>1049</v>
      </c>
      <c r="G77" s="596" t="s">
        <v>1053</v>
      </c>
      <c r="H77" s="583" t="s">
        <v>1054</v>
      </c>
      <c r="I77" s="584" t="s">
        <v>515</v>
      </c>
      <c r="J77" s="595"/>
    </row>
    <row r="78" spans="1:10" ht="14.25" customHeight="1">
      <c r="A78" s="580" t="s">
        <v>368</v>
      </c>
      <c r="B78" s="596" t="s">
        <v>1148</v>
      </c>
      <c r="C78" s="597" t="s">
        <v>22</v>
      </c>
      <c r="D78" s="596" t="s">
        <v>1123</v>
      </c>
      <c r="E78" s="598" t="s">
        <v>1149</v>
      </c>
      <c r="F78" s="596" t="s">
        <v>1060</v>
      </c>
      <c r="G78" s="596" t="s">
        <v>1053</v>
      </c>
      <c r="H78" s="583" t="s">
        <v>1054</v>
      </c>
      <c r="I78" s="584" t="s">
        <v>515</v>
      </c>
      <c r="J78" s="595"/>
    </row>
    <row r="79" spans="1:10" ht="14.25" customHeight="1">
      <c r="A79" s="580" t="s">
        <v>368</v>
      </c>
      <c r="B79" s="596" t="s">
        <v>1150</v>
      </c>
      <c r="C79" s="597" t="s">
        <v>22</v>
      </c>
      <c r="D79" s="596" t="s">
        <v>7</v>
      </c>
      <c r="E79" s="598" t="s">
        <v>1151</v>
      </c>
      <c r="F79" s="596" t="s">
        <v>1060</v>
      </c>
      <c r="G79" s="596" t="s">
        <v>1053</v>
      </c>
      <c r="H79" s="583" t="s">
        <v>1054</v>
      </c>
      <c r="I79" s="584" t="s">
        <v>515</v>
      </c>
      <c r="J79" s="595"/>
    </row>
    <row r="80" spans="1:10" ht="14.25" customHeight="1">
      <c r="A80" s="580" t="s">
        <v>368</v>
      </c>
      <c r="B80" s="596" t="s">
        <v>1152</v>
      </c>
      <c r="C80" s="597" t="s">
        <v>22</v>
      </c>
      <c r="D80" s="596" t="s">
        <v>7</v>
      </c>
      <c r="E80" s="598" t="s">
        <v>1153</v>
      </c>
      <c r="F80" s="596" t="s">
        <v>1049</v>
      </c>
      <c r="G80" s="596" t="s">
        <v>1053</v>
      </c>
      <c r="H80" s="583" t="s">
        <v>1054</v>
      </c>
      <c r="I80" s="584" t="s">
        <v>515</v>
      </c>
      <c r="J80" s="595"/>
    </row>
    <row r="81" spans="1:10" ht="14.25" customHeight="1">
      <c r="A81" s="580" t="s">
        <v>368</v>
      </c>
      <c r="B81" s="596" t="s">
        <v>1152</v>
      </c>
      <c r="C81" s="597" t="s">
        <v>22</v>
      </c>
      <c r="D81" s="596" t="s">
        <v>7</v>
      </c>
      <c r="E81" s="598" t="s">
        <v>1154</v>
      </c>
      <c r="F81" s="596" t="s">
        <v>1049</v>
      </c>
      <c r="G81" s="596" t="s">
        <v>1053</v>
      </c>
      <c r="H81" s="583" t="s">
        <v>1054</v>
      </c>
      <c r="I81" s="584" t="s">
        <v>515</v>
      </c>
      <c r="J81" s="595"/>
    </row>
    <row r="82" spans="1:10" ht="14.25" customHeight="1">
      <c r="A82" s="580" t="s">
        <v>368</v>
      </c>
      <c r="B82" s="596" t="s">
        <v>1155</v>
      </c>
      <c r="C82" s="597" t="s">
        <v>22</v>
      </c>
      <c r="D82" s="596" t="s">
        <v>7</v>
      </c>
      <c r="E82" s="598" t="s">
        <v>1156</v>
      </c>
      <c r="F82" s="596" t="s">
        <v>1060</v>
      </c>
      <c r="G82" s="596" t="s">
        <v>1053</v>
      </c>
      <c r="H82" s="583" t="s">
        <v>1054</v>
      </c>
      <c r="I82" s="584" t="s">
        <v>515</v>
      </c>
      <c r="J82" s="595"/>
    </row>
    <row r="83" spans="1:10" ht="14.25" customHeight="1">
      <c r="A83" s="580" t="s">
        <v>368</v>
      </c>
      <c r="B83" s="596" t="s">
        <v>1155</v>
      </c>
      <c r="C83" s="597" t="s">
        <v>22</v>
      </c>
      <c r="D83" s="596" t="s">
        <v>7</v>
      </c>
      <c r="E83" s="598" t="s">
        <v>1157</v>
      </c>
      <c r="F83" s="596" t="s">
        <v>1049</v>
      </c>
      <c r="G83" s="596" t="s">
        <v>1053</v>
      </c>
      <c r="H83" s="583" t="s">
        <v>1054</v>
      </c>
      <c r="I83" s="584" t="s">
        <v>515</v>
      </c>
      <c r="J83" s="595"/>
    </row>
    <row r="84" spans="1:10" ht="14.25" customHeight="1">
      <c r="A84" s="580" t="s">
        <v>368</v>
      </c>
      <c r="B84" s="596" t="s">
        <v>1158</v>
      </c>
      <c r="C84" s="597" t="s">
        <v>22</v>
      </c>
      <c r="D84" s="596" t="s">
        <v>7</v>
      </c>
      <c r="E84" s="598" t="s">
        <v>1159</v>
      </c>
      <c r="F84" s="596" t="s">
        <v>1049</v>
      </c>
      <c r="G84" s="596" t="s">
        <v>1053</v>
      </c>
      <c r="H84" s="583" t="s">
        <v>1054</v>
      </c>
      <c r="I84" s="584" t="s">
        <v>515</v>
      </c>
      <c r="J84" s="595"/>
    </row>
    <row r="85" spans="1:10" ht="14.25" customHeight="1">
      <c r="A85" s="580" t="s">
        <v>368</v>
      </c>
      <c r="B85" s="596" t="s">
        <v>1160</v>
      </c>
      <c r="C85" s="597" t="s">
        <v>22</v>
      </c>
      <c r="D85" s="596" t="s">
        <v>7</v>
      </c>
      <c r="E85" s="598" t="s">
        <v>1091</v>
      </c>
      <c r="F85" s="596" t="s">
        <v>1060</v>
      </c>
      <c r="G85" s="596" t="s">
        <v>1053</v>
      </c>
      <c r="H85" s="583" t="s">
        <v>1054</v>
      </c>
      <c r="I85" s="584" t="s">
        <v>515</v>
      </c>
      <c r="J85" s="595"/>
    </row>
    <row r="86" spans="1:10" ht="14.25" customHeight="1">
      <c r="A86" s="587" t="s">
        <v>368</v>
      </c>
      <c r="B86" s="599" t="s">
        <v>1161</v>
      </c>
      <c r="C86" s="532" t="s">
        <v>22</v>
      </c>
      <c r="D86" s="599" t="s">
        <v>7</v>
      </c>
      <c r="E86" s="600" t="s">
        <v>1162</v>
      </c>
      <c r="F86" s="599" t="s">
        <v>1049</v>
      </c>
      <c r="G86" s="601">
        <v>20898</v>
      </c>
      <c r="H86" s="591" t="s">
        <v>100</v>
      </c>
      <c r="I86" s="592" t="s">
        <v>66</v>
      </c>
      <c r="J86" s="595"/>
    </row>
    <row r="87" spans="1:10" ht="14.25" customHeight="1">
      <c r="A87" s="580" t="s">
        <v>368</v>
      </c>
      <c r="B87" s="596" t="s">
        <v>1163</v>
      </c>
      <c r="C87" s="597" t="s">
        <v>22</v>
      </c>
      <c r="D87" s="596" t="s">
        <v>7</v>
      </c>
      <c r="E87" s="598" t="s">
        <v>1091</v>
      </c>
      <c r="F87" s="596" t="s">
        <v>1060</v>
      </c>
      <c r="G87" s="596" t="s">
        <v>1053</v>
      </c>
      <c r="H87" s="583" t="s">
        <v>1054</v>
      </c>
      <c r="I87" s="584" t="s">
        <v>515</v>
      </c>
      <c r="J87" s="595"/>
    </row>
    <row r="88" spans="1:10" ht="14.25" customHeight="1">
      <c r="A88" s="580" t="s">
        <v>368</v>
      </c>
      <c r="B88" s="596" t="s">
        <v>1164</v>
      </c>
      <c r="C88" s="597" t="s">
        <v>22</v>
      </c>
      <c r="D88" s="596" t="s">
        <v>7</v>
      </c>
      <c r="E88" s="598" t="s">
        <v>1108</v>
      </c>
      <c r="F88" s="596" t="s">
        <v>1049</v>
      </c>
      <c r="G88" s="596" t="s">
        <v>1053</v>
      </c>
      <c r="H88" s="583" t="s">
        <v>1054</v>
      </c>
      <c r="I88" s="584" t="s">
        <v>515</v>
      </c>
      <c r="J88" s="595"/>
    </row>
    <row r="89" spans="1:10" ht="14.25" customHeight="1">
      <c r="A89" s="580" t="s">
        <v>368</v>
      </c>
      <c r="B89" s="596" t="s">
        <v>1164</v>
      </c>
      <c r="C89" s="597" t="s">
        <v>22</v>
      </c>
      <c r="D89" s="596" t="s">
        <v>7</v>
      </c>
      <c r="E89" s="598" t="s">
        <v>5</v>
      </c>
      <c r="F89" s="596" t="s">
        <v>1049</v>
      </c>
      <c r="G89" s="596" t="s">
        <v>1053</v>
      </c>
      <c r="H89" s="583" t="s">
        <v>1054</v>
      </c>
      <c r="I89" s="584" t="s">
        <v>515</v>
      </c>
      <c r="J89" s="595"/>
    </row>
    <row r="90" spans="1:10" ht="14.25" customHeight="1">
      <c r="A90" s="580" t="s">
        <v>368</v>
      </c>
      <c r="B90" s="596" t="s">
        <v>1165</v>
      </c>
      <c r="C90" s="597" t="s">
        <v>22</v>
      </c>
      <c r="D90" s="596" t="s">
        <v>7</v>
      </c>
      <c r="E90" s="598" t="s">
        <v>1091</v>
      </c>
      <c r="F90" s="596" t="s">
        <v>1060</v>
      </c>
      <c r="G90" s="596" t="s">
        <v>1053</v>
      </c>
      <c r="H90" s="583" t="s">
        <v>1054</v>
      </c>
      <c r="I90" s="584" t="s">
        <v>515</v>
      </c>
      <c r="J90" s="595"/>
    </row>
    <row r="91" spans="1:10" ht="14.25" customHeight="1">
      <c r="A91" s="580" t="s">
        <v>368</v>
      </c>
      <c r="B91" s="596" t="s">
        <v>1166</v>
      </c>
      <c r="C91" s="597" t="s">
        <v>22</v>
      </c>
      <c r="D91" s="596" t="s">
        <v>7</v>
      </c>
      <c r="E91" s="598" t="s">
        <v>1091</v>
      </c>
      <c r="F91" s="596" t="s">
        <v>1060</v>
      </c>
      <c r="G91" s="596" t="s">
        <v>1053</v>
      </c>
      <c r="H91" s="583" t="s">
        <v>1054</v>
      </c>
      <c r="I91" s="584" t="s">
        <v>515</v>
      </c>
      <c r="J91" s="595"/>
    </row>
    <row r="92" spans="1:10" ht="14.25" customHeight="1">
      <c r="A92" s="580" t="s">
        <v>368</v>
      </c>
      <c r="B92" s="596" t="s">
        <v>1167</v>
      </c>
      <c r="C92" s="597" t="s">
        <v>22</v>
      </c>
      <c r="D92" s="596" t="s">
        <v>7</v>
      </c>
      <c r="E92" s="598" t="s">
        <v>1168</v>
      </c>
      <c r="F92" s="596" t="s">
        <v>1049</v>
      </c>
      <c r="G92" s="596" t="s">
        <v>1053</v>
      </c>
      <c r="H92" s="583" t="s">
        <v>1054</v>
      </c>
      <c r="I92" s="584" t="s">
        <v>515</v>
      </c>
      <c r="J92" s="595"/>
    </row>
    <row r="93" spans="1:10" ht="14.25" customHeight="1">
      <c r="A93" s="580" t="s">
        <v>368</v>
      </c>
      <c r="B93" s="596" t="s">
        <v>1167</v>
      </c>
      <c r="C93" s="597" t="s">
        <v>22</v>
      </c>
      <c r="D93" s="596" t="s">
        <v>7</v>
      </c>
      <c r="E93" s="598" t="s">
        <v>1169</v>
      </c>
      <c r="F93" s="596" t="s">
        <v>1049</v>
      </c>
      <c r="G93" s="596" t="s">
        <v>1053</v>
      </c>
      <c r="H93" s="583" t="s">
        <v>1054</v>
      </c>
      <c r="I93" s="584" t="s">
        <v>515</v>
      </c>
      <c r="J93" s="595"/>
    </row>
    <row r="94" spans="1:10" ht="14.25" customHeight="1">
      <c r="A94" s="580" t="s">
        <v>368</v>
      </c>
      <c r="B94" s="596" t="s">
        <v>1167</v>
      </c>
      <c r="C94" s="597" t="s">
        <v>22</v>
      </c>
      <c r="D94" s="596" t="s">
        <v>7</v>
      </c>
      <c r="E94" s="598" t="s">
        <v>1170</v>
      </c>
      <c r="F94" s="596" t="s">
        <v>1049</v>
      </c>
      <c r="G94" s="596" t="s">
        <v>1053</v>
      </c>
      <c r="H94" s="583" t="s">
        <v>1054</v>
      </c>
      <c r="I94" s="584" t="s">
        <v>515</v>
      </c>
      <c r="J94" s="595"/>
    </row>
    <row r="95" spans="1:10" ht="14.25" customHeight="1">
      <c r="A95" s="580" t="s">
        <v>368</v>
      </c>
      <c r="B95" s="596" t="s">
        <v>1171</v>
      </c>
      <c r="C95" s="597" t="s">
        <v>22</v>
      </c>
      <c r="D95" s="596" t="s">
        <v>7</v>
      </c>
      <c r="E95" s="598" t="s">
        <v>1144</v>
      </c>
      <c r="F95" s="596" t="s">
        <v>1060</v>
      </c>
      <c r="G95" s="596" t="s">
        <v>1053</v>
      </c>
      <c r="H95" s="583" t="s">
        <v>1054</v>
      </c>
      <c r="I95" s="584" t="s">
        <v>515</v>
      </c>
      <c r="J95" s="595"/>
    </row>
    <row r="96" spans="1:10" ht="14.25" customHeight="1">
      <c r="A96" s="580" t="s">
        <v>368</v>
      </c>
      <c r="B96" s="596" t="s">
        <v>1171</v>
      </c>
      <c r="C96" s="597" t="s">
        <v>22</v>
      </c>
      <c r="D96" s="596" t="s">
        <v>7</v>
      </c>
      <c r="E96" s="598" t="s">
        <v>1138</v>
      </c>
      <c r="F96" s="596" t="s">
        <v>1060</v>
      </c>
      <c r="G96" s="596" t="s">
        <v>1053</v>
      </c>
      <c r="H96" s="583" t="s">
        <v>1054</v>
      </c>
      <c r="I96" s="584" t="s">
        <v>515</v>
      </c>
      <c r="J96" s="595"/>
    </row>
    <row r="97" spans="1:10" ht="14.25" customHeight="1">
      <c r="A97" s="580" t="s">
        <v>368</v>
      </c>
      <c r="B97" s="596" t="s">
        <v>1172</v>
      </c>
      <c r="C97" s="597" t="s">
        <v>22</v>
      </c>
      <c r="D97" s="596" t="s">
        <v>7</v>
      </c>
      <c r="E97" s="598" t="s">
        <v>1173</v>
      </c>
      <c r="F97" s="596" t="s">
        <v>1049</v>
      </c>
      <c r="G97" s="596" t="s">
        <v>1053</v>
      </c>
      <c r="H97" s="583" t="s">
        <v>1054</v>
      </c>
      <c r="I97" s="584" t="s">
        <v>515</v>
      </c>
      <c r="J97" s="595"/>
    </row>
    <row r="98" spans="1:10" ht="14.25" customHeight="1">
      <c r="A98" s="580" t="s">
        <v>368</v>
      </c>
      <c r="B98" s="596" t="s">
        <v>1174</v>
      </c>
      <c r="C98" s="597" t="s">
        <v>22</v>
      </c>
      <c r="D98" s="596" t="s">
        <v>7</v>
      </c>
      <c r="E98" s="598" t="s">
        <v>1175</v>
      </c>
      <c r="F98" s="596" t="s">
        <v>1060</v>
      </c>
      <c r="G98" s="602" t="s">
        <v>1053</v>
      </c>
      <c r="H98" s="583" t="s">
        <v>1054</v>
      </c>
      <c r="I98" s="584" t="s">
        <v>515</v>
      </c>
      <c r="J98" s="595"/>
    </row>
    <row r="99" spans="1:10" ht="14.25" customHeight="1">
      <c r="A99" s="580" t="s">
        <v>368</v>
      </c>
      <c r="B99" s="596" t="s">
        <v>1174</v>
      </c>
      <c r="C99" s="597" t="s">
        <v>22</v>
      </c>
      <c r="D99" s="596" t="s">
        <v>1123</v>
      </c>
      <c r="E99" s="598" t="s">
        <v>1176</v>
      </c>
      <c r="F99" s="596" t="s">
        <v>1049</v>
      </c>
      <c r="G99" s="596" t="s">
        <v>1053</v>
      </c>
      <c r="H99" s="583" t="s">
        <v>1054</v>
      </c>
      <c r="I99" s="584" t="s">
        <v>515</v>
      </c>
      <c r="J99" s="595"/>
    </row>
    <row r="100" spans="1:10" ht="14.25" customHeight="1">
      <c r="A100" s="580" t="s">
        <v>368</v>
      </c>
      <c r="B100" s="596" t="s">
        <v>1174</v>
      </c>
      <c r="C100" s="597" t="s">
        <v>22</v>
      </c>
      <c r="D100" s="596" t="s">
        <v>1123</v>
      </c>
      <c r="E100" s="598" t="s">
        <v>1125</v>
      </c>
      <c r="F100" s="596" t="s">
        <v>1049</v>
      </c>
      <c r="G100" s="596" t="s">
        <v>1053</v>
      </c>
      <c r="H100" s="583" t="s">
        <v>1054</v>
      </c>
      <c r="I100" s="584" t="s">
        <v>515</v>
      </c>
      <c r="J100" s="595"/>
    </row>
    <row r="101" spans="1:10" ht="14.25" customHeight="1">
      <c r="A101" s="580" t="s">
        <v>368</v>
      </c>
      <c r="B101" s="596" t="s">
        <v>1177</v>
      </c>
      <c r="C101" s="597" t="s">
        <v>22</v>
      </c>
      <c r="D101" s="596" t="s">
        <v>7</v>
      </c>
      <c r="E101" s="598" t="s">
        <v>1136</v>
      </c>
      <c r="F101" s="596" t="s">
        <v>1060</v>
      </c>
      <c r="G101" s="596" t="s">
        <v>1053</v>
      </c>
      <c r="H101" s="583" t="s">
        <v>1054</v>
      </c>
      <c r="I101" s="584" t="s">
        <v>515</v>
      </c>
      <c r="J101" s="595"/>
    </row>
    <row r="102" spans="1:10" ht="14.25" customHeight="1">
      <c r="A102" s="580" t="s">
        <v>368</v>
      </c>
      <c r="B102" s="596" t="s">
        <v>1178</v>
      </c>
      <c r="C102" s="597" t="s">
        <v>22</v>
      </c>
      <c r="D102" s="596" t="s">
        <v>7</v>
      </c>
      <c r="E102" s="598" t="s">
        <v>1091</v>
      </c>
      <c r="F102" s="596" t="s">
        <v>1060</v>
      </c>
      <c r="G102" s="596" t="s">
        <v>1053</v>
      </c>
      <c r="H102" s="583" t="s">
        <v>1054</v>
      </c>
      <c r="I102" s="584" t="s">
        <v>515</v>
      </c>
      <c r="J102" s="595"/>
    </row>
    <row r="103" spans="1:10" ht="14.25" customHeight="1">
      <c r="A103" s="580" t="s">
        <v>368</v>
      </c>
      <c r="B103" s="596" t="s">
        <v>1179</v>
      </c>
      <c r="C103" s="597" t="s">
        <v>22</v>
      </c>
      <c r="D103" s="596" t="s">
        <v>7</v>
      </c>
      <c r="E103" s="598" t="s">
        <v>1091</v>
      </c>
      <c r="F103" s="596" t="s">
        <v>1060</v>
      </c>
      <c r="G103" s="596" t="s">
        <v>1053</v>
      </c>
      <c r="H103" s="583" t="s">
        <v>1054</v>
      </c>
      <c r="I103" s="584" t="s">
        <v>515</v>
      </c>
      <c r="J103" s="595"/>
    </row>
    <row r="104" spans="1:10" ht="14.25" customHeight="1">
      <c r="A104" s="580" t="s">
        <v>368</v>
      </c>
      <c r="B104" s="596" t="s">
        <v>1180</v>
      </c>
      <c r="C104" s="597" t="s">
        <v>22</v>
      </c>
      <c r="D104" s="596" t="s">
        <v>7</v>
      </c>
      <c r="E104" s="598" t="s">
        <v>1181</v>
      </c>
      <c r="F104" s="596" t="s">
        <v>1049</v>
      </c>
      <c r="G104" s="596" t="s">
        <v>1053</v>
      </c>
      <c r="H104" s="583" t="s">
        <v>1054</v>
      </c>
      <c r="I104" s="584" t="s">
        <v>515</v>
      </c>
      <c r="J104" s="595"/>
    </row>
    <row r="105" spans="1:10" ht="14.25" customHeight="1">
      <c r="A105" s="580" t="s">
        <v>368</v>
      </c>
      <c r="B105" s="596" t="s">
        <v>1180</v>
      </c>
      <c r="C105" s="597" t="s">
        <v>22</v>
      </c>
      <c r="D105" s="596" t="s">
        <v>7</v>
      </c>
      <c r="E105" s="598" t="s">
        <v>1182</v>
      </c>
      <c r="F105" s="596" t="s">
        <v>1049</v>
      </c>
      <c r="G105" s="596" t="s">
        <v>1053</v>
      </c>
      <c r="H105" s="583" t="s">
        <v>1054</v>
      </c>
      <c r="I105" s="584" t="s">
        <v>515</v>
      </c>
      <c r="J105" s="595"/>
    </row>
    <row r="106" spans="1:10" ht="14.25" customHeight="1">
      <c r="A106" s="580" t="s">
        <v>368</v>
      </c>
      <c r="B106" s="596" t="s">
        <v>887</v>
      </c>
      <c r="C106" s="597" t="s">
        <v>22</v>
      </c>
      <c r="D106" s="596" t="s">
        <v>7</v>
      </c>
      <c r="E106" s="598" t="s">
        <v>1183</v>
      </c>
      <c r="F106" s="596" t="s">
        <v>1060</v>
      </c>
      <c r="G106" s="596" t="s">
        <v>1053</v>
      </c>
      <c r="H106" s="583" t="s">
        <v>1054</v>
      </c>
      <c r="I106" s="584" t="s">
        <v>515</v>
      </c>
      <c r="J106" s="595"/>
    </row>
    <row r="107" spans="1:10" ht="14.25" customHeight="1">
      <c r="A107" s="580" t="s">
        <v>368</v>
      </c>
      <c r="B107" s="596" t="s">
        <v>887</v>
      </c>
      <c r="C107" s="597" t="s">
        <v>22</v>
      </c>
      <c r="D107" s="596" t="s">
        <v>7</v>
      </c>
      <c r="E107" s="598" t="s">
        <v>1184</v>
      </c>
      <c r="F107" s="596" t="s">
        <v>1060</v>
      </c>
      <c r="G107" s="596" t="s">
        <v>1053</v>
      </c>
      <c r="H107" s="583" t="s">
        <v>1054</v>
      </c>
      <c r="I107" s="584" t="s">
        <v>515</v>
      </c>
      <c r="J107" s="595"/>
    </row>
    <row r="108" spans="1:10" ht="14.25" customHeight="1">
      <c r="A108" s="580" t="s">
        <v>368</v>
      </c>
      <c r="B108" s="596" t="s">
        <v>1185</v>
      </c>
      <c r="C108" s="597" t="s">
        <v>22</v>
      </c>
      <c r="D108" s="596" t="s">
        <v>7</v>
      </c>
      <c r="E108" s="598" t="s">
        <v>1186</v>
      </c>
      <c r="F108" s="596" t="s">
        <v>1049</v>
      </c>
      <c r="G108" s="596" t="s">
        <v>1053</v>
      </c>
      <c r="H108" s="583" t="s">
        <v>1054</v>
      </c>
      <c r="I108" s="584" t="s">
        <v>515</v>
      </c>
      <c r="J108" s="595"/>
    </row>
    <row r="109" spans="1:10" ht="14.25" customHeight="1">
      <c r="A109" s="580" t="s">
        <v>368</v>
      </c>
      <c r="B109" s="596" t="s">
        <v>1185</v>
      </c>
      <c r="C109" s="597" t="s">
        <v>22</v>
      </c>
      <c r="D109" s="596" t="s">
        <v>7</v>
      </c>
      <c r="E109" s="598" t="s">
        <v>1187</v>
      </c>
      <c r="F109" s="596" t="s">
        <v>1049</v>
      </c>
      <c r="G109" s="603" t="s">
        <v>1053</v>
      </c>
      <c r="H109" s="583" t="s">
        <v>1054</v>
      </c>
      <c r="I109" s="584" t="s">
        <v>515</v>
      </c>
      <c r="J109" s="595"/>
    </row>
    <row r="110" spans="1:10" ht="14.25" customHeight="1">
      <c r="A110" s="580" t="s">
        <v>368</v>
      </c>
      <c r="B110" s="596" t="s">
        <v>1185</v>
      </c>
      <c r="C110" s="597" t="s">
        <v>22</v>
      </c>
      <c r="D110" s="596" t="s">
        <v>7</v>
      </c>
      <c r="E110" s="598" t="s">
        <v>1188</v>
      </c>
      <c r="F110" s="596" t="s">
        <v>1049</v>
      </c>
      <c r="G110" s="596" t="s">
        <v>1053</v>
      </c>
      <c r="H110" s="583" t="s">
        <v>1054</v>
      </c>
      <c r="I110" s="584" t="s">
        <v>515</v>
      </c>
      <c r="J110" s="595"/>
    </row>
    <row r="111" spans="1:10" ht="14.25" customHeight="1">
      <c r="A111" s="580" t="s">
        <v>368</v>
      </c>
      <c r="B111" s="596" t="s">
        <v>1185</v>
      </c>
      <c r="C111" s="597" t="s">
        <v>22</v>
      </c>
      <c r="D111" s="596" t="s">
        <v>7</v>
      </c>
      <c r="E111" s="598" t="s">
        <v>250</v>
      </c>
      <c r="F111" s="596" t="s">
        <v>1060</v>
      </c>
      <c r="G111" s="596" t="s">
        <v>1053</v>
      </c>
      <c r="H111" s="583" t="s">
        <v>1054</v>
      </c>
      <c r="I111" s="584" t="s">
        <v>515</v>
      </c>
      <c r="J111" s="595"/>
    </row>
    <row r="112" spans="1:10" ht="14.25" customHeight="1">
      <c r="A112" s="580" t="s">
        <v>368</v>
      </c>
      <c r="B112" s="596" t="s">
        <v>1189</v>
      </c>
      <c r="C112" s="597" t="s">
        <v>22</v>
      </c>
      <c r="D112" s="596" t="s">
        <v>7</v>
      </c>
      <c r="E112" s="598" t="s">
        <v>5</v>
      </c>
      <c r="F112" s="596" t="s">
        <v>1060</v>
      </c>
      <c r="G112" s="596" t="s">
        <v>1053</v>
      </c>
      <c r="H112" s="583" t="s">
        <v>1054</v>
      </c>
      <c r="I112" s="584" t="s">
        <v>515</v>
      </c>
      <c r="J112" s="595"/>
    </row>
    <row r="113" spans="1:10" ht="14.25" customHeight="1">
      <c r="A113" s="580" t="s">
        <v>368</v>
      </c>
      <c r="B113" s="596" t="s">
        <v>891</v>
      </c>
      <c r="C113" s="597" t="s">
        <v>22</v>
      </c>
      <c r="D113" s="596" t="s">
        <v>7</v>
      </c>
      <c r="E113" s="598" t="s">
        <v>1091</v>
      </c>
      <c r="F113" s="596" t="s">
        <v>1060</v>
      </c>
      <c r="G113" s="596" t="s">
        <v>1053</v>
      </c>
      <c r="H113" s="583" t="s">
        <v>1054</v>
      </c>
      <c r="I113" s="584" t="s">
        <v>515</v>
      </c>
      <c r="J113" s="595"/>
    </row>
    <row r="114" spans="1:10" ht="14.25" customHeight="1">
      <c r="A114" s="580" t="s">
        <v>368</v>
      </c>
      <c r="B114" s="596" t="s">
        <v>1190</v>
      </c>
      <c r="C114" s="597" t="s">
        <v>22</v>
      </c>
      <c r="D114" s="596" t="s">
        <v>7</v>
      </c>
      <c r="E114" s="598" t="s">
        <v>1091</v>
      </c>
      <c r="F114" s="596" t="s">
        <v>1049</v>
      </c>
      <c r="G114" s="596" t="s">
        <v>1053</v>
      </c>
      <c r="H114" s="583" t="s">
        <v>1054</v>
      </c>
      <c r="I114" s="584" t="s">
        <v>515</v>
      </c>
      <c r="J114" s="595"/>
    </row>
    <row r="115" spans="1:10" ht="14.25" customHeight="1">
      <c r="A115" s="580" t="s">
        <v>368</v>
      </c>
      <c r="B115" s="596" t="s">
        <v>1191</v>
      </c>
      <c r="C115" s="597" t="s">
        <v>22</v>
      </c>
      <c r="D115" s="596" t="s">
        <v>7</v>
      </c>
      <c r="E115" s="598" t="s">
        <v>1091</v>
      </c>
      <c r="F115" s="596" t="s">
        <v>1049</v>
      </c>
      <c r="G115" s="596" t="s">
        <v>1053</v>
      </c>
      <c r="H115" s="583" t="s">
        <v>1054</v>
      </c>
      <c r="I115" s="584" t="s">
        <v>515</v>
      </c>
      <c r="J115" s="595"/>
    </row>
    <row r="116" spans="1:10" ht="14.25" customHeight="1">
      <c r="A116" s="580" t="s">
        <v>368</v>
      </c>
      <c r="B116" s="596" t="s">
        <v>1192</v>
      </c>
      <c r="C116" s="597" t="s">
        <v>22</v>
      </c>
      <c r="D116" s="596" t="s">
        <v>7</v>
      </c>
      <c r="E116" s="598" t="s">
        <v>1091</v>
      </c>
      <c r="F116" s="596" t="s">
        <v>1049</v>
      </c>
      <c r="G116" s="596" t="s">
        <v>1053</v>
      </c>
      <c r="H116" s="583" t="s">
        <v>1054</v>
      </c>
      <c r="I116" s="584" t="s">
        <v>515</v>
      </c>
      <c r="J116" s="595"/>
    </row>
    <row r="117" spans="1:10" ht="14.25" customHeight="1">
      <c r="A117" s="580" t="s">
        <v>368</v>
      </c>
      <c r="B117" s="596" t="s">
        <v>1193</v>
      </c>
      <c r="C117" s="597" t="s">
        <v>22</v>
      </c>
      <c r="D117" s="596" t="s">
        <v>7</v>
      </c>
      <c r="E117" s="598" t="s">
        <v>1091</v>
      </c>
      <c r="F117" s="596" t="s">
        <v>1049</v>
      </c>
      <c r="G117" s="596" t="s">
        <v>1053</v>
      </c>
      <c r="H117" s="583" t="s">
        <v>1054</v>
      </c>
      <c r="I117" s="584" t="s">
        <v>515</v>
      </c>
      <c r="J117" s="595"/>
    </row>
    <row r="118" spans="1:10" ht="14.25" customHeight="1">
      <c r="A118" s="580" t="s">
        <v>368</v>
      </c>
      <c r="B118" s="596" t="s">
        <v>1194</v>
      </c>
      <c r="C118" s="597" t="s">
        <v>22</v>
      </c>
      <c r="D118" s="596" t="s">
        <v>1123</v>
      </c>
      <c r="E118" s="598" t="s">
        <v>1195</v>
      </c>
      <c r="F118" s="596" t="s">
        <v>1049</v>
      </c>
      <c r="G118" s="596" t="s">
        <v>1053</v>
      </c>
      <c r="H118" s="583" t="s">
        <v>1054</v>
      </c>
      <c r="I118" s="584" t="s">
        <v>515</v>
      </c>
      <c r="J118" s="595"/>
    </row>
    <row r="119" spans="1:10" ht="14.25" customHeight="1">
      <c r="A119" s="580" t="s">
        <v>368</v>
      </c>
      <c r="B119" s="596" t="s">
        <v>1196</v>
      </c>
      <c r="C119" s="597" t="s">
        <v>22</v>
      </c>
      <c r="D119" s="596" t="s">
        <v>7</v>
      </c>
      <c r="E119" s="598" t="s">
        <v>1091</v>
      </c>
      <c r="F119" s="596" t="s">
        <v>1049</v>
      </c>
      <c r="G119" s="596" t="s">
        <v>1053</v>
      </c>
      <c r="H119" s="583" t="s">
        <v>1054</v>
      </c>
      <c r="I119" s="584" t="s">
        <v>515</v>
      </c>
      <c r="J119" s="595"/>
    </row>
    <row r="120" spans="1:10" ht="14.25" customHeight="1">
      <c r="A120" s="580" t="s">
        <v>368</v>
      </c>
      <c r="B120" s="596" t="s">
        <v>1197</v>
      </c>
      <c r="C120" s="597" t="s">
        <v>22</v>
      </c>
      <c r="D120" s="596" t="s">
        <v>7</v>
      </c>
      <c r="E120" s="598" t="s">
        <v>1198</v>
      </c>
      <c r="F120" s="596" t="s">
        <v>1049</v>
      </c>
      <c r="G120" s="596" t="s">
        <v>1053</v>
      </c>
      <c r="H120" s="583" t="s">
        <v>1054</v>
      </c>
      <c r="I120" s="584" t="s">
        <v>515</v>
      </c>
      <c r="J120" s="595"/>
    </row>
    <row r="121" spans="1:10" ht="14.25" customHeight="1">
      <c r="A121" s="580" t="s">
        <v>368</v>
      </c>
      <c r="B121" s="596" t="s">
        <v>1197</v>
      </c>
      <c r="C121" s="597" t="s">
        <v>22</v>
      </c>
      <c r="D121" s="596" t="s">
        <v>1123</v>
      </c>
      <c r="E121" s="598" t="s">
        <v>1199</v>
      </c>
      <c r="F121" s="596" t="s">
        <v>1049</v>
      </c>
      <c r="G121" s="596" t="s">
        <v>1053</v>
      </c>
      <c r="H121" s="583" t="s">
        <v>1054</v>
      </c>
      <c r="I121" s="584" t="s">
        <v>515</v>
      </c>
      <c r="J121" s="595"/>
    </row>
    <row r="122" spans="1:10" ht="14.25" customHeight="1">
      <c r="A122" s="580" t="s">
        <v>368</v>
      </c>
      <c r="B122" s="596" t="s">
        <v>1197</v>
      </c>
      <c r="C122" s="597" t="s">
        <v>22</v>
      </c>
      <c r="D122" s="596" t="s">
        <v>1123</v>
      </c>
      <c r="E122" s="598" t="s">
        <v>1128</v>
      </c>
      <c r="F122" s="596" t="s">
        <v>1049</v>
      </c>
      <c r="G122" s="596" t="s">
        <v>1053</v>
      </c>
      <c r="H122" s="583" t="s">
        <v>1054</v>
      </c>
      <c r="I122" s="584" t="s">
        <v>515</v>
      </c>
      <c r="J122" s="595"/>
    </row>
    <row r="123" spans="1:10" ht="14.25" customHeight="1">
      <c r="A123" s="580" t="s">
        <v>368</v>
      </c>
      <c r="B123" s="596" t="s">
        <v>1200</v>
      </c>
      <c r="C123" s="597" t="s">
        <v>22</v>
      </c>
      <c r="D123" s="596" t="s">
        <v>7</v>
      </c>
      <c r="E123" s="598" t="s">
        <v>1091</v>
      </c>
      <c r="F123" s="596" t="s">
        <v>1049</v>
      </c>
      <c r="G123" s="596" t="s">
        <v>1053</v>
      </c>
      <c r="H123" s="583" t="s">
        <v>1054</v>
      </c>
      <c r="I123" s="584" t="s">
        <v>515</v>
      </c>
      <c r="J123" s="595"/>
    </row>
    <row r="124" spans="1:10" ht="14.25" customHeight="1">
      <c r="A124" s="580" t="s">
        <v>368</v>
      </c>
      <c r="B124" s="596" t="s">
        <v>1200</v>
      </c>
      <c r="C124" s="597" t="s">
        <v>22</v>
      </c>
      <c r="D124" s="596" t="s">
        <v>1123</v>
      </c>
      <c r="E124" s="598" t="s">
        <v>1201</v>
      </c>
      <c r="F124" s="596" t="s">
        <v>1049</v>
      </c>
      <c r="G124" s="596" t="s">
        <v>1053</v>
      </c>
      <c r="H124" s="583" t="s">
        <v>1054</v>
      </c>
      <c r="I124" s="584" t="s">
        <v>515</v>
      </c>
      <c r="J124" s="595"/>
    </row>
    <row r="125" spans="1:10" ht="14.25" customHeight="1">
      <c r="A125" s="580" t="s">
        <v>368</v>
      </c>
      <c r="B125" s="596" t="s">
        <v>1202</v>
      </c>
      <c r="C125" s="597" t="s">
        <v>22</v>
      </c>
      <c r="D125" s="596" t="s">
        <v>7</v>
      </c>
      <c r="E125" s="598" t="s">
        <v>1138</v>
      </c>
      <c r="F125" s="596" t="s">
        <v>1049</v>
      </c>
      <c r="G125" s="596" t="s">
        <v>1053</v>
      </c>
      <c r="H125" s="583" t="s">
        <v>1054</v>
      </c>
      <c r="I125" s="584" t="s">
        <v>515</v>
      </c>
      <c r="J125" s="595"/>
    </row>
    <row r="126" spans="1:10" ht="14.25" customHeight="1">
      <c r="A126" s="580" t="s">
        <v>368</v>
      </c>
      <c r="B126" s="596" t="s">
        <v>1202</v>
      </c>
      <c r="C126" s="597" t="s">
        <v>22</v>
      </c>
      <c r="D126" s="596" t="s">
        <v>7</v>
      </c>
      <c r="E126" s="598" t="s">
        <v>1203</v>
      </c>
      <c r="F126" s="596" t="s">
        <v>1049</v>
      </c>
      <c r="G126" s="603" t="s">
        <v>1204</v>
      </c>
      <c r="H126" s="583" t="s">
        <v>1054</v>
      </c>
      <c r="I126" s="584" t="s">
        <v>515</v>
      </c>
      <c r="J126" s="595"/>
    </row>
    <row r="127" spans="1:10" ht="14.25" customHeight="1">
      <c r="A127" s="580" t="s">
        <v>368</v>
      </c>
      <c r="B127" s="596" t="s">
        <v>1205</v>
      </c>
      <c r="C127" s="597" t="s">
        <v>22</v>
      </c>
      <c r="D127" s="596" t="s">
        <v>7</v>
      </c>
      <c r="E127" s="598" t="s">
        <v>1206</v>
      </c>
      <c r="F127" s="596" t="s">
        <v>1060</v>
      </c>
      <c r="G127" s="596" t="s">
        <v>1053</v>
      </c>
      <c r="H127" s="583" t="s">
        <v>1054</v>
      </c>
      <c r="I127" s="584" t="s">
        <v>515</v>
      </c>
      <c r="J127" s="595"/>
    </row>
    <row r="128" spans="1:10" ht="14.25" customHeight="1">
      <c r="A128" s="580" t="s">
        <v>368</v>
      </c>
      <c r="B128" s="596" t="s">
        <v>1207</v>
      </c>
      <c r="C128" s="597" t="s">
        <v>22</v>
      </c>
      <c r="D128" s="596" t="s">
        <v>7</v>
      </c>
      <c r="E128" s="598" t="s">
        <v>1208</v>
      </c>
      <c r="F128" s="596" t="s">
        <v>1049</v>
      </c>
      <c r="G128" s="603" t="s">
        <v>1209</v>
      </c>
      <c r="H128" s="583" t="s">
        <v>1054</v>
      </c>
      <c r="I128" s="584" t="s">
        <v>515</v>
      </c>
      <c r="J128" s="595"/>
    </row>
    <row r="129" spans="1:10" ht="14.25" customHeight="1">
      <c r="A129" s="580" t="s">
        <v>368</v>
      </c>
      <c r="B129" s="596" t="s">
        <v>1210</v>
      </c>
      <c r="C129" s="597" t="s">
        <v>22</v>
      </c>
      <c r="D129" s="596" t="s">
        <v>7</v>
      </c>
      <c r="E129" s="598" t="s">
        <v>1091</v>
      </c>
      <c r="F129" s="596" t="s">
        <v>1060</v>
      </c>
      <c r="G129" s="596" t="s">
        <v>1053</v>
      </c>
      <c r="H129" s="583" t="s">
        <v>1054</v>
      </c>
      <c r="I129" s="584" t="s">
        <v>515</v>
      </c>
      <c r="J129" s="595"/>
    </row>
    <row r="130" spans="1:10" ht="14.25" customHeight="1">
      <c r="A130" s="580" t="s">
        <v>368</v>
      </c>
      <c r="B130" s="596" t="s">
        <v>1211</v>
      </c>
      <c r="C130" s="597" t="s">
        <v>22</v>
      </c>
      <c r="D130" s="596" t="s">
        <v>7</v>
      </c>
      <c r="E130" s="598" t="s">
        <v>1212</v>
      </c>
      <c r="F130" s="596" t="s">
        <v>1049</v>
      </c>
      <c r="G130" s="596" t="s">
        <v>1053</v>
      </c>
      <c r="H130" s="583" t="s">
        <v>1054</v>
      </c>
      <c r="I130" s="584" t="s">
        <v>515</v>
      </c>
      <c r="J130" s="595"/>
    </row>
    <row r="131" spans="1:10" ht="14.25" customHeight="1">
      <c r="A131" s="580" t="s">
        <v>368</v>
      </c>
      <c r="B131" s="596" t="s">
        <v>1213</v>
      </c>
      <c r="C131" s="597" t="s">
        <v>22</v>
      </c>
      <c r="D131" s="596" t="s">
        <v>7</v>
      </c>
      <c r="E131" s="598" t="s">
        <v>1214</v>
      </c>
      <c r="F131" s="596" t="s">
        <v>1049</v>
      </c>
      <c r="G131" s="596" t="s">
        <v>1053</v>
      </c>
      <c r="H131" s="583" t="s">
        <v>1054</v>
      </c>
      <c r="I131" s="584" t="s">
        <v>515</v>
      </c>
      <c r="J131" s="595"/>
    </row>
    <row r="132" spans="1:10" ht="14.25" customHeight="1">
      <c r="A132" s="580" t="s">
        <v>368</v>
      </c>
      <c r="B132" s="596" t="s">
        <v>1215</v>
      </c>
      <c r="C132" s="597" t="s">
        <v>22</v>
      </c>
      <c r="D132" s="596" t="s">
        <v>1123</v>
      </c>
      <c r="E132" s="598" t="s">
        <v>1128</v>
      </c>
      <c r="F132" s="596" t="s">
        <v>1049</v>
      </c>
      <c r="G132" s="596" t="s">
        <v>1053</v>
      </c>
      <c r="H132" s="583" t="s">
        <v>1054</v>
      </c>
      <c r="I132" s="584" t="s">
        <v>515</v>
      </c>
      <c r="J132" s="595"/>
    </row>
    <row r="133" spans="1:10" ht="14.25" customHeight="1">
      <c r="A133" s="580" t="s">
        <v>368</v>
      </c>
      <c r="B133" s="596" t="s">
        <v>1216</v>
      </c>
      <c r="C133" s="597" t="s">
        <v>22</v>
      </c>
      <c r="D133" s="596" t="s">
        <v>1123</v>
      </c>
      <c r="E133" s="598" t="s">
        <v>1217</v>
      </c>
      <c r="F133" s="596" t="s">
        <v>1049</v>
      </c>
      <c r="G133" s="596" t="s">
        <v>1053</v>
      </c>
      <c r="H133" s="583" t="s">
        <v>1054</v>
      </c>
      <c r="I133" s="584" t="s">
        <v>515</v>
      </c>
      <c r="J133" s="595"/>
    </row>
    <row r="134" spans="1:10" ht="14.25" customHeight="1">
      <c r="A134" s="580" t="s">
        <v>368</v>
      </c>
      <c r="B134" s="596" t="s">
        <v>1216</v>
      </c>
      <c r="C134" s="597" t="s">
        <v>22</v>
      </c>
      <c r="D134" s="596" t="s">
        <v>1123</v>
      </c>
      <c r="E134" s="598" t="s">
        <v>1125</v>
      </c>
      <c r="F134" s="596" t="s">
        <v>1049</v>
      </c>
      <c r="G134" s="596" t="s">
        <v>1053</v>
      </c>
      <c r="H134" s="583" t="s">
        <v>1054</v>
      </c>
      <c r="I134" s="584" t="s">
        <v>515</v>
      </c>
      <c r="J134" s="595"/>
    </row>
    <row r="135" spans="1:10" ht="14.25" customHeight="1">
      <c r="A135" s="580" t="s">
        <v>368</v>
      </c>
      <c r="B135" s="596" t="s">
        <v>1216</v>
      </c>
      <c r="C135" s="597" t="s">
        <v>22</v>
      </c>
      <c r="D135" s="596" t="s">
        <v>1123</v>
      </c>
      <c r="E135" s="598" t="s">
        <v>1218</v>
      </c>
      <c r="F135" s="596" t="s">
        <v>1049</v>
      </c>
      <c r="G135" s="596" t="s">
        <v>1053</v>
      </c>
      <c r="H135" s="583" t="s">
        <v>1054</v>
      </c>
      <c r="I135" s="584" t="s">
        <v>515</v>
      </c>
      <c r="J135" s="595"/>
    </row>
    <row r="136" spans="1:10" ht="14.25" customHeight="1">
      <c r="A136" s="580" t="s">
        <v>368</v>
      </c>
      <c r="B136" s="596" t="s">
        <v>1219</v>
      </c>
      <c r="C136" s="597" t="s">
        <v>22</v>
      </c>
      <c r="D136" s="596" t="s">
        <v>7</v>
      </c>
      <c r="E136" s="598" t="s">
        <v>1091</v>
      </c>
      <c r="F136" s="596" t="s">
        <v>1060</v>
      </c>
      <c r="G136" s="596" t="s">
        <v>1053</v>
      </c>
      <c r="H136" s="583" t="s">
        <v>1054</v>
      </c>
      <c r="I136" s="584" t="s">
        <v>515</v>
      </c>
      <c r="J136" s="595"/>
    </row>
    <row r="137" spans="1:10" ht="14.25" customHeight="1">
      <c r="A137" s="580" t="s">
        <v>368</v>
      </c>
      <c r="B137" s="596" t="s">
        <v>1220</v>
      </c>
      <c r="C137" s="597" t="s">
        <v>22</v>
      </c>
      <c r="D137" s="596" t="s">
        <v>7</v>
      </c>
      <c r="E137" s="598" t="s">
        <v>1221</v>
      </c>
      <c r="F137" s="596" t="s">
        <v>1049</v>
      </c>
      <c r="G137" s="596" t="s">
        <v>1053</v>
      </c>
      <c r="H137" s="583" t="s">
        <v>1054</v>
      </c>
      <c r="I137" s="584" t="s">
        <v>515</v>
      </c>
      <c r="J137" s="595"/>
    </row>
    <row r="138" spans="1:10" ht="14.25" customHeight="1">
      <c r="A138" s="580" t="s">
        <v>368</v>
      </c>
      <c r="B138" s="596" t="s">
        <v>1220</v>
      </c>
      <c r="C138" s="597" t="s">
        <v>22</v>
      </c>
      <c r="D138" s="596" t="s">
        <v>7</v>
      </c>
      <c r="E138" s="598" t="s">
        <v>1222</v>
      </c>
      <c r="F138" s="596" t="s">
        <v>1049</v>
      </c>
      <c r="G138" s="596" t="s">
        <v>1053</v>
      </c>
      <c r="H138" s="583" t="s">
        <v>1054</v>
      </c>
      <c r="I138" s="584" t="s">
        <v>515</v>
      </c>
      <c r="J138" s="595"/>
    </row>
    <row r="139" spans="1:10" ht="14.25" customHeight="1">
      <c r="A139" s="580" t="s">
        <v>368</v>
      </c>
      <c r="B139" s="596" t="s">
        <v>1220</v>
      </c>
      <c r="C139" s="597" t="s">
        <v>22</v>
      </c>
      <c r="D139" s="596" t="s">
        <v>7</v>
      </c>
      <c r="E139" s="598" t="s">
        <v>97</v>
      </c>
      <c r="F139" s="596" t="s">
        <v>1049</v>
      </c>
      <c r="G139" s="596" t="s">
        <v>1053</v>
      </c>
      <c r="H139" s="583" t="s">
        <v>1054</v>
      </c>
      <c r="I139" s="584" t="s">
        <v>515</v>
      </c>
      <c r="J139" s="595"/>
    </row>
    <row r="140" spans="1:10" ht="14.25" customHeight="1">
      <c r="A140" s="580" t="s">
        <v>368</v>
      </c>
      <c r="B140" s="596" t="s">
        <v>1220</v>
      </c>
      <c r="C140" s="597" t="s">
        <v>22</v>
      </c>
      <c r="D140" s="596" t="s">
        <v>7</v>
      </c>
      <c r="E140" s="598" t="s">
        <v>1223</v>
      </c>
      <c r="F140" s="596" t="s">
        <v>1049</v>
      </c>
      <c r="G140" s="596" t="s">
        <v>1053</v>
      </c>
      <c r="H140" s="583" t="s">
        <v>1054</v>
      </c>
      <c r="I140" s="584" t="s">
        <v>515</v>
      </c>
      <c r="J140" s="595"/>
    </row>
    <row r="141" spans="1:10" ht="14.25" customHeight="1">
      <c r="A141" s="580" t="s">
        <v>368</v>
      </c>
      <c r="B141" s="596" t="s">
        <v>1224</v>
      </c>
      <c r="C141" s="597" t="s">
        <v>22</v>
      </c>
      <c r="D141" s="596" t="s">
        <v>7</v>
      </c>
      <c r="E141" s="598" t="s">
        <v>1091</v>
      </c>
      <c r="F141" s="596" t="s">
        <v>1060</v>
      </c>
      <c r="G141" s="596" t="s">
        <v>1053</v>
      </c>
      <c r="H141" s="583" t="s">
        <v>1054</v>
      </c>
      <c r="I141" s="584" t="s">
        <v>515</v>
      </c>
      <c r="J141" s="595"/>
    </row>
    <row r="142" spans="1:10" ht="14.25" customHeight="1">
      <c r="A142" s="580" t="s">
        <v>368</v>
      </c>
      <c r="B142" s="596" t="s">
        <v>1225</v>
      </c>
      <c r="C142" s="597" t="s">
        <v>22</v>
      </c>
      <c r="D142" s="596" t="s">
        <v>7</v>
      </c>
      <c r="E142" s="598" t="s">
        <v>1091</v>
      </c>
      <c r="F142" s="596" t="s">
        <v>1049</v>
      </c>
      <c r="G142" s="603" t="s">
        <v>1053</v>
      </c>
      <c r="H142" s="583" t="s">
        <v>1054</v>
      </c>
      <c r="I142" s="584" t="s">
        <v>515</v>
      </c>
      <c r="J142" s="595"/>
    </row>
    <row r="143" spans="1:10" ht="14.25" customHeight="1">
      <c r="A143" s="580" t="s">
        <v>368</v>
      </c>
      <c r="B143" s="596" t="s">
        <v>1226</v>
      </c>
      <c r="C143" s="597" t="s">
        <v>22</v>
      </c>
      <c r="D143" s="596" t="s">
        <v>7</v>
      </c>
      <c r="E143" s="598" t="s">
        <v>1206</v>
      </c>
      <c r="F143" s="596" t="s">
        <v>1060</v>
      </c>
      <c r="G143" s="596" t="s">
        <v>1053</v>
      </c>
      <c r="H143" s="583" t="s">
        <v>1054</v>
      </c>
      <c r="I143" s="584" t="s">
        <v>515</v>
      </c>
      <c r="J143" s="595"/>
    </row>
    <row r="144" spans="1:10" ht="14.25" customHeight="1">
      <c r="A144" s="580" t="s">
        <v>368</v>
      </c>
      <c r="B144" s="596" t="s">
        <v>1227</v>
      </c>
      <c r="C144" s="597" t="s">
        <v>22</v>
      </c>
      <c r="D144" s="596" t="s">
        <v>7</v>
      </c>
      <c r="E144" s="598" t="s">
        <v>5</v>
      </c>
      <c r="F144" s="596" t="s">
        <v>1060</v>
      </c>
      <c r="G144" s="596" t="s">
        <v>1053</v>
      </c>
      <c r="H144" s="583" t="s">
        <v>1054</v>
      </c>
      <c r="I144" s="584" t="s">
        <v>515</v>
      </c>
      <c r="J144" s="595"/>
    </row>
    <row r="145" spans="1:10" ht="14.25" customHeight="1">
      <c r="A145" s="580" t="s">
        <v>368</v>
      </c>
      <c r="B145" s="596" t="s">
        <v>1228</v>
      </c>
      <c r="C145" s="597" t="s">
        <v>22</v>
      </c>
      <c r="D145" s="596" t="s">
        <v>7</v>
      </c>
      <c r="E145" s="598" t="s">
        <v>5</v>
      </c>
      <c r="F145" s="596" t="s">
        <v>1060</v>
      </c>
      <c r="G145" s="596" t="s">
        <v>1053</v>
      </c>
      <c r="H145" s="583" t="s">
        <v>1054</v>
      </c>
      <c r="I145" s="584" t="s">
        <v>515</v>
      </c>
      <c r="J145" s="595"/>
    </row>
    <row r="146" spans="1:10" ht="14.25" customHeight="1">
      <c r="A146" s="580" t="s">
        <v>368</v>
      </c>
      <c r="B146" s="596" t="s">
        <v>1228</v>
      </c>
      <c r="C146" s="597" t="s">
        <v>22</v>
      </c>
      <c r="D146" s="596" t="s">
        <v>7</v>
      </c>
      <c r="E146" s="598" t="s">
        <v>1138</v>
      </c>
      <c r="F146" s="596" t="s">
        <v>1060</v>
      </c>
      <c r="G146" s="596" t="s">
        <v>1053</v>
      </c>
      <c r="H146" s="583" t="s">
        <v>1054</v>
      </c>
      <c r="I146" s="584" t="s">
        <v>515</v>
      </c>
      <c r="J146" s="595"/>
    </row>
    <row r="147" spans="1:10" ht="14.25" customHeight="1">
      <c r="A147" s="580" t="s">
        <v>368</v>
      </c>
      <c r="B147" s="596" t="s">
        <v>1228</v>
      </c>
      <c r="C147" s="597" t="s">
        <v>22</v>
      </c>
      <c r="D147" s="596" t="s">
        <v>7</v>
      </c>
      <c r="E147" s="598" t="s">
        <v>1229</v>
      </c>
      <c r="F147" s="596" t="s">
        <v>1060</v>
      </c>
      <c r="G147" s="604">
        <v>6208</v>
      </c>
      <c r="H147" s="581"/>
      <c r="I147" s="584" t="s">
        <v>515</v>
      </c>
      <c r="J147" s="595"/>
    </row>
    <row r="148" spans="1:10" ht="14.25" customHeight="1">
      <c r="A148" s="580" t="s">
        <v>368</v>
      </c>
      <c r="B148" s="596" t="s">
        <v>1230</v>
      </c>
      <c r="C148" s="597" t="s">
        <v>22</v>
      </c>
      <c r="D148" s="596" t="s">
        <v>7</v>
      </c>
      <c r="E148" s="598" t="s">
        <v>1091</v>
      </c>
      <c r="F148" s="596" t="s">
        <v>1060</v>
      </c>
      <c r="G148" s="603" t="s">
        <v>1053</v>
      </c>
      <c r="H148" s="583" t="s">
        <v>1054</v>
      </c>
      <c r="I148" s="584" t="s">
        <v>515</v>
      </c>
      <c r="J148" s="595"/>
    </row>
    <row r="149" spans="1:10" ht="14.25" customHeight="1">
      <c r="A149" s="580" t="s">
        <v>368</v>
      </c>
      <c r="B149" s="596" t="s">
        <v>1231</v>
      </c>
      <c r="C149" s="597" t="s">
        <v>22</v>
      </c>
      <c r="D149" s="596" t="s">
        <v>7</v>
      </c>
      <c r="E149" s="598" t="s">
        <v>1091</v>
      </c>
      <c r="F149" s="596" t="s">
        <v>1060</v>
      </c>
      <c r="G149" s="596" t="s">
        <v>1053</v>
      </c>
      <c r="H149" s="583" t="s">
        <v>1054</v>
      </c>
      <c r="I149" s="584" t="s">
        <v>515</v>
      </c>
      <c r="J149" s="595"/>
    </row>
    <row r="150" spans="1:10" ht="14.25" customHeight="1">
      <c r="A150" s="587" t="s">
        <v>368</v>
      </c>
      <c r="B150" s="588" t="s">
        <v>1088</v>
      </c>
      <c r="C150" s="532" t="s">
        <v>20</v>
      </c>
      <c r="D150" s="588" t="s">
        <v>7</v>
      </c>
      <c r="E150" s="540" t="s">
        <v>110</v>
      </c>
      <c r="F150" s="588" t="s">
        <v>1060</v>
      </c>
      <c r="G150" s="591" t="s">
        <v>1232</v>
      </c>
      <c r="H150" s="591" t="s">
        <v>1233</v>
      </c>
      <c r="I150" s="592" t="s">
        <v>66</v>
      </c>
      <c r="J150" s="595"/>
    </row>
    <row r="151" spans="1:10" ht="14.25" customHeight="1">
      <c r="A151" s="587" t="s">
        <v>368</v>
      </c>
      <c r="B151" s="588" t="s">
        <v>1088</v>
      </c>
      <c r="C151" s="532" t="s">
        <v>20</v>
      </c>
      <c r="D151" s="588" t="s">
        <v>7</v>
      </c>
      <c r="E151" s="540" t="s">
        <v>510</v>
      </c>
      <c r="F151" s="588" t="s">
        <v>1060</v>
      </c>
      <c r="G151" s="591" t="s">
        <v>1234</v>
      </c>
      <c r="H151" s="591"/>
      <c r="I151" s="592"/>
      <c r="J151" s="595"/>
    </row>
    <row r="152" spans="1:10" ht="14.25" customHeight="1">
      <c r="A152" s="580" t="s">
        <v>368</v>
      </c>
      <c r="B152" s="583" t="s">
        <v>1235</v>
      </c>
      <c r="C152" s="597" t="s">
        <v>20</v>
      </c>
      <c r="D152" s="581" t="s">
        <v>7</v>
      </c>
      <c r="E152" s="582" t="s">
        <v>110</v>
      </c>
      <c r="F152" s="581" t="s">
        <v>1060</v>
      </c>
      <c r="G152" s="583" t="s">
        <v>1236</v>
      </c>
      <c r="H152" s="583" t="s">
        <v>1237</v>
      </c>
      <c r="I152" s="584" t="s">
        <v>515</v>
      </c>
      <c r="J152" s="595"/>
    </row>
    <row r="153" spans="1:10" ht="14.25" customHeight="1">
      <c r="A153" s="580" t="s">
        <v>368</v>
      </c>
      <c r="B153" s="581" t="s">
        <v>1090</v>
      </c>
      <c r="C153" s="597" t="s">
        <v>20</v>
      </c>
      <c r="D153" s="581" t="s">
        <v>7</v>
      </c>
      <c r="E153" s="582" t="s">
        <v>1238</v>
      </c>
      <c r="F153" s="581" t="s">
        <v>1049</v>
      </c>
      <c r="G153" s="583" t="s">
        <v>1053</v>
      </c>
      <c r="H153" s="583" t="s">
        <v>1054</v>
      </c>
      <c r="I153" s="584" t="s">
        <v>515</v>
      </c>
      <c r="J153" s="595"/>
    </row>
    <row r="154" spans="1:10" ht="14.25" customHeight="1">
      <c r="A154" s="580" t="s">
        <v>368</v>
      </c>
      <c r="B154" s="581" t="s">
        <v>1090</v>
      </c>
      <c r="C154" s="597" t="s">
        <v>20</v>
      </c>
      <c r="D154" s="581" t="s">
        <v>7</v>
      </c>
      <c r="E154" s="582" t="s">
        <v>510</v>
      </c>
      <c r="F154" s="581" t="s">
        <v>1049</v>
      </c>
      <c r="G154" s="583" t="s">
        <v>1239</v>
      </c>
      <c r="H154" s="583" t="s">
        <v>1240</v>
      </c>
      <c r="I154" s="584" t="s">
        <v>515</v>
      </c>
      <c r="J154" s="595"/>
    </row>
    <row r="155" spans="1:10" ht="14.25" customHeight="1">
      <c r="A155" s="580" t="s">
        <v>368</v>
      </c>
      <c r="B155" s="581" t="s">
        <v>1090</v>
      </c>
      <c r="C155" s="597" t="s">
        <v>20</v>
      </c>
      <c r="D155" s="581" t="s">
        <v>7</v>
      </c>
      <c r="E155" s="582" t="s">
        <v>65</v>
      </c>
      <c r="F155" s="581" t="s">
        <v>1049</v>
      </c>
      <c r="G155" s="583" t="s">
        <v>1062</v>
      </c>
      <c r="H155" s="583" t="s">
        <v>457</v>
      </c>
      <c r="I155" s="584" t="s">
        <v>515</v>
      </c>
      <c r="J155" s="595"/>
    </row>
    <row r="156" spans="1:10" ht="14.25" customHeight="1">
      <c r="A156" s="580" t="s">
        <v>368</v>
      </c>
      <c r="B156" s="581" t="s">
        <v>1093</v>
      </c>
      <c r="C156" s="597" t="s">
        <v>20</v>
      </c>
      <c r="D156" s="581" t="s">
        <v>7</v>
      </c>
      <c r="E156" s="582" t="s">
        <v>110</v>
      </c>
      <c r="F156" s="581" t="s">
        <v>1060</v>
      </c>
      <c r="G156" s="583" t="s">
        <v>1236</v>
      </c>
      <c r="H156" s="583" t="s">
        <v>488</v>
      </c>
      <c r="I156" s="584" t="s">
        <v>515</v>
      </c>
      <c r="J156" s="595"/>
    </row>
    <row r="157" spans="1:10" ht="14.25" customHeight="1">
      <c r="A157" s="580" t="s">
        <v>368</v>
      </c>
      <c r="B157" s="581" t="s">
        <v>1095</v>
      </c>
      <c r="C157" s="597" t="s">
        <v>20</v>
      </c>
      <c r="D157" s="581" t="s">
        <v>7</v>
      </c>
      <c r="E157" s="582" t="s">
        <v>110</v>
      </c>
      <c r="F157" s="581" t="s">
        <v>1060</v>
      </c>
      <c r="G157" s="583" t="s">
        <v>1053</v>
      </c>
      <c r="H157" s="583" t="s">
        <v>1054</v>
      </c>
      <c r="I157" s="584" t="s">
        <v>515</v>
      </c>
      <c r="J157" s="595"/>
    </row>
    <row r="158" spans="1:10" ht="14.25" customHeight="1">
      <c r="A158" s="580" t="s">
        <v>368</v>
      </c>
      <c r="B158" s="581" t="s">
        <v>1241</v>
      </c>
      <c r="C158" s="597" t="s">
        <v>20</v>
      </c>
      <c r="D158" s="581" t="s">
        <v>7</v>
      </c>
      <c r="E158" s="582" t="s">
        <v>1238</v>
      </c>
      <c r="F158" s="581" t="s">
        <v>1060</v>
      </c>
      <c r="G158" s="583" t="s">
        <v>1053</v>
      </c>
      <c r="H158" s="583" t="s">
        <v>1054</v>
      </c>
      <c r="I158" s="584" t="s">
        <v>515</v>
      </c>
      <c r="J158" s="595"/>
    </row>
    <row r="159" spans="1:10" ht="14.25" customHeight="1">
      <c r="A159" s="580" t="s">
        <v>368</v>
      </c>
      <c r="B159" s="581" t="s">
        <v>1241</v>
      </c>
      <c r="C159" s="597" t="s">
        <v>20</v>
      </c>
      <c r="D159" s="581" t="s">
        <v>7</v>
      </c>
      <c r="E159" s="582" t="s">
        <v>1242</v>
      </c>
      <c r="F159" s="581" t="s">
        <v>1060</v>
      </c>
      <c r="G159" s="583" t="s">
        <v>494</v>
      </c>
      <c r="H159" s="583" t="s">
        <v>1243</v>
      </c>
      <c r="I159" s="584" t="s">
        <v>515</v>
      </c>
      <c r="J159" s="595"/>
    </row>
    <row r="160" spans="1:10" ht="14.25" customHeight="1">
      <c r="A160" s="587" t="s">
        <v>368</v>
      </c>
      <c r="B160" s="588" t="s">
        <v>1103</v>
      </c>
      <c r="C160" s="532" t="s">
        <v>20</v>
      </c>
      <c r="D160" s="588" t="s">
        <v>7</v>
      </c>
      <c r="E160" s="589" t="s">
        <v>1244</v>
      </c>
      <c r="F160" s="588" t="s">
        <v>1049</v>
      </c>
      <c r="G160" s="591" t="s">
        <v>1245</v>
      </c>
      <c r="H160" s="591" t="s">
        <v>1246</v>
      </c>
      <c r="I160" s="592" t="s">
        <v>66</v>
      </c>
      <c r="J160" s="595"/>
    </row>
    <row r="161" spans="1:10" ht="14.25" customHeight="1">
      <c r="A161" s="587" t="s">
        <v>368</v>
      </c>
      <c r="B161" s="588" t="s">
        <v>1103</v>
      </c>
      <c r="C161" s="532" t="s">
        <v>20</v>
      </c>
      <c r="D161" s="588" t="s">
        <v>7</v>
      </c>
      <c r="E161" s="589" t="s">
        <v>1247</v>
      </c>
      <c r="F161" s="588" t="s">
        <v>1049</v>
      </c>
      <c r="G161" s="591" t="s">
        <v>1248</v>
      </c>
      <c r="H161" s="591" t="s">
        <v>1243</v>
      </c>
      <c r="I161" s="592" t="s">
        <v>66</v>
      </c>
      <c r="J161" s="595"/>
    </row>
    <row r="162" spans="1:10" ht="14.25" customHeight="1">
      <c r="A162" s="587" t="s">
        <v>368</v>
      </c>
      <c r="B162" s="588" t="s">
        <v>1103</v>
      </c>
      <c r="C162" s="532" t="s">
        <v>20</v>
      </c>
      <c r="D162" s="588" t="s">
        <v>7</v>
      </c>
      <c r="E162" s="589" t="s">
        <v>1249</v>
      </c>
      <c r="F162" s="588" t="s">
        <v>1049</v>
      </c>
      <c r="G162" s="591" t="s">
        <v>1250</v>
      </c>
      <c r="H162" s="591" t="s">
        <v>478</v>
      </c>
      <c r="I162" s="592" t="s">
        <v>66</v>
      </c>
      <c r="J162" s="595"/>
    </row>
    <row r="163" spans="1:10" ht="14.25" customHeight="1">
      <c r="A163" s="580" t="s">
        <v>368</v>
      </c>
      <c r="B163" s="581" t="s">
        <v>1109</v>
      </c>
      <c r="C163" s="597" t="s">
        <v>20</v>
      </c>
      <c r="D163" s="581" t="s">
        <v>7</v>
      </c>
      <c r="E163" s="582" t="s">
        <v>510</v>
      </c>
      <c r="F163" s="581" t="s">
        <v>1060</v>
      </c>
      <c r="G163" s="583" t="s">
        <v>1053</v>
      </c>
      <c r="H163" s="583" t="s">
        <v>1054</v>
      </c>
      <c r="I163" s="584" t="s">
        <v>515</v>
      </c>
      <c r="J163" s="595"/>
    </row>
    <row r="164" spans="1:10" ht="14.25" customHeight="1">
      <c r="A164" s="587" t="s">
        <v>368</v>
      </c>
      <c r="B164" s="588" t="s">
        <v>1251</v>
      </c>
      <c r="C164" s="532" t="s">
        <v>20</v>
      </c>
      <c r="D164" s="588" t="s">
        <v>7</v>
      </c>
      <c r="E164" s="540" t="s">
        <v>65</v>
      </c>
      <c r="F164" s="588" t="s">
        <v>1060</v>
      </c>
      <c r="G164" s="591" t="s">
        <v>1252</v>
      </c>
      <c r="H164" s="591" t="s">
        <v>1239</v>
      </c>
      <c r="I164" s="592" t="s">
        <v>66</v>
      </c>
      <c r="J164" s="595"/>
    </row>
    <row r="165" spans="1:10" ht="14.25" customHeight="1">
      <c r="A165" s="580" t="s">
        <v>368</v>
      </c>
      <c r="B165" s="581" t="s">
        <v>1111</v>
      </c>
      <c r="C165" s="597" t="s">
        <v>20</v>
      </c>
      <c r="D165" s="581" t="s">
        <v>7</v>
      </c>
      <c r="E165" s="582" t="s">
        <v>65</v>
      </c>
      <c r="F165" s="581" t="s">
        <v>1060</v>
      </c>
      <c r="G165" s="583" t="s">
        <v>1053</v>
      </c>
      <c r="H165" s="583" t="s">
        <v>1054</v>
      </c>
      <c r="I165" s="584" t="s">
        <v>515</v>
      </c>
      <c r="J165" s="595"/>
    </row>
    <row r="166" spans="1:10" ht="14.25" customHeight="1">
      <c r="A166" s="580" t="s">
        <v>368</v>
      </c>
      <c r="B166" s="581" t="s">
        <v>1119</v>
      </c>
      <c r="C166" s="597" t="s">
        <v>20</v>
      </c>
      <c r="D166" s="581" t="s">
        <v>7</v>
      </c>
      <c r="E166" s="582" t="s">
        <v>110</v>
      </c>
      <c r="F166" s="581" t="s">
        <v>1060</v>
      </c>
      <c r="G166" s="583" t="s">
        <v>1253</v>
      </c>
      <c r="H166" s="583" t="s">
        <v>465</v>
      </c>
      <c r="I166" s="584" t="s">
        <v>515</v>
      </c>
      <c r="J166" s="595"/>
    </row>
    <row r="167" spans="1:10" ht="14.25" customHeight="1">
      <c r="A167" s="580" t="s">
        <v>368</v>
      </c>
      <c r="B167" s="581" t="s">
        <v>1119</v>
      </c>
      <c r="C167" s="597" t="s">
        <v>20</v>
      </c>
      <c r="D167" s="581" t="s">
        <v>7</v>
      </c>
      <c r="E167" s="582" t="s">
        <v>510</v>
      </c>
      <c r="F167" s="581" t="s">
        <v>1060</v>
      </c>
      <c r="G167" s="583" t="s">
        <v>1254</v>
      </c>
      <c r="H167" s="583" t="s">
        <v>1255</v>
      </c>
      <c r="I167" s="584" t="s">
        <v>515</v>
      </c>
      <c r="J167" s="595"/>
    </row>
    <row r="168" spans="1:10" ht="14.25" customHeight="1">
      <c r="A168" s="580" t="s">
        <v>368</v>
      </c>
      <c r="B168" s="581" t="s">
        <v>1121</v>
      </c>
      <c r="C168" s="597" t="s">
        <v>20</v>
      </c>
      <c r="D168" s="581" t="s">
        <v>7</v>
      </c>
      <c r="E168" s="582" t="s">
        <v>1238</v>
      </c>
      <c r="F168" s="581" t="s">
        <v>1049</v>
      </c>
      <c r="G168" s="583" t="s">
        <v>1053</v>
      </c>
      <c r="H168" s="583" t="s">
        <v>1054</v>
      </c>
      <c r="I168" s="584" t="s">
        <v>515</v>
      </c>
      <c r="J168" s="595"/>
    </row>
    <row r="169" spans="1:10" ht="14.25" customHeight="1">
      <c r="A169" s="587" t="s">
        <v>368</v>
      </c>
      <c r="B169" s="588" t="s">
        <v>1121</v>
      </c>
      <c r="C169" s="532" t="s">
        <v>20</v>
      </c>
      <c r="D169" s="588" t="s">
        <v>7</v>
      </c>
      <c r="E169" s="589" t="s">
        <v>1256</v>
      </c>
      <c r="F169" s="588" t="s">
        <v>1049</v>
      </c>
      <c r="G169" s="591" t="s">
        <v>1257</v>
      </c>
      <c r="H169" s="591" t="s">
        <v>1258</v>
      </c>
      <c r="I169" s="592" t="s">
        <v>66</v>
      </c>
      <c r="J169" s="595"/>
    </row>
    <row r="170" spans="1:10" ht="14.25" customHeight="1">
      <c r="A170" s="587" t="s">
        <v>368</v>
      </c>
      <c r="B170" s="588" t="s">
        <v>1121</v>
      </c>
      <c r="C170" s="532" t="s">
        <v>20</v>
      </c>
      <c r="D170" s="588" t="s">
        <v>7</v>
      </c>
      <c r="E170" s="589" t="s">
        <v>1259</v>
      </c>
      <c r="F170" s="588" t="s">
        <v>1049</v>
      </c>
      <c r="G170" s="591" t="s">
        <v>1260</v>
      </c>
      <c r="H170" s="605" t="s">
        <v>1261</v>
      </c>
      <c r="I170" s="592" t="s">
        <v>66</v>
      </c>
      <c r="J170" s="595"/>
    </row>
    <row r="171" spans="1:10" ht="14.25" customHeight="1">
      <c r="A171" s="587" t="s">
        <v>368</v>
      </c>
      <c r="B171" s="588" t="s">
        <v>1121</v>
      </c>
      <c r="C171" s="532" t="s">
        <v>20</v>
      </c>
      <c r="D171" s="588" t="s">
        <v>7</v>
      </c>
      <c r="E171" s="589" t="s">
        <v>1262</v>
      </c>
      <c r="F171" s="588" t="s">
        <v>1049</v>
      </c>
      <c r="G171" s="591" t="s">
        <v>1263</v>
      </c>
      <c r="H171" s="574"/>
      <c r="I171" s="592" t="s">
        <v>66</v>
      </c>
      <c r="J171" s="595"/>
    </row>
    <row r="172" spans="1:10" ht="14.25" customHeight="1">
      <c r="A172" s="587" t="s">
        <v>368</v>
      </c>
      <c r="B172" s="591" t="s">
        <v>1129</v>
      </c>
      <c r="C172" s="532" t="s">
        <v>20</v>
      </c>
      <c r="D172" s="588" t="s">
        <v>7</v>
      </c>
      <c r="E172" s="588" t="s">
        <v>110</v>
      </c>
      <c r="F172" s="591" t="s">
        <v>1060</v>
      </c>
      <c r="G172" s="591" t="s">
        <v>1264</v>
      </c>
      <c r="H172" s="591" t="s">
        <v>487</v>
      </c>
      <c r="I172" s="592" t="s">
        <v>66</v>
      </c>
      <c r="J172" s="595"/>
    </row>
    <row r="173" spans="1:10" ht="14.25" customHeight="1">
      <c r="A173" s="587" t="s">
        <v>368</v>
      </c>
      <c r="B173" s="591" t="s">
        <v>1163</v>
      </c>
      <c r="C173" s="532" t="s">
        <v>20</v>
      </c>
      <c r="D173" s="588" t="s">
        <v>7</v>
      </c>
      <c r="E173" s="588" t="s">
        <v>110</v>
      </c>
      <c r="F173" s="591" t="s">
        <v>1060</v>
      </c>
      <c r="G173" s="591" t="s">
        <v>1265</v>
      </c>
      <c r="H173" s="588"/>
      <c r="I173" s="606"/>
      <c r="J173" s="595"/>
    </row>
    <row r="174" spans="1:10" ht="14.25" customHeight="1">
      <c r="A174" s="580" t="s">
        <v>368</v>
      </c>
      <c r="B174" s="581" t="s">
        <v>1130</v>
      </c>
      <c r="C174" s="597" t="s">
        <v>20</v>
      </c>
      <c r="D174" s="581" t="s">
        <v>7</v>
      </c>
      <c r="E174" s="582" t="s">
        <v>110</v>
      </c>
      <c r="F174" s="581" t="s">
        <v>1060</v>
      </c>
      <c r="G174" s="583" t="s">
        <v>1053</v>
      </c>
      <c r="H174" s="583" t="s">
        <v>1054</v>
      </c>
      <c r="I174" s="584" t="s">
        <v>515</v>
      </c>
      <c r="J174" s="595"/>
    </row>
    <row r="175" spans="1:10" ht="14.25" customHeight="1">
      <c r="A175" s="580" t="s">
        <v>368</v>
      </c>
      <c r="B175" s="581" t="s">
        <v>1137</v>
      </c>
      <c r="C175" s="597" t="s">
        <v>20</v>
      </c>
      <c r="D175" s="581" t="s">
        <v>7</v>
      </c>
      <c r="E175" s="582" t="s">
        <v>65</v>
      </c>
      <c r="F175" s="581" t="s">
        <v>1060</v>
      </c>
      <c r="G175" s="583" t="s">
        <v>1053</v>
      </c>
      <c r="H175" s="583" t="s">
        <v>1054</v>
      </c>
      <c r="I175" s="584" t="s">
        <v>515</v>
      </c>
      <c r="J175" s="595"/>
    </row>
    <row r="176" spans="1:10" ht="14.25" customHeight="1">
      <c r="A176" s="580" t="s">
        <v>368</v>
      </c>
      <c r="B176" s="581" t="s">
        <v>1139</v>
      </c>
      <c r="C176" s="597" t="s">
        <v>20</v>
      </c>
      <c r="D176" s="581" t="s">
        <v>7</v>
      </c>
      <c r="E176" s="582" t="s">
        <v>65</v>
      </c>
      <c r="F176" s="581" t="s">
        <v>1060</v>
      </c>
      <c r="G176" s="583" t="s">
        <v>487</v>
      </c>
      <c r="H176" s="583" t="s">
        <v>516</v>
      </c>
      <c r="I176" s="584" t="s">
        <v>515</v>
      </c>
      <c r="J176" s="595"/>
    </row>
    <row r="177" spans="1:10" ht="14.25" customHeight="1">
      <c r="A177" s="587" t="s">
        <v>368</v>
      </c>
      <c r="B177" s="591" t="s">
        <v>1266</v>
      </c>
      <c r="C177" s="532" t="s">
        <v>20</v>
      </c>
      <c r="D177" s="588" t="s">
        <v>7</v>
      </c>
      <c r="E177" s="591" t="s">
        <v>110</v>
      </c>
      <c r="F177" s="588" t="s">
        <v>1060</v>
      </c>
      <c r="G177" s="591" t="s">
        <v>1267</v>
      </c>
      <c r="H177" s="591" t="s">
        <v>1268</v>
      </c>
      <c r="I177" s="592" t="s">
        <v>66</v>
      </c>
      <c r="J177" s="595"/>
    </row>
    <row r="178" spans="1:10" ht="14.25" customHeight="1">
      <c r="A178" s="580" t="s">
        <v>368</v>
      </c>
      <c r="B178" s="583" t="s">
        <v>888</v>
      </c>
      <c r="C178" s="597" t="s">
        <v>20</v>
      </c>
      <c r="D178" s="581" t="s">
        <v>7</v>
      </c>
      <c r="E178" s="583" t="s">
        <v>110</v>
      </c>
      <c r="F178" s="581" t="s">
        <v>1269</v>
      </c>
      <c r="G178" s="583" t="s">
        <v>103</v>
      </c>
      <c r="H178" s="583" t="s">
        <v>1268</v>
      </c>
      <c r="I178" s="584" t="s">
        <v>515</v>
      </c>
      <c r="J178" s="595"/>
    </row>
    <row r="179" spans="1:10" ht="14.25" customHeight="1">
      <c r="A179" s="580" t="s">
        <v>368</v>
      </c>
      <c r="B179" s="581" t="s">
        <v>1266</v>
      </c>
      <c r="C179" s="597" t="s">
        <v>20</v>
      </c>
      <c r="D179" s="581" t="s">
        <v>7</v>
      </c>
      <c r="E179" s="582" t="s">
        <v>510</v>
      </c>
      <c r="F179" s="581" t="s">
        <v>1060</v>
      </c>
      <c r="G179" s="583" t="s">
        <v>1270</v>
      </c>
      <c r="H179" s="583" t="s">
        <v>1271</v>
      </c>
      <c r="I179" s="584" t="s">
        <v>515</v>
      </c>
      <c r="J179" s="595"/>
    </row>
    <row r="180" spans="1:10" ht="14.25" customHeight="1">
      <c r="A180" s="580" t="s">
        <v>368</v>
      </c>
      <c r="B180" s="581" t="s">
        <v>1145</v>
      </c>
      <c r="C180" s="597" t="s">
        <v>20</v>
      </c>
      <c r="D180" s="581" t="s">
        <v>7</v>
      </c>
      <c r="E180" s="582" t="s">
        <v>65</v>
      </c>
      <c r="F180" s="581" t="s">
        <v>1049</v>
      </c>
      <c r="G180" s="583" t="s">
        <v>1053</v>
      </c>
      <c r="H180" s="583" t="s">
        <v>1054</v>
      </c>
      <c r="I180" s="584" t="s">
        <v>515</v>
      </c>
      <c r="J180" s="595"/>
    </row>
    <row r="181" spans="1:10" ht="14.25" customHeight="1">
      <c r="A181" s="587" t="s">
        <v>368</v>
      </c>
      <c r="B181" s="588" t="s">
        <v>1272</v>
      </c>
      <c r="C181" s="532" t="s">
        <v>20</v>
      </c>
      <c r="D181" s="588" t="s">
        <v>7</v>
      </c>
      <c r="E181" s="589" t="s">
        <v>1273</v>
      </c>
      <c r="F181" s="588" t="s">
        <v>1049</v>
      </c>
      <c r="G181" s="591" t="s">
        <v>1274</v>
      </c>
      <c r="H181" s="591" t="s">
        <v>1275</v>
      </c>
      <c r="I181" s="592" t="s">
        <v>66</v>
      </c>
      <c r="J181" s="595"/>
    </row>
    <row r="182" spans="1:10" ht="14.25" customHeight="1">
      <c r="A182" s="580" t="s">
        <v>368</v>
      </c>
      <c r="B182" s="581" t="s">
        <v>1276</v>
      </c>
      <c r="C182" s="597" t="s">
        <v>20</v>
      </c>
      <c r="D182" s="581" t="s">
        <v>7</v>
      </c>
      <c r="E182" s="582" t="s">
        <v>1242</v>
      </c>
      <c r="F182" s="581" t="s">
        <v>1060</v>
      </c>
      <c r="G182" s="583" t="s">
        <v>1053</v>
      </c>
      <c r="H182" s="583" t="s">
        <v>1054</v>
      </c>
      <c r="I182" s="584" t="s">
        <v>515</v>
      </c>
      <c r="J182" s="595"/>
    </row>
    <row r="183" spans="1:10" ht="14.25" customHeight="1">
      <c r="A183" s="580" t="s">
        <v>368</v>
      </c>
      <c r="B183" s="581" t="s">
        <v>1150</v>
      </c>
      <c r="C183" s="597" t="s">
        <v>20</v>
      </c>
      <c r="D183" s="581" t="s">
        <v>7</v>
      </c>
      <c r="E183" s="582" t="s">
        <v>1238</v>
      </c>
      <c r="F183" s="581" t="s">
        <v>1060</v>
      </c>
      <c r="G183" s="583" t="s">
        <v>1053</v>
      </c>
      <c r="H183" s="583" t="s">
        <v>1054</v>
      </c>
      <c r="I183" s="584" t="s">
        <v>515</v>
      </c>
      <c r="J183" s="595"/>
    </row>
    <row r="184" spans="1:10" ht="14.25" customHeight="1">
      <c r="A184" s="607" t="s">
        <v>368</v>
      </c>
      <c r="B184" s="608" t="s">
        <v>1152</v>
      </c>
      <c r="C184" s="529" t="s">
        <v>20</v>
      </c>
      <c r="D184" s="608" t="s">
        <v>7</v>
      </c>
      <c r="E184" s="609" t="s">
        <v>1249</v>
      </c>
      <c r="F184" s="608" t="s">
        <v>1049</v>
      </c>
      <c r="G184" s="610" t="s">
        <v>1277</v>
      </c>
      <c r="H184" s="610" t="s">
        <v>1278</v>
      </c>
      <c r="I184" s="611" t="s">
        <v>66</v>
      </c>
      <c r="J184" s="595"/>
    </row>
    <row r="185" spans="1:10" ht="14.25" customHeight="1">
      <c r="A185" s="580" t="s">
        <v>368</v>
      </c>
      <c r="B185" s="581" t="s">
        <v>1152</v>
      </c>
      <c r="C185" s="597" t="s">
        <v>20</v>
      </c>
      <c r="D185" s="581" t="s">
        <v>7</v>
      </c>
      <c r="E185" s="594" t="s">
        <v>1279</v>
      </c>
      <c r="F185" s="581" t="s">
        <v>1049</v>
      </c>
      <c r="G185" s="583" t="s">
        <v>1280</v>
      </c>
      <c r="H185" s="583" t="s">
        <v>1062</v>
      </c>
      <c r="I185" s="584" t="s">
        <v>515</v>
      </c>
      <c r="J185" s="595"/>
    </row>
    <row r="186" spans="1:10" ht="14.25" customHeight="1">
      <c r="A186" s="580" t="s">
        <v>368</v>
      </c>
      <c r="B186" s="581" t="s">
        <v>1155</v>
      </c>
      <c r="C186" s="597" t="s">
        <v>20</v>
      </c>
      <c r="D186" s="581" t="s">
        <v>7</v>
      </c>
      <c r="E186" s="582" t="s">
        <v>65</v>
      </c>
      <c r="F186" s="581" t="s">
        <v>1049</v>
      </c>
      <c r="G186" s="583" t="s">
        <v>1281</v>
      </c>
      <c r="H186" s="583" t="s">
        <v>1054</v>
      </c>
      <c r="I186" s="584" t="s">
        <v>515</v>
      </c>
      <c r="J186" s="595"/>
    </row>
    <row r="187" spans="1:10" ht="14.25" customHeight="1">
      <c r="A187" s="587" t="s">
        <v>368</v>
      </c>
      <c r="B187" s="588" t="s">
        <v>1155</v>
      </c>
      <c r="C187" s="532" t="s">
        <v>20</v>
      </c>
      <c r="D187" s="588" t="s">
        <v>7</v>
      </c>
      <c r="E187" s="540" t="s">
        <v>510</v>
      </c>
      <c r="F187" s="588" t="s">
        <v>1060</v>
      </c>
      <c r="G187" s="591" t="s">
        <v>1282</v>
      </c>
      <c r="H187" s="591" t="s">
        <v>478</v>
      </c>
      <c r="I187" s="592" t="s">
        <v>66</v>
      </c>
      <c r="J187" s="595"/>
    </row>
    <row r="188" spans="1:10" ht="14.25" customHeight="1">
      <c r="A188" s="587" t="s">
        <v>368</v>
      </c>
      <c r="B188" s="588" t="s">
        <v>1158</v>
      </c>
      <c r="C188" s="532" t="s">
        <v>20</v>
      </c>
      <c r="D188" s="588" t="s">
        <v>7</v>
      </c>
      <c r="E188" s="589" t="s">
        <v>1283</v>
      </c>
      <c r="F188" s="588" t="s">
        <v>1049</v>
      </c>
      <c r="G188" s="591" t="s">
        <v>1284</v>
      </c>
      <c r="H188" s="591" t="s">
        <v>1055</v>
      </c>
      <c r="I188" s="592" t="s">
        <v>66</v>
      </c>
      <c r="J188" s="595"/>
    </row>
    <row r="189" spans="1:10" ht="14.25" customHeight="1">
      <c r="A189" s="587" t="s">
        <v>368</v>
      </c>
      <c r="B189" s="591" t="s">
        <v>1161</v>
      </c>
      <c r="C189" s="532" t="s">
        <v>20</v>
      </c>
      <c r="D189" s="588" t="s">
        <v>7</v>
      </c>
      <c r="E189" s="540" t="s">
        <v>1162</v>
      </c>
      <c r="F189" s="588" t="s">
        <v>1049</v>
      </c>
      <c r="G189" s="591" t="s">
        <v>1285</v>
      </c>
      <c r="H189" s="591" t="s">
        <v>1286</v>
      </c>
      <c r="I189" s="592" t="s">
        <v>66</v>
      </c>
      <c r="J189" s="595"/>
    </row>
    <row r="190" spans="1:10" ht="14.25" customHeight="1">
      <c r="A190" s="580" t="s">
        <v>368</v>
      </c>
      <c r="B190" s="581" t="s">
        <v>1164</v>
      </c>
      <c r="C190" s="597" t="s">
        <v>20</v>
      </c>
      <c r="D190" s="581" t="s">
        <v>7</v>
      </c>
      <c r="E190" s="582" t="s">
        <v>1242</v>
      </c>
      <c r="F190" s="581" t="s">
        <v>1049</v>
      </c>
      <c r="G190" s="583" t="s">
        <v>1075</v>
      </c>
      <c r="H190" s="583" t="s">
        <v>1287</v>
      </c>
      <c r="I190" s="584" t="s">
        <v>515</v>
      </c>
      <c r="J190" s="595"/>
    </row>
    <row r="191" spans="1:10" ht="14.25" customHeight="1">
      <c r="A191" s="587" t="s">
        <v>368</v>
      </c>
      <c r="B191" s="588" t="s">
        <v>1165</v>
      </c>
      <c r="C191" s="532" t="s">
        <v>20</v>
      </c>
      <c r="D191" s="588" t="s">
        <v>7</v>
      </c>
      <c r="E191" s="540" t="s">
        <v>1242</v>
      </c>
      <c r="F191" s="588" t="s">
        <v>1060</v>
      </c>
      <c r="G191" s="591" t="s">
        <v>1288</v>
      </c>
      <c r="H191" s="591" t="s">
        <v>1258</v>
      </c>
      <c r="I191" s="592" t="s">
        <v>66</v>
      </c>
      <c r="J191" s="595"/>
    </row>
    <row r="192" spans="1:10" ht="14.25" customHeight="1">
      <c r="A192" s="580" t="s">
        <v>368</v>
      </c>
      <c r="B192" s="581" t="s">
        <v>1289</v>
      </c>
      <c r="C192" s="597" t="s">
        <v>20</v>
      </c>
      <c r="D192" s="581" t="s">
        <v>7</v>
      </c>
      <c r="E192" s="582" t="s">
        <v>65</v>
      </c>
      <c r="F192" s="581" t="s">
        <v>1060</v>
      </c>
      <c r="G192" s="583" t="s">
        <v>1053</v>
      </c>
      <c r="H192" s="583" t="s">
        <v>1054</v>
      </c>
      <c r="I192" s="584" t="s">
        <v>515</v>
      </c>
      <c r="J192" s="595"/>
    </row>
    <row r="193" spans="1:10" ht="14.25" customHeight="1">
      <c r="A193" s="580" t="s">
        <v>368</v>
      </c>
      <c r="B193" s="581" t="s">
        <v>1166</v>
      </c>
      <c r="C193" s="597" t="s">
        <v>20</v>
      </c>
      <c r="D193" s="581" t="s">
        <v>7</v>
      </c>
      <c r="E193" s="582" t="s">
        <v>65</v>
      </c>
      <c r="F193" s="581" t="s">
        <v>1060</v>
      </c>
      <c r="G193" s="583" t="s">
        <v>1077</v>
      </c>
      <c r="H193" s="583" t="s">
        <v>1054</v>
      </c>
      <c r="I193" s="584" t="s">
        <v>515</v>
      </c>
      <c r="J193" s="595"/>
    </row>
    <row r="194" spans="1:10" ht="14.25" customHeight="1">
      <c r="A194" s="587" t="s">
        <v>368</v>
      </c>
      <c r="B194" s="588" t="s">
        <v>1167</v>
      </c>
      <c r="C194" s="532" t="s">
        <v>20</v>
      </c>
      <c r="D194" s="588" t="s">
        <v>7</v>
      </c>
      <c r="E194" s="589" t="s">
        <v>1249</v>
      </c>
      <c r="F194" s="588" t="s">
        <v>1049</v>
      </c>
      <c r="G194" s="591" t="s">
        <v>1290</v>
      </c>
      <c r="H194" s="591" t="s">
        <v>1287</v>
      </c>
      <c r="I194" s="592" t="s">
        <v>66</v>
      </c>
      <c r="J194" s="595"/>
    </row>
    <row r="195" spans="1:10" ht="14.25" customHeight="1">
      <c r="A195" s="587" t="s">
        <v>368</v>
      </c>
      <c r="B195" s="588" t="s">
        <v>1167</v>
      </c>
      <c r="C195" s="532" t="s">
        <v>20</v>
      </c>
      <c r="D195" s="588" t="s">
        <v>7</v>
      </c>
      <c r="E195" s="589" t="s">
        <v>1273</v>
      </c>
      <c r="F195" s="588" t="s">
        <v>1049</v>
      </c>
      <c r="G195" s="591" t="s">
        <v>1291</v>
      </c>
      <c r="H195" s="591" t="s">
        <v>43</v>
      </c>
      <c r="I195" s="592" t="s">
        <v>66</v>
      </c>
      <c r="J195" s="595"/>
    </row>
    <row r="196" spans="1:10" ht="14.25" customHeight="1">
      <c r="A196" s="580" t="s">
        <v>368</v>
      </c>
      <c r="B196" s="581" t="s">
        <v>1292</v>
      </c>
      <c r="C196" s="597" t="s">
        <v>20</v>
      </c>
      <c r="D196" s="581" t="s">
        <v>7</v>
      </c>
      <c r="E196" s="582" t="s">
        <v>1238</v>
      </c>
      <c r="F196" s="581" t="s">
        <v>1049</v>
      </c>
      <c r="G196" s="583" t="s">
        <v>1053</v>
      </c>
      <c r="H196" s="583" t="s">
        <v>1054</v>
      </c>
      <c r="I196" s="584" t="s">
        <v>515</v>
      </c>
      <c r="J196" s="595"/>
    </row>
    <row r="197" spans="1:10" ht="14.25" customHeight="1">
      <c r="A197" s="587" t="s">
        <v>368</v>
      </c>
      <c r="B197" s="588" t="s">
        <v>1292</v>
      </c>
      <c r="C197" s="532" t="s">
        <v>20</v>
      </c>
      <c r="D197" s="588" t="s">
        <v>7</v>
      </c>
      <c r="E197" s="609" t="s">
        <v>1249</v>
      </c>
      <c r="F197" s="588" t="s">
        <v>1049</v>
      </c>
      <c r="G197" s="591" t="s">
        <v>1293</v>
      </c>
      <c r="H197" s="591" t="s">
        <v>462</v>
      </c>
      <c r="I197" s="592" t="s">
        <v>66</v>
      </c>
      <c r="J197" s="595"/>
    </row>
    <row r="198" spans="1:10" ht="14.25" customHeight="1">
      <c r="A198" s="580" t="s">
        <v>368</v>
      </c>
      <c r="B198" s="581" t="s">
        <v>1292</v>
      </c>
      <c r="C198" s="597" t="s">
        <v>20</v>
      </c>
      <c r="D198" s="581" t="s">
        <v>7</v>
      </c>
      <c r="E198" s="582" t="s">
        <v>110</v>
      </c>
      <c r="F198" s="581" t="s">
        <v>1049</v>
      </c>
      <c r="G198" s="583" t="s">
        <v>1294</v>
      </c>
      <c r="H198" s="583" t="s">
        <v>1050</v>
      </c>
      <c r="I198" s="584" t="s">
        <v>515</v>
      </c>
      <c r="J198" s="595"/>
    </row>
    <row r="199" spans="1:10" ht="14.25" customHeight="1">
      <c r="A199" s="580" t="s">
        <v>368</v>
      </c>
      <c r="B199" s="581" t="s">
        <v>1295</v>
      </c>
      <c r="C199" s="597" t="s">
        <v>20</v>
      </c>
      <c r="D199" s="581" t="s">
        <v>7</v>
      </c>
      <c r="E199" s="582" t="s">
        <v>1296</v>
      </c>
      <c r="F199" s="581" t="s">
        <v>1060</v>
      </c>
      <c r="G199" s="583" t="s">
        <v>1053</v>
      </c>
      <c r="H199" s="583" t="s">
        <v>1054</v>
      </c>
      <c r="I199" s="584" t="s">
        <v>515</v>
      </c>
      <c r="J199" s="595"/>
    </row>
    <row r="200" spans="1:10" ht="14.25" customHeight="1">
      <c r="A200" s="580" t="s">
        <v>368</v>
      </c>
      <c r="B200" s="581" t="s">
        <v>1178</v>
      </c>
      <c r="C200" s="597" t="s">
        <v>20</v>
      </c>
      <c r="D200" s="581" t="s">
        <v>7</v>
      </c>
      <c r="E200" s="582" t="s">
        <v>110</v>
      </c>
      <c r="F200" s="581" t="s">
        <v>1060</v>
      </c>
      <c r="G200" s="583" t="s">
        <v>1053</v>
      </c>
      <c r="H200" s="583" t="s">
        <v>1054</v>
      </c>
      <c r="I200" s="584" t="s">
        <v>515</v>
      </c>
      <c r="J200" s="595"/>
    </row>
    <row r="201" spans="1:10" ht="14.25" customHeight="1">
      <c r="A201" s="580" t="s">
        <v>368</v>
      </c>
      <c r="B201" s="581" t="s">
        <v>1179</v>
      </c>
      <c r="C201" s="597" t="s">
        <v>20</v>
      </c>
      <c r="D201" s="581" t="s">
        <v>7</v>
      </c>
      <c r="E201" s="582" t="s">
        <v>110</v>
      </c>
      <c r="F201" s="581" t="s">
        <v>1060</v>
      </c>
      <c r="G201" s="583" t="s">
        <v>1053</v>
      </c>
      <c r="H201" s="583" t="s">
        <v>1054</v>
      </c>
      <c r="I201" s="584" t="s">
        <v>515</v>
      </c>
      <c r="J201" s="595"/>
    </row>
    <row r="202" spans="1:10" ht="14.25" customHeight="1">
      <c r="A202" s="580" t="s">
        <v>368</v>
      </c>
      <c r="B202" s="581" t="s">
        <v>1180</v>
      </c>
      <c r="C202" s="597" t="s">
        <v>20</v>
      </c>
      <c r="D202" s="581" t="s">
        <v>7</v>
      </c>
      <c r="E202" s="582" t="s">
        <v>1296</v>
      </c>
      <c r="F202" s="581" t="s">
        <v>1049</v>
      </c>
      <c r="G202" s="583" t="s">
        <v>1053</v>
      </c>
      <c r="H202" s="583" t="s">
        <v>1054</v>
      </c>
      <c r="I202" s="584" t="s">
        <v>515</v>
      </c>
      <c r="J202" s="595"/>
    </row>
    <row r="203" spans="1:10" ht="14.25" customHeight="1">
      <c r="A203" s="587" t="s">
        <v>368</v>
      </c>
      <c r="B203" s="588" t="s">
        <v>1180</v>
      </c>
      <c r="C203" s="532" t="s">
        <v>20</v>
      </c>
      <c r="D203" s="588" t="s">
        <v>7</v>
      </c>
      <c r="E203" s="540" t="s">
        <v>110</v>
      </c>
      <c r="F203" s="588" t="s">
        <v>1049</v>
      </c>
      <c r="G203" s="591" t="s">
        <v>1297</v>
      </c>
      <c r="H203" s="591" t="s">
        <v>456</v>
      </c>
      <c r="I203" s="592" t="s">
        <v>66</v>
      </c>
      <c r="J203" s="595"/>
    </row>
    <row r="204" spans="1:10" ht="14.25" customHeight="1">
      <c r="A204" s="587" t="s">
        <v>368</v>
      </c>
      <c r="B204" s="588" t="s">
        <v>1180</v>
      </c>
      <c r="C204" s="532" t="s">
        <v>20</v>
      </c>
      <c r="D204" s="588" t="s">
        <v>7</v>
      </c>
      <c r="E204" s="540" t="s">
        <v>510</v>
      </c>
      <c r="F204" s="588" t="s">
        <v>1049</v>
      </c>
      <c r="G204" s="591" t="s">
        <v>1298</v>
      </c>
      <c r="H204" s="591" t="s">
        <v>1271</v>
      </c>
      <c r="I204" s="592" t="s">
        <v>66</v>
      </c>
      <c r="J204" s="595"/>
    </row>
    <row r="205" spans="1:10" ht="14.25" customHeight="1">
      <c r="A205" s="587" t="s">
        <v>368</v>
      </c>
      <c r="B205" s="588" t="s">
        <v>1185</v>
      </c>
      <c r="C205" s="532" t="s">
        <v>20</v>
      </c>
      <c r="D205" s="588" t="s">
        <v>7</v>
      </c>
      <c r="E205" s="540" t="s">
        <v>1188</v>
      </c>
      <c r="F205" s="588" t="s">
        <v>1049</v>
      </c>
      <c r="G205" s="591" t="s">
        <v>1299</v>
      </c>
      <c r="H205" s="591" t="s">
        <v>100</v>
      </c>
      <c r="I205" s="592" t="s">
        <v>66</v>
      </c>
      <c r="J205" s="595"/>
    </row>
    <row r="206" spans="1:10" ht="14.25" customHeight="1">
      <c r="A206" s="580" t="s">
        <v>368</v>
      </c>
      <c r="B206" s="581" t="s">
        <v>1185</v>
      </c>
      <c r="C206" s="597" t="s">
        <v>20</v>
      </c>
      <c r="D206" s="581" t="s">
        <v>7</v>
      </c>
      <c r="E206" s="582" t="s">
        <v>1238</v>
      </c>
      <c r="F206" s="581" t="s">
        <v>1049</v>
      </c>
      <c r="G206" s="583" t="s">
        <v>1300</v>
      </c>
      <c r="H206" s="583" t="s">
        <v>1054</v>
      </c>
      <c r="I206" s="584" t="s">
        <v>515</v>
      </c>
      <c r="J206" s="595"/>
    </row>
    <row r="207" spans="1:10" ht="14.25" customHeight="1">
      <c r="A207" s="580" t="s">
        <v>368</v>
      </c>
      <c r="B207" s="581" t="s">
        <v>891</v>
      </c>
      <c r="C207" s="597" t="s">
        <v>20</v>
      </c>
      <c r="D207" s="581" t="s">
        <v>7</v>
      </c>
      <c r="E207" s="582" t="s">
        <v>510</v>
      </c>
      <c r="F207" s="581" t="s">
        <v>1060</v>
      </c>
      <c r="G207" s="583" t="s">
        <v>1301</v>
      </c>
      <c r="H207" s="583" t="s">
        <v>1054</v>
      </c>
      <c r="I207" s="584" t="s">
        <v>515</v>
      </c>
      <c r="J207" s="595"/>
    </row>
    <row r="208" spans="1:10" ht="14.25" customHeight="1">
      <c r="A208" s="580" t="s">
        <v>368</v>
      </c>
      <c r="B208" s="581" t="s">
        <v>1210</v>
      </c>
      <c r="C208" s="597" t="s">
        <v>20</v>
      </c>
      <c r="D208" s="581" t="s">
        <v>7</v>
      </c>
      <c r="E208" s="594" t="s">
        <v>510</v>
      </c>
      <c r="F208" s="583" t="s">
        <v>1060</v>
      </c>
      <c r="G208" s="583" t="s">
        <v>1302</v>
      </c>
      <c r="H208" s="583" t="s">
        <v>1054</v>
      </c>
      <c r="I208" s="584" t="s">
        <v>515</v>
      </c>
      <c r="J208" s="595"/>
    </row>
    <row r="209" spans="1:10" ht="14.25" customHeight="1">
      <c r="A209" s="587" t="s">
        <v>368</v>
      </c>
      <c r="B209" s="591" t="s">
        <v>1303</v>
      </c>
      <c r="C209" s="532" t="s">
        <v>20</v>
      </c>
      <c r="D209" s="588" t="s">
        <v>7</v>
      </c>
      <c r="E209" s="540" t="s">
        <v>65</v>
      </c>
      <c r="F209" s="588" t="s">
        <v>1060</v>
      </c>
      <c r="G209" s="591" t="s">
        <v>1304</v>
      </c>
      <c r="H209" s="591" t="s">
        <v>168</v>
      </c>
      <c r="I209" s="592" t="s">
        <v>66</v>
      </c>
      <c r="J209" s="595"/>
    </row>
    <row r="210" spans="1:10" ht="14.25" customHeight="1">
      <c r="A210" s="580" t="s">
        <v>368</v>
      </c>
      <c r="B210" s="583" t="s">
        <v>1210</v>
      </c>
      <c r="C210" s="597" t="s">
        <v>20</v>
      </c>
      <c r="D210" s="581" t="s">
        <v>7</v>
      </c>
      <c r="E210" s="582" t="s">
        <v>65</v>
      </c>
      <c r="F210" s="583" t="s">
        <v>1060</v>
      </c>
      <c r="G210" s="583" t="s">
        <v>1305</v>
      </c>
      <c r="H210" s="583" t="s">
        <v>100</v>
      </c>
      <c r="I210" s="584" t="s">
        <v>515</v>
      </c>
      <c r="J210" s="595"/>
    </row>
    <row r="211" spans="1:10" ht="14.25" customHeight="1">
      <c r="A211" s="580" t="s">
        <v>368</v>
      </c>
      <c r="B211" s="581" t="s">
        <v>1191</v>
      </c>
      <c r="C211" s="597" t="s">
        <v>20</v>
      </c>
      <c r="D211" s="581" t="s">
        <v>7</v>
      </c>
      <c r="E211" s="582" t="s">
        <v>65</v>
      </c>
      <c r="F211" s="581" t="s">
        <v>1049</v>
      </c>
      <c r="G211" s="583" t="s">
        <v>1053</v>
      </c>
      <c r="H211" s="583" t="s">
        <v>1054</v>
      </c>
      <c r="I211" s="584" t="s">
        <v>515</v>
      </c>
      <c r="J211" s="595"/>
    </row>
    <row r="212" spans="1:10" ht="14.25" customHeight="1">
      <c r="A212" s="580" t="s">
        <v>368</v>
      </c>
      <c r="B212" s="581" t="s">
        <v>1192</v>
      </c>
      <c r="C212" s="597" t="s">
        <v>20</v>
      </c>
      <c r="D212" s="581" t="s">
        <v>7</v>
      </c>
      <c r="E212" s="582" t="s">
        <v>65</v>
      </c>
      <c r="F212" s="581" t="s">
        <v>1049</v>
      </c>
      <c r="G212" s="583" t="s">
        <v>1053</v>
      </c>
      <c r="H212" s="583" t="s">
        <v>1054</v>
      </c>
      <c r="I212" s="584" t="s">
        <v>515</v>
      </c>
      <c r="J212" s="595"/>
    </row>
    <row r="213" spans="1:10" ht="14.25" customHeight="1">
      <c r="A213" s="580" t="s">
        <v>368</v>
      </c>
      <c r="B213" s="581" t="s">
        <v>1193</v>
      </c>
      <c r="C213" s="597" t="s">
        <v>20</v>
      </c>
      <c r="D213" s="581" t="s">
        <v>7</v>
      </c>
      <c r="E213" s="582" t="s">
        <v>65</v>
      </c>
      <c r="F213" s="581" t="s">
        <v>1049</v>
      </c>
      <c r="G213" s="583" t="s">
        <v>1053</v>
      </c>
      <c r="H213" s="583" t="s">
        <v>1054</v>
      </c>
      <c r="I213" s="584" t="s">
        <v>515</v>
      </c>
      <c r="J213" s="595"/>
    </row>
    <row r="214" spans="1:10" ht="14.25" customHeight="1">
      <c r="A214" s="580" t="s">
        <v>368</v>
      </c>
      <c r="B214" s="581" t="s">
        <v>1306</v>
      </c>
      <c r="C214" s="597" t="s">
        <v>20</v>
      </c>
      <c r="D214" s="581" t="s">
        <v>7</v>
      </c>
      <c r="E214" s="582" t="s">
        <v>65</v>
      </c>
      <c r="F214" s="581" t="s">
        <v>1049</v>
      </c>
      <c r="G214" s="583" t="s">
        <v>1053</v>
      </c>
      <c r="H214" s="583" t="s">
        <v>1054</v>
      </c>
      <c r="I214" s="584" t="s">
        <v>515</v>
      </c>
      <c r="J214" s="595"/>
    </row>
    <row r="215" spans="1:10" ht="14.25" customHeight="1">
      <c r="A215" s="580" t="s">
        <v>368</v>
      </c>
      <c r="B215" s="581" t="s">
        <v>1196</v>
      </c>
      <c r="C215" s="597" t="s">
        <v>20</v>
      </c>
      <c r="D215" s="581" t="s">
        <v>7</v>
      </c>
      <c r="E215" s="582" t="s">
        <v>65</v>
      </c>
      <c r="F215" s="581" t="s">
        <v>1049</v>
      </c>
      <c r="G215" s="583" t="s">
        <v>1307</v>
      </c>
      <c r="H215" s="583" t="s">
        <v>102</v>
      </c>
      <c r="I215" s="584" t="s">
        <v>515</v>
      </c>
      <c r="J215" s="595"/>
    </row>
    <row r="216" spans="1:10" ht="14.25" customHeight="1">
      <c r="A216" s="580" t="s">
        <v>368</v>
      </c>
      <c r="B216" s="581" t="s">
        <v>1197</v>
      </c>
      <c r="C216" s="597" t="s">
        <v>20</v>
      </c>
      <c r="D216" s="581" t="s">
        <v>7</v>
      </c>
      <c r="E216" s="582" t="s">
        <v>1238</v>
      </c>
      <c r="F216" s="581" t="s">
        <v>1049</v>
      </c>
      <c r="G216" s="583" t="s">
        <v>1053</v>
      </c>
      <c r="H216" s="583" t="s">
        <v>1054</v>
      </c>
      <c r="I216" s="584" t="s">
        <v>515</v>
      </c>
      <c r="J216" s="595"/>
    </row>
    <row r="217" spans="1:10" ht="14.25" customHeight="1">
      <c r="A217" s="580" t="s">
        <v>368</v>
      </c>
      <c r="B217" s="581" t="s">
        <v>1197</v>
      </c>
      <c r="C217" s="597" t="s">
        <v>20</v>
      </c>
      <c r="D217" s="581" t="s">
        <v>7</v>
      </c>
      <c r="E217" s="582" t="s">
        <v>110</v>
      </c>
      <c r="F217" s="581" t="s">
        <v>1060</v>
      </c>
      <c r="G217" s="583" t="s">
        <v>1053</v>
      </c>
      <c r="H217" s="583" t="s">
        <v>1054</v>
      </c>
      <c r="I217" s="584" t="s">
        <v>515</v>
      </c>
      <c r="J217" s="595"/>
    </row>
    <row r="218" spans="1:10" ht="14.25" customHeight="1">
      <c r="A218" s="580" t="s">
        <v>368</v>
      </c>
      <c r="B218" s="581" t="s">
        <v>1200</v>
      </c>
      <c r="C218" s="597" t="s">
        <v>20</v>
      </c>
      <c r="D218" s="581" t="s">
        <v>7</v>
      </c>
      <c r="E218" s="582" t="s">
        <v>1238</v>
      </c>
      <c r="F218" s="581" t="s">
        <v>1049</v>
      </c>
      <c r="G218" s="583" t="s">
        <v>1053</v>
      </c>
      <c r="H218" s="583" t="s">
        <v>1054</v>
      </c>
      <c r="I218" s="584" t="s">
        <v>515</v>
      </c>
      <c r="J218" s="595"/>
    </row>
    <row r="219" spans="1:10" ht="14.25" customHeight="1">
      <c r="A219" s="580" t="s">
        <v>368</v>
      </c>
      <c r="B219" s="581" t="s">
        <v>1200</v>
      </c>
      <c r="C219" s="597" t="s">
        <v>20</v>
      </c>
      <c r="D219" s="581" t="s">
        <v>7</v>
      </c>
      <c r="E219" s="582" t="s">
        <v>110</v>
      </c>
      <c r="F219" s="581" t="s">
        <v>1049</v>
      </c>
      <c r="G219" s="583" t="s">
        <v>1053</v>
      </c>
      <c r="H219" s="583" t="s">
        <v>1054</v>
      </c>
      <c r="I219" s="584" t="s">
        <v>515</v>
      </c>
      <c r="J219" s="595"/>
    </row>
    <row r="220" spans="1:10" ht="14.25" customHeight="1">
      <c r="A220" s="587" t="s">
        <v>368</v>
      </c>
      <c r="B220" s="588" t="s">
        <v>1207</v>
      </c>
      <c r="C220" s="532" t="s">
        <v>20</v>
      </c>
      <c r="D220" s="588" t="s">
        <v>7</v>
      </c>
      <c r="E220" s="540" t="s">
        <v>1208</v>
      </c>
      <c r="F220" s="588" t="s">
        <v>1049</v>
      </c>
      <c r="G220" s="591" t="s">
        <v>1308</v>
      </c>
      <c r="H220" s="591" t="s">
        <v>486</v>
      </c>
      <c r="I220" s="592" t="s">
        <v>66</v>
      </c>
      <c r="J220" s="595"/>
    </row>
    <row r="221" spans="1:10" ht="14.25" customHeight="1">
      <c r="A221" s="580" t="s">
        <v>368</v>
      </c>
      <c r="B221" s="581" t="s">
        <v>1309</v>
      </c>
      <c r="C221" s="597" t="s">
        <v>20</v>
      </c>
      <c r="D221" s="581" t="s">
        <v>7</v>
      </c>
      <c r="E221" s="582" t="s">
        <v>1238</v>
      </c>
      <c r="F221" s="581" t="s">
        <v>1049</v>
      </c>
      <c r="G221" s="583" t="s">
        <v>1053</v>
      </c>
      <c r="H221" s="583" t="s">
        <v>1054</v>
      </c>
      <c r="I221" s="584" t="s">
        <v>515</v>
      </c>
      <c r="J221" s="595"/>
    </row>
    <row r="222" spans="1:10" ht="14.25" customHeight="1">
      <c r="A222" s="580" t="s">
        <v>368</v>
      </c>
      <c r="B222" s="581" t="s">
        <v>1215</v>
      </c>
      <c r="C222" s="597" t="s">
        <v>20</v>
      </c>
      <c r="D222" s="581" t="s">
        <v>7</v>
      </c>
      <c r="E222" s="582" t="s">
        <v>1238</v>
      </c>
      <c r="F222" s="581" t="s">
        <v>1049</v>
      </c>
      <c r="G222" s="583" t="s">
        <v>1053</v>
      </c>
      <c r="H222" s="583" t="s">
        <v>1054</v>
      </c>
      <c r="I222" s="584" t="s">
        <v>515</v>
      </c>
      <c r="J222" s="595"/>
    </row>
    <row r="223" spans="1:10" ht="14.25" customHeight="1">
      <c r="A223" s="580" t="s">
        <v>368</v>
      </c>
      <c r="B223" s="581" t="s">
        <v>1215</v>
      </c>
      <c r="C223" s="597" t="s">
        <v>20</v>
      </c>
      <c r="D223" s="581" t="s">
        <v>7</v>
      </c>
      <c r="E223" s="582" t="s">
        <v>110</v>
      </c>
      <c r="F223" s="581" t="s">
        <v>1049</v>
      </c>
      <c r="G223" s="583" t="s">
        <v>1053</v>
      </c>
      <c r="H223" s="583" t="s">
        <v>1054</v>
      </c>
      <c r="I223" s="584" t="s">
        <v>515</v>
      </c>
      <c r="J223" s="595"/>
    </row>
    <row r="224" spans="1:10" ht="14.25" customHeight="1">
      <c r="A224" s="580" t="s">
        <v>368</v>
      </c>
      <c r="B224" s="583" t="s">
        <v>1310</v>
      </c>
      <c r="C224" s="597" t="s">
        <v>20</v>
      </c>
      <c r="D224" s="581" t="s">
        <v>7</v>
      </c>
      <c r="E224" s="582" t="s">
        <v>110</v>
      </c>
      <c r="F224" s="581" t="s">
        <v>1049</v>
      </c>
      <c r="G224" s="583" t="s">
        <v>456</v>
      </c>
      <c r="H224" s="583" t="s">
        <v>488</v>
      </c>
      <c r="I224" s="584" t="s">
        <v>515</v>
      </c>
      <c r="J224" s="595"/>
    </row>
    <row r="225" spans="1:10" ht="14.25" customHeight="1">
      <c r="A225" s="580" t="s">
        <v>368</v>
      </c>
      <c r="B225" s="583" t="s">
        <v>1311</v>
      </c>
      <c r="C225" s="597" t="s">
        <v>20</v>
      </c>
      <c r="D225" s="581" t="s">
        <v>7</v>
      </c>
      <c r="E225" s="582" t="s">
        <v>65</v>
      </c>
      <c r="F225" s="581" t="s">
        <v>1049</v>
      </c>
      <c r="G225" s="583" t="s">
        <v>1053</v>
      </c>
      <c r="H225" s="583" t="s">
        <v>1054</v>
      </c>
      <c r="I225" s="584" t="s">
        <v>515</v>
      </c>
      <c r="J225" s="595"/>
    </row>
    <row r="226" spans="1:10" ht="14.25" customHeight="1">
      <c r="A226" s="580" t="s">
        <v>368</v>
      </c>
      <c r="B226" s="581" t="s">
        <v>1220</v>
      </c>
      <c r="C226" s="597" t="s">
        <v>20</v>
      </c>
      <c r="D226" s="581" t="s">
        <v>7</v>
      </c>
      <c r="E226" s="582" t="s">
        <v>1296</v>
      </c>
      <c r="F226" s="581" t="s">
        <v>1049</v>
      </c>
      <c r="G226" s="583" t="s">
        <v>1053</v>
      </c>
      <c r="H226" s="583" t="s">
        <v>1054</v>
      </c>
      <c r="I226" s="584" t="s">
        <v>515</v>
      </c>
      <c r="J226" s="595"/>
    </row>
    <row r="227" spans="1:10" ht="14.25" customHeight="1">
      <c r="A227" s="580" t="s">
        <v>368</v>
      </c>
      <c r="B227" s="581" t="s">
        <v>1220</v>
      </c>
      <c r="C227" s="597" t="s">
        <v>20</v>
      </c>
      <c r="D227" s="581" t="s">
        <v>7</v>
      </c>
      <c r="E227" s="582" t="s">
        <v>110</v>
      </c>
      <c r="F227" s="581" t="s">
        <v>1049</v>
      </c>
      <c r="G227" s="583" t="s">
        <v>1312</v>
      </c>
      <c r="H227" s="583" t="s">
        <v>1077</v>
      </c>
      <c r="I227" s="584" t="s">
        <v>515</v>
      </c>
      <c r="J227" s="595"/>
    </row>
    <row r="228" spans="1:10" ht="14.25" customHeight="1">
      <c r="A228" s="587" t="s">
        <v>368</v>
      </c>
      <c r="B228" s="588" t="s">
        <v>1220</v>
      </c>
      <c r="C228" s="532" t="s">
        <v>20</v>
      </c>
      <c r="D228" s="588" t="s">
        <v>7</v>
      </c>
      <c r="E228" s="609" t="s">
        <v>1249</v>
      </c>
      <c r="F228" s="588" t="s">
        <v>1049</v>
      </c>
      <c r="G228" s="591" t="s">
        <v>1313</v>
      </c>
      <c r="H228" s="591" t="s">
        <v>1314</v>
      </c>
      <c r="I228" s="592" t="s">
        <v>66</v>
      </c>
      <c r="J228" s="595"/>
    </row>
    <row r="229" spans="1:10" ht="14.25" customHeight="1">
      <c r="A229" s="580" t="s">
        <v>368</v>
      </c>
      <c r="B229" s="581" t="s">
        <v>1315</v>
      </c>
      <c r="C229" s="597" t="s">
        <v>20</v>
      </c>
      <c r="D229" s="581" t="s">
        <v>7</v>
      </c>
      <c r="E229" s="582" t="s">
        <v>1316</v>
      </c>
      <c r="F229" s="581" t="s">
        <v>1049</v>
      </c>
      <c r="G229" s="583" t="s">
        <v>1053</v>
      </c>
      <c r="H229" s="583" t="s">
        <v>1054</v>
      </c>
      <c r="I229" s="584" t="s">
        <v>515</v>
      </c>
      <c r="J229" s="595"/>
    </row>
    <row r="230" spans="1:10" ht="14.25" customHeight="1">
      <c r="A230" s="587" t="s">
        <v>368</v>
      </c>
      <c r="B230" s="588" t="s">
        <v>1315</v>
      </c>
      <c r="C230" s="532" t="s">
        <v>20</v>
      </c>
      <c r="D230" s="588" t="s">
        <v>7</v>
      </c>
      <c r="E230" s="540" t="s">
        <v>110</v>
      </c>
      <c r="F230" s="588" t="s">
        <v>1049</v>
      </c>
      <c r="G230" s="591" t="s">
        <v>1317</v>
      </c>
      <c r="H230" s="591" t="s">
        <v>1286</v>
      </c>
      <c r="I230" s="592" t="s">
        <v>66</v>
      </c>
      <c r="J230" s="595"/>
    </row>
    <row r="231" spans="1:10" ht="14.25" customHeight="1">
      <c r="A231" s="587" t="s">
        <v>368</v>
      </c>
      <c r="B231" s="588" t="s">
        <v>1315</v>
      </c>
      <c r="C231" s="532" t="s">
        <v>20</v>
      </c>
      <c r="D231" s="588" t="s">
        <v>7</v>
      </c>
      <c r="E231" s="540" t="s">
        <v>510</v>
      </c>
      <c r="F231" s="588" t="s">
        <v>1049</v>
      </c>
      <c r="G231" s="591" t="s">
        <v>1318</v>
      </c>
      <c r="H231" s="591" t="s">
        <v>531</v>
      </c>
      <c r="I231" s="592" t="s">
        <v>66</v>
      </c>
      <c r="J231" s="595"/>
    </row>
    <row r="232" spans="1:10" ht="14.25" customHeight="1">
      <c r="A232" s="580" t="s">
        <v>368</v>
      </c>
      <c r="B232" s="581" t="s">
        <v>1319</v>
      </c>
      <c r="C232" s="597" t="s">
        <v>20</v>
      </c>
      <c r="D232" s="581" t="s">
        <v>7</v>
      </c>
      <c r="E232" s="582" t="s">
        <v>1320</v>
      </c>
      <c r="F232" s="581" t="s">
        <v>1049</v>
      </c>
      <c r="G232" s="583" t="s">
        <v>1080</v>
      </c>
      <c r="H232" s="583" t="s">
        <v>456</v>
      </c>
      <c r="I232" s="584" t="s">
        <v>515</v>
      </c>
      <c r="J232" s="595"/>
    </row>
    <row r="233" spans="1:10" ht="14.25" customHeight="1">
      <c r="A233" s="580" t="s">
        <v>368</v>
      </c>
      <c r="B233" s="581" t="s">
        <v>1225</v>
      </c>
      <c r="C233" s="597" t="s">
        <v>20</v>
      </c>
      <c r="D233" s="581" t="s">
        <v>7</v>
      </c>
      <c r="E233" s="582" t="s">
        <v>65</v>
      </c>
      <c r="F233" s="581" t="s">
        <v>1049</v>
      </c>
      <c r="G233" s="583" t="s">
        <v>1243</v>
      </c>
      <c r="H233" s="583" t="s">
        <v>167</v>
      </c>
      <c r="I233" s="584" t="s">
        <v>515</v>
      </c>
      <c r="J233" s="595"/>
    </row>
    <row r="234" spans="1:10" ht="14.25" customHeight="1">
      <c r="A234" s="580" t="s">
        <v>368</v>
      </c>
      <c r="B234" s="581" t="s">
        <v>1228</v>
      </c>
      <c r="C234" s="597" t="s">
        <v>20</v>
      </c>
      <c r="D234" s="581" t="s">
        <v>7</v>
      </c>
      <c r="E234" s="594" t="s">
        <v>1249</v>
      </c>
      <c r="F234" s="581" t="s">
        <v>1060</v>
      </c>
      <c r="G234" s="583" t="s">
        <v>1321</v>
      </c>
      <c r="H234" s="583" t="s">
        <v>1322</v>
      </c>
      <c r="I234" s="584" t="s">
        <v>515</v>
      </c>
      <c r="J234" s="595"/>
    </row>
    <row r="235" spans="1:10" ht="14.25" customHeight="1">
      <c r="A235" s="580" t="s">
        <v>368</v>
      </c>
      <c r="B235" s="581" t="s">
        <v>1323</v>
      </c>
      <c r="C235" s="597" t="s">
        <v>20</v>
      </c>
      <c r="D235" s="581" t="s">
        <v>7</v>
      </c>
      <c r="E235" s="594" t="s">
        <v>1324</v>
      </c>
      <c r="F235" s="581" t="s">
        <v>1060</v>
      </c>
      <c r="G235" s="583" t="s">
        <v>1325</v>
      </c>
      <c r="H235" s="583" t="s">
        <v>1054</v>
      </c>
      <c r="I235" s="584" t="s">
        <v>515</v>
      </c>
      <c r="J235" s="595"/>
    </row>
    <row r="236" spans="1:10" ht="14.25" customHeight="1">
      <c r="A236" s="580" t="s">
        <v>368</v>
      </c>
      <c r="B236" s="581" t="s">
        <v>1326</v>
      </c>
      <c r="C236" s="597" t="s">
        <v>20</v>
      </c>
      <c r="D236" s="581" t="s">
        <v>7</v>
      </c>
      <c r="E236" s="582" t="s">
        <v>110</v>
      </c>
      <c r="F236" s="581" t="s">
        <v>1060</v>
      </c>
      <c r="G236" s="583" t="s">
        <v>1287</v>
      </c>
      <c r="H236" s="583" t="s">
        <v>1075</v>
      </c>
      <c r="I236" s="584" t="s">
        <v>515</v>
      </c>
      <c r="J236" s="595"/>
    </row>
    <row r="237" spans="1:10" ht="14.25" customHeight="1">
      <c r="A237" s="587" t="s">
        <v>368</v>
      </c>
      <c r="B237" s="588" t="s">
        <v>1327</v>
      </c>
      <c r="C237" s="532" t="s">
        <v>20</v>
      </c>
      <c r="D237" s="588" t="s">
        <v>7</v>
      </c>
      <c r="E237" s="540" t="s">
        <v>1242</v>
      </c>
      <c r="F237" s="588" t="s">
        <v>1060</v>
      </c>
      <c r="G237" s="591" t="s">
        <v>1328</v>
      </c>
      <c r="H237" s="591" t="s">
        <v>1329</v>
      </c>
      <c r="I237" s="592" t="s">
        <v>66</v>
      </c>
      <c r="J237" s="595"/>
    </row>
    <row r="238" spans="1:10" ht="14.25" customHeight="1" thickBot="1">
      <c r="A238" s="612" t="s">
        <v>368</v>
      </c>
      <c r="B238" s="613" t="s">
        <v>1231</v>
      </c>
      <c r="C238" s="614" t="s">
        <v>20</v>
      </c>
      <c r="D238" s="613" t="s">
        <v>7</v>
      </c>
      <c r="E238" s="615" t="s">
        <v>65</v>
      </c>
      <c r="F238" s="613" t="s">
        <v>1060</v>
      </c>
      <c r="G238" s="616" t="s">
        <v>1053</v>
      </c>
      <c r="H238" s="616" t="s">
        <v>1054</v>
      </c>
      <c r="I238" s="617" t="s">
        <v>515</v>
      </c>
      <c r="J238" s="618"/>
    </row>
    <row r="239" spans="1:10" ht="14.25" customHeight="1"/>
    <row r="240" spans="1:10" ht="14.25" customHeight="1">
      <c r="A240" s="619" t="s">
        <v>1330</v>
      </c>
    </row>
    <row r="241" spans="1:1" ht="14.25" customHeight="1">
      <c r="A241" s="619" t="s">
        <v>1331</v>
      </c>
    </row>
    <row r="242" spans="1:1" ht="14.25" customHeight="1">
      <c r="A242" s="619" t="s">
        <v>1332</v>
      </c>
    </row>
    <row r="243" spans="1:1" ht="14.25" customHeight="1">
      <c r="A243" s="619" t="s">
        <v>1333</v>
      </c>
    </row>
    <row r="244" spans="1:1" ht="14.25" customHeight="1">
      <c r="A244" s="619" t="s">
        <v>1334</v>
      </c>
    </row>
    <row r="245" spans="1:1" ht="14.25" customHeight="1">
      <c r="A245" s="619" t="s">
        <v>1335</v>
      </c>
    </row>
    <row r="246" spans="1:1" ht="14.25" customHeight="1">
      <c r="A246" s="619" t="s">
        <v>1336</v>
      </c>
    </row>
    <row r="247" spans="1:1" ht="14.25" customHeight="1">
      <c r="A247" s="620" t="s">
        <v>1337</v>
      </c>
    </row>
    <row r="248" spans="1:1" ht="14.25" customHeight="1">
      <c r="A248" s="621" t="s">
        <v>1338</v>
      </c>
    </row>
    <row r="249" spans="1:1" ht="14.25" customHeight="1">
      <c r="A249" s="621" t="s">
        <v>1339</v>
      </c>
    </row>
    <row r="250" spans="1:1" ht="14.25" customHeight="1"/>
    <row r="251" spans="1:1" ht="14.25" customHeight="1"/>
    <row r="252" spans="1:1" ht="14.25" customHeight="1"/>
    <row r="253" spans="1:1" ht="14.25" customHeight="1"/>
    <row r="254" spans="1:1" ht="14.25" customHeight="1"/>
    <row r="255" spans="1:1" ht="14.25" customHeight="1"/>
    <row r="256" spans="1:1"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4"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2"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05" ht="14.25" customHeight="1"/>
    <row r="1806" ht="14.25" customHeight="1"/>
    <row r="1807" ht="14.25" customHeight="1"/>
    <row r="1808" ht="14.25" customHeight="1"/>
    <row r="1809" ht="14.25" customHeight="1"/>
    <row r="1810" ht="14.25" customHeight="1"/>
    <row r="1811" ht="14.25" customHeight="1"/>
    <row r="1812" ht="14.25" customHeight="1"/>
    <row r="1813" ht="14.25" customHeight="1"/>
    <row r="181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4.2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row r="2861" ht="14.25" customHeight="1"/>
    <row r="2862" ht="14.25" customHeight="1"/>
    <row r="2863" ht="14.25" customHeight="1"/>
    <row r="2864" ht="14.25" customHeight="1"/>
    <row r="2865" ht="14.25" customHeight="1"/>
    <row r="2866" ht="14.25" customHeight="1"/>
    <row r="2867" ht="14.25" customHeight="1"/>
    <row r="2868" ht="14.25" customHeight="1"/>
    <row r="2869" ht="14.25" customHeight="1"/>
    <row r="2870" ht="14.25" customHeight="1"/>
    <row r="2871" ht="14.25" customHeight="1"/>
    <row r="2872" ht="14.25" customHeight="1"/>
    <row r="2873" ht="14.25" customHeight="1"/>
    <row r="2874" ht="14.25" customHeight="1"/>
    <row r="2875" ht="14.25" customHeight="1"/>
    <row r="2876" ht="14.25" customHeight="1"/>
    <row r="2877" ht="14.25" customHeight="1"/>
    <row r="2878" ht="14.25" customHeight="1"/>
    <row r="2879" ht="14.25" customHeight="1"/>
    <row r="2880" ht="14.25" customHeight="1"/>
    <row r="2881" ht="14.25" customHeight="1"/>
    <row r="2882" ht="14.25" customHeight="1"/>
    <row r="2883" ht="14.25" customHeight="1"/>
    <row r="2884" ht="14.25" customHeight="1"/>
    <row r="2885" ht="14.25" customHeight="1"/>
    <row r="2886" ht="14.25" customHeight="1"/>
    <row r="2887" ht="14.25" customHeight="1"/>
    <row r="2888" ht="14.25" customHeight="1"/>
    <row r="2889" ht="14.25" customHeight="1"/>
    <row r="2890" ht="14.25" customHeight="1"/>
    <row r="2891" ht="14.25" customHeight="1"/>
    <row r="2892" ht="14.25" customHeight="1"/>
    <row r="2893" ht="14.25" customHeight="1"/>
    <row r="2894" ht="14.25" customHeight="1"/>
    <row r="2895" ht="14.25" customHeight="1"/>
    <row r="2896" ht="14.25" customHeight="1"/>
    <row r="2897" ht="14.25" customHeight="1"/>
    <row r="2898" ht="14.25" customHeight="1"/>
    <row r="2899" ht="14.25" customHeight="1"/>
    <row r="2900" ht="14.25" customHeight="1"/>
    <row r="2901" ht="14.25" customHeight="1"/>
    <row r="2902" ht="14.25" customHeight="1"/>
    <row r="2903" ht="14.25" customHeight="1"/>
    <row r="2904" ht="14.25" customHeight="1"/>
    <row r="2905" ht="14.25" customHeight="1"/>
    <row r="2906" ht="14.25" customHeight="1"/>
    <row r="2907" ht="14.25" customHeight="1"/>
    <row r="2908" ht="14.25" customHeight="1"/>
    <row r="2909" ht="14.25" customHeight="1"/>
    <row r="2910" ht="14.25" customHeight="1"/>
    <row r="2911" ht="14.25" customHeight="1"/>
    <row r="2912" ht="14.25" customHeight="1"/>
    <row r="2913" ht="14.25" customHeight="1"/>
    <row r="2914" ht="14.25" customHeight="1"/>
    <row r="2915" ht="14.25" customHeight="1"/>
    <row r="2916" ht="14.25" customHeight="1"/>
    <row r="2917" ht="14.25" customHeight="1"/>
    <row r="2918" ht="14.25" customHeight="1"/>
    <row r="2919" ht="14.25" customHeight="1"/>
    <row r="2920" ht="14.25" customHeight="1"/>
    <row r="2921" ht="14.25" customHeight="1"/>
    <row r="2922" ht="14.25" customHeight="1"/>
    <row r="2923" ht="14.25" customHeight="1"/>
    <row r="2924" ht="14.25" customHeight="1"/>
    <row r="2925" ht="14.25" customHeight="1"/>
    <row r="2926" ht="14.25" customHeight="1"/>
    <row r="2927" ht="14.25" customHeight="1"/>
    <row r="2928" ht="14.25" customHeight="1"/>
    <row r="2929" ht="14.25" customHeight="1"/>
    <row r="2930" ht="14.25" customHeight="1"/>
    <row r="2931" ht="14.25" customHeight="1"/>
    <row r="2932" ht="14.25" customHeight="1"/>
    <row r="2933" ht="14.25" customHeight="1"/>
    <row r="2934" ht="14.25" customHeight="1"/>
    <row r="2935" ht="14.25" customHeight="1"/>
    <row r="2936" ht="14.25" customHeight="1"/>
    <row r="2937" ht="14.25" customHeight="1"/>
    <row r="2938" ht="14.25" customHeight="1"/>
    <row r="2939" ht="14.25" customHeight="1"/>
    <row r="2940" ht="14.25" customHeight="1"/>
    <row r="2941" ht="14.25" customHeight="1"/>
    <row r="2942" ht="14.25" customHeight="1"/>
    <row r="2943" ht="14.25" customHeight="1"/>
    <row r="2944" ht="14.25" customHeight="1"/>
    <row r="2945" ht="14.25" customHeight="1"/>
    <row r="2946" ht="14.25" customHeight="1"/>
    <row r="2947" ht="14.25" customHeight="1"/>
    <row r="2948" ht="14.25" customHeight="1"/>
    <row r="2949" ht="14.25" customHeight="1"/>
    <row r="2950" ht="14.25" customHeight="1"/>
    <row r="2951" ht="14.25" customHeight="1"/>
    <row r="2952" ht="14.25" customHeight="1"/>
    <row r="2953" ht="14.25" customHeight="1"/>
    <row r="2954" ht="14.25" customHeight="1"/>
    <row r="2955" ht="14.25" customHeight="1"/>
    <row r="2956" ht="14.25" customHeight="1"/>
    <row r="2957" ht="14.25" customHeight="1"/>
    <row r="2958" ht="14.25" customHeight="1"/>
    <row r="2959" ht="14.25" customHeight="1"/>
    <row r="2960" ht="14.25" customHeight="1"/>
    <row r="2961" ht="14.25" customHeight="1"/>
    <row r="2962" ht="14.25" customHeight="1"/>
    <row r="2963" ht="14.25" customHeight="1"/>
    <row r="2964" ht="14.25" customHeight="1"/>
    <row r="2965" ht="14.25" customHeight="1"/>
    <row r="2966" ht="14.25" customHeight="1"/>
    <row r="2967" ht="14.25" customHeight="1"/>
    <row r="2968" ht="14.25" customHeight="1"/>
    <row r="2969" ht="14.25" customHeight="1"/>
    <row r="2970" ht="14.25" customHeight="1"/>
    <row r="2971" ht="14.25" customHeight="1"/>
    <row r="2972" ht="14.25" customHeight="1"/>
    <row r="2973" ht="14.25" customHeight="1"/>
    <row r="2974" ht="14.25" customHeight="1"/>
    <row r="2975" ht="14.25" customHeight="1"/>
    <row r="2976" ht="14.25" customHeight="1"/>
    <row r="2977" ht="14.25" customHeight="1"/>
    <row r="2978" ht="14.25" customHeight="1"/>
    <row r="2979" ht="14.25" customHeight="1"/>
    <row r="2980" ht="14.25" customHeight="1"/>
    <row r="2981" ht="14.25" customHeight="1"/>
    <row r="2982" ht="14.25" customHeight="1"/>
    <row r="2983" ht="14.25" customHeight="1"/>
    <row r="2984" ht="14.25" customHeight="1"/>
    <row r="2985" ht="14.25" customHeight="1"/>
    <row r="2986" ht="14.25" customHeight="1"/>
    <row r="2987" ht="14.25" customHeight="1"/>
    <row r="2988" ht="14.25" customHeight="1"/>
    <row r="2989" ht="14.25" customHeight="1"/>
    <row r="2990" ht="14.25" customHeight="1"/>
    <row r="2991" ht="14.25" customHeight="1"/>
    <row r="2992" ht="14.25" customHeight="1"/>
    <row r="2993" ht="14.25" customHeight="1"/>
    <row r="2994" ht="14.25" customHeight="1"/>
    <row r="2995" ht="14.25" customHeight="1"/>
    <row r="2996" ht="14.25" customHeight="1"/>
    <row r="2997" ht="14.25" customHeight="1"/>
    <row r="2998" ht="14.25" customHeight="1"/>
    <row r="2999" ht="14.25" customHeight="1"/>
    <row r="3000" ht="14.25" customHeight="1"/>
    <row r="3001" ht="14.25" customHeight="1"/>
    <row r="3002" ht="14.25" customHeight="1"/>
    <row r="3003" ht="14.25" customHeight="1"/>
    <row r="3004" ht="14.25" customHeight="1"/>
    <row r="3005" ht="14.25" customHeight="1"/>
    <row r="3006" ht="14.25" customHeight="1"/>
    <row r="3007" ht="14.25" customHeight="1"/>
    <row r="3008" ht="14.25" customHeight="1"/>
    <row r="3009" ht="14.25" customHeight="1"/>
    <row r="3010" ht="14.25" customHeight="1"/>
    <row r="3011" ht="14.25" customHeight="1"/>
    <row r="3012" ht="14.25" customHeight="1"/>
    <row r="3013" ht="14.25" customHeight="1"/>
    <row r="3014" ht="14.25" customHeight="1"/>
    <row r="3015" ht="14.25" customHeight="1"/>
    <row r="3016" ht="14.25" customHeight="1"/>
    <row r="3017" ht="14.25" customHeight="1"/>
    <row r="3018" ht="14.25" customHeight="1"/>
    <row r="3019" ht="14.25" customHeight="1"/>
    <row r="3020" ht="14.25" customHeight="1"/>
    <row r="3021" ht="14.25" customHeight="1"/>
    <row r="3022" ht="14.25" customHeight="1"/>
    <row r="3023" ht="14.25" customHeight="1"/>
    <row r="3024" ht="14.25" customHeight="1"/>
    <row r="3025" ht="14.25" customHeight="1"/>
    <row r="3026" ht="14.25" customHeight="1"/>
    <row r="3027" ht="14.25" customHeight="1"/>
    <row r="3028" ht="14.25" customHeight="1"/>
    <row r="3029" ht="14.25" customHeight="1"/>
    <row r="3030" ht="14.25" customHeight="1"/>
    <row r="3031" ht="14.25" customHeight="1"/>
    <row r="3032" ht="14.25" customHeight="1"/>
    <row r="3033" ht="14.25" customHeight="1"/>
    <row r="3034" ht="14.25" customHeight="1"/>
    <row r="3035" ht="14.25" customHeight="1"/>
    <row r="3036" ht="14.25" customHeight="1"/>
    <row r="3037" ht="14.25" customHeight="1"/>
    <row r="3038" ht="14.25" customHeight="1"/>
    <row r="3039" ht="14.25" customHeight="1"/>
    <row r="3040" ht="14.25" customHeight="1"/>
    <row r="3041" ht="14.25" customHeight="1"/>
    <row r="3042" ht="14.25" customHeight="1"/>
    <row r="3043" ht="14.25" customHeight="1"/>
    <row r="3044" ht="14.25" customHeight="1"/>
    <row r="3045" ht="14.25" customHeight="1"/>
    <row r="3046" ht="14.25" customHeight="1"/>
    <row r="3047" ht="14.25" customHeight="1"/>
    <row r="3048" ht="14.25" customHeight="1"/>
    <row r="3049" ht="14.25" customHeight="1"/>
    <row r="3050" ht="14.25" customHeight="1"/>
    <row r="3051" ht="14.25" customHeight="1"/>
    <row r="3052" ht="14.25" customHeight="1"/>
    <row r="3053" ht="14.25" customHeight="1"/>
    <row r="3054" ht="14.25" customHeight="1"/>
    <row r="3055" ht="14.25" customHeight="1"/>
    <row r="3056" ht="14.25" customHeight="1"/>
    <row r="3057" ht="14.25" customHeight="1"/>
    <row r="3058" ht="14.25" customHeight="1"/>
    <row r="3059" ht="14.25" customHeight="1"/>
    <row r="3060" ht="14.25" customHeight="1"/>
    <row r="3061" ht="14.25" customHeight="1"/>
    <row r="3062" ht="14.25" customHeight="1"/>
    <row r="3063" ht="14.25" customHeight="1"/>
    <row r="3064" ht="14.25" customHeight="1"/>
    <row r="3065" ht="14.25" customHeight="1"/>
    <row r="3066" ht="14.25" customHeight="1"/>
    <row r="3067" ht="14.25" customHeight="1"/>
    <row r="3068" ht="14.25" customHeight="1"/>
    <row r="3069" ht="14.25" customHeight="1"/>
    <row r="3070" ht="14.25" customHeight="1"/>
    <row r="3071" ht="14.25" customHeight="1"/>
    <row r="3072" ht="14.25" customHeight="1"/>
    <row r="3073" ht="14.25" customHeight="1"/>
    <row r="3074" ht="14.25" customHeight="1"/>
    <row r="3075" ht="14.25" customHeight="1"/>
    <row r="3076" ht="14.25" customHeight="1"/>
    <row r="3077" ht="14.25" customHeight="1"/>
    <row r="3078" ht="14.25" customHeight="1"/>
    <row r="3079" ht="14.25" customHeight="1"/>
    <row r="3080" ht="14.25" customHeight="1"/>
    <row r="3081" ht="14.25" customHeight="1"/>
    <row r="3082" ht="14.25" customHeight="1"/>
    <row r="3083" ht="14.25" customHeight="1"/>
    <row r="3084" ht="14.25" customHeight="1"/>
    <row r="3085" ht="14.25" customHeight="1"/>
    <row r="3086" ht="14.25" customHeight="1"/>
    <row r="3087" ht="14.25" customHeight="1"/>
    <row r="3088" ht="14.25" customHeight="1"/>
    <row r="3089" ht="14.25" customHeight="1"/>
    <row r="3090" ht="14.25" customHeight="1"/>
    <row r="3091" ht="14.25" customHeight="1"/>
    <row r="3092" ht="14.25" customHeight="1"/>
    <row r="3093" ht="14.25" customHeight="1"/>
    <row r="3094" ht="14.25" customHeight="1"/>
    <row r="3095" ht="14.25" customHeight="1"/>
    <row r="3096" ht="14.25" customHeight="1"/>
    <row r="3097" ht="14.25" customHeight="1"/>
    <row r="3098" ht="14.25" customHeight="1"/>
    <row r="3099" ht="14.25" customHeight="1"/>
    <row r="3100" ht="14.25" customHeight="1"/>
    <row r="3101" ht="14.25" customHeight="1"/>
    <row r="3102" ht="14.25" customHeight="1"/>
    <row r="3103" ht="14.25" customHeight="1"/>
    <row r="3104" ht="14.25" customHeight="1"/>
    <row r="3105" ht="14.25" customHeight="1"/>
    <row r="3106" ht="14.25" customHeight="1"/>
    <row r="3107" ht="14.25" customHeight="1"/>
    <row r="3108" ht="14.25" customHeight="1"/>
    <row r="3109" ht="14.25" customHeight="1"/>
    <row r="3110" ht="14.25" customHeight="1"/>
    <row r="3111" ht="14.25" customHeight="1"/>
    <row r="3112" ht="14.25" customHeight="1"/>
    <row r="3113" ht="14.25" customHeight="1"/>
    <row r="3114" ht="14.25" customHeight="1"/>
    <row r="3115" ht="14.25" customHeight="1"/>
    <row r="3116" ht="14.25" customHeight="1"/>
    <row r="3117" ht="14.25" customHeight="1"/>
    <row r="3118" ht="14.25" customHeight="1"/>
    <row r="3119" ht="14.25" customHeight="1"/>
    <row r="3120" ht="14.25" customHeight="1"/>
    <row r="3121" ht="14.25" customHeight="1"/>
    <row r="3122" ht="14.25" customHeight="1"/>
    <row r="3123" ht="14.25" customHeight="1"/>
    <row r="3124" ht="14.25" customHeight="1"/>
    <row r="3125" ht="14.25" customHeight="1"/>
    <row r="3126" ht="14.25" customHeight="1"/>
    <row r="3127" ht="14.25" customHeight="1"/>
    <row r="3128" ht="14.25" customHeight="1"/>
    <row r="3129" ht="14.25" customHeight="1"/>
    <row r="3130" ht="14.25" customHeight="1"/>
    <row r="3131" ht="14.25" customHeight="1"/>
    <row r="3132" ht="14.25" customHeight="1"/>
    <row r="3133" ht="14.25" customHeight="1"/>
    <row r="3134" ht="14.25" customHeight="1"/>
    <row r="3135" ht="14.25" customHeight="1"/>
    <row r="3136" ht="14.25" customHeight="1"/>
    <row r="3137" ht="14.25" customHeight="1"/>
    <row r="3138" ht="14.25" customHeight="1"/>
    <row r="3139" ht="14.25" customHeight="1"/>
    <row r="3140" ht="14.25" customHeight="1"/>
    <row r="3141" ht="14.25" customHeight="1"/>
    <row r="3142" ht="14.25" customHeight="1"/>
    <row r="3143" ht="14.25" customHeight="1"/>
    <row r="3144" ht="14.25" customHeight="1"/>
    <row r="3145" ht="14.25" customHeight="1"/>
    <row r="3146" ht="14.25" customHeight="1"/>
    <row r="3147" ht="14.25" customHeight="1"/>
    <row r="3148" ht="14.25" customHeight="1"/>
    <row r="3149" ht="14.25" customHeight="1"/>
    <row r="3150" ht="14.25" customHeight="1"/>
    <row r="3151" ht="14.25" customHeight="1"/>
    <row r="3152" ht="14.25" customHeight="1"/>
    <row r="3153" ht="14.25" customHeight="1"/>
    <row r="3154" ht="14.25" customHeight="1"/>
    <row r="3155" ht="14.25" customHeight="1"/>
    <row r="3156" ht="14.25" customHeight="1"/>
    <row r="3157" ht="14.25" customHeight="1"/>
    <row r="3158" ht="14.25" customHeight="1"/>
    <row r="3159" ht="14.25" customHeight="1"/>
    <row r="3160" ht="14.25" customHeight="1"/>
    <row r="3161" ht="14.25" customHeight="1"/>
    <row r="3162" ht="14.25" customHeight="1"/>
    <row r="3163" ht="14.25" customHeight="1"/>
    <row r="3164" ht="14.25" customHeight="1"/>
    <row r="3165" ht="14.25" customHeight="1"/>
    <row r="3166" ht="14.25" customHeight="1"/>
    <row r="3167" ht="14.25" customHeight="1"/>
    <row r="3168" ht="14.25" customHeight="1"/>
    <row r="3169" ht="14.25" customHeight="1"/>
    <row r="3170" ht="14.25" customHeight="1"/>
    <row r="3171" ht="14.25" customHeight="1"/>
    <row r="3172" ht="14.25" customHeight="1"/>
    <row r="3173" ht="14.25" customHeight="1"/>
    <row r="3174" ht="14.25" customHeight="1"/>
    <row r="3175" ht="14.25" customHeight="1"/>
    <row r="3176" ht="14.25" customHeight="1"/>
    <row r="3177" ht="14.25" customHeight="1"/>
    <row r="3178" ht="14.25" customHeight="1"/>
    <row r="3179" ht="14.25" customHeight="1"/>
    <row r="3180" ht="14.25" customHeight="1"/>
    <row r="3181" ht="14.25" customHeight="1"/>
    <row r="3182" ht="14.25" customHeight="1"/>
    <row r="3183" ht="14.25" customHeight="1"/>
    <row r="3184" ht="14.25" customHeight="1"/>
    <row r="3185" ht="14.25" customHeight="1"/>
    <row r="3186" ht="14.25" customHeight="1"/>
    <row r="3187" ht="14.25" customHeight="1"/>
    <row r="3188" ht="14.25" customHeight="1"/>
    <row r="3189" ht="14.25" customHeight="1"/>
    <row r="3190" ht="14.25" customHeight="1"/>
    <row r="3191" ht="14.25" customHeight="1"/>
    <row r="3192" ht="14.25" customHeight="1"/>
    <row r="3193" ht="14.25" customHeight="1"/>
    <row r="3194" ht="14.25" customHeight="1"/>
    <row r="3195" ht="14.25" customHeight="1"/>
    <row r="3196" ht="14.25" customHeight="1"/>
    <row r="3197" ht="14.25" customHeight="1"/>
    <row r="3198" ht="14.25" customHeight="1"/>
    <row r="3199" ht="14.25" customHeight="1"/>
    <row r="3200" ht="14.25" customHeight="1"/>
    <row r="3201" ht="14.25" customHeight="1"/>
    <row r="3202" ht="14.25" customHeight="1"/>
    <row r="3203" ht="14.25" customHeight="1"/>
    <row r="3204" ht="14.25" customHeight="1"/>
    <row r="3205" ht="14.25" customHeight="1"/>
    <row r="3206" ht="14.25" customHeight="1"/>
    <row r="3207" ht="14.25" customHeight="1"/>
    <row r="3208" ht="14.25" customHeight="1"/>
    <row r="3209" ht="14.25" customHeight="1"/>
    <row r="3210" ht="14.25" customHeight="1"/>
    <row r="3211" ht="14.25" customHeight="1"/>
    <row r="3212" ht="14.25" customHeight="1"/>
    <row r="3213" ht="14.25" customHeight="1"/>
    <row r="3214" ht="14.25" customHeight="1"/>
    <row r="3215" ht="14.25" customHeight="1"/>
    <row r="3216" ht="14.25" customHeight="1"/>
    <row r="3217" ht="14.25" customHeight="1"/>
    <row r="3218" ht="14.25" customHeight="1"/>
    <row r="3219" ht="14.25" customHeight="1"/>
    <row r="3220" ht="14.25" customHeight="1"/>
    <row r="3221" ht="14.25" customHeight="1"/>
    <row r="3222" ht="14.25" customHeight="1"/>
    <row r="3223" ht="14.25" customHeight="1"/>
    <row r="3224" ht="14.25" customHeight="1"/>
    <row r="3225" ht="14.25" customHeight="1"/>
    <row r="3226" ht="14.25" customHeight="1"/>
    <row r="3227" ht="14.25" customHeight="1"/>
    <row r="3228" ht="14.25" customHeight="1"/>
    <row r="3229" ht="14.25" customHeight="1"/>
    <row r="3230" ht="14.25" customHeight="1"/>
    <row r="3231" ht="14.25" customHeight="1"/>
    <row r="3232" ht="14.25" customHeight="1"/>
    <row r="3233" ht="14.25" customHeight="1"/>
    <row r="3234" ht="14.25" customHeight="1"/>
    <row r="3235" ht="14.25" customHeight="1"/>
    <row r="3236" ht="14.25" customHeight="1"/>
    <row r="3237" ht="14.25" customHeight="1"/>
    <row r="3238" ht="14.25" customHeight="1"/>
    <row r="3239" ht="14.25" customHeight="1"/>
    <row r="3240" ht="14.25" customHeight="1"/>
    <row r="3241" ht="14.25" customHeight="1"/>
    <row r="3242" ht="14.25" customHeight="1"/>
    <row r="3243" ht="14.25" customHeight="1"/>
    <row r="3244" ht="14.25" customHeight="1"/>
    <row r="3245" ht="14.25" customHeight="1"/>
    <row r="3246" ht="14.25" customHeight="1"/>
    <row r="3247" ht="14.25" customHeight="1"/>
    <row r="3248" ht="14.25" customHeight="1"/>
    <row r="3249" ht="14.25" customHeight="1"/>
    <row r="3250" ht="14.25" customHeight="1"/>
    <row r="3251" ht="14.25" customHeight="1"/>
    <row r="3252" ht="14.25" customHeight="1"/>
    <row r="3253" ht="14.25" customHeight="1"/>
    <row r="3254" ht="14.25" customHeight="1"/>
    <row r="3255" ht="14.25" customHeight="1"/>
    <row r="3256" ht="14.25" customHeight="1"/>
    <row r="3257" ht="14.25" customHeight="1"/>
    <row r="3258" ht="14.25" customHeight="1"/>
    <row r="3259" ht="14.25" customHeight="1"/>
    <row r="3260" ht="14.25" customHeight="1"/>
    <row r="3261" ht="14.25" customHeight="1"/>
    <row r="3262" ht="14.25" customHeight="1"/>
    <row r="3263" ht="14.25" customHeight="1"/>
    <row r="3264" ht="14.25" customHeight="1"/>
    <row r="3265" ht="14.25" customHeight="1"/>
    <row r="3266" ht="14.25" customHeight="1"/>
    <row r="3267" ht="14.25" customHeight="1"/>
    <row r="3268" ht="14.25" customHeight="1"/>
    <row r="3269" ht="14.25" customHeight="1"/>
    <row r="3270" ht="14.25" customHeight="1"/>
    <row r="3271" ht="14.25" customHeight="1"/>
    <row r="3272" ht="14.25" customHeight="1"/>
    <row r="3273" ht="14.25" customHeight="1"/>
    <row r="3274" ht="14.25" customHeight="1"/>
    <row r="3275" ht="14.25" customHeight="1"/>
    <row r="3276" ht="14.25" customHeight="1"/>
    <row r="3277" ht="14.25" customHeight="1"/>
    <row r="3278" ht="14.25" customHeight="1"/>
    <row r="3279" ht="14.25" customHeight="1"/>
    <row r="3280" ht="14.25" customHeight="1"/>
    <row r="3281" ht="14.25" customHeight="1"/>
    <row r="3282" ht="14.25" customHeight="1"/>
    <row r="3283" ht="14.25" customHeight="1"/>
    <row r="3284" ht="14.25" customHeight="1"/>
    <row r="3285" ht="14.25" customHeight="1"/>
    <row r="3286" ht="14.25" customHeight="1"/>
    <row r="3287" ht="14.25" customHeight="1"/>
    <row r="3288" ht="14.25" customHeight="1"/>
    <row r="3289" ht="14.25" customHeight="1"/>
    <row r="3290" ht="14.25" customHeight="1"/>
    <row r="3291" ht="14.25" customHeight="1"/>
    <row r="3292" ht="14.25" customHeight="1"/>
    <row r="3293" ht="14.25" customHeight="1"/>
    <row r="3294" ht="14.25" customHeight="1"/>
    <row r="3295" ht="14.25" customHeight="1"/>
    <row r="3296" ht="14.25" customHeight="1"/>
    <row r="3297" ht="14.25" customHeight="1"/>
    <row r="3298" ht="14.25" customHeight="1"/>
    <row r="3299" ht="14.25" customHeight="1"/>
    <row r="3300" ht="14.25" customHeight="1"/>
    <row r="3301" ht="14.25" customHeight="1"/>
    <row r="3302" ht="14.25" customHeight="1"/>
    <row r="3303" ht="14.25" customHeight="1"/>
    <row r="3304" ht="14.25" customHeight="1"/>
    <row r="3305" ht="14.25" customHeight="1"/>
    <row r="3306" ht="14.25" customHeight="1"/>
    <row r="3307" ht="14.25" customHeight="1"/>
    <row r="3308" ht="14.25" customHeight="1"/>
    <row r="3309" ht="14.25" customHeight="1"/>
    <row r="3310" ht="14.25" customHeight="1"/>
    <row r="3311" ht="14.25" customHeight="1"/>
    <row r="3312" ht="14.25" customHeight="1"/>
    <row r="3313" ht="14.25" customHeight="1"/>
    <row r="3314" ht="14.25" customHeight="1"/>
    <row r="3315" ht="14.25" customHeight="1"/>
    <row r="3316" ht="14.25" customHeight="1"/>
    <row r="3317" ht="14.25" customHeight="1"/>
    <row r="3318" ht="14.25" customHeight="1"/>
    <row r="3319" ht="14.25" customHeight="1"/>
    <row r="3320" ht="14.25" customHeight="1"/>
    <row r="3321" ht="14.25" customHeight="1"/>
    <row r="3322" ht="14.25" customHeight="1"/>
    <row r="3323" ht="14.25" customHeight="1"/>
    <row r="3324" ht="14.25" customHeight="1"/>
    <row r="3325" ht="14.25" customHeight="1"/>
    <row r="3326" ht="14.25" customHeight="1"/>
    <row r="3327" ht="14.25" customHeight="1"/>
    <row r="3328" ht="14.25" customHeight="1"/>
    <row r="3329" ht="14.25" customHeight="1"/>
    <row r="3330" ht="14.25" customHeight="1"/>
    <row r="3331" ht="14.25" customHeight="1"/>
    <row r="3332" ht="14.25" customHeight="1"/>
    <row r="3333" ht="14.25" customHeight="1"/>
    <row r="3334" ht="14.25" customHeight="1"/>
    <row r="3335" ht="14.25" customHeight="1"/>
    <row r="3336" ht="14.25" customHeight="1"/>
    <row r="3337" ht="14.25" customHeight="1"/>
    <row r="3338" ht="14.25" customHeight="1"/>
    <row r="3339" ht="14.25" customHeight="1"/>
    <row r="3340" ht="14.25" customHeight="1"/>
    <row r="3341" ht="14.25" customHeight="1"/>
    <row r="3342" ht="14.25" customHeight="1"/>
    <row r="3343" ht="14.25" customHeight="1"/>
    <row r="3344" ht="14.25" customHeight="1"/>
    <row r="3345" ht="14.25" customHeight="1"/>
    <row r="3346" ht="14.25" customHeight="1"/>
    <row r="3347" ht="14.25" customHeight="1"/>
    <row r="3348" ht="14.25" customHeight="1"/>
    <row r="3349" ht="14.25" customHeight="1"/>
    <row r="3350" ht="14.25" customHeight="1"/>
    <row r="3351" ht="14.25" customHeight="1"/>
    <row r="3352" ht="14.25" customHeight="1"/>
    <row r="3353" ht="14.25" customHeight="1"/>
    <row r="3354" ht="14.25" customHeight="1"/>
    <row r="3355" ht="14.25" customHeight="1"/>
    <row r="3356" ht="14.25" customHeight="1"/>
    <row r="3357" ht="14.25" customHeight="1"/>
    <row r="3358" ht="14.25" customHeight="1"/>
    <row r="3359" ht="14.25" customHeight="1"/>
    <row r="3360" ht="14.25" customHeight="1"/>
    <row r="3361" ht="14.25" customHeight="1"/>
    <row r="3362" ht="14.25" customHeight="1"/>
    <row r="3363" ht="14.25" customHeight="1"/>
    <row r="3364" ht="14.25" customHeight="1"/>
    <row r="3365" ht="14.25" customHeight="1"/>
    <row r="3366" ht="14.25" customHeight="1"/>
    <row r="3367" ht="14.25" customHeight="1"/>
    <row r="3368" ht="14.25" customHeight="1"/>
    <row r="3369" ht="14.25" customHeight="1"/>
    <row r="3370" ht="14.25" customHeight="1"/>
    <row r="3371" ht="14.25" customHeight="1"/>
    <row r="3372" ht="14.25" customHeight="1"/>
    <row r="3373" ht="14.25" customHeight="1"/>
    <row r="3374" ht="14.25" customHeight="1"/>
    <row r="3375" ht="14.25" customHeight="1"/>
    <row r="3376" ht="14.25" customHeight="1"/>
    <row r="3377" ht="14.25" customHeight="1"/>
    <row r="3378" ht="14.25" customHeight="1"/>
    <row r="3379" ht="14.25" customHeight="1"/>
    <row r="3380" ht="14.25" customHeight="1"/>
    <row r="3381" ht="14.25" customHeight="1"/>
    <row r="3382" ht="14.25" customHeight="1"/>
    <row r="3383" ht="14.25" customHeight="1"/>
    <row r="3384" ht="14.25" customHeight="1"/>
    <row r="3385" ht="14.25" customHeight="1"/>
    <row r="3386" ht="14.25" customHeight="1"/>
    <row r="3387" ht="14.25" customHeight="1"/>
    <row r="3388" ht="14.25" customHeight="1"/>
    <row r="3389" ht="14.25" customHeight="1"/>
    <row r="3390" ht="14.25" customHeight="1"/>
    <row r="3391" ht="14.25" customHeight="1"/>
    <row r="3392" ht="14.25" customHeight="1"/>
    <row r="3393" ht="14.25" customHeight="1"/>
    <row r="3394" ht="14.25" customHeight="1"/>
    <row r="3395" ht="14.25" customHeight="1"/>
    <row r="3396" ht="14.25" customHeight="1"/>
    <row r="3397" ht="14.25" customHeight="1"/>
    <row r="3398" ht="14.25" customHeight="1"/>
    <row r="3399" ht="14.25" customHeight="1"/>
    <row r="3400" ht="14.25" customHeight="1"/>
    <row r="3401" ht="14.25" customHeight="1"/>
    <row r="3402" ht="14.25" customHeight="1"/>
    <row r="3403" ht="14.25" customHeight="1"/>
    <row r="3404" ht="14.25" customHeight="1"/>
    <row r="3405" ht="14.25" customHeight="1"/>
    <row r="3406" ht="14.25" customHeight="1"/>
    <row r="3407" ht="14.25" customHeight="1"/>
    <row r="3408" ht="14.25" customHeight="1"/>
    <row r="3409" ht="14.25" customHeight="1"/>
    <row r="3410" ht="14.25" customHeight="1"/>
    <row r="3411" ht="14.25" customHeight="1"/>
    <row r="3412" ht="14.25" customHeight="1"/>
    <row r="3413" ht="14.25" customHeight="1"/>
    <row r="3414" ht="14.25" customHeight="1"/>
    <row r="3415" ht="14.25" customHeight="1"/>
    <row r="3416" ht="14.25" customHeight="1"/>
    <row r="3417" ht="14.25" customHeight="1"/>
    <row r="3418" ht="14.25" customHeight="1"/>
    <row r="3419" ht="14.25" customHeight="1"/>
    <row r="3420" ht="14.25" customHeight="1"/>
    <row r="3421" ht="14.25" customHeight="1"/>
    <row r="3422" ht="14.25" customHeight="1"/>
    <row r="3423" ht="14.25" customHeight="1"/>
    <row r="3424" ht="14.25" customHeight="1"/>
    <row r="3425" ht="14.25" customHeight="1"/>
    <row r="3426" ht="14.25" customHeight="1"/>
    <row r="3427" ht="14.25" customHeight="1"/>
    <row r="3428" ht="14.25" customHeight="1"/>
    <row r="3429" ht="14.25" customHeight="1"/>
    <row r="3430" ht="14.25" customHeight="1"/>
    <row r="3431" ht="14.25" customHeight="1"/>
    <row r="3432" ht="14.25" customHeight="1"/>
    <row r="3433" ht="14.25" customHeight="1"/>
    <row r="3434" ht="14.25" customHeight="1"/>
    <row r="3435" ht="14.25" customHeight="1"/>
    <row r="3436" ht="14.25" customHeight="1"/>
    <row r="3437" ht="14.25" customHeight="1"/>
    <row r="3438" ht="14.25" customHeight="1"/>
    <row r="3439" ht="14.25" customHeight="1"/>
    <row r="3440" ht="14.25" customHeight="1"/>
    <row r="3441" ht="14.25" customHeight="1"/>
    <row r="3442" ht="14.25" customHeight="1"/>
    <row r="3443" ht="14.25" customHeight="1"/>
    <row r="3444" ht="14.25" customHeight="1"/>
    <row r="3445" ht="14.25" customHeight="1"/>
    <row r="3446" ht="14.25" customHeight="1"/>
    <row r="3447" ht="14.25" customHeight="1"/>
    <row r="3448" ht="14.25" customHeight="1"/>
    <row r="3449" ht="14.25" customHeight="1"/>
    <row r="3450" ht="14.25" customHeight="1"/>
    <row r="3451" ht="14.25" customHeight="1"/>
    <row r="3452" ht="14.25" customHeight="1"/>
    <row r="3453" ht="14.25" customHeight="1"/>
    <row r="3454" ht="14.25" customHeight="1"/>
    <row r="3455" ht="14.25" customHeight="1"/>
    <row r="3456" ht="14.25" customHeight="1"/>
    <row r="3457" ht="14.25" customHeight="1"/>
    <row r="3458" ht="14.25" customHeight="1"/>
    <row r="3459" ht="14.25" customHeight="1"/>
    <row r="3460" ht="14.25" customHeight="1"/>
    <row r="3461" ht="14.25" customHeight="1"/>
    <row r="3462" ht="14.25" customHeight="1"/>
    <row r="3463" ht="14.25" customHeight="1"/>
    <row r="3464" ht="14.25" customHeight="1"/>
    <row r="3465" ht="14.25" customHeight="1"/>
    <row r="3466" ht="14.25" customHeight="1"/>
    <row r="3467" ht="14.25" customHeight="1"/>
    <row r="3468" ht="14.25" customHeight="1"/>
    <row r="3469" ht="14.25" customHeight="1"/>
    <row r="3470" ht="14.25" customHeight="1"/>
    <row r="3471" ht="14.25" customHeight="1"/>
    <row r="3472" ht="14.25" customHeight="1"/>
    <row r="3473" ht="14.25" customHeight="1"/>
    <row r="3474" ht="14.25" customHeight="1"/>
    <row r="3475" ht="14.25" customHeight="1"/>
    <row r="3476" ht="14.25" customHeight="1"/>
    <row r="3477" ht="14.25" customHeight="1"/>
    <row r="3478" ht="14.25" customHeight="1"/>
    <row r="3479" ht="14.25" customHeight="1"/>
    <row r="3480" ht="14.25" customHeight="1"/>
    <row r="3481" ht="14.25" customHeight="1"/>
    <row r="3482" ht="14.25" customHeight="1"/>
    <row r="3483" ht="14.25" customHeight="1"/>
    <row r="3484" ht="14.25" customHeight="1"/>
    <row r="3485" ht="14.25" customHeight="1"/>
    <row r="3486" ht="14.25" customHeight="1"/>
    <row r="3487" ht="14.25" customHeight="1"/>
    <row r="3488" ht="14.25" customHeight="1"/>
    <row r="3489" ht="14.25" customHeight="1"/>
    <row r="3490" ht="14.25" customHeight="1"/>
    <row r="3491" ht="14.25" customHeight="1"/>
    <row r="3492" ht="14.25" customHeight="1"/>
    <row r="3493" ht="14.25" customHeight="1"/>
    <row r="3494" ht="14.25" customHeight="1"/>
    <row r="3495" ht="14.25" customHeight="1"/>
    <row r="3496" ht="14.25" customHeight="1"/>
    <row r="3497" ht="14.25" customHeight="1"/>
    <row r="3498" ht="14.25" customHeight="1"/>
    <row r="3499" ht="14.25" customHeight="1"/>
    <row r="3500" ht="14.25" customHeight="1"/>
    <row r="3501" ht="14.25" customHeight="1"/>
    <row r="3502" ht="14.25" customHeight="1"/>
    <row r="3503" ht="14.25" customHeight="1"/>
    <row r="3504" ht="14.25" customHeight="1"/>
    <row r="3505" ht="14.25" customHeight="1"/>
    <row r="3506" ht="14.25" customHeight="1"/>
    <row r="3507" ht="14.25" customHeight="1"/>
    <row r="3508" ht="14.25" customHeight="1"/>
    <row r="3509" ht="14.25" customHeight="1"/>
    <row r="3510" ht="14.25" customHeight="1"/>
    <row r="3511" ht="14.25" customHeight="1"/>
    <row r="3512" ht="14.25" customHeight="1"/>
    <row r="3513" ht="14.25" customHeight="1"/>
    <row r="3514" ht="14.25" customHeight="1"/>
    <row r="3515" ht="14.25" customHeight="1"/>
    <row r="3516" ht="14.25" customHeight="1"/>
    <row r="3517" ht="14.25" customHeight="1"/>
    <row r="3518" ht="14.25" customHeight="1"/>
    <row r="3519" ht="14.25" customHeight="1"/>
    <row r="3520" ht="14.25" customHeight="1"/>
    <row r="3521" ht="14.25" customHeight="1"/>
    <row r="3522" ht="14.25" customHeight="1"/>
    <row r="3523" ht="14.25" customHeight="1"/>
    <row r="3524" ht="14.25" customHeight="1"/>
    <row r="3525" ht="14.25" customHeight="1"/>
    <row r="3526" ht="14.25" customHeight="1"/>
    <row r="3527" ht="14.25" customHeight="1"/>
    <row r="3528" ht="14.25" customHeight="1"/>
    <row r="3529" ht="14.25" customHeight="1"/>
    <row r="3530" ht="14.25" customHeight="1"/>
    <row r="3531" ht="14.25" customHeight="1"/>
    <row r="3532" ht="14.25" customHeight="1"/>
    <row r="3533" ht="14.25" customHeight="1"/>
    <row r="3534" ht="14.25" customHeight="1"/>
    <row r="3535" ht="14.25" customHeight="1"/>
    <row r="3536" ht="14.25" customHeight="1"/>
    <row r="3537" ht="14.25" customHeight="1"/>
    <row r="3538" ht="14.25" customHeight="1"/>
    <row r="3539" ht="14.25" customHeight="1"/>
    <row r="3540" ht="14.25" customHeight="1"/>
    <row r="3541" ht="14.25" customHeight="1"/>
    <row r="3542" ht="14.25" customHeight="1"/>
    <row r="3543" ht="14.25" customHeight="1"/>
    <row r="3544" ht="14.25" customHeight="1"/>
    <row r="3545" ht="14.25" customHeight="1"/>
    <row r="3546" ht="14.25" customHeight="1"/>
    <row r="3547" ht="14.25" customHeight="1"/>
    <row r="3548" ht="14.25" customHeight="1"/>
    <row r="3549" ht="14.25" customHeight="1"/>
    <row r="3550" ht="14.25" customHeight="1"/>
    <row r="3551" ht="14.25" customHeight="1"/>
    <row r="3552" ht="14.25" customHeight="1"/>
    <row r="3553" ht="14.25" customHeight="1"/>
    <row r="3554" ht="14.25" customHeight="1"/>
    <row r="3555" ht="14.25" customHeight="1"/>
    <row r="3556" ht="14.25" customHeight="1"/>
    <row r="3557" ht="14.25" customHeight="1"/>
    <row r="3558" ht="14.25" customHeight="1"/>
    <row r="3559" ht="14.25" customHeight="1"/>
    <row r="3560" ht="14.25" customHeight="1"/>
    <row r="3561" ht="14.25" customHeight="1"/>
    <row r="3562" ht="14.25" customHeight="1"/>
    <row r="3563" ht="14.25" customHeight="1"/>
    <row r="3564" ht="14.25" customHeight="1"/>
    <row r="3565" ht="14.25" customHeight="1"/>
    <row r="3566" ht="14.25" customHeight="1"/>
    <row r="3567" ht="14.25" customHeight="1"/>
    <row r="3568" ht="14.25" customHeight="1"/>
    <row r="3569" ht="14.25" customHeight="1"/>
    <row r="3570" ht="14.25" customHeight="1"/>
    <row r="3571" ht="14.25" customHeight="1"/>
    <row r="3572" ht="14.25" customHeight="1"/>
    <row r="3573" ht="14.25" customHeight="1"/>
    <row r="3574" ht="14.25" customHeight="1"/>
    <row r="3575" ht="14.25" customHeight="1"/>
    <row r="3576" ht="14.25" customHeight="1"/>
    <row r="3577" ht="14.25" customHeight="1"/>
    <row r="3578" ht="14.25" customHeight="1"/>
    <row r="3579" ht="14.25" customHeight="1"/>
    <row r="3580" ht="14.25" customHeight="1"/>
    <row r="3581" ht="14.25" customHeight="1"/>
    <row r="3582" ht="14.25" customHeight="1"/>
    <row r="3583" ht="14.25" customHeight="1"/>
    <row r="3584" ht="14.25" customHeight="1"/>
    <row r="3585" ht="14.25" customHeight="1"/>
    <row r="3586" ht="14.25" customHeight="1"/>
    <row r="3587" ht="14.25" customHeight="1"/>
    <row r="3588" ht="14.25" customHeight="1"/>
    <row r="3589" ht="14.25" customHeight="1"/>
    <row r="3590" ht="14.25" customHeight="1"/>
    <row r="3591" ht="14.25" customHeight="1"/>
    <row r="3592" ht="14.25" customHeight="1"/>
    <row r="3593" ht="14.25" customHeight="1"/>
    <row r="3594" ht="14.25" customHeight="1"/>
    <row r="3595" ht="14.25" customHeight="1"/>
    <row r="3596" ht="14.25" customHeight="1"/>
    <row r="3597" ht="14.25" customHeight="1"/>
    <row r="3598" ht="14.25" customHeight="1"/>
    <row r="3599" ht="14.25" customHeight="1"/>
    <row r="3600" ht="14.25" customHeight="1"/>
    <row r="3601" ht="14.25" customHeight="1"/>
    <row r="3602" ht="14.25" customHeight="1"/>
    <row r="3603" ht="14.25" customHeight="1"/>
    <row r="3604" ht="14.25" customHeight="1"/>
    <row r="3605" ht="14.25" customHeight="1"/>
    <row r="3606" ht="14.25" customHeight="1"/>
    <row r="3607" ht="14.25" customHeight="1"/>
    <row r="3608" ht="14.25" customHeight="1"/>
    <row r="3609" ht="14.25" customHeight="1"/>
    <row r="3610" ht="14.25" customHeight="1"/>
    <row r="3611" ht="14.25" customHeight="1"/>
    <row r="3612" ht="14.25" customHeight="1"/>
    <row r="3613" ht="14.25" customHeight="1"/>
    <row r="3614" ht="14.25" customHeight="1"/>
    <row r="3615" ht="14.25" customHeight="1"/>
    <row r="3616" ht="14.25" customHeight="1"/>
    <row r="3617" ht="14.25" customHeight="1"/>
    <row r="3618" ht="14.25" customHeight="1"/>
    <row r="3619" ht="14.25" customHeight="1"/>
    <row r="3620" ht="14.25" customHeight="1"/>
    <row r="3621" ht="14.25" customHeight="1"/>
    <row r="3622" ht="14.25" customHeight="1"/>
    <row r="3623" ht="14.25" customHeight="1"/>
    <row r="3624" ht="14.25" customHeight="1"/>
    <row r="3625" ht="14.25" customHeight="1"/>
    <row r="3626" ht="14.25" customHeight="1"/>
    <row r="3627" ht="14.25" customHeight="1"/>
    <row r="3628" ht="14.25" customHeight="1"/>
    <row r="3629" ht="14.25" customHeight="1"/>
    <row r="3630" ht="14.25" customHeight="1"/>
    <row r="3631" ht="14.25" customHeight="1"/>
    <row r="3632" ht="14.25" customHeight="1"/>
    <row r="3633" ht="14.25" customHeight="1"/>
    <row r="3634" ht="14.25" customHeight="1"/>
    <row r="3635" ht="14.25" customHeight="1"/>
    <row r="3636" ht="14.25" customHeight="1"/>
    <row r="3637" ht="14.25" customHeight="1"/>
    <row r="3638" ht="14.25" customHeight="1"/>
    <row r="3639" ht="14.25" customHeight="1"/>
    <row r="3640" ht="14.25" customHeight="1"/>
    <row r="3641" ht="14.25" customHeight="1"/>
    <row r="3642" ht="14.25" customHeight="1"/>
    <row r="3643" ht="14.25" customHeight="1"/>
    <row r="3644" ht="14.25" customHeight="1"/>
    <row r="3645" ht="14.25" customHeight="1"/>
    <row r="3646" ht="14.25" customHeight="1"/>
    <row r="3647" ht="14.25" customHeight="1"/>
    <row r="3648" ht="14.25" customHeight="1"/>
    <row r="3649" ht="14.25" customHeight="1"/>
    <row r="3650" ht="14.25" customHeight="1"/>
    <row r="3651" ht="14.25" customHeight="1"/>
    <row r="3652" ht="14.25" customHeight="1"/>
    <row r="3653" ht="14.25" customHeight="1"/>
    <row r="3654" ht="14.25" customHeight="1"/>
    <row r="3655" ht="14.25" customHeight="1"/>
    <row r="3656" ht="14.25" customHeight="1"/>
    <row r="3657" ht="14.25" customHeight="1"/>
    <row r="3658" ht="14.25" customHeight="1"/>
    <row r="3659" ht="14.25" customHeight="1"/>
    <row r="3660" ht="14.25" customHeight="1"/>
    <row r="3661" ht="14.25" customHeight="1"/>
    <row r="3662" ht="14.25" customHeight="1"/>
    <row r="3663" ht="14.25" customHeight="1"/>
    <row r="3664" ht="14.25" customHeight="1"/>
    <row r="3665" ht="14.25" customHeight="1"/>
    <row r="3666" ht="14.25" customHeight="1"/>
    <row r="3667" ht="14.25" customHeight="1"/>
    <row r="3668" ht="14.25" customHeight="1"/>
    <row r="3669" ht="14.25" customHeight="1"/>
    <row r="3670" ht="14.25" customHeight="1"/>
    <row r="3671" ht="14.25" customHeight="1"/>
    <row r="3672" ht="14.25" customHeight="1"/>
    <row r="3673" ht="14.25" customHeight="1"/>
    <row r="3674" ht="14.25" customHeight="1"/>
    <row r="3675" ht="14.25" customHeight="1"/>
    <row r="3676" ht="14.25" customHeight="1"/>
    <row r="3677" ht="14.25" customHeight="1"/>
    <row r="3678" ht="14.25" customHeight="1"/>
    <row r="3679" ht="14.25" customHeight="1"/>
    <row r="3680" ht="14.25" customHeight="1"/>
    <row r="3681" ht="14.25" customHeight="1"/>
    <row r="3682" ht="14.25" customHeight="1"/>
    <row r="3683" ht="14.25" customHeight="1"/>
    <row r="3684" ht="14.25" customHeight="1"/>
    <row r="3685" ht="14.25" customHeight="1"/>
    <row r="3686" ht="14.25" customHeight="1"/>
    <row r="3687" ht="14.25" customHeight="1"/>
    <row r="3688" ht="14.25" customHeight="1"/>
    <row r="3689" ht="14.25" customHeight="1"/>
    <row r="3690" ht="14.25" customHeight="1"/>
    <row r="3691" ht="14.25" customHeight="1"/>
    <row r="3692" ht="14.25" customHeight="1"/>
    <row r="3693" ht="14.25" customHeight="1"/>
    <row r="3694" ht="14.25" customHeight="1"/>
    <row r="3695" ht="14.25" customHeight="1"/>
    <row r="3696" ht="14.25" customHeight="1"/>
    <row r="3697" ht="14.25" customHeight="1"/>
    <row r="3698" ht="14.25" customHeight="1"/>
    <row r="3699" ht="14.25" customHeight="1"/>
    <row r="3700" ht="14.25" customHeight="1"/>
    <row r="3701" ht="14.25" customHeight="1"/>
    <row r="3702" ht="14.25" customHeight="1"/>
    <row r="3703" ht="14.25" customHeight="1"/>
    <row r="3704" ht="14.25" customHeight="1"/>
    <row r="3705" ht="14.25" customHeight="1"/>
    <row r="3706" ht="14.25" customHeight="1"/>
    <row r="3707" ht="14.25" customHeight="1"/>
    <row r="3708" ht="14.25" customHeight="1"/>
    <row r="3709" ht="14.25" customHeight="1"/>
    <row r="3710" ht="14.25" customHeight="1"/>
    <row r="3711" ht="14.25" customHeight="1"/>
    <row r="3712" ht="14.25" customHeight="1"/>
    <row r="3713" ht="14.25" customHeight="1"/>
    <row r="3714" ht="14.25" customHeight="1"/>
    <row r="3715" ht="14.25" customHeight="1"/>
    <row r="3716" ht="14.25" customHeight="1"/>
    <row r="3717" ht="14.25" customHeight="1"/>
    <row r="3718" ht="14.25" customHeight="1"/>
    <row r="3719" ht="14.25" customHeight="1"/>
    <row r="3720" ht="14.25" customHeight="1"/>
    <row r="3721" ht="14.25" customHeight="1"/>
    <row r="3722" ht="14.25" customHeight="1"/>
    <row r="3723" ht="14.25" customHeight="1"/>
    <row r="3724" ht="14.25" customHeight="1"/>
    <row r="3725" ht="14.25" customHeight="1"/>
    <row r="3726" ht="14.25" customHeight="1"/>
    <row r="3727" ht="14.25" customHeight="1"/>
    <row r="3728" ht="14.25" customHeight="1"/>
    <row r="3729" ht="14.25" customHeight="1"/>
    <row r="3730" ht="14.25" customHeight="1"/>
    <row r="3731" ht="14.25" customHeight="1"/>
    <row r="3732" ht="14.25" customHeight="1"/>
    <row r="3733" ht="14.25" customHeight="1"/>
    <row r="3734" ht="14.25" customHeight="1"/>
    <row r="3735" ht="14.25" customHeight="1"/>
    <row r="3736" ht="14.25" customHeight="1"/>
    <row r="3737" ht="14.25" customHeight="1"/>
    <row r="3738" ht="14.25" customHeight="1"/>
    <row r="3739" ht="14.25" customHeight="1"/>
    <row r="3740" ht="14.25" customHeight="1"/>
    <row r="3741" ht="14.25" customHeight="1"/>
    <row r="3742" ht="14.25" customHeight="1"/>
    <row r="3743" ht="14.25" customHeight="1"/>
    <row r="3744" ht="14.25" customHeight="1"/>
    <row r="3745" ht="14.25" customHeight="1"/>
    <row r="3746" ht="14.25" customHeight="1"/>
    <row r="3747" ht="14.25" customHeight="1"/>
    <row r="3748" ht="14.25" customHeight="1"/>
    <row r="3749" ht="14.25" customHeight="1"/>
    <row r="3750" ht="14.25" customHeight="1"/>
    <row r="3751" ht="14.25" customHeight="1"/>
    <row r="3752" ht="14.25" customHeight="1"/>
    <row r="3753" ht="14.25" customHeight="1"/>
    <row r="3754" ht="14.25" customHeight="1"/>
    <row r="3755" ht="14.25" customHeight="1"/>
    <row r="3756" ht="14.25" customHeight="1"/>
    <row r="3757" ht="14.25" customHeight="1"/>
    <row r="3758" ht="14.25" customHeight="1"/>
    <row r="3759" ht="14.25" customHeight="1"/>
    <row r="3760" ht="14.25" customHeight="1"/>
    <row r="3761" ht="14.25" customHeight="1"/>
    <row r="3762" ht="14.25" customHeight="1"/>
    <row r="3763" ht="14.25" customHeight="1"/>
    <row r="3764" ht="14.25" customHeight="1"/>
    <row r="3765" ht="14.25" customHeight="1"/>
    <row r="3766" ht="14.25" customHeight="1"/>
    <row r="3767" ht="14.25" customHeight="1"/>
    <row r="3768" ht="14.25" customHeight="1"/>
    <row r="3769" ht="14.25" customHeight="1"/>
    <row r="3770" ht="14.25" customHeight="1"/>
    <row r="3771" ht="14.25" customHeight="1"/>
    <row r="3772" ht="14.25" customHeight="1"/>
    <row r="3773" ht="14.25" customHeight="1"/>
    <row r="3774" ht="14.25" customHeight="1"/>
    <row r="3775" ht="14.25" customHeight="1"/>
    <row r="3776" ht="14.25" customHeight="1"/>
    <row r="3777" ht="14.25" customHeight="1"/>
    <row r="3778" ht="14.25" customHeight="1"/>
    <row r="3779" ht="14.25" customHeight="1"/>
    <row r="3780" ht="14.25" customHeight="1"/>
    <row r="3781" ht="14.25" customHeight="1"/>
    <row r="3782" ht="14.25" customHeight="1"/>
    <row r="3783" ht="14.25" customHeight="1"/>
    <row r="3784" ht="14.25" customHeight="1"/>
    <row r="3785" ht="14.25" customHeight="1"/>
    <row r="3786" ht="14.25" customHeight="1"/>
    <row r="3787" ht="14.25" customHeight="1"/>
    <row r="3788" ht="14.25" customHeight="1"/>
    <row r="3789" ht="14.25" customHeight="1"/>
    <row r="3790" ht="14.25" customHeight="1"/>
    <row r="3791" ht="14.25" customHeight="1"/>
    <row r="3792" ht="14.25" customHeight="1"/>
    <row r="3793" ht="14.25" customHeight="1"/>
    <row r="3794" ht="14.25" customHeight="1"/>
    <row r="3795" ht="14.25" customHeight="1"/>
    <row r="3796" ht="14.25" customHeight="1"/>
    <row r="3797" ht="14.25" customHeight="1"/>
    <row r="3798" ht="14.25" customHeight="1"/>
    <row r="3799" ht="14.25" customHeight="1"/>
    <row r="3800" ht="14.25" customHeight="1"/>
    <row r="3801" ht="14.25" customHeight="1"/>
    <row r="3802" ht="14.25" customHeight="1"/>
    <row r="3803" ht="14.25" customHeight="1"/>
    <row r="3804" ht="14.25" customHeight="1"/>
    <row r="3805" ht="14.25" customHeight="1"/>
    <row r="3806" ht="14.25" customHeight="1"/>
    <row r="3807" ht="14.25" customHeight="1"/>
    <row r="3808" ht="14.25" customHeight="1"/>
    <row r="3809" ht="14.25" customHeight="1"/>
    <row r="3810" ht="14.25" customHeight="1"/>
    <row r="3811" ht="14.25" customHeight="1"/>
    <row r="3812" ht="14.25" customHeight="1"/>
    <row r="3813" ht="14.25" customHeight="1"/>
    <row r="3814" ht="14.25" customHeight="1"/>
    <row r="3815" ht="14.25" customHeight="1"/>
    <row r="3816" ht="14.25" customHeight="1"/>
    <row r="3817" ht="14.25" customHeight="1"/>
    <row r="3818" ht="14.25" customHeight="1"/>
    <row r="3819" ht="14.25" customHeight="1"/>
    <row r="3820" ht="14.25" customHeight="1"/>
    <row r="3821" ht="14.25" customHeight="1"/>
    <row r="3822" ht="14.25" customHeight="1"/>
    <row r="3823" ht="14.25" customHeight="1"/>
    <row r="3824" ht="14.25" customHeight="1"/>
    <row r="3825" ht="14.25" customHeight="1"/>
    <row r="3826" ht="14.25" customHeight="1"/>
    <row r="3827" ht="14.25" customHeight="1"/>
    <row r="3828" ht="14.25" customHeight="1"/>
    <row r="3829" ht="14.25" customHeight="1"/>
    <row r="3830" ht="14.25" customHeight="1"/>
    <row r="3831" ht="14.25" customHeight="1"/>
    <row r="3832" ht="14.25" customHeight="1"/>
    <row r="3833" ht="14.25" customHeight="1"/>
    <row r="3834" ht="14.25" customHeight="1"/>
    <row r="3835" ht="14.25" customHeight="1"/>
    <row r="3836" ht="14.25" customHeight="1"/>
    <row r="3837" ht="14.25" customHeight="1"/>
    <row r="3838" ht="14.25" customHeight="1"/>
    <row r="3839" ht="14.25" customHeight="1"/>
    <row r="3840" ht="14.25" customHeight="1"/>
    <row r="3841" ht="14.25" customHeight="1"/>
    <row r="3842" ht="14.25" customHeight="1"/>
    <row r="3843" ht="14.25" customHeight="1"/>
    <row r="3844" ht="14.25" customHeight="1"/>
    <row r="3845" ht="14.25" customHeight="1"/>
    <row r="3846" ht="14.25" customHeight="1"/>
    <row r="3847" ht="14.25" customHeight="1"/>
    <row r="3848" ht="14.25" customHeight="1"/>
    <row r="3849" ht="14.25" customHeight="1"/>
    <row r="3850" ht="14.25" customHeight="1"/>
    <row r="3851" ht="14.25" customHeight="1"/>
    <row r="3852" ht="14.25" customHeight="1"/>
    <row r="3853" ht="14.25" customHeight="1"/>
    <row r="3854" ht="14.25" customHeight="1"/>
    <row r="3855" ht="14.25" customHeight="1"/>
    <row r="3856" ht="14.25" customHeight="1"/>
    <row r="3857" ht="14.25" customHeight="1"/>
    <row r="3858" ht="14.25" customHeight="1"/>
    <row r="3859" ht="14.25" customHeight="1"/>
    <row r="3860" ht="14.25" customHeight="1"/>
    <row r="3861" ht="14.25" customHeight="1"/>
    <row r="3862" ht="14.25" customHeight="1"/>
    <row r="3863" ht="14.25" customHeight="1"/>
    <row r="3864" ht="14.25" customHeight="1"/>
    <row r="3865" ht="14.25" customHeight="1"/>
    <row r="3866" ht="14.25" customHeight="1"/>
    <row r="3867" ht="14.25" customHeight="1"/>
    <row r="3868" ht="14.25" customHeight="1"/>
    <row r="3869" ht="14.25" customHeight="1"/>
    <row r="3870" ht="14.25" customHeight="1"/>
    <row r="3871" ht="14.25" customHeight="1"/>
    <row r="3872" ht="14.25" customHeight="1"/>
    <row r="3873" ht="14.25" customHeight="1"/>
    <row r="3874" ht="14.25" customHeight="1"/>
    <row r="3875" ht="14.25" customHeight="1"/>
    <row r="3876" ht="14.25" customHeight="1"/>
    <row r="3877" ht="14.25" customHeight="1"/>
    <row r="3878" ht="14.25" customHeight="1"/>
    <row r="3879" ht="14.25" customHeight="1"/>
    <row r="3880" ht="14.25" customHeight="1"/>
    <row r="3881" ht="14.25" customHeight="1"/>
    <row r="3882" ht="14.25" customHeight="1"/>
    <row r="3883" ht="14.25" customHeight="1"/>
    <row r="3884" ht="14.25" customHeight="1"/>
    <row r="3885" ht="14.25" customHeight="1"/>
    <row r="3886" ht="14.25" customHeight="1"/>
    <row r="3887" ht="14.25" customHeight="1"/>
    <row r="3888" ht="14.25" customHeight="1"/>
    <row r="3889" ht="14.25" customHeight="1"/>
    <row r="3890" ht="14.25" customHeight="1"/>
    <row r="3891" ht="14.25" customHeight="1"/>
    <row r="3892" ht="14.25" customHeight="1"/>
    <row r="3893" ht="14.25" customHeight="1"/>
    <row r="3894" ht="14.25" customHeight="1"/>
    <row r="3895" ht="14.25" customHeight="1"/>
    <row r="3896" ht="14.25" customHeight="1"/>
    <row r="3897" ht="14.25" customHeight="1"/>
    <row r="3898" ht="14.25" customHeight="1"/>
    <row r="3899" ht="14.25" customHeight="1"/>
    <row r="3900" ht="14.25" customHeight="1"/>
    <row r="3901" ht="14.25" customHeight="1"/>
    <row r="3902" ht="14.25" customHeight="1"/>
    <row r="3903" ht="14.25" customHeight="1"/>
    <row r="3904" ht="14.25" customHeight="1"/>
    <row r="3905" ht="14.25" customHeight="1"/>
    <row r="3906" ht="14.25" customHeight="1"/>
    <row r="3907" ht="14.25" customHeight="1"/>
    <row r="3908" ht="14.25" customHeight="1"/>
    <row r="3909" ht="14.25" customHeight="1"/>
    <row r="3910" ht="14.25" customHeight="1"/>
    <row r="3911" ht="14.25" customHeight="1"/>
    <row r="3912" ht="14.25" customHeight="1"/>
    <row r="3913" ht="14.25" customHeight="1"/>
    <row r="3914" ht="14.25" customHeight="1"/>
    <row r="3915" ht="14.25" customHeight="1"/>
    <row r="3916" ht="14.25" customHeight="1"/>
    <row r="3917" ht="14.25" customHeight="1"/>
    <row r="3918" ht="14.25" customHeight="1"/>
    <row r="3919" ht="14.25" customHeight="1"/>
    <row r="3920" ht="14.25" customHeight="1"/>
    <row r="3921" ht="14.25" customHeight="1"/>
    <row r="3922" ht="14.25" customHeight="1"/>
    <row r="3923" ht="14.25" customHeight="1"/>
    <row r="3924" ht="14.25" customHeight="1"/>
    <row r="3925" ht="14.25" customHeight="1"/>
    <row r="3926" ht="14.25" customHeight="1"/>
    <row r="3927" ht="14.25" customHeight="1"/>
    <row r="3928" ht="14.25" customHeight="1"/>
    <row r="3929" ht="14.25" customHeight="1"/>
    <row r="3930" ht="14.25" customHeight="1"/>
    <row r="3931" ht="14.25" customHeight="1"/>
    <row r="3932" ht="14.25" customHeight="1"/>
    <row r="3933" ht="14.25" customHeight="1"/>
    <row r="3934" ht="14.25" customHeight="1"/>
    <row r="3935" ht="14.25" customHeight="1"/>
    <row r="3936" ht="14.25" customHeight="1"/>
    <row r="3937" ht="14.25" customHeight="1"/>
    <row r="3938" ht="14.25" customHeight="1"/>
    <row r="3939" ht="14.25" customHeight="1"/>
    <row r="3940" ht="14.25" customHeight="1"/>
    <row r="3941" ht="14.25" customHeight="1"/>
    <row r="3942" ht="14.25" customHeight="1"/>
    <row r="3943" ht="14.25" customHeight="1"/>
    <row r="3944" ht="14.25" customHeight="1"/>
    <row r="3945" ht="14.25" customHeight="1"/>
    <row r="3946" ht="14.25" customHeight="1"/>
    <row r="3947" ht="14.25" customHeight="1"/>
    <row r="3948" ht="14.25" customHeight="1"/>
    <row r="3949" ht="14.25" customHeight="1"/>
    <row r="3950" ht="14.25" customHeight="1"/>
    <row r="3951" ht="14.25" customHeight="1"/>
    <row r="3952" ht="14.25" customHeight="1"/>
    <row r="3953" ht="14.25" customHeight="1"/>
    <row r="3954" ht="14.25" customHeight="1"/>
    <row r="3955" ht="14.25" customHeight="1"/>
    <row r="3956" ht="14.25" customHeight="1"/>
    <row r="3957" ht="14.25" customHeight="1"/>
    <row r="3958" ht="14.25" customHeight="1"/>
    <row r="3959" ht="14.25" customHeight="1"/>
    <row r="3960" ht="14.25" customHeight="1"/>
    <row r="3961" ht="14.25" customHeight="1"/>
    <row r="3962" ht="14.25" customHeight="1"/>
    <row r="3963" ht="14.25" customHeight="1"/>
    <row r="3964" ht="14.25" customHeight="1"/>
    <row r="3965" ht="14.25" customHeight="1"/>
    <row r="3966" ht="14.25" customHeight="1"/>
    <row r="3967" ht="14.25" customHeight="1"/>
    <row r="3968" ht="14.25" customHeight="1"/>
    <row r="3969" ht="14.25" customHeight="1"/>
    <row r="3970" ht="14.25" customHeight="1"/>
    <row r="3971" ht="14.25" customHeight="1"/>
    <row r="3972" ht="14.25" customHeight="1"/>
    <row r="3973" ht="14.25" customHeight="1"/>
    <row r="3974" ht="14.25" customHeight="1"/>
    <row r="3975" ht="14.25" customHeight="1"/>
    <row r="3976" ht="14.25" customHeight="1"/>
    <row r="3977" ht="14.25" customHeight="1"/>
    <row r="3978" ht="14.25" customHeight="1"/>
    <row r="3979" ht="14.25" customHeight="1"/>
    <row r="3980" ht="14.25" customHeight="1"/>
    <row r="3981" ht="14.25" customHeight="1"/>
    <row r="3982" ht="14.25" customHeight="1"/>
    <row r="3983" ht="14.25" customHeight="1"/>
    <row r="3984" ht="14.25" customHeight="1"/>
    <row r="3985" ht="14.25" customHeight="1"/>
    <row r="3986" ht="14.25" customHeight="1"/>
    <row r="3987" ht="14.25" customHeight="1"/>
    <row r="3988" ht="14.25" customHeight="1"/>
    <row r="3989" ht="14.25" customHeight="1"/>
    <row r="3990" ht="14.25" customHeight="1"/>
    <row r="3991" ht="14.25" customHeight="1"/>
    <row r="3992" ht="14.25" customHeight="1"/>
    <row r="3993" ht="14.25" customHeight="1"/>
    <row r="3994" ht="14.25" customHeight="1"/>
    <row r="3995" ht="14.25" customHeight="1"/>
    <row r="3996" ht="14.25" customHeight="1"/>
    <row r="3997" ht="14.25" customHeight="1"/>
    <row r="3998" ht="14.25" customHeight="1"/>
    <row r="3999" ht="14.25" customHeight="1"/>
    <row r="4000" ht="14.25" customHeight="1"/>
    <row r="4001" ht="14.25" customHeight="1"/>
    <row r="4002" ht="14.25" customHeight="1"/>
    <row r="4003" ht="14.25" customHeight="1"/>
    <row r="4004" ht="14.25" customHeight="1"/>
    <row r="4005" ht="14.25" customHeight="1"/>
    <row r="4006" ht="14.25" customHeight="1"/>
    <row r="4007" ht="14.25" customHeight="1"/>
    <row r="4008" ht="14.25" customHeight="1"/>
    <row r="4009" ht="14.25" customHeight="1"/>
    <row r="4010" ht="14.25" customHeight="1"/>
    <row r="4011" ht="14.25" customHeight="1"/>
    <row r="4012" ht="14.25" customHeight="1"/>
    <row r="4013" ht="14.25" customHeight="1"/>
    <row r="4014" ht="14.25" customHeight="1"/>
    <row r="4015" ht="14.25" customHeight="1"/>
    <row r="4016" ht="14.25" customHeight="1"/>
    <row r="4017" ht="14.25" customHeight="1"/>
    <row r="4018" ht="14.25" customHeight="1"/>
    <row r="4019" ht="14.25" customHeight="1"/>
    <row r="4020" ht="14.25" customHeight="1"/>
    <row r="4021" ht="14.25" customHeight="1"/>
    <row r="4022" ht="14.25" customHeight="1"/>
    <row r="4023" ht="14.25" customHeight="1"/>
    <row r="4024" ht="14.25" customHeight="1"/>
    <row r="4025" ht="14.25" customHeight="1"/>
    <row r="4026" ht="14.25" customHeight="1"/>
    <row r="4027" ht="14.25" customHeight="1"/>
    <row r="4028" ht="14.25" customHeight="1"/>
    <row r="4029" ht="14.25" customHeight="1"/>
    <row r="4030" ht="14.25" customHeight="1"/>
    <row r="4031" ht="14.25" customHeight="1"/>
    <row r="4032" ht="14.25" customHeight="1"/>
    <row r="4033" ht="14.25" customHeight="1"/>
    <row r="4034" ht="14.25" customHeight="1"/>
    <row r="4035" ht="14.25" customHeight="1"/>
    <row r="4036" ht="14.25" customHeight="1"/>
    <row r="4037" ht="14.25" customHeight="1"/>
    <row r="4038" ht="14.25" customHeight="1"/>
    <row r="4039" ht="14.25" customHeight="1"/>
    <row r="4040" ht="14.25" customHeight="1"/>
    <row r="4041" ht="14.25" customHeight="1"/>
    <row r="4042" ht="14.25" customHeight="1"/>
    <row r="4043" ht="14.25" customHeight="1"/>
    <row r="4044" ht="14.25" customHeight="1"/>
    <row r="4045" ht="14.25" customHeight="1"/>
    <row r="4046" ht="14.25" customHeight="1"/>
    <row r="4047" ht="14.25" customHeight="1"/>
    <row r="4048" ht="14.25" customHeight="1"/>
    <row r="4049" ht="14.25" customHeight="1"/>
    <row r="4050" ht="14.25" customHeight="1"/>
    <row r="4051" ht="14.25" customHeight="1"/>
    <row r="4052" ht="14.25" customHeight="1"/>
    <row r="4053" ht="14.25" customHeight="1"/>
    <row r="4054" ht="14.25" customHeight="1"/>
    <row r="4055" ht="14.25" customHeight="1"/>
    <row r="4056" ht="14.25" customHeight="1"/>
    <row r="4057" ht="14.25" customHeight="1"/>
    <row r="4058" ht="14.25" customHeight="1"/>
    <row r="4059" ht="14.25" customHeight="1"/>
    <row r="4060" ht="14.25" customHeight="1"/>
    <row r="4061" ht="14.25" customHeight="1"/>
    <row r="4062" ht="14.25" customHeight="1"/>
    <row r="4063" ht="14.25" customHeight="1"/>
    <row r="4064" ht="14.25" customHeight="1"/>
    <row r="4065" ht="14.25" customHeight="1"/>
    <row r="4066" ht="14.25" customHeight="1"/>
    <row r="4067" ht="14.25" customHeight="1"/>
    <row r="4068" ht="14.25" customHeight="1"/>
    <row r="4069" ht="14.25" customHeight="1"/>
    <row r="4070" ht="14.25" customHeight="1"/>
    <row r="4071" ht="14.25" customHeight="1"/>
    <row r="4072" ht="14.25" customHeight="1"/>
    <row r="4073" ht="14.25" customHeight="1"/>
    <row r="4074" ht="14.25" customHeight="1"/>
    <row r="4075" ht="14.25" customHeight="1"/>
    <row r="4076" ht="14.25" customHeight="1"/>
    <row r="4077" ht="14.25" customHeight="1"/>
    <row r="4078" ht="14.25" customHeight="1"/>
    <row r="4079" ht="14.25" customHeight="1"/>
    <row r="4080" ht="14.25" customHeight="1"/>
    <row r="4081" ht="14.25" customHeight="1"/>
    <row r="4082" ht="14.25" customHeight="1"/>
    <row r="4083" ht="14.25" customHeight="1"/>
    <row r="4084" ht="14.25" customHeight="1"/>
    <row r="4085" ht="14.25" customHeight="1"/>
    <row r="4086" ht="14.25" customHeight="1"/>
    <row r="4087" ht="14.25" customHeight="1"/>
    <row r="4088" ht="14.25" customHeight="1"/>
    <row r="4089" ht="14.25" customHeight="1"/>
    <row r="4090" ht="14.25" customHeight="1"/>
    <row r="4091" ht="14.25" customHeight="1"/>
    <row r="4092" ht="14.25" customHeight="1"/>
    <row r="4093" ht="14.25" customHeight="1"/>
    <row r="4094" ht="14.25" customHeight="1"/>
    <row r="4095" ht="14.25" customHeight="1"/>
    <row r="4096" ht="14.25" customHeight="1"/>
    <row r="4097" ht="14.25" customHeight="1"/>
    <row r="4098" ht="14.25" customHeight="1"/>
    <row r="4099" ht="14.25" customHeight="1"/>
    <row r="4100" ht="14.25" customHeight="1"/>
    <row r="4101" ht="14.25" customHeight="1"/>
    <row r="4102" ht="14.25" customHeight="1"/>
    <row r="4103" ht="14.25" customHeight="1"/>
    <row r="4104" ht="14.25" customHeight="1"/>
    <row r="4105" ht="14.25" customHeight="1"/>
    <row r="4106" ht="14.25" customHeight="1"/>
    <row r="4107" ht="14.25" customHeight="1"/>
    <row r="4108" ht="14.25" customHeight="1"/>
    <row r="4109" ht="14.25" customHeight="1"/>
    <row r="4110" ht="14.25" customHeight="1"/>
    <row r="4111" ht="14.25" customHeight="1"/>
    <row r="4112" ht="14.25" customHeight="1"/>
    <row r="4113" ht="14.25" customHeight="1"/>
    <row r="4114" ht="14.25" customHeight="1"/>
    <row r="4115" ht="14.25" customHeight="1"/>
    <row r="4116" ht="14.25" customHeight="1"/>
    <row r="4117" ht="14.25" customHeight="1"/>
    <row r="4118" ht="14.25" customHeight="1"/>
    <row r="4119" ht="14.25" customHeight="1"/>
    <row r="4120" ht="14.25" customHeight="1"/>
    <row r="4121" ht="14.25" customHeight="1"/>
    <row r="4122" ht="14.25" customHeight="1"/>
    <row r="4123" ht="14.25" customHeight="1"/>
    <row r="4124" ht="14.25" customHeight="1"/>
    <row r="4125" ht="14.25" customHeight="1"/>
    <row r="4126" ht="14.25" customHeight="1"/>
    <row r="4127" ht="14.25" customHeight="1"/>
    <row r="4128" ht="14.25" customHeight="1"/>
    <row r="4129" ht="14.25" customHeight="1"/>
    <row r="4130" ht="14.25" customHeight="1"/>
    <row r="4131" ht="14.25" customHeight="1"/>
    <row r="4132" ht="14.25" customHeight="1"/>
    <row r="4133" ht="14.25" customHeight="1"/>
    <row r="4134" ht="14.25" customHeight="1"/>
    <row r="4135" ht="14.25" customHeight="1"/>
    <row r="4136" ht="14.25" customHeight="1"/>
    <row r="4137" ht="14.25" customHeight="1"/>
    <row r="4138" ht="14.25" customHeight="1"/>
    <row r="4139" ht="14.25" customHeight="1"/>
    <row r="4140" ht="14.25" customHeight="1"/>
    <row r="4141" ht="14.25" customHeight="1"/>
    <row r="4142" ht="14.25" customHeight="1"/>
    <row r="4143" ht="14.25" customHeight="1"/>
    <row r="4144" ht="14.25" customHeight="1"/>
    <row r="4145" ht="14.25" customHeight="1"/>
    <row r="4146" ht="14.25" customHeight="1"/>
    <row r="4147" ht="14.25" customHeight="1"/>
    <row r="4148" ht="14.25" customHeight="1"/>
    <row r="4149" ht="14.25" customHeight="1"/>
    <row r="4150" ht="14.25" customHeight="1"/>
    <row r="4151" ht="14.25" customHeight="1"/>
    <row r="4152" ht="14.25" customHeight="1"/>
    <row r="4153" ht="14.25" customHeight="1"/>
    <row r="4154" ht="14.25" customHeight="1"/>
    <row r="4155" ht="14.25" customHeight="1"/>
    <row r="4156" ht="14.25" customHeight="1"/>
    <row r="4157" ht="14.25" customHeight="1"/>
    <row r="4158" ht="14.25" customHeight="1"/>
    <row r="4159" ht="14.25" customHeight="1"/>
    <row r="4160" ht="14.25" customHeight="1"/>
    <row r="4161" ht="14.25" customHeight="1"/>
    <row r="4162" ht="14.25" customHeight="1"/>
    <row r="4163" ht="14.25" customHeight="1"/>
    <row r="4164" ht="14.25" customHeight="1"/>
    <row r="4165" ht="14.25" customHeight="1"/>
    <row r="4166" ht="14.25" customHeight="1"/>
    <row r="4167" ht="14.25" customHeight="1"/>
    <row r="4168" ht="14.25" customHeight="1"/>
    <row r="4169" ht="14.25" customHeight="1"/>
    <row r="4170" ht="14.25" customHeight="1"/>
    <row r="4171" ht="14.25" customHeight="1"/>
    <row r="4172" ht="14.25" customHeight="1"/>
    <row r="4173" ht="14.25" customHeight="1"/>
    <row r="4174" ht="14.25" customHeight="1"/>
    <row r="4175" ht="14.25" customHeight="1"/>
    <row r="4176" ht="14.25" customHeight="1"/>
    <row r="4177" ht="14.25" customHeight="1"/>
    <row r="4178" ht="14.25" customHeight="1"/>
    <row r="4179" ht="14.25" customHeight="1"/>
    <row r="4180" ht="14.25" customHeight="1"/>
    <row r="4181" ht="14.25" customHeight="1"/>
    <row r="4182" ht="14.25" customHeight="1"/>
    <row r="4183" ht="14.25" customHeight="1"/>
    <row r="4184" ht="14.25" customHeight="1"/>
    <row r="4185" ht="14.25" customHeight="1"/>
    <row r="4186" ht="14.25" customHeight="1"/>
    <row r="4187" ht="14.25" customHeight="1"/>
    <row r="4188" ht="14.25" customHeight="1"/>
    <row r="4189" ht="14.25" customHeight="1"/>
    <row r="4190" ht="14.25" customHeight="1"/>
    <row r="4191" ht="14.25" customHeight="1"/>
    <row r="4192" ht="14.25" customHeight="1"/>
    <row r="4193" ht="14.25" customHeight="1"/>
    <row r="4194" ht="14.25" customHeight="1"/>
    <row r="4195" ht="14.25" customHeight="1"/>
    <row r="4196" ht="14.25" customHeight="1"/>
    <row r="4197" ht="14.25" customHeight="1"/>
    <row r="4198" ht="14.25" customHeight="1"/>
    <row r="4199" ht="14.25" customHeight="1"/>
    <row r="4200" ht="14.25" customHeight="1"/>
    <row r="4201" ht="14.25" customHeight="1"/>
    <row r="4202" ht="14.25" customHeight="1"/>
    <row r="4203" ht="14.25" customHeight="1"/>
    <row r="4204" ht="14.25" customHeight="1"/>
    <row r="4205" ht="14.25" customHeight="1"/>
    <row r="4206" ht="14.25" customHeight="1"/>
    <row r="4207" ht="14.25" customHeight="1"/>
    <row r="4208" ht="14.25" customHeight="1"/>
    <row r="4209" ht="14.25" customHeight="1"/>
    <row r="4210" ht="14.25" customHeight="1"/>
    <row r="4211" ht="14.25" customHeight="1"/>
    <row r="4212" ht="14.25" customHeight="1"/>
    <row r="4213" ht="14.25" customHeight="1"/>
    <row r="4214" ht="14.25" customHeight="1"/>
    <row r="4215" ht="14.25" customHeight="1"/>
    <row r="4216" ht="14.25" customHeight="1"/>
    <row r="4217" ht="14.25" customHeight="1"/>
    <row r="4218" ht="14.25" customHeight="1"/>
    <row r="4219" ht="14.25" customHeight="1"/>
    <row r="4220" ht="14.25" customHeight="1"/>
    <row r="4221" ht="14.25" customHeight="1"/>
    <row r="4222" ht="14.25" customHeight="1"/>
    <row r="4223" ht="14.25" customHeight="1"/>
    <row r="4224" ht="14.25" customHeight="1"/>
    <row r="4225" ht="14.25" customHeight="1"/>
    <row r="4226" ht="14.25" customHeight="1"/>
    <row r="4227" ht="14.25" customHeight="1"/>
    <row r="4228" ht="14.25" customHeight="1"/>
    <row r="4229" ht="14.25" customHeight="1"/>
    <row r="4230" ht="14.25" customHeight="1"/>
    <row r="4231" ht="14.25" customHeight="1"/>
    <row r="4232" ht="14.25" customHeight="1"/>
    <row r="4233" ht="14.25" customHeight="1"/>
    <row r="4234" ht="14.25" customHeight="1"/>
    <row r="4235" ht="14.25" customHeight="1"/>
    <row r="4236" ht="14.25" customHeight="1"/>
    <row r="4237" ht="14.25" customHeight="1"/>
    <row r="4238" ht="14.25" customHeight="1"/>
    <row r="4239" ht="14.25" customHeight="1"/>
    <row r="4240" ht="14.25" customHeight="1"/>
    <row r="4241" ht="14.25" customHeight="1"/>
    <row r="4242" ht="14.25" customHeight="1"/>
    <row r="4243" ht="14.25" customHeight="1"/>
    <row r="4244" ht="14.25" customHeight="1"/>
    <row r="4245" ht="14.25" customHeight="1"/>
    <row r="4246" ht="14.25" customHeight="1"/>
    <row r="4247" ht="14.25" customHeight="1"/>
    <row r="4248" ht="14.25" customHeight="1"/>
    <row r="4249" ht="14.25" customHeight="1"/>
    <row r="4250" ht="14.25" customHeight="1"/>
    <row r="4251" ht="14.25" customHeight="1"/>
    <row r="4252" ht="14.25" customHeight="1"/>
    <row r="4253" ht="14.25" customHeight="1"/>
    <row r="4254" ht="14.25" customHeight="1"/>
    <row r="4255" ht="14.25" customHeight="1"/>
    <row r="4256" ht="14.25" customHeight="1"/>
    <row r="4257" ht="14.25" customHeight="1"/>
    <row r="4258" ht="14.25" customHeight="1"/>
    <row r="4259" ht="14.25" customHeight="1"/>
    <row r="4260" ht="14.25" customHeight="1"/>
    <row r="4261" ht="14.25" customHeight="1"/>
    <row r="4262" ht="14.25" customHeight="1"/>
    <row r="4263" ht="14.25" customHeight="1"/>
    <row r="4264" ht="14.25" customHeight="1"/>
    <row r="4265" ht="14.25" customHeight="1"/>
    <row r="4266" ht="14.25" customHeight="1"/>
    <row r="4267" ht="14.25" customHeight="1"/>
    <row r="4268" ht="14.25" customHeight="1"/>
    <row r="4269" ht="14.25" customHeight="1"/>
    <row r="4270" ht="14.25" customHeight="1"/>
    <row r="4271" ht="14.25" customHeight="1"/>
    <row r="4272" ht="14.25" customHeight="1"/>
    <row r="4273" ht="14.25" customHeight="1"/>
    <row r="4274" ht="14.25" customHeight="1"/>
    <row r="4275" ht="14.25" customHeight="1"/>
    <row r="4276" ht="14.25" customHeight="1"/>
    <row r="4277" ht="14.25" customHeight="1"/>
    <row r="4278" ht="14.25" customHeight="1"/>
    <row r="4279" ht="14.25" customHeight="1"/>
    <row r="4280" ht="14.25" customHeight="1"/>
    <row r="4281" ht="14.25" customHeight="1"/>
    <row r="4282" ht="14.25" customHeight="1"/>
    <row r="4283" ht="14.25" customHeight="1"/>
    <row r="4284" ht="14.25" customHeight="1"/>
    <row r="4285" ht="14.25" customHeight="1"/>
    <row r="4286" ht="14.25" customHeight="1"/>
    <row r="4287" ht="14.25" customHeight="1"/>
    <row r="4288" ht="14.25" customHeight="1"/>
    <row r="4289" ht="14.25" customHeight="1"/>
    <row r="4290" ht="14.25" customHeight="1"/>
    <row r="4291" ht="14.25" customHeight="1"/>
    <row r="4292" ht="14.25" customHeight="1"/>
    <row r="4293" ht="14.25" customHeight="1"/>
    <row r="4294" ht="14.25" customHeight="1"/>
    <row r="4295" ht="14.25" customHeight="1"/>
    <row r="4296" ht="14.25" customHeight="1"/>
    <row r="4297" ht="14.25" customHeight="1"/>
    <row r="4298" ht="14.25" customHeight="1"/>
    <row r="4299" ht="14.25" customHeight="1"/>
    <row r="4300" ht="14.25" customHeight="1"/>
    <row r="4301" ht="14.25" customHeight="1"/>
    <row r="4302" ht="14.25" customHeight="1"/>
    <row r="4303" ht="14.25" customHeight="1"/>
    <row r="4304" ht="14.25" customHeight="1"/>
    <row r="4305" ht="14.25" customHeight="1"/>
    <row r="4306" ht="14.25" customHeight="1"/>
    <row r="4307" ht="14.25" customHeight="1"/>
    <row r="4308" ht="14.25" customHeight="1"/>
    <row r="4309" ht="14.25" customHeight="1"/>
    <row r="4310" ht="14.25" customHeight="1"/>
    <row r="4311" ht="14.25" customHeight="1"/>
    <row r="4312" ht="14.25" customHeight="1"/>
    <row r="4313" ht="14.25" customHeight="1"/>
    <row r="4314" ht="14.25" customHeight="1"/>
    <row r="4315" ht="14.25" customHeight="1"/>
    <row r="4316" ht="14.25" customHeight="1"/>
    <row r="4317" ht="14.25" customHeight="1"/>
    <row r="4318" ht="14.25" customHeight="1"/>
    <row r="4319" ht="14.25" customHeight="1"/>
    <row r="4320" ht="14.25" customHeight="1"/>
    <row r="4321" ht="14.25" customHeight="1"/>
    <row r="4322" ht="14.25" customHeight="1"/>
    <row r="4323" ht="14.25" customHeight="1"/>
    <row r="4324" ht="14.25" customHeight="1"/>
    <row r="4325" ht="14.25" customHeight="1"/>
    <row r="4326" ht="14.25" customHeight="1"/>
    <row r="4327" ht="14.25" customHeight="1"/>
    <row r="4328" ht="14.25" customHeight="1"/>
    <row r="4329" ht="14.25" customHeight="1"/>
    <row r="4330" ht="14.25" customHeight="1"/>
    <row r="4331" ht="14.25" customHeight="1"/>
    <row r="4332" ht="14.25" customHeight="1"/>
    <row r="4333" ht="14.25" customHeight="1"/>
    <row r="4334" ht="14.25" customHeight="1"/>
    <row r="4335" ht="14.25" customHeight="1"/>
    <row r="4336" ht="14.25" customHeight="1"/>
    <row r="4337" ht="14.25" customHeight="1"/>
    <row r="4338" ht="14.25" customHeight="1"/>
    <row r="4339" ht="14.25" customHeight="1"/>
    <row r="4340" ht="14.25" customHeight="1"/>
    <row r="4341" ht="14.25" customHeight="1"/>
    <row r="4342" ht="14.25" customHeight="1"/>
    <row r="4343" ht="14.25" customHeight="1"/>
    <row r="4344" ht="14.25" customHeight="1"/>
    <row r="4345" ht="14.25" customHeight="1"/>
    <row r="4346" ht="14.25" customHeight="1"/>
    <row r="4347" ht="14.25" customHeight="1"/>
    <row r="4348" ht="14.25" customHeight="1"/>
    <row r="4349" ht="14.25" customHeight="1"/>
    <row r="4350" ht="14.25" customHeight="1"/>
    <row r="4351" ht="14.25" customHeight="1"/>
    <row r="4352" ht="14.25" customHeight="1"/>
    <row r="4353" ht="14.25" customHeight="1"/>
    <row r="4354" ht="14.25" customHeight="1"/>
    <row r="4355" ht="14.25" customHeight="1"/>
    <row r="4356" ht="14.25" customHeight="1"/>
    <row r="4357" ht="14.25" customHeight="1"/>
    <row r="4358" ht="14.25" customHeight="1"/>
    <row r="4359" ht="14.25" customHeight="1"/>
    <row r="4360" ht="14.25" customHeight="1"/>
    <row r="4361" ht="14.25" customHeight="1"/>
    <row r="4362" ht="14.25" customHeight="1"/>
    <row r="4363" ht="14.25" customHeight="1"/>
    <row r="4364" ht="14.25" customHeight="1"/>
    <row r="4365" ht="14.25" customHeight="1"/>
    <row r="4366" ht="14.25" customHeight="1"/>
    <row r="4367" ht="14.25" customHeight="1"/>
    <row r="4368" ht="14.25" customHeight="1"/>
    <row r="4369" ht="14.25" customHeight="1"/>
    <row r="4370" ht="14.25" customHeight="1"/>
    <row r="4371" ht="14.25" customHeight="1"/>
    <row r="4372" ht="14.25" customHeight="1"/>
    <row r="4373" ht="14.25" customHeight="1"/>
    <row r="4374" ht="14.25" customHeight="1"/>
    <row r="4375" ht="14.25" customHeight="1"/>
    <row r="4376" ht="14.25" customHeight="1"/>
    <row r="4377" ht="14.25" customHeight="1"/>
    <row r="4378" ht="14.25" customHeight="1"/>
    <row r="4379" ht="14.25" customHeight="1"/>
    <row r="4380" ht="14.25" customHeight="1"/>
    <row r="4381" ht="14.25" customHeight="1"/>
    <row r="4382" ht="14.25" customHeight="1"/>
    <row r="4383" ht="14.25" customHeight="1"/>
    <row r="4384" ht="14.25" customHeight="1"/>
    <row r="4385" ht="14.25" customHeight="1"/>
    <row r="4386" ht="14.25" customHeight="1"/>
    <row r="4387" ht="14.25" customHeight="1"/>
    <row r="4388" ht="14.25" customHeight="1"/>
    <row r="4389" ht="14.25" customHeight="1"/>
    <row r="4390" ht="14.25" customHeight="1"/>
    <row r="4391" ht="14.25" customHeight="1"/>
    <row r="4392" ht="14.25" customHeight="1"/>
    <row r="4393" ht="14.25" customHeight="1"/>
    <row r="4394" ht="14.25" customHeight="1"/>
    <row r="4395" ht="14.25" customHeight="1"/>
    <row r="4396" ht="14.25" customHeight="1"/>
    <row r="4397" ht="14.25" customHeight="1"/>
    <row r="4398" ht="14.25" customHeight="1"/>
    <row r="4399" ht="14.25" customHeight="1"/>
    <row r="4400" ht="14.25" customHeight="1"/>
    <row r="4401" ht="14.25" customHeight="1"/>
    <row r="4402" ht="14.25" customHeight="1"/>
    <row r="4403" ht="14.25" customHeight="1"/>
    <row r="4404" ht="14.25" customHeight="1"/>
    <row r="4405" ht="14.25" customHeight="1"/>
    <row r="4406" ht="14.25" customHeight="1"/>
    <row r="4407" ht="14.25" customHeight="1"/>
    <row r="4408" ht="14.25" customHeight="1"/>
    <row r="4409" ht="14.25" customHeight="1"/>
    <row r="4410" ht="14.25" customHeight="1"/>
    <row r="4411" ht="14.25" customHeight="1"/>
    <row r="4412" ht="14.25" customHeight="1"/>
    <row r="4413" ht="14.25" customHeight="1"/>
    <row r="4414" ht="14.25" customHeight="1"/>
    <row r="4415" ht="14.25" customHeight="1"/>
    <row r="4416" ht="14.25" customHeight="1"/>
    <row r="4417" ht="14.25" customHeight="1"/>
    <row r="4418" ht="14.25" customHeight="1"/>
    <row r="4419" ht="14.25" customHeight="1"/>
    <row r="4420" ht="14.25" customHeight="1"/>
    <row r="4421" ht="14.25" customHeight="1"/>
    <row r="4422" ht="14.25" customHeight="1"/>
    <row r="4423" ht="14.25" customHeight="1"/>
    <row r="4424" ht="14.25" customHeight="1"/>
    <row r="4425" ht="14.25" customHeight="1"/>
    <row r="4426" ht="14.25" customHeight="1"/>
    <row r="4427" ht="14.25" customHeight="1"/>
    <row r="4428" ht="14.25" customHeight="1"/>
    <row r="4429" ht="14.25" customHeight="1"/>
    <row r="4430" ht="14.25" customHeight="1"/>
    <row r="4431" ht="14.25" customHeight="1"/>
    <row r="4432" ht="14.25" customHeight="1"/>
    <row r="4433" ht="14.25" customHeight="1"/>
    <row r="4434" ht="14.25" customHeight="1"/>
    <row r="4435" ht="14.25" customHeight="1"/>
    <row r="4436" ht="14.25" customHeight="1"/>
    <row r="4437" ht="14.25" customHeight="1"/>
    <row r="4438" ht="14.25" customHeight="1"/>
    <row r="4439" ht="14.25" customHeight="1"/>
    <row r="4440" ht="14.25" customHeight="1"/>
    <row r="4441" ht="14.25" customHeight="1"/>
    <row r="4442" ht="14.25" customHeight="1"/>
    <row r="4443" ht="14.25" customHeight="1"/>
    <row r="4444" ht="14.25" customHeight="1"/>
    <row r="4445" ht="14.25" customHeight="1"/>
    <row r="4446" ht="14.25" customHeight="1"/>
    <row r="4447" ht="14.25" customHeight="1"/>
    <row r="4448" ht="14.25" customHeight="1"/>
    <row r="4449" ht="14.25" customHeight="1"/>
    <row r="4450" ht="14.25" customHeight="1"/>
    <row r="4451" ht="14.25" customHeight="1"/>
    <row r="4452" ht="14.25" customHeight="1"/>
    <row r="4453" ht="14.25" customHeight="1"/>
    <row r="4454" ht="14.25" customHeight="1"/>
    <row r="4455" ht="14.25" customHeight="1"/>
    <row r="4456" ht="14.25" customHeight="1"/>
    <row r="4457" ht="14.25" customHeight="1"/>
    <row r="4458" ht="14.25" customHeight="1"/>
    <row r="4459" ht="14.25" customHeight="1"/>
    <row r="4460" ht="14.25" customHeight="1"/>
    <row r="4461" ht="14.25" customHeight="1"/>
    <row r="4462" ht="14.25" customHeight="1"/>
    <row r="4463" ht="14.25" customHeight="1"/>
    <row r="4464" ht="14.25" customHeight="1"/>
    <row r="4465" ht="14.25" customHeight="1"/>
    <row r="4466" ht="14.25" customHeight="1"/>
    <row r="4467" ht="14.25" customHeight="1"/>
    <row r="4468" ht="14.25" customHeight="1"/>
    <row r="4469" ht="14.25" customHeight="1"/>
    <row r="4470" ht="14.25" customHeight="1"/>
    <row r="4471" ht="14.25" customHeight="1"/>
    <row r="4472" ht="14.25" customHeight="1"/>
    <row r="4473" ht="14.25" customHeight="1"/>
    <row r="4474" ht="14.25" customHeight="1"/>
    <row r="4475" ht="14.25" customHeight="1"/>
    <row r="4476" ht="14.25" customHeight="1"/>
    <row r="4477" ht="14.25" customHeight="1"/>
    <row r="4478" ht="14.25" customHeight="1"/>
    <row r="4479" ht="14.25" customHeight="1"/>
    <row r="4480" ht="14.25" customHeight="1"/>
    <row r="4481" ht="14.25" customHeight="1"/>
    <row r="4482" ht="14.25" customHeight="1"/>
    <row r="4483" ht="14.25" customHeight="1"/>
    <row r="4484" ht="14.25" customHeight="1"/>
    <row r="4485" ht="14.25" customHeight="1"/>
    <row r="4486" ht="14.25" customHeight="1"/>
    <row r="4487" ht="14.25" customHeight="1"/>
    <row r="4488" ht="14.25" customHeight="1"/>
    <row r="4489" ht="14.25" customHeight="1"/>
    <row r="4490" ht="14.25" customHeight="1"/>
    <row r="4491" ht="14.25" customHeight="1"/>
    <row r="4492" ht="14.25" customHeight="1"/>
    <row r="4493" ht="14.25" customHeight="1"/>
    <row r="4494" ht="14.25" customHeight="1"/>
    <row r="4495" ht="14.25" customHeight="1"/>
    <row r="4496" ht="14.25" customHeight="1"/>
    <row r="4497" ht="14.25" customHeight="1"/>
    <row r="4498" ht="14.25" customHeight="1"/>
    <row r="4499" ht="14.25" customHeight="1"/>
    <row r="4500" ht="14.25" customHeight="1"/>
    <row r="4501" ht="14.25" customHeight="1"/>
    <row r="4502" ht="14.25" customHeight="1"/>
    <row r="4503" ht="14.25" customHeight="1"/>
    <row r="4504" ht="14.25" customHeight="1"/>
    <row r="4505" ht="14.25" customHeight="1"/>
    <row r="4506" ht="14.25" customHeight="1"/>
    <row r="4507" ht="14.25" customHeight="1"/>
    <row r="4508" ht="14.25" customHeight="1"/>
    <row r="4509" ht="14.25" customHeight="1"/>
    <row r="4510" ht="14.25" customHeight="1"/>
    <row r="4511" ht="14.25" customHeight="1"/>
    <row r="4512" ht="14.25" customHeight="1"/>
    <row r="4513" ht="14.25" customHeight="1"/>
    <row r="4514" ht="14.25" customHeight="1"/>
    <row r="4515" ht="14.25" customHeight="1"/>
    <row r="4516" ht="14.25" customHeight="1"/>
    <row r="4517" ht="14.25" customHeight="1"/>
    <row r="4518" ht="14.25" customHeight="1"/>
    <row r="4519" ht="14.25" customHeight="1"/>
    <row r="4520" ht="14.25" customHeight="1"/>
    <row r="4521" ht="14.25" customHeight="1"/>
    <row r="4522" ht="14.25" customHeight="1"/>
    <row r="4523" ht="14.25" customHeight="1"/>
    <row r="4524" ht="14.25" customHeight="1"/>
    <row r="4525" ht="14.25" customHeight="1"/>
    <row r="4526" ht="14.25" customHeight="1"/>
    <row r="4527" ht="14.25" customHeight="1"/>
    <row r="4528" ht="14.25" customHeight="1"/>
    <row r="4529" ht="14.25" customHeight="1"/>
    <row r="4530" ht="14.25" customHeight="1"/>
    <row r="4531" ht="14.25" customHeight="1"/>
    <row r="4532" ht="14.25" customHeight="1"/>
    <row r="4533" ht="14.25" customHeight="1"/>
    <row r="4534" ht="14.25" customHeight="1"/>
    <row r="4535" ht="14.25" customHeight="1"/>
    <row r="4536" ht="14.25" customHeight="1"/>
    <row r="4537" ht="14.25" customHeight="1"/>
    <row r="4538" ht="14.25" customHeight="1"/>
    <row r="4539" ht="14.25" customHeight="1"/>
    <row r="4540" ht="14.25" customHeight="1"/>
    <row r="4541" ht="14.25" customHeight="1"/>
    <row r="4542" ht="14.25" customHeight="1"/>
    <row r="4543" ht="14.25" customHeight="1"/>
    <row r="4544" ht="14.25" customHeight="1"/>
    <row r="4545" ht="14.25" customHeight="1"/>
    <row r="4546" ht="14.25" customHeight="1"/>
    <row r="4547" ht="14.25" customHeight="1"/>
    <row r="4548" ht="14.25" customHeight="1"/>
    <row r="4549" ht="14.25" customHeight="1"/>
    <row r="4550" ht="14.25" customHeight="1"/>
    <row r="4551" ht="14.25" customHeight="1"/>
    <row r="4552" ht="14.25" customHeight="1"/>
    <row r="4553" ht="14.25" customHeight="1"/>
    <row r="4554" ht="14.25" customHeight="1"/>
    <row r="4555" ht="14.25" customHeight="1"/>
    <row r="4556" ht="14.25" customHeight="1"/>
    <row r="4557" ht="14.25" customHeight="1"/>
    <row r="4558" ht="14.25" customHeight="1"/>
    <row r="4559" ht="14.25" customHeight="1"/>
    <row r="4560" ht="14.25" customHeight="1"/>
    <row r="4561" ht="14.25" customHeight="1"/>
    <row r="4562" ht="14.25" customHeight="1"/>
    <row r="4563" ht="14.25" customHeight="1"/>
    <row r="4564" ht="14.25" customHeight="1"/>
    <row r="4565" ht="14.25" customHeight="1"/>
    <row r="4566" ht="14.25" customHeight="1"/>
    <row r="4567" ht="14.25" customHeight="1"/>
    <row r="4568" ht="14.25" customHeight="1"/>
    <row r="4569" ht="14.25" customHeight="1"/>
    <row r="4570" ht="14.25" customHeight="1"/>
    <row r="4571" ht="14.25" customHeight="1"/>
    <row r="4572" ht="14.25" customHeight="1"/>
    <row r="4573" ht="14.25" customHeight="1"/>
    <row r="4574" ht="14.25" customHeight="1"/>
    <row r="4575" ht="14.25" customHeight="1"/>
    <row r="4576" ht="14.25" customHeight="1"/>
    <row r="4577" ht="14.25" customHeight="1"/>
    <row r="4578" ht="14.25" customHeight="1"/>
    <row r="4579" ht="14.25" customHeight="1"/>
    <row r="4580" ht="14.25" customHeight="1"/>
    <row r="4581" ht="14.25" customHeight="1"/>
    <row r="4582" ht="14.25" customHeight="1"/>
    <row r="4583" ht="14.25" customHeight="1"/>
    <row r="4584" ht="14.25" customHeight="1"/>
    <row r="4585" ht="14.25" customHeight="1"/>
    <row r="4586" ht="14.25" customHeight="1"/>
    <row r="4587" ht="14.25" customHeight="1"/>
    <row r="4588" ht="14.25" customHeight="1"/>
    <row r="4589" ht="14.25" customHeight="1"/>
    <row r="4590" ht="14.25" customHeight="1"/>
    <row r="4591" ht="14.25" customHeight="1"/>
    <row r="4592" ht="14.25" customHeight="1"/>
    <row r="4593" ht="14.25" customHeight="1"/>
    <row r="4594" ht="14.25" customHeight="1"/>
    <row r="4595" ht="14.25" customHeight="1"/>
    <row r="4596" ht="14.25" customHeight="1"/>
    <row r="4597" ht="14.25" customHeight="1"/>
    <row r="4598" ht="14.25" customHeight="1"/>
    <row r="4599" ht="14.25" customHeight="1"/>
    <row r="4600" ht="14.25" customHeight="1"/>
    <row r="4601" ht="14.25" customHeight="1"/>
    <row r="4602" ht="14.25" customHeight="1"/>
    <row r="4603" ht="14.25" customHeight="1"/>
    <row r="4604" ht="14.25" customHeight="1"/>
    <row r="4605" ht="14.25" customHeight="1"/>
    <row r="4606" ht="14.25" customHeight="1"/>
    <row r="4607" ht="14.25" customHeight="1"/>
    <row r="4608" ht="14.25" customHeight="1"/>
    <row r="4609" ht="14.25" customHeight="1"/>
    <row r="4610" ht="14.25" customHeight="1"/>
    <row r="4611" ht="14.25" customHeight="1"/>
    <row r="4612" ht="14.25" customHeight="1"/>
    <row r="4613" ht="14.25" customHeight="1"/>
    <row r="4614" ht="14.25" customHeight="1"/>
    <row r="4615" ht="14.25" customHeight="1"/>
    <row r="4616" ht="14.25" customHeight="1"/>
    <row r="4617" ht="14.25" customHeight="1"/>
    <row r="4618" ht="14.25" customHeight="1"/>
    <row r="4619" ht="14.25" customHeight="1"/>
    <row r="4620" ht="14.25" customHeight="1"/>
    <row r="4621" ht="14.25" customHeight="1"/>
    <row r="4622" ht="14.25" customHeight="1"/>
    <row r="4623" ht="14.25" customHeight="1"/>
    <row r="4624" ht="14.25" customHeight="1"/>
    <row r="4625" ht="14.25" customHeight="1"/>
    <row r="4626" ht="14.25" customHeight="1"/>
    <row r="4627" ht="14.25" customHeight="1"/>
    <row r="4628" ht="14.25" customHeight="1"/>
    <row r="4629" ht="14.25" customHeight="1"/>
    <row r="4630" ht="14.25" customHeight="1"/>
    <row r="4631" ht="14.25" customHeight="1"/>
    <row r="4632" ht="14.25" customHeight="1"/>
    <row r="4633" ht="14.25" customHeight="1"/>
    <row r="4634" ht="14.25" customHeight="1"/>
    <row r="4635" ht="14.25" customHeight="1"/>
    <row r="4636" ht="14.25" customHeight="1"/>
    <row r="4637" ht="14.25" customHeight="1"/>
    <row r="4638" ht="14.25" customHeight="1"/>
    <row r="4639" ht="14.25" customHeight="1"/>
    <row r="4640" ht="14.25" customHeight="1"/>
    <row r="4641" ht="14.25" customHeight="1"/>
    <row r="4642" ht="14.25" customHeight="1"/>
    <row r="4643" ht="14.25" customHeight="1"/>
    <row r="4644" ht="14.25" customHeight="1"/>
    <row r="4645" ht="14.25" customHeight="1"/>
    <row r="4646" ht="14.25" customHeight="1"/>
    <row r="4647" ht="14.25" customHeight="1"/>
    <row r="4648" ht="14.25" customHeight="1"/>
    <row r="4649" ht="14.25" customHeight="1"/>
    <row r="4650" ht="14.25" customHeight="1"/>
    <row r="4651" ht="14.25" customHeight="1"/>
    <row r="4652" ht="14.25" customHeight="1"/>
    <row r="4653" ht="14.25" customHeight="1"/>
    <row r="4654" ht="14.25" customHeight="1"/>
    <row r="4655" ht="14.25" customHeight="1"/>
    <row r="4656" ht="14.25" customHeight="1"/>
    <row r="4657" ht="14.25" customHeight="1"/>
    <row r="4658" ht="14.25" customHeight="1"/>
    <row r="4659" ht="14.25" customHeight="1"/>
    <row r="4660" ht="14.25" customHeight="1"/>
    <row r="4661" ht="14.25" customHeight="1"/>
    <row r="4662" ht="14.25" customHeight="1"/>
    <row r="4663" ht="14.25" customHeight="1"/>
    <row r="4664" ht="14.25" customHeight="1"/>
    <row r="4665" ht="14.25" customHeight="1"/>
    <row r="4666" ht="14.25" customHeight="1"/>
    <row r="4667" ht="14.25" customHeight="1"/>
    <row r="4668" ht="14.25" customHeight="1"/>
    <row r="4669" ht="14.25" customHeight="1"/>
    <row r="4670" ht="14.25" customHeight="1"/>
    <row r="4671" ht="14.25" customHeight="1"/>
    <row r="4672" ht="14.25" customHeight="1"/>
    <row r="4673" ht="14.25" customHeight="1"/>
    <row r="4674" ht="14.25" customHeight="1"/>
    <row r="4675" ht="14.25" customHeight="1"/>
    <row r="4676" ht="14.25" customHeight="1"/>
    <row r="4677" ht="14.25" customHeight="1"/>
    <row r="4678" ht="14.25" customHeight="1"/>
    <row r="4679" ht="14.25" customHeight="1"/>
    <row r="4680" ht="14.25" customHeight="1"/>
    <row r="4681" ht="14.25" customHeight="1"/>
    <row r="4682" ht="14.25" customHeight="1"/>
    <row r="4683" ht="14.25" customHeight="1"/>
    <row r="4684" ht="14.25" customHeight="1"/>
    <row r="4685" ht="14.25" customHeight="1"/>
    <row r="4686" ht="14.25" customHeight="1"/>
    <row r="4687" ht="14.25" customHeight="1"/>
    <row r="4688" ht="14.25" customHeight="1"/>
    <row r="4689" ht="14.25" customHeight="1"/>
    <row r="4690" ht="14.25" customHeight="1"/>
    <row r="4691" ht="14.25" customHeight="1"/>
    <row r="4692" ht="14.25" customHeight="1"/>
    <row r="4693" ht="14.25" customHeight="1"/>
    <row r="4694" ht="14.25" customHeight="1"/>
    <row r="4695" ht="14.25" customHeight="1"/>
    <row r="4696" ht="14.25" customHeight="1"/>
    <row r="4697" ht="14.25" customHeight="1"/>
    <row r="4698" ht="14.25" customHeight="1"/>
    <row r="4699" ht="14.25" customHeight="1"/>
    <row r="4700" ht="14.25" customHeight="1"/>
    <row r="4701" ht="14.25" customHeight="1"/>
    <row r="4702" ht="14.25" customHeight="1"/>
    <row r="4703" ht="14.25" customHeight="1"/>
    <row r="4704" ht="14.25" customHeight="1"/>
    <row r="4705" ht="14.25" customHeight="1"/>
    <row r="4706" ht="14.25" customHeight="1"/>
    <row r="4707" ht="14.25" customHeight="1"/>
    <row r="4708" ht="14.25" customHeight="1"/>
    <row r="4709" ht="14.25" customHeight="1"/>
    <row r="4710" ht="14.25" customHeight="1"/>
    <row r="4711" ht="14.25" customHeight="1"/>
    <row r="4712" ht="14.25" customHeight="1"/>
    <row r="4713" ht="14.25" customHeight="1"/>
    <row r="4714" ht="14.25" customHeight="1"/>
    <row r="4715" ht="14.25" customHeight="1"/>
    <row r="4716" ht="14.25" customHeight="1"/>
    <row r="4717" ht="14.25" customHeight="1"/>
    <row r="4718" ht="14.25" customHeight="1"/>
    <row r="4719" ht="14.25" customHeight="1"/>
    <row r="4720" ht="14.25" customHeight="1"/>
    <row r="4721" ht="14.25" customHeight="1"/>
    <row r="4722" ht="14.25" customHeight="1"/>
    <row r="4723" ht="14.25" customHeight="1"/>
    <row r="4724" ht="14.25" customHeight="1"/>
    <row r="4725" ht="14.25" customHeight="1"/>
    <row r="4726" ht="14.25" customHeight="1"/>
    <row r="4727" ht="14.25" customHeight="1"/>
    <row r="4728" ht="14.25" customHeight="1"/>
    <row r="4729" ht="14.25" customHeight="1"/>
    <row r="4730" ht="14.25" customHeight="1"/>
    <row r="4731" ht="14.25" customHeight="1"/>
    <row r="4732" ht="14.25" customHeight="1"/>
    <row r="4733" ht="14.25" customHeight="1"/>
    <row r="4734" ht="14.25" customHeight="1"/>
    <row r="4735" ht="14.25" customHeight="1"/>
    <row r="4736" ht="14.25" customHeight="1"/>
    <row r="4737" ht="14.25" customHeight="1"/>
    <row r="4738" ht="14.25" customHeight="1"/>
    <row r="4739" ht="14.25" customHeight="1"/>
    <row r="4740" ht="14.25" customHeight="1"/>
    <row r="4741" ht="14.25" customHeight="1"/>
    <row r="4742" ht="14.25" customHeight="1"/>
    <row r="4743" ht="14.25" customHeight="1"/>
    <row r="4744" ht="14.25" customHeight="1"/>
    <row r="4745" ht="14.25" customHeight="1"/>
    <row r="4746" ht="14.25" customHeight="1"/>
    <row r="4747" ht="14.25" customHeight="1"/>
    <row r="4748" ht="14.25" customHeight="1"/>
    <row r="4749" ht="14.25" customHeight="1"/>
    <row r="4750" ht="14.25" customHeight="1"/>
    <row r="4751" ht="14.25" customHeight="1"/>
    <row r="4752" ht="14.25" customHeight="1"/>
    <row r="4753" ht="14.25" customHeight="1"/>
    <row r="4754" ht="14.25" customHeight="1"/>
    <row r="4755" ht="14.25" customHeight="1"/>
    <row r="4756" ht="14.25" customHeight="1"/>
    <row r="4757" ht="14.25" customHeight="1"/>
    <row r="4758" ht="14.25" customHeight="1"/>
    <row r="4759" ht="14.25" customHeight="1"/>
    <row r="4760" ht="14.25" customHeight="1"/>
    <row r="4761" ht="14.25" customHeight="1"/>
    <row r="4762" ht="14.25" customHeight="1"/>
    <row r="4763" ht="14.25" customHeight="1"/>
    <row r="4764" ht="14.25" customHeight="1"/>
    <row r="4765" ht="14.25" customHeight="1"/>
    <row r="4766" ht="14.25" customHeight="1"/>
    <row r="4767" ht="14.25" customHeight="1"/>
    <row r="4768" ht="14.25" customHeight="1"/>
    <row r="4769" ht="14.25" customHeight="1"/>
    <row r="4770" ht="14.25" customHeight="1"/>
    <row r="4771" ht="14.25" customHeight="1"/>
    <row r="4772" ht="14.25" customHeight="1"/>
    <row r="4773" ht="14.25" customHeight="1"/>
    <row r="4774" ht="14.25" customHeight="1"/>
    <row r="4775" ht="14.25" customHeight="1"/>
    <row r="4776" ht="14.25" customHeight="1"/>
    <row r="4777" ht="14.25" customHeight="1"/>
    <row r="4778" ht="14.25" customHeight="1"/>
    <row r="4779" ht="14.25" customHeight="1"/>
    <row r="4780" ht="14.25" customHeight="1"/>
    <row r="4781" ht="14.25" customHeight="1"/>
    <row r="4782" ht="14.25" customHeight="1"/>
    <row r="4783" ht="14.25" customHeight="1"/>
    <row r="4784" ht="14.25" customHeight="1"/>
    <row r="4785" ht="14.25" customHeight="1"/>
    <row r="4786" ht="14.25" customHeight="1"/>
    <row r="4787" ht="14.25" customHeight="1"/>
    <row r="4788" ht="14.25" customHeight="1"/>
    <row r="4789" ht="14.25" customHeight="1"/>
    <row r="4790" ht="14.25" customHeight="1"/>
    <row r="4791" ht="14.25" customHeight="1"/>
    <row r="4792" ht="14.25" customHeight="1"/>
    <row r="4793" ht="14.25" customHeight="1"/>
    <row r="4794" ht="14.25" customHeight="1"/>
    <row r="4795" ht="14.25" customHeight="1"/>
    <row r="4796" ht="14.25" customHeight="1"/>
    <row r="4797" ht="14.25" customHeight="1"/>
    <row r="4798" ht="14.25" customHeight="1"/>
    <row r="4799" ht="14.25" customHeight="1"/>
    <row r="4800" ht="14.25" customHeight="1"/>
    <row r="4801" ht="14.25" customHeight="1"/>
    <row r="4802" ht="14.25" customHeight="1"/>
    <row r="4803" ht="14.25" customHeight="1"/>
    <row r="4804" ht="14.25" customHeight="1"/>
    <row r="4805" ht="14.25" customHeight="1"/>
    <row r="4806" ht="14.25" customHeight="1"/>
    <row r="4807" ht="14.25" customHeight="1"/>
    <row r="4808" ht="14.25" customHeight="1"/>
    <row r="4809" ht="14.25" customHeight="1"/>
    <row r="4810" ht="14.25" customHeight="1"/>
    <row r="4811" ht="14.25" customHeight="1"/>
    <row r="4812" ht="14.25" customHeight="1"/>
    <row r="4813" ht="14.25" customHeight="1"/>
    <row r="4814" ht="14.25" customHeight="1"/>
    <row r="4815" ht="14.25" customHeight="1"/>
    <row r="4816" ht="14.25" customHeight="1"/>
    <row r="4817" ht="14.25" customHeight="1"/>
    <row r="4818" ht="14.25" customHeight="1"/>
    <row r="4819" ht="14.25" customHeight="1"/>
    <row r="4820" ht="14.25" customHeight="1"/>
    <row r="4821" ht="14.25" customHeight="1"/>
    <row r="4822" ht="14.25" customHeight="1"/>
    <row r="4823" ht="14.25" customHeight="1"/>
    <row r="4824" ht="14.25" customHeight="1"/>
    <row r="4825" ht="14.25" customHeight="1"/>
    <row r="4826" ht="14.25" customHeight="1"/>
    <row r="4827" ht="14.25" customHeight="1"/>
    <row r="4828" ht="14.25" customHeight="1"/>
    <row r="4829" ht="14.25" customHeight="1"/>
    <row r="4830" ht="14.25" customHeight="1"/>
    <row r="4831" ht="14.25" customHeight="1"/>
    <row r="4832" ht="14.25" customHeight="1"/>
    <row r="4833" ht="14.25" customHeight="1"/>
    <row r="4834" ht="14.25" customHeight="1"/>
    <row r="4835" ht="14.25" customHeight="1"/>
    <row r="4836" ht="14.25" customHeight="1"/>
    <row r="4837" ht="14.25" customHeight="1"/>
    <row r="4838" ht="14.25" customHeight="1"/>
    <row r="4839" ht="14.25" customHeight="1"/>
    <row r="4840" ht="14.25" customHeight="1"/>
    <row r="4841" ht="14.25" customHeight="1"/>
    <row r="4842" ht="14.25" customHeight="1"/>
    <row r="4843" ht="14.25" customHeight="1"/>
    <row r="4844" ht="14.25" customHeight="1"/>
    <row r="4845" ht="14.25" customHeight="1"/>
    <row r="4846" ht="14.25" customHeight="1"/>
    <row r="4847" ht="14.25" customHeight="1"/>
    <row r="4848" ht="14.25" customHeight="1"/>
    <row r="4849" ht="14.25" customHeight="1"/>
    <row r="4850" ht="14.25" customHeight="1"/>
    <row r="4851" ht="14.25" customHeight="1"/>
    <row r="4852" ht="14.25" customHeight="1"/>
    <row r="4853" ht="14.25" customHeight="1"/>
    <row r="4854" ht="14.25" customHeight="1"/>
    <row r="4855" ht="14.25" customHeight="1"/>
    <row r="4856" ht="14.25" customHeight="1"/>
    <row r="4857" ht="14.25" customHeight="1"/>
    <row r="4858" ht="14.25" customHeight="1"/>
    <row r="4859" ht="14.25" customHeight="1"/>
    <row r="4860" ht="14.25" customHeight="1"/>
    <row r="4861" ht="14.25" customHeight="1"/>
    <row r="4862" ht="14.25" customHeight="1"/>
    <row r="4863" ht="14.25" customHeight="1"/>
    <row r="4864" ht="14.25" customHeight="1"/>
    <row r="4865" ht="14.25" customHeight="1"/>
    <row r="4866" ht="14.25" customHeight="1"/>
    <row r="4867" ht="14.25" customHeight="1"/>
    <row r="4868" ht="14.25" customHeight="1"/>
    <row r="4869" ht="14.25" customHeight="1"/>
    <row r="4870" ht="14.25" customHeight="1"/>
    <row r="4871" ht="14.25" customHeight="1"/>
    <row r="4872" ht="14.25" customHeight="1"/>
    <row r="4873" ht="14.25" customHeight="1"/>
    <row r="4874" ht="14.25" customHeight="1"/>
    <row r="4875" ht="14.25" customHeight="1"/>
    <row r="4876" ht="14.25" customHeight="1"/>
    <row r="4877" ht="14.25" customHeight="1"/>
    <row r="4878" ht="14.25" customHeight="1"/>
    <row r="4879" ht="14.25" customHeight="1"/>
    <row r="4880" ht="14.25" customHeight="1"/>
    <row r="4881" ht="14.25" customHeight="1"/>
    <row r="4882" ht="14.25" customHeight="1"/>
    <row r="4883" ht="14.25" customHeight="1"/>
    <row r="4884" ht="14.25" customHeight="1"/>
    <row r="4885" ht="14.25" customHeight="1"/>
    <row r="4886" ht="14.25" customHeight="1"/>
    <row r="4887" ht="14.25" customHeight="1"/>
    <row r="4888" ht="14.25" customHeight="1"/>
    <row r="4889" ht="14.25" customHeight="1"/>
    <row r="4890" ht="14.25" customHeight="1"/>
    <row r="4891" ht="14.25" customHeight="1"/>
    <row r="4892" ht="14.25" customHeight="1"/>
    <row r="4893" ht="14.25" customHeight="1"/>
    <row r="4894" ht="14.25" customHeight="1"/>
    <row r="4895" ht="14.25" customHeight="1"/>
    <row r="4896" ht="14.25" customHeight="1"/>
    <row r="4897" ht="14.25" customHeight="1"/>
    <row r="4898" ht="14.25" customHeight="1"/>
    <row r="4899" ht="14.25" customHeight="1"/>
    <row r="4900" ht="14.25" customHeight="1"/>
    <row r="4901" ht="14.25" customHeight="1"/>
    <row r="4902" ht="14.25" customHeight="1"/>
    <row r="4903" ht="14.25" customHeight="1"/>
    <row r="4904" ht="14.25" customHeight="1"/>
    <row r="4905" ht="14.25" customHeight="1"/>
    <row r="4906" ht="14.25" customHeight="1"/>
    <row r="4907" ht="14.25" customHeight="1"/>
    <row r="4908" ht="14.25" customHeight="1"/>
    <row r="4909" ht="14.25" customHeight="1"/>
    <row r="4910" ht="14.25" customHeight="1"/>
    <row r="4911" ht="14.25" customHeight="1"/>
    <row r="4912" ht="14.25" customHeight="1"/>
    <row r="4913" ht="14.25" customHeight="1"/>
    <row r="4914" ht="14.25" customHeight="1"/>
    <row r="4915" ht="14.25" customHeight="1"/>
    <row r="4916" ht="14.25" customHeight="1"/>
    <row r="4917" ht="14.25" customHeight="1"/>
    <row r="4918" ht="14.25" customHeight="1"/>
    <row r="4919" ht="14.25" customHeight="1"/>
    <row r="4920" ht="14.25" customHeight="1"/>
    <row r="4921" ht="14.25" customHeight="1"/>
    <row r="4922" ht="14.25" customHeight="1"/>
    <row r="4923" ht="14.25" customHeight="1"/>
    <row r="4924" ht="14.25" customHeight="1"/>
    <row r="4925" ht="14.25" customHeight="1"/>
    <row r="4926" ht="14.25" customHeight="1"/>
    <row r="4927" ht="14.25" customHeight="1"/>
    <row r="4928" ht="14.25" customHeight="1"/>
    <row r="4929" ht="14.25" customHeight="1"/>
    <row r="4930" ht="14.25" customHeight="1"/>
    <row r="4931" ht="14.25" customHeight="1"/>
    <row r="4932" ht="14.25" customHeight="1"/>
    <row r="4933" ht="14.25" customHeight="1"/>
    <row r="4934" ht="14.25" customHeight="1"/>
    <row r="4935" ht="14.25" customHeight="1"/>
    <row r="4936" ht="14.25" customHeight="1"/>
    <row r="4937" ht="14.25" customHeight="1"/>
    <row r="4938" ht="14.25" customHeight="1"/>
    <row r="4939" ht="14.25" customHeight="1"/>
    <row r="4940" ht="14.25" customHeight="1"/>
    <row r="4941" ht="14.25" customHeight="1"/>
    <row r="4942" ht="14.25" customHeight="1"/>
    <row r="4943" ht="14.25" customHeight="1"/>
    <row r="4944" ht="14.25" customHeight="1"/>
    <row r="4945" ht="14.25" customHeight="1"/>
    <row r="4946" ht="14.25" customHeight="1"/>
    <row r="4947" ht="14.25" customHeight="1"/>
    <row r="4948" ht="14.25" customHeight="1"/>
    <row r="4949" ht="14.25" customHeight="1"/>
    <row r="4950" ht="14.25" customHeight="1"/>
    <row r="4951" ht="14.25" customHeight="1"/>
    <row r="4952" ht="14.25" customHeight="1"/>
    <row r="4953" ht="14.25" customHeight="1"/>
    <row r="4954" ht="14.25" customHeight="1"/>
    <row r="4955" ht="14.25" customHeight="1"/>
    <row r="4956" ht="14.25" customHeight="1"/>
    <row r="4957" ht="14.25" customHeight="1"/>
    <row r="4958" ht="14.25" customHeight="1"/>
    <row r="4959" ht="14.25" customHeight="1"/>
    <row r="4960" ht="14.25" customHeight="1"/>
    <row r="4961" ht="14.25" customHeight="1"/>
    <row r="4962" ht="14.25" customHeight="1"/>
    <row r="4963" ht="14.25" customHeight="1"/>
    <row r="4964" ht="14.25" customHeight="1"/>
    <row r="4965" ht="14.25" customHeight="1"/>
    <row r="4966" ht="14.25" customHeight="1"/>
    <row r="4967" ht="14.25" customHeight="1"/>
    <row r="4968" ht="14.25" customHeight="1"/>
    <row r="4969" ht="14.25" customHeight="1"/>
    <row r="4970" ht="14.25" customHeight="1"/>
    <row r="4971" ht="14.25" customHeight="1"/>
    <row r="4972" ht="14.25" customHeight="1"/>
    <row r="4973" ht="14.25" customHeight="1"/>
    <row r="4974" ht="14.25" customHeight="1"/>
    <row r="4975" ht="14.25" customHeight="1"/>
    <row r="4976" ht="14.25" customHeight="1"/>
    <row r="4977" ht="14.25" customHeight="1"/>
    <row r="4978" ht="14.25" customHeight="1"/>
    <row r="4979" ht="14.25" customHeight="1"/>
    <row r="4980" ht="14.25" customHeight="1"/>
    <row r="4981" ht="14.25" customHeight="1"/>
    <row r="4982" ht="14.25" customHeight="1"/>
    <row r="4983" ht="14.25" customHeight="1"/>
    <row r="4984" ht="14.25" customHeight="1"/>
    <row r="4985" ht="14.25" customHeight="1"/>
    <row r="4986" ht="14.25" customHeight="1"/>
    <row r="4987" ht="14.25" customHeight="1"/>
    <row r="4988" ht="14.25" customHeight="1"/>
    <row r="4989" ht="14.25" customHeight="1"/>
    <row r="4990" ht="14.25" customHeight="1"/>
    <row r="4991" ht="14.25" customHeight="1"/>
    <row r="4992" ht="14.25" customHeight="1"/>
    <row r="4993" ht="14.25" customHeight="1"/>
    <row r="4994" ht="14.25" customHeight="1"/>
    <row r="4995" ht="14.25" customHeight="1"/>
    <row r="4996" ht="14.25" customHeight="1"/>
    <row r="4997" ht="14.25" customHeight="1"/>
    <row r="4998" ht="14.25" customHeight="1"/>
    <row r="4999" ht="14.25" customHeight="1"/>
    <row r="5000" ht="14.25" customHeight="1"/>
    <row r="5001" ht="14.25" customHeight="1"/>
    <row r="5002" ht="14.25" customHeight="1"/>
    <row r="5003" ht="14.25" customHeight="1"/>
    <row r="5004" ht="14.25" customHeight="1"/>
    <row r="5005" ht="14.25" customHeight="1"/>
    <row r="5006" ht="14.25" customHeight="1"/>
    <row r="5007" ht="14.25" customHeight="1"/>
    <row r="5008" ht="14.25" customHeight="1"/>
    <row r="5009" ht="14.25" customHeight="1"/>
    <row r="5010" ht="14.25" customHeight="1"/>
    <row r="5011" ht="14.25" customHeight="1"/>
    <row r="5012" ht="14.25" customHeight="1"/>
    <row r="5013" ht="14.25" customHeight="1"/>
    <row r="5014" ht="14.25" customHeight="1"/>
    <row r="5015" ht="14.25" customHeight="1"/>
    <row r="5016" ht="14.25" customHeight="1"/>
    <row r="5017" ht="14.25" customHeight="1"/>
    <row r="5018" ht="14.25" customHeight="1"/>
    <row r="5019" ht="14.25" customHeight="1"/>
    <row r="5020" ht="14.25" customHeight="1"/>
    <row r="5021" ht="14.25" customHeight="1"/>
    <row r="5022" ht="14.25" customHeight="1"/>
    <row r="5023" ht="14.25" customHeight="1"/>
    <row r="5024" ht="14.25" customHeight="1"/>
    <row r="5025" ht="14.25" customHeight="1"/>
    <row r="5026" ht="14.25" customHeight="1"/>
    <row r="5027" ht="14.25" customHeight="1"/>
    <row r="5028" ht="14.25" customHeight="1"/>
    <row r="5029" ht="14.25" customHeight="1"/>
    <row r="5030" ht="14.25" customHeight="1"/>
    <row r="5031" ht="14.25" customHeight="1"/>
    <row r="5032" ht="14.25" customHeight="1"/>
    <row r="5033" ht="14.25" customHeight="1"/>
    <row r="5034" ht="14.25" customHeight="1"/>
    <row r="5035" ht="14.25" customHeight="1"/>
    <row r="5036" ht="14.25" customHeight="1"/>
    <row r="5037" ht="14.25" customHeight="1"/>
    <row r="5038" ht="14.25" customHeight="1"/>
    <row r="5039" ht="14.25" customHeight="1"/>
    <row r="5040" ht="14.25" customHeight="1"/>
    <row r="5041" ht="14.25" customHeight="1"/>
    <row r="5042" ht="14.25" customHeight="1"/>
    <row r="5043" ht="14.25" customHeight="1"/>
    <row r="5044" ht="14.25" customHeight="1"/>
    <row r="5045" ht="14.25" customHeight="1"/>
    <row r="5046" ht="14.25" customHeight="1"/>
    <row r="5047" ht="14.25" customHeight="1"/>
    <row r="5048" ht="14.25" customHeight="1"/>
    <row r="5049" ht="14.25" customHeight="1"/>
    <row r="5050" ht="14.25" customHeight="1"/>
    <row r="5051" ht="14.25" customHeight="1"/>
    <row r="5052" ht="14.25" customHeight="1"/>
    <row r="5053" ht="14.25" customHeight="1"/>
    <row r="5054" ht="14.25" customHeight="1"/>
    <row r="5055" ht="14.25" customHeight="1"/>
    <row r="5056" ht="14.25" customHeight="1"/>
    <row r="5057" ht="14.25" customHeight="1"/>
    <row r="5058" ht="14.25" customHeight="1"/>
    <row r="5059" ht="14.25" customHeight="1"/>
    <row r="5060" ht="14.25" customHeight="1"/>
    <row r="5061" ht="14.25" customHeight="1"/>
    <row r="5062" ht="14.25" customHeight="1"/>
    <row r="5063" ht="14.25" customHeight="1"/>
    <row r="5064" ht="14.25" customHeight="1"/>
    <row r="5065" ht="14.25" customHeight="1"/>
    <row r="5066" ht="14.25" customHeight="1"/>
    <row r="5067" ht="14.25" customHeight="1"/>
    <row r="5068" ht="14.25" customHeight="1"/>
    <row r="5069" ht="14.25" customHeight="1"/>
    <row r="5070" ht="14.25" customHeight="1"/>
    <row r="5071" ht="14.25" customHeight="1"/>
    <row r="5072" ht="14.25" customHeight="1"/>
    <row r="5073" ht="14.25" customHeight="1"/>
    <row r="5074" ht="14.25" customHeight="1"/>
    <row r="5075" ht="14.25" customHeight="1"/>
    <row r="5076" ht="14.25" customHeight="1"/>
    <row r="5077" ht="14.25" customHeight="1"/>
    <row r="5078" ht="14.25" customHeight="1"/>
    <row r="5079" ht="14.25" customHeight="1"/>
    <row r="5080" ht="14.25" customHeight="1"/>
    <row r="5081" ht="14.25" customHeight="1"/>
    <row r="5082" ht="14.25" customHeight="1"/>
    <row r="5083" ht="14.25" customHeight="1"/>
    <row r="5084" ht="14.25" customHeight="1"/>
    <row r="5085" ht="14.25" customHeight="1"/>
    <row r="5086" ht="14.25" customHeight="1"/>
    <row r="5087" ht="14.25" customHeight="1"/>
    <row r="5088" ht="14.25" customHeight="1"/>
    <row r="5089" ht="14.25" customHeight="1"/>
    <row r="5090" ht="14.25" customHeight="1"/>
    <row r="5091" ht="14.25" customHeight="1"/>
    <row r="5092" ht="14.25" customHeight="1"/>
    <row r="5093" ht="14.25" customHeight="1"/>
    <row r="5094" ht="14.25" customHeight="1"/>
    <row r="5095" ht="14.25" customHeight="1"/>
    <row r="5096" ht="14.25" customHeight="1"/>
    <row r="5097" ht="14.25" customHeight="1"/>
    <row r="5098" ht="14.25" customHeight="1"/>
    <row r="5099" ht="14.25" customHeight="1"/>
    <row r="5100" ht="14.25" customHeight="1"/>
    <row r="5101" ht="14.25" customHeight="1"/>
    <row r="5102" ht="14.25" customHeight="1"/>
    <row r="5103" ht="14.25" customHeight="1"/>
    <row r="5104" ht="14.25" customHeight="1"/>
    <row r="5105" ht="14.25" customHeight="1"/>
    <row r="5106" ht="14.25" customHeight="1"/>
    <row r="5107" ht="14.25" customHeight="1"/>
    <row r="5108" ht="14.25" customHeight="1"/>
    <row r="5109" ht="14.25" customHeight="1"/>
    <row r="5110" ht="14.25" customHeight="1"/>
    <row r="5111" ht="14.25" customHeight="1"/>
    <row r="5112" ht="14.25" customHeight="1"/>
    <row r="5113" ht="14.25" customHeight="1"/>
    <row r="5114" ht="14.25" customHeight="1"/>
    <row r="5115" ht="14.25" customHeight="1"/>
    <row r="5116" ht="14.25" customHeight="1"/>
    <row r="5117" ht="14.25" customHeight="1"/>
    <row r="5118" ht="14.25" customHeight="1"/>
    <row r="5119" ht="14.25" customHeight="1"/>
    <row r="5120" ht="14.25" customHeight="1"/>
    <row r="5121" ht="14.25" customHeight="1"/>
    <row r="5122" ht="14.25" customHeight="1"/>
    <row r="5123" ht="14.25" customHeight="1"/>
    <row r="5124" ht="14.25" customHeight="1"/>
    <row r="5125" ht="14.25" customHeight="1"/>
    <row r="5126" ht="14.25" customHeight="1"/>
    <row r="5127" ht="14.25" customHeight="1"/>
    <row r="5128" ht="14.25" customHeight="1"/>
    <row r="5129" ht="14.25" customHeight="1"/>
    <row r="5130" ht="14.25" customHeight="1"/>
    <row r="5131" ht="14.25" customHeight="1"/>
    <row r="5132" ht="14.25" customHeight="1"/>
    <row r="5133" ht="14.25" customHeight="1"/>
    <row r="5134" ht="14.25" customHeight="1"/>
    <row r="5135" ht="14.25" customHeight="1"/>
    <row r="5136" ht="14.25" customHeight="1"/>
    <row r="5137" ht="14.25" customHeight="1"/>
    <row r="5138" ht="14.25" customHeight="1"/>
    <row r="5139" ht="14.25" customHeight="1"/>
    <row r="5140" ht="14.25" customHeight="1"/>
    <row r="5141" ht="14.25" customHeight="1"/>
    <row r="5142" ht="14.25" customHeight="1"/>
    <row r="5143" ht="14.25" customHeight="1"/>
    <row r="5144" ht="14.25" customHeight="1"/>
    <row r="5145" ht="14.25" customHeight="1"/>
    <row r="5146" ht="14.25" customHeight="1"/>
    <row r="5147" ht="14.25" customHeight="1"/>
    <row r="5148" ht="14.25" customHeight="1"/>
    <row r="5149" ht="14.25" customHeight="1"/>
    <row r="5150" ht="14.25" customHeight="1"/>
    <row r="5151" ht="14.25" customHeight="1"/>
    <row r="5152" ht="14.25" customHeight="1"/>
    <row r="5153" ht="14.25" customHeight="1"/>
    <row r="5154" ht="14.25" customHeight="1"/>
    <row r="5155" ht="14.25" customHeight="1"/>
    <row r="5156" ht="14.25" customHeight="1"/>
    <row r="5157" ht="14.25" customHeight="1"/>
    <row r="5158" ht="14.25" customHeight="1"/>
    <row r="5159" ht="14.25" customHeight="1"/>
    <row r="5160" ht="14.25" customHeight="1"/>
    <row r="5161" ht="14.25" customHeight="1"/>
    <row r="5162" ht="14.25" customHeight="1"/>
    <row r="5163" ht="14.25" customHeight="1"/>
    <row r="5164" ht="14.25" customHeight="1"/>
    <row r="5165" ht="14.25" customHeight="1"/>
    <row r="5166" ht="14.25" customHeight="1"/>
    <row r="5167" ht="14.25" customHeight="1"/>
    <row r="5168" ht="14.25" customHeight="1"/>
    <row r="5169" ht="14.25" customHeight="1"/>
    <row r="5170" ht="14.25" customHeight="1"/>
    <row r="5171" ht="14.25" customHeight="1"/>
    <row r="5172" ht="14.25" customHeight="1"/>
    <row r="5173" ht="14.25" customHeight="1"/>
    <row r="5174" ht="14.25" customHeight="1"/>
    <row r="5175" ht="14.25" customHeight="1"/>
    <row r="5176" ht="14.25" customHeight="1"/>
    <row r="5177" ht="14.25" customHeight="1"/>
    <row r="5178" ht="14.25" customHeight="1"/>
    <row r="5179" ht="14.25" customHeight="1"/>
    <row r="5180" ht="14.25" customHeight="1"/>
    <row r="5181" ht="14.25" customHeight="1"/>
    <row r="5182" ht="14.25" customHeight="1"/>
    <row r="5183" ht="14.25" customHeight="1"/>
    <row r="5184" ht="14.25" customHeight="1"/>
    <row r="5185" ht="14.25" customHeight="1"/>
    <row r="5186" ht="14.25" customHeight="1"/>
    <row r="5187" ht="14.25" customHeight="1"/>
    <row r="5188" ht="14.25" customHeight="1"/>
    <row r="5189" ht="14.25" customHeight="1"/>
    <row r="5190" ht="14.25" customHeight="1"/>
    <row r="5191" ht="14.25" customHeight="1"/>
    <row r="5192" ht="14.25" customHeight="1"/>
    <row r="5193" ht="14.25" customHeight="1"/>
    <row r="5194" ht="14.25" customHeight="1"/>
    <row r="5195" ht="14.25" customHeight="1"/>
    <row r="5196" ht="14.25" customHeight="1"/>
    <row r="5197" ht="14.25" customHeight="1"/>
    <row r="5198" ht="14.25" customHeight="1"/>
    <row r="5199" ht="14.25" customHeight="1"/>
    <row r="5200" ht="14.25" customHeight="1"/>
    <row r="5201" ht="14.25" customHeight="1"/>
    <row r="5202" ht="14.25" customHeight="1"/>
    <row r="5203" ht="14.25" customHeight="1"/>
    <row r="5204" ht="14.25" customHeight="1"/>
    <row r="5205" ht="14.25" customHeight="1"/>
    <row r="5206" ht="14.25" customHeight="1"/>
    <row r="5207" ht="14.25" customHeight="1"/>
    <row r="5208" ht="14.25" customHeight="1"/>
    <row r="5209" ht="14.25" customHeight="1"/>
    <row r="5210" ht="14.25" customHeight="1"/>
    <row r="5211" ht="14.25" customHeight="1"/>
    <row r="5212" ht="14.25" customHeight="1"/>
    <row r="5213" ht="14.25" customHeight="1"/>
    <row r="5214" ht="14.25" customHeight="1"/>
    <row r="5215" ht="14.25" customHeight="1"/>
    <row r="5216" ht="14.25" customHeight="1"/>
    <row r="5217" ht="14.25" customHeight="1"/>
    <row r="5218" ht="14.25" customHeight="1"/>
    <row r="5219" ht="14.25" customHeight="1"/>
    <row r="5220" ht="14.25" customHeight="1"/>
    <row r="5221" ht="14.25" customHeight="1"/>
    <row r="5222" ht="14.25" customHeight="1"/>
    <row r="5223" ht="14.25" customHeight="1"/>
    <row r="5224" ht="14.25" customHeight="1"/>
    <row r="5225" ht="14.25" customHeight="1"/>
    <row r="5226" ht="14.25" customHeight="1"/>
    <row r="5227" ht="14.25" customHeight="1"/>
    <row r="5228" ht="14.25" customHeight="1"/>
    <row r="5229" ht="14.25" customHeight="1"/>
    <row r="5230" ht="14.25" customHeight="1"/>
    <row r="5231" ht="14.25" customHeight="1"/>
    <row r="5232" ht="14.25" customHeight="1"/>
    <row r="5233" ht="14.25" customHeight="1"/>
    <row r="5234" ht="14.25" customHeight="1"/>
    <row r="5235" ht="14.25" customHeight="1"/>
    <row r="5236" ht="14.25" customHeight="1"/>
    <row r="5237" ht="14.25" customHeight="1"/>
    <row r="5238" ht="14.25" customHeight="1"/>
    <row r="5239" ht="14.25" customHeight="1"/>
    <row r="5240" ht="14.25" customHeight="1"/>
    <row r="5241" ht="14.25" customHeight="1"/>
    <row r="5242" ht="14.25" customHeight="1"/>
    <row r="5243" ht="14.25" customHeight="1"/>
    <row r="5244" ht="14.25" customHeight="1"/>
    <row r="5245" ht="14.25" customHeight="1"/>
    <row r="5246" ht="14.25" customHeight="1"/>
    <row r="5247" ht="14.25" customHeight="1"/>
    <row r="5248" ht="14.25" customHeight="1"/>
    <row r="5249" ht="14.25" customHeight="1"/>
    <row r="5250" ht="14.25" customHeight="1"/>
    <row r="5251" ht="14.25" customHeight="1"/>
    <row r="5252" ht="14.25" customHeight="1"/>
    <row r="5253" ht="14.25" customHeight="1"/>
    <row r="5254" ht="14.25" customHeight="1"/>
    <row r="5255" ht="14.25" customHeight="1"/>
    <row r="5256" ht="14.25" customHeight="1"/>
    <row r="5257" ht="14.25" customHeight="1"/>
    <row r="5258" ht="14.25" customHeight="1"/>
    <row r="5259" ht="14.25" customHeight="1"/>
    <row r="5260" ht="14.25" customHeight="1"/>
    <row r="5261" ht="14.25" customHeight="1"/>
    <row r="5262" ht="14.25" customHeight="1"/>
    <row r="5263" ht="14.25" customHeight="1"/>
    <row r="5264" ht="14.25" customHeight="1"/>
    <row r="5265" ht="14.25" customHeight="1"/>
    <row r="5266" ht="14.25" customHeight="1"/>
    <row r="5267" ht="14.25" customHeight="1"/>
    <row r="5268" ht="14.25" customHeight="1"/>
    <row r="5269" ht="14.25" customHeight="1"/>
    <row r="5270" ht="14.25" customHeight="1"/>
    <row r="5271" ht="14.25" customHeight="1"/>
    <row r="5272" ht="14.25" customHeight="1"/>
    <row r="5273" ht="14.25" customHeight="1"/>
    <row r="5274" ht="14.25" customHeight="1"/>
    <row r="5275" ht="14.25" customHeight="1"/>
    <row r="5276" ht="14.25" customHeight="1"/>
    <row r="5277" ht="14.25" customHeight="1"/>
    <row r="5278" ht="14.25" customHeight="1"/>
    <row r="5279" ht="14.25" customHeight="1"/>
    <row r="5280" ht="14.25" customHeight="1"/>
    <row r="5281" ht="14.25" customHeight="1"/>
    <row r="5282" ht="14.25" customHeight="1"/>
    <row r="5283" ht="14.25" customHeight="1"/>
    <row r="5284" ht="14.25" customHeight="1"/>
    <row r="5285" ht="14.25" customHeight="1"/>
    <row r="5286" ht="14.25" customHeight="1"/>
    <row r="5287" ht="14.25" customHeight="1"/>
    <row r="5288" ht="14.25" customHeight="1"/>
    <row r="5289" ht="14.25" customHeight="1"/>
    <row r="5290" ht="14.25" customHeight="1"/>
    <row r="5291" ht="14.25" customHeight="1"/>
    <row r="5292" ht="14.25" customHeight="1"/>
    <row r="5293" ht="14.25" customHeight="1"/>
    <row r="5294" ht="14.25" customHeight="1"/>
    <row r="5295" ht="14.25" customHeight="1"/>
    <row r="5296" ht="14.25" customHeight="1"/>
    <row r="5297" ht="14.25" customHeight="1"/>
    <row r="5298" ht="14.25" customHeight="1"/>
    <row r="5299" ht="14.25" customHeight="1"/>
    <row r="5300" ht="14.25" customHeight="1"/>
    <row r="5301" ht="14.25" customHeight="1"/>
    <row r="5302" ht="14.25" customHeight="1"/>
    <row r="5303" ht="14.25" customHeight="1"/>
    <row r="5304" ht="14.25" customHeight="1"/>
    <row r="5305" ht="14.25" customHeight="1"/>
    <row r="5306" ht="14.25" customHeight="1"/>
    <row r="5307" ht="14.25" customHeight="1"/>
    <row r="5308" ht="14.25" customHeight="1"/>
    <row r="5309" ht="14.25" customHeight="1"/>
    <row r="5310" ht="14.25" customHeight="1"/>
    <row r="5311" ht="14.25" customHeight="1"/>
    <row r="5312" ht="14.25" customHeight="1"/>
    <row r="5313" ht="14.25" customHeight="1"/>
    <row r="5314" ht="14.25" customHeight="1"/>
    <row r="5315" ht="14.25" customHeight="1"/>
    <row r="5316" ht="14.25" customHeight="1"/>
    <row r="5317" ht="14.25" customHeight="1"/>
    <row r="5318" ht="14.25" customHeight="1"/>
    <row r="5319" ht="14.25" customHeight="1"/>
    <row r="5320" ht="14.25" customHeight="1"/>
    <row r="5321" ht="14.25" customHeight="1"/>
    <row r="5322" ht="14.25" customHeight="1"/>
    <row r="5323" ht="14.25" customHeight="1"/>
    <row r="5324" ht="14.25" customHeight="1"/>
    <row r="5325" ht="14.25" customHeight="1"/>
    <row r="5326" ht="14.25" customHeight="1"/>
    <row r="5327" ht="14.25" customHeight="1"/>
    <row r="5328" ht="14.25" customHeight="1"/>
    <row r="5329" ht="14.25" customHeight="1"/>
    <row r="5330" ht="14.25" customHeight="1"/>
    <row r="5331" ht="14.25" customHeight="1"/>
    <row r="5332" ht="14.25" customHeight="1"/>
    <row r="5333" ht="14.25" customHeight="1"/>
    <row r="5334" ht="14.25" customHeight="1"/>
    <row r="5335" ht="14.25" customHeight="1"/>
    <row r="5336" ht="14.25" customHeight="1"/>
    <row r="5337" ht="14.25" customHeight="1"/>
    <row r="5338" ht="14.25" customHeight="1"/>
    <row r="5339" ht="14.25" customHeight="1"/>
    <row r="5340" ht="14.25" customHeight="1"/>
    <row r="5341" ht="14.25" customHeight="1"/>
    <row r="5342" ht="14.25" customHeight="1"/>
    <row r="5343" ht="14.25" customHeight="1"/>
    <row r="5344" ht="14.25" customHeight="1"/>
    <row r="5345" ht="14.25" customHeight="1"/>
    <row r="5346" ht="14.25" customHeight="1"/>
    <row r="5347" ht="14.25" customHeight="1"/>
    <row r="5348" ht="14.25" customHeight="1"/>
    <row r="5349" ht="14.25" customHeight="1"/>
    <row r="5350" ht="14.25" customHeight="1"/>
    <row r="5351" ht="14.25" customHeight="1"/>
    <row r="5352" ht="14.25" customHeight="1"/>
    <row r="5353" ht="14.25" customHeight="1"/>
    <row r="5354" ht="14.25" customHeight="1"/>
    <row r="5355" ht="14.25" customHeight="1"/>
    <row r="5356" ht="14.25" customHeight="1"/>
    <row r="5357" ht="14.25" customHeight="1"/>
    <row r="5358" ht="14.25" customHeight="1"/>
    <row r="5359" ht="14.25" customHeight="1"/>
    <row r="5360" ht="14.25" customHeight="1"/>
    <row r="5361" ht="14.25" customHeight="1"/>
    <row r="5362" ht="14.25" customHeight="1"/>
    <row r="5363" ht="14.25" customHeight="1"/>
    <row r="5364" ht="14.25" customHeight="1"/>
    <row r="5365" ht="14.25" customHeight="1"/>
    <row r="5366" ht="14.25" customHeight="1"/>
    <row r="5367" ht="14.25" customHeight="1"/>
    <row r="5368" ht="14.25" customHeight="1"/>
    <row r="5369" ht="14.25" customHeight="1"/>
    <row r="5370" ht="14.25" customHeight="1"/>
    <row r="5371" ht="14.25" customHeight="1"/>
    <row r="5372" ht="14.25" customHeight="1"/>
    <row r="5373" ht="14.25" customHeight="1"/>
    <row r="5374" ht="14.25" customHeight="1"/>
    <row r="5375" ht="14.25" customHeight="1"/>
    <row r="5376" ht="14.25" customHeight="1"/>
    <row r="5377" ht="14.25" customHeight="1"/>
    <row r="5378" ht="14.25" customHeight="1"/>
    <row r="5379" ht="14.25" customHeight="1"/>
    <row r="5380" ht="14.25" customHeight="1"/>
    <row r="5381" ht="14.25" customHeight="1"/>
    <row r="5382" ht="14.25" customHeight="1"/>
    <row r="5383" ht="14.25" customHeight="1"/>
    <row r="5384" ht="14.25" customHeight="1"/>
    <row r="5385" ht="14.25" customHeight="1"/>
    <row r="5386" ht="14.25" customHeight="1"/>
    <row r="5387" ht="14.25" customHeight="1"/>
    <row r="5388" ht="14.25" customHeight="1"/>
    <row r="5389" ht="14.25" customHeight="1"/>
    <row r="5390" ht="14.25" customHeight="1"/>
    <row r="5391" ht="14.25" customHeight="1"/>
    <row r="5392" ht="14.25" customHeight="1"/>
    <row r="5393" ht="14.25" customHeight="1"/>
    <row r="5394" ht="14.25" customHeight="1"/>
    <row r="5395" ht="14.25" customHeight="1"/>
    <row r="5396" ht="14.25" customHeight="1"/>
    <row r="5397" ht="14.25" customHeight="1"/>
    <row r="5398" ht="14.25" customHeight="1"/>
    <row r="5399" ht="14.25" customHeight="1"/>
    <row r="5400" ht="14.25" customHeight="1"/>
    <row r="5401" ht="14.25" customHeight="1"/>
    <row r="5402" ht="14.25" customHeight="1"/>
    <row r="5403" ht="14.25" customHeight="1"/>
    <row r="5404" ht="14.25" customHeight="1"/>
    <row r="5405" ht="14.25" customHeight="1"/>
    <row r="5406" ht="14.25" customHeight="1"/>
    <row r="5407" ht="14.25" customHeight="1"/>
    <row r="5408" ht="14.25" customHeight="1"/>
    <row r="5409" ht="14.25" customHeight="1"/>
    <row r="5410" ht="14.25" customHeight="1"/>
    <row r="5411" ht="14.25" customHeight="1"/>
    <row r="5412" ht="14.25" customHeight="1"/>
    <row r="5413" ht="14.25" customHeight="1"/>
    <row r="5414" ht="14.25" customHeight="1"/>
    <row r="5415" ht="14.25" customHeight="1"/>
    <row r="5416" ht="14.25" customHeight="1"/>
    <row r="5417" ht="14.25" customHeight="1"/>
    <row r="5418" ht="14.25" customHeight="1"/>
    <row r="5419" ht="14.25" customHeight="1"/>
    <row r="5420" ht="14.25" customHeight="1"/>
    <row r="5421" ht="14.25" customHeight="1"/>
    <row r="5422" ht="14.25" customHeight="1"/>
    <row r="5423" ht="14.25" customHeight="1"/>
    <row r="5424" ht="14.25" customHeight="1"/>
    <row r="5425" ht="14.25" customHeight="1"/>
    <row r="5426" ht="14.25" customHeight="1"/>
    <row r="5427" ht="14.25" customHeight="1"/>
    <row r="5428" ht="14.25" customHeight="1"/>
    <row r="5429" ht="14.25" customHeight="1"/>
    <row r="5430" ht="14.25" customHeight="1"/>
    <row r="5431" ht="14.25" customHeight="1"/>
    <row r="5432" ht="14.25" customHeight="1"/>
    <row r="5433" ht="14.25" customHeight="1"/>
    <row r="5434" ht="14.25" customHeight="1"/>
    <row r="5435" ht="14.25" customHeight="1"/>
    <row r="5436" ht="14.25" customHeight="1"/>
    <row r="5437" ht="14.25" customHeight="1"/>
    <row r="5438" ht="14.25" customHeight="1"/>
    <row r="5439" ht="14.25" customHeight="1"/>
    <row r="5440" ht="14.25" customHeight="1"/>
    <row r="5441" ht="14.25" customHeight="1"/>
    <row r="5442" ht="14.25" customHeight="1"/>
    <row r="5443" ht="14.25" customHeight="1"/>
    <row r="5444" ht="14.25" customHeight="1"/>
    <row r="5445" ht="14.25" customHeight="1"/>
    <row r="5446" ht="14.25" customHeight="1"/>
    <row r="5447" ht="14.25" customHeight="1"/>
    <row r="5448" ht="14.25" customHeight="1"/>
    <row r="5449" ht="14.25" customHeight="1"/>
    <row r="5450" ht="14.25" customHeight="1"/>
    <row r="5451" ht="14.25" customHeight="1"/>
    <row r="5452" ht="14.25" customHeight="1"/>
    <row r="5453" ht="14.25" customHeight="1"/>
    <row r="5454" ht="14.25" customHeight="1"/>
    <row r="5455" ht="14.25" customHeight="1"/>
    <row r="5456" ht="14.25" customHeight="1"/>
    <row r="5457" ht="14.25" customHeight="1"/>
    <row r="5458" ht="14.25" customHeight="1"/>
    <row r="5459" ht="14.25" customHeight="1"/>
    <row r="5460" ht="14.25" customHeight="1"/>
    <row r="5461" ht="14.25" customHeight="1"/>
    <row r="5462" ht="14.25" customHeight="1"/>
    <row r="5463" ht="14.25" customHeight="1"/>
    <row r="5464" ht="14.25" customHeight="1"/>
    <row r="5465" ht="14.25" customHeight="1"/>
    <row r="5466" ht="14.25" customHeight="1"/>
    <row r="5467" ht="14.25" customHeight="1"/>
    <row r="5468" ht="14.25" customHeight="1"/>
    <row r="5469" ht="14.25" customHeight="1"/>
    <row r="5470" ht="14.25" customHeight="1"/>
    <row r="5471" ht="14.25" customHeight="1"/>
    <row r="5472" ht="14.25" customHeight="1"/>
    <row r="5473" ht="14.25" customHeight="1"/>
    <row r="5474" ht="14.25" customHeight="1"/>
    <row r="5475" ht="14.25" customHeight="1"/>
    <row r="5476" ht="14.25" customHeight="1"/>
    <row r="5477" ht="14.25" customHeight="1"/>
    <row r="5478" ht="14.25" customHeight="1"/>
    <row r="5479" ht="14.25" customHeight="1"/>
    <row r="5480" ht="14.25" customHeight="1"/>
    <row r="5481" ht="14.25" customHeight="1"/>
    <row r="5482" ht="14.25" customHeight="1"/>
    <row r="5483" ht="14.25" customHeight="1"/>
    <row r="5484" ht="14.25" customHeight="1"/>
    <row r="5485" ht="14.25" customHeight="1"/>
    <row r="5486" ht="14.25" customHeight="1"/>
    <row r="5487" ht="14.25" customHeight="1"/>
    <row r="5488" ht="14.25" customHeight="1"/>
    <row r="5489" ht="14.25" customHeight="1"/>
    <row r="5490" ht="14.25" customHeight="1"/>
    <row r="5491" ht="14.25" customHeight="1"/>
    <row r="5492" ht="14.25" customHeight="1"/>
    <row r="5493" ht="14.25" customHeight="1"/>
    <row r="5494" ht="14.25" customHeight="1"/>
    <row r="5495" ht="14.25" customHeight="1"/>
    <row r="5496" ht="14.25" customHeight="1"/>
    <row r="5497" ht="14.25" customHeight="1"/>
    <row r="5498" ht="14.25" customHeight="1"/>
    <row r="5499" ht="14.25" customHeight="1"/>
    <row r="5500" ht="14.25" customHeight="1"/>
    <row r="5501" ht="14.25" customHeight="1"/>
    <row r="5502" ht="14.25" customHeight="1"/>
    <row r="5503" ht="14.25" customHeight="1"/>
    <row r="5504" ht="14.25" customHeight="1"/>
    <row r="5505" ht="14.25" customHeight="1"/>
    <row r="5506" ht="14.25" customHeight="1"/>
    <row r="5507" ht="14.25" customHeight="1"/>
    <row r="5508" ht="14.25" customHeight="1"/>
    <row r="5509" ht="14.25" customHeight="1"/>
    <row r="5510" ht="14.25" customHeight="1"/>
    <row r="5511" ht="14.25" customHeight="1"/>
    <row r="5512" ht="14.25" customHeight="1"/>
    <row r="5513" ht="14.25" customHeight="1"/>
    <row r="5514" ht="14.25" customHeight="1"/>
    <row r="5515" ht="14.25" customHeight="1"/>
    <row r="5516" ht="14.25" customHeight="1"/>
    <row r="5517" ht="14.25" customHeight="1"/>
    <row r="5518" ht="14.25" customHeight="1"/>
    <row r="5519" ht="14.25" customHeight="1"/>
    <row r="5520" ht="14.25" customHeight="1"/>
    <row r="5521" ht="14.25" customHeight="1"/>
    <row r="5522" ht="14.25" customHeight="1"/>
    <row r="5523" ht="14.25" customHeight="1"/>
    <row r="5524" ht="14.25" customHeight="1"/>
    <row r="5525" ht="14.25" customHeight="1"/>
    <row r="5526" ht="14.25" customHeight="1"/>
    <row r="5527" ht="14.25" customHeight="1"/>
    <row r="5528" ht="14.25" customHeight="1"/>
    <row r="5529" ht="14.25" customHeight="1"/>
    <row r="5530" ht="14.25" customHeight="1"/>
    <row r="5531" ht="14.25" customHeight="1"/>
    <row r="5532" ht="14.25" customHeight="1"/>
    <row r="5533" ht="14.25" customHeight="1"/>
    <row r="5534" ht="14.25" customHeight="1"/>
    <row r="5535" ht="14.25" customHeight="1"/>
    <row r="5536" ht="14.25" customHeight="1"/>
    <row r="5537" ht="14.25" customHeight="1"/>
    <row r="5538" ht="14.25" customHeight="1"/>
    <row r="5539" ht="14.25" customHeight="1"/>
    <row r="5540" ht="14.25" customHeight="1"/>
    <row r="5541" ht="14.25" customHeight="1"/>
    <row r="5542" ht="14.25" customHeight="1"/>
    <row r="5543" ht="14.25" customHeight="1"/>
    <row r="5544" ht="14.25" customHeight="1"/>
    <row r="5545" ht="14.25" customHeight="1"/>
    <row r="5546" ht="14.25" customHeight="1"/>
    <row r="5547" ht="14.25" customHeight="1"/>
    <row r="5548" ht="14.25" customHeight="1"/>
    <row r="5549" ht="14.25" customHeight="1"/>
    <row r="5550" ht="14.25" customHeight="1"/>
    <row r="5551" ht="14.25" customHeight="1"/>
    <row r="5552" ht="14.25" customHeight="1"/>
    <row r="5553" ht="14.25" customHeight="1"/>
    <row r="5554" ht="14.25" customHeight="1"/>
    <row r="5555" ht="14.25" customHeight="1"/>
    <row r="5556" ht="14.25" customHeight="1"/>
    <row r="5557" ht="14.25" customHeight="1"/>
    <row r="5558" ht="14.25" customHeight="1"/>
    <row r="5559" ht="14.25" customHeight="1"/>
    <row r="5560" ht="14.25" customHeight="1"/>
    <row r="5561" ht="14.25" customHeight="1"/>
    <row r="5562" ht="14.25" customHeight="1"/>
    <row r="5563" ht="14.25" customHeight="1"/>
    <row r="5564" ht="14.25" customHeight="1"/>
    <row r="5565" ht="14.25" customHeight="1"/>
    <row r="5566" ht="14.25" customHeight="1"/>
    <row r="5567" ht="14.25" customHeight="1"/>
    <row r="5568" ht="14.25" customHeight="1"/>
    <row r="5569" ht="14.25" customHeight="1"/>
    <row r="5570" ht="14.25" customHeight="1"/>
    <row r="5571" ht="14.25" customHeight="1"/>
    <row r="5572" ht="14.25" customHeight="1"/>
    <row r="5573" ht="14.25" customHeight="1"/>
    <row r="5574" ht="14.25" customHeight="1"/>
    <row r="5575" ht="14.25" customHeight="1"/>
    <row r="5576" ht="14.25" customHeight="1"/>
    <row r="5577" ht="14.25" customHeight="1"/>
    <row r="5578" ht="14.25" customHeight="1"/>
    <row r="5579" ht="14.25" customHeight="1"/>
    <row r="5580" ht="14.25" customHeight="1"/>
    <row r="5581" ht="14.25" customHeight="1"/>
    <row r="5582" ht="14.25" customHeight="1"/>
    <row r="5583" ht="14.25" customHeight="1"/>
    <row r="5584" ht="14.25" customHeight="1"/>
    <row r="5585" ht="14.25" customHeight="1"/>
    <row r="5586" ht="14.25" customHeight="1"/>
    <row r="5587" ht="14.25" customHeight="1"/>
    <row r="5588" ht="14.25" customHeight="1"/>
    <row r="5589" ht="14.25" customHeight="1"/>
    <row r="5590" ht="14.25" customHeight="1"/>
    <row r="5591" ht="14.25" customHeight="1"/>
    <row r="5592" ht="14.25" customHeight="1"/>
    <row r="5593" ht="14.25" customHeight="1"/>
    <row r="5594" ht="14.25" customHeight="1"/>
    <row r="5595" ht="14.25" customHeight="1"/>
    <row r="5596" ht="14.25" customHeight="1"/>
    <row r="5597" ht="14.25" customHeight="1"/>
    <row r="5598" ht="14.25" customHeight="1"/>
    <row r="5599" ht="14.25" customHeight="1"/>
    <row r="5600" ht="14.25" customHeight="1"/>
    <row r="5601" ht="14.25" customHeight="1"/>
    <row r="5602" ht="14.25" customHeight="1"/>
    <row r="5603" ht="14.25" customHeight="1"/>
    <row r="5604" ht="14.25" customHeight="1"/>
    <row r="5605" ht="14.25" customHeight="1"/>
    <row r="5606" ht="14.25" customHeight="1"/>
    <row r="5607" ht="14.25" customHeight="1"/>
    <row r="5608" ht="14.25" customHeight="1"/>
    <row r="5609" ht="14.25" customHeight="1"/>
    <row r="5610" ht="14.25" customHeight="1"/>
    <row r="5611" ht="14.25" customHeight="1"/>
    <row r="5612" ht="14.25" customHeight="1"/>
    <row r="5613" ht="14.25" customHeight="1"/>
    <row r="5614" ht="14.25" customHeight="1"/>
    <row r="5615" ht="14.25" customHeight="1"/>
    <row r="5616" ht="14.25" customHeight="1"/>
    <row r="5617" ht="14.25" customHeight="1"/>
    <row r="5618" ht="14.25" customHeight="1"/>
    <row r="5619" ht="14.25" customHeight="1"/>
    <row r="5620" ht="14.25" customHeight="1"/>
    <row r="5621" ht="14.25" customHeight="1"/>
    <row r="5622" ht="14.25" customHeight="1"/>
    <row r="5623" ht="14.25" customHeight="1"/>
    <row r="5624" ht="14.25" customHeight="1"/>
    <row r="5625" ht="14.25" customHeight="1"/>
    <row r="5626" ht="14.25" customHeight="1"/>
    <row r="5627" ht="14.25" customHeight="1"/>
    <row r="5628" ht="14.25" customHeight="1"/>
    <row r="5629" ht="14.25" customHeight="1"/>
    <row r="5630" ht="14.25" customHeight="1"/>
    <row r="5631" ht="14.25" customHeight="1"/>
    <row r="5632" ht="14.25" customHeight="1"/>
    <row r="5633" ht="14.25" customHeight="1"/>
    <row r="5634" ht="14.25" customHeight="1"/>
    <row r="5635" ht="14.25" customHeight="1"/>
    <row r="5636" ht="14.25" customHeight="1"/>
    <row r="5637" ht="14.25" customHeight="1"/>
    <row r="5638" ht="14.25" customHeight="1"/>
    <row r="5639" ht="14.25" customHeight="1"/>
    <row r="5640" ht="14.25" customHeight="1"/>
    <row r="5641" ht="14.25" customHeight="1"/>
    <row r="5642" ht="14.25" customHeight="1"/>
    <row r="5643" ht="14.25" customHeight="1"/>
    <row r="5644" ht="14.25" customHeight="1"/>
    <row r="5645" ht="14.25" customHeight="1"/>
    <row r="5646" ht="14.25" customHeight="1"/>
    <row r="5647" ht="14.25" customHeight="1"/>
    <row r="5648" ht="14.25" customHeight="1"/>
    <row r="5649" ht="14.25" customHeight="1"/>
    <row r="5650" ht="14.25" customHeight="1"/>
    <row r="5651" ht="14.25" customHeight="1"/>
    <row r="5652" ht="14.25" customHeight="1"/>
    <row r="5653" ht="14.25" customHeight="1"/>
    <row r="5654" ht="14.25" customHeight="1"/>
    <row r="5655" ht="14.25" customHeight="1"/>
    <row r="5656" ht="14.25" customHeight="1"/>
    <row r="5657" ht="14.25" customHeight="1"/>
    <row r="5658" ht="14.25" customHeight="1"/>
    <row r="5659" ht="14.25" customHeight="1"/>
    <row r="5660" ht="14.25" customHeight="1"/>
    <row r="5661" ht="14.25" customHeight="1"/>
    <row r="5662" ht="14.25" customHeight="1"/>
    <row r="5663" ht="14.25" customHeight="1"/>
    <row r="5664" ht="14.25" customHeight="1"/>
    <row r="5665" ht="14.25" customHeight="1"/>
    <row r="5666" ht="14.25" customHeight="1"/>
    <row r="5667" ht="14.25" customHeight="1"/>
    <row r="5668" ht="14.25" customHeight="1"/>
    <row r="5669" ht="14.25" customHeight="1"/>
    <row r="5670" ht="14.25" customHeight="1"/>
    <row r="5671" ht="14.25" customHeight="1"/>
    <row r="5672" ht="14.25" customHeight="1"/>
    <row r="5673" ht="14.25" customHeight="1"/>
    <row r="5674" ht="14.25" customHeight="1"/>
    <row r="5675" ht="14.25" customHeight="1"/>
    <row r="5676" ht="14.25" customHeight="1"/>
    <row r="5677" ht="14.25" customHeight="1"/>
    <row r="5678" ht="14.25" customHeight="1"/>
    <row r="5679" ht="14.25" customHeight="1"/>
    <row r="5680" ht="14.25" customHeight="1"/>
    <row r="5681" ht="14.25" customHeight="1"/>
    <row r="5682" ht="14.25" customHeight="1"/>
    <row r="5683" ht="14.25" customHeight="1"/>
    <row r="5684" ht="14.25" customHeight="1"/>
    <row r="5685" ht="14.25" customHeight="1"/>
    <row r="5686" ht="14.25" customHeight="1"/>
    <row r="5687" ht="14.25" customHeight="1"/>
    <row r="5688" ht="14.25" customHeight="1"/>
    <row r="5689" ht="14.25" customHeight="1"/>
    <row r="5690" ht="14.25" customHeight="1"/>
    <row r="5691" ht="14.25" customHeight="1"/>
    <row r="5692" ht="14.25" customHeight="1"/>
    <row r="5693" ht="14.25" customHeight="1"/>
    <row r="5694" ht="14.25" customHeight="1"/>
    <row r="5695" ht="14.25" customHeight="1"/>
    <row r="5696" ht="14.25" customHeight="1"/>
    <row r="5697" ht="14.25" customHeight="1"/>
    <row r="5698" ht="14.25" customHeight="1"/>
    <row r="5699" ht="14.25" customHeight="1"/>
    <row r="5700" ht="14.25" customHeight="1"/>
    <row r="5701" ht="14.25" customHeight="1"/>
    <row r="5702" ht="14.25" customHeight="1"/>
    <row r="5703" ht="14.25" customHeight="1"/>
    <row r="5704" ht="14.25" customHeight="1"/>
    <row r="5705" ht="14.25" customHeight="1"/>
    <row r="5706" ht="14.25" customHeight="1"/>
    <row r="5707" ht="14.25" customHeight="1"/>
    <row r="5708" ht="14.25" customHeight="1"/>
    <row r="5709" ht="14.25" customHeight="1"/>
    <row r="5710" ht="14.25" customHeight="1"/>
    <row r="5711" ht="14.25" customHeight="1"/>
    <row r="5712" ht="14.25" customHeight="1"/>
    <row r="5713" ht="14.25" customHeight="1"/>
    <row r="5714" ht="14.25" customHeight="1"/>
    <row r="5715" ht="14.25" customHeight="1"/>
    <row r="5716" ht="14.25" customHeight="1"/>
    <row r="5717" ht="14.25" customHeight="1"/>
    <row r="5718" ht="14.25" customHeight="1"/>
    <row r="5719" ht="14.25" customHeight="1"/>
    <row r="5720" ht="14.25" customHeight="1"/>
    <row r="5721" ht="14.25" customHeight="1"/>
    <row r="5722" ht="14.25" customHeight="1"/>
    <row r="5723" ht="14.25" customHeight="1"/>
    <row r="5724" ht="14.25" customHeight="1"/>
    <row r="5725" ht="14.25" customHeight="1"/>
    <row r="5726" ht="14.25" customHeight="1"/>
    <row r="5727" ht="14.25" customHeight="1"/>
    <row r="5728" ht="14.25" customHeight="1"/>
    <row r="5729" ht="14.25" customHeight="1"/>
    <row r="5730" ht="14.25" customHeight="1"/>
    <row r="5731" ht="14.25" customHeight="1"/>
    <row r="5732" ht="14.25" customHeight="1"/>
    <row r="5733" ht="14.25" customHeight="1"/>
    <row r="5734" ht="14.25" customHeight="1"/>
    <row r="5735" ht="14.25" customHeight="1"/>
    <row r="5736" ht="14.25" customHeight="1"/>
    <row r="5737" ht="14.25" customHeight="1"/>
    <row r="5738" ht="14.25" customHeight="1"/>
    <row r="5739" ht="14.25" customHeight="1"/>
    <row r="5740" ht="14.25" customHeight="1"/>
    <row r="5741" ht="14.25" customHeight="1"/>
    <row r="5742" ht="14.25" customHeight="1"/>
    <row r="5743" ht="14.25" customHeight="1"/>
    <row r="5744" ht="14.25" customHeight="1"/>
    <row r="5745" ht="14.25" customHeight="1"/>
    <row r="5746" ht="14.25" customHeight="1"/>
    <row r="5747" ht="14.25" customHeight="1"/>
    <row r="5748" ht="14.25" customHeight="1"/>
    <row r="5749" ht="14.25" customHeight="1"/>
    <row r="5750" ht="14.25" customHeight="1"/>
    <row r="5751" ht="14.25" customHeight="1"/>
    <row r="5752" ht="14.25" customHeight="1"/>
    <row r="5753" ht="14.25" customHeight="1"/>
    <row r="5754" ht="14.25" customHeight="1"/>
    <row r="5755" ht="14.25" customHeight="1"/>
    <row r="5756" ht="14.25" customHeight="1"/>
    <row r="5757" ht="14.25" customHeight="1"/>
    <row r="5758" ht="14.25" customHeight="1"/>
    <row r="5759" ht="14.25" customHeight="1"/>
    <row r="5760" ht="14.25" customHeight="1"/>
    <row r="5761" ht="14.25" customHeight="1"/>
    <row r="5762" ht="14.25" customHeight="1"/>
    <row r="5763" ht="14.25" customHeight="1"/>
    <row r="5764" ht="14.25" customHeight="1"/>
    <row r="5765" ht="14.25" customHeight="1"/>
    <row r="5766" ht="14.25" customHeight="1"/>
    <row r="5767" ht="14.25" customHeight="1"/>
    <row r="5768" ht="14.25" customHeight="1"/>
    <row r="5769" ht="14.25" customHeight="1"/>
    <row r="5770" ht="14.25" customHeight="1"/>
    <row r="5771" ht="14.25" customHeight="1"/>
    <row r="5772" ht="14.25" customHeight="1"/>
    <row r="5773" ht="14.25" customHeight="1"/>
    <row r="5774" ht="14.25" customHeight="1"/>
    <row r="5775" ht="14.25" customHeight="1"/>
    <row r="5776" ht="14.25" customHeight="1"/>
    <row r="5777" ht="14.25" customHeight="1"/>
    <row r="5778" ht="14.25" customHeight="1"/>
    <row r="5779" ht="14.25" customHeight="1"/>
    <row r="5780" ht="14.25" customHeight="1"/>
    <row r="5781" ht="14.25" customHeight="1"/>
    <row r="5782" ht="14.25" customHeight="1"/>
    <row r="5783" ht="14.25" customHeight="1"/>
    <row r="5784" ht="14.25" customHeight="1"/>
    <row r="5785" ht="14.25" customHeight="1"/>
    <row r="5786" ht="14.25" customHeight="1"/>
    <row r="5787" ht="14.25" customHeight="1"/>
    <row r="5788" ht="14.25" customHeight="1"/>
    <row r="5789" ht="14.25" customHeight="1"/>
    <row r="5790" ht="14.25" customHeight="1"/>
    <row r="5791" ht="14.25" customHeight="1"/>
    <row r="5792" ht="14.25" customHeight="1"/>
    <row r="5793" ht="14.25" customHeight="1"/>
    <row r="5794" ht="14.25" customHeight="1"/>
    <row r="5795" ht="14.25" customHeight="1"/>
    <row r="5796" ht="14.25" customHeight="1"/>
    <row r="5797" ht="14.25" customHeight="1"/>
    <row r="5798" ht="14.25" customHeight="1"/>
    <row r="5799" ht="14.25" customHeight="1"/>
    <row r="5800" ht="14.25" customHeight="1"/>
    <row r="5801" ht="14.25" customHeight="1"/>
    <row r="5802" ht="14.25" customHeight="1"/>
    <row r="5803" ht="14.25" customHeight="1"/>
    <row r="5804" ht="14.25" customHeight="1"/>
    <row r="5805" ht="14.25" customHeight="1"/>
    <row r="5806" ht="14.25" customHeight="1"/>
    <row r="5807" ht="14.25" customHeight="1"/>
    <row r="5808" ht="14.25" customHeight="1"/>
    <row r="5809" ht="14.25" customHeight="1"/>
    <row r="5810" ht="14.25" customHeight="1"/>
    <row r="5811" ht="14.25" customHeight="1"/>
    <row r="5812" ht="14.25" customHeight="1"/>
    <row r="5813" ht="14.25" customHeight="1"/>
    <row r="5814" ht="14.25" customHeight="1"/>
    <row r="5815" ht="14.25" customHeight="1"/>
    <row r="5816" ht="14.25" customHeight="1"/>
    <row r="5817" ht="14.25" customHeight="1"/>
    <row r="5818" ht="14.25" customHeight="1"/>
    <row r="5819" ht="14.25" customHeight="1"/>
    <row r="5820" ht="14.25" customHeight="1"/>
    <row r="5821" ht="14.25" customHeight="1"/>
    <row r="5822" ht="14.25" customHeight="1"/>
    <row r="5823" ht="14.25" customHeight="1"/>
    <row r="5824" ht="14.25" customHeight="1"/>
    <row r="5825" ht="14.25" customHeight="1"/>
    <row r="5826" ht="14.25" customHeight="1"/>
    <row r="5827" ht="14.25" customHeight="1"/>
    <row r="5828" ht="14.25" customHeight="1"/>
    <row r="5829" ht="14.25" customHeight="1"/>
    <row r="5830" ht="14.25" customHeight="1"/>
    <row r="5831" ht="14.25" customHeight="1"/>
    <row r="5832" ht="14.25" customHeight="1"/>
    <row r="5833" ht="14.25" customHeight="1"/>
    <row r="5834" ht="14.25" customHeight="1"/>
    <row r="5835" ht="14.25" customHeight="1"/>
    <row r="5836" ht="14.25" customHeight="1"/>
    <row r="5837" ht="14.25" customHeight="1"/>
    <row r="5838" ht="14.25" customHeight="1"/>
    <row r="5839" ht="14.25" customHeight="1"/>
    <row r="5840" ht="14.25" customHeight="1"/>
    <row r="5841" ht="14.25" customHeight="1"/>
    <row r="5842" ht="14.25" customHeight="1"/>
    <row r="5843" ht="14.25" customHeight="1"/>
    <row r="5844" ht="14.25" customHeight="1"/>
    <row r="5845" ht="14.25" customHeight="1"/>
    <row r="5846" ht="14.25" customHeight="1"/>
    <row r="5847" ht="14.25" customHeight="1"/>
    <row r="5848" ht="14.25" customHeight="1"/>
    <row r="5849" ht="14.25" customHeight="1"/>
    <row r="5850" ht="14.25" customHeight="1"/>
    <row r="5851" ht="14.25" customHeight="1"/>
    <row r="5852" ht="14.25" customHeight="1"/>
    <row r="5853" ht="14.25" customHeight="1"/>
    <row r="5854" ht="14.25" customHeight="1"/>
    <row r="5855" ht="14.25" customHeight="1"/>
    <row r="5856" ht="14.25" customHeight="1"/>
    <row r="5857" ht="14.25" customHeight="1"/>
    <row r="5858" ht="14.25" customHeight="1"/>
    <row r="5859" ht="14.25" customHeight="1"/>
    <row r="5860" ht="14.25" customHeight="1"/>
    <row r="5861" ht="14.25" customHeight="1"/>
    <row r="5862" ht="14.25" customHeight="1"/>
    <row r="5863" ht="14.25" customHeight="1"/>
    <row r="5864" ht="14.25" customHeight="1"/>
    <row r="5865" ht="14.25" customHeight="1"/>
    <row r="5866" ht="14.25" customHeight="1"/>
    <row r="5867" ht="14.25" customHeight="1"/>
    <row r="5868" ht="14.25" customHeight="1"/>
    <row r="5869" ht="14.25" customHeight="1"/>
    <row r="5870" ht="14.25" customHeight="1"/>
    <row r="5871" ht="14.25" customHeight="1"/>
    <row r="5872" ht="14.25" customHeight="1"/>
    <row r="5873" ht="14.25" customHeight="1"/>
    <row r="5874" ht="14.25" customHeight="1"/>
    <row r="5875" ht="14.25" customHeight="1"/>
    <row r="5876" ht="14.25" customHeight="1"/>
    <row r="5877" ht="14.25" customHeight="1"/>
    <row r="5878" ht="14.25" customHeight="1"/>
    <row r="5879" ht="14.25" customHeight="1"/>
    <row r="5880" ht="14.25" customHeight="1"/>
    <row r="5881" ht="14.25" customHeight="1"/>
    <row r="5882" ht="14.25" customHeight="1"/>
    <row r="5883" ht="14.25" customHeight="1"/>
    <row r="5884" ht="14.25" customHeight="1"/>
    <row r="5885" ht="14.25" customHeight="1"/>
    <row r="5886" ht="14.25" customHeight="1"/>
    <row r="5887" ht="14.25" customHeight="1"/>
    <row r="5888" ht="14.25" customHeight="1"/>
    <row r="5889" ht="14.25" customHeight="1"/>
    <row r="5890" ht="14.25" customHeight="1"/>
    <row r="5891" ht="14.25" customHeight="1"/>
    <row r="5892" ht="14.25" customHeight="1"/>
    <row r="5893" ht="14.25" customHeight="1"/>
    <row r="5894" ht="14.25" customHeight="1"/>
    <row r="5895" ht="14.25" customHeight="1"/>
    <row r="5896" ht="14.25" customHeight="1"/>
    <row r="5897" ht="14.25" customHeight="1"/>
    <row r="5898" ht="14.25" customHeight="1"/>
    <row r="5899" ht="14.25" customHeight="1"/>
    <row r="5900" ht="14.25" customHeight="1"/>
    <row r="5901" ht="14.25" customHeight="1"/>
    <row r="5902" ht="14.25" customHeight="1"/>
    <row r="5903" ht="14.25" customHeight="1"/>
    <row r="5904" ht="14.25" customHeight="1"/>
    <row r="5905" ht="14.25" customHeight="1"/>
    <row r="5906" ht="14.25" customHeight="1"/>
    <row r="5907" ht="14.25" customHeight="1"/>
    <row r="5908" ht="14.25" customHeight="1"/>
    <row r="5909" ht="14.25" customHeight="1"/>
    <row r="5910" ht="14.25" customHeight="1"/>
    <row r="5911" ht="14.25" customHeight="1"/>
    <row r="5912" ht="14.25" customHeight="1"/>
    <row r="5913" ht="14.25" customHeight="1"/>
    <row r="5914" ht="14.25" customHeight="1"/>
    <row r="5915" ht="14.25" customHeight="1"/>
    <row r="5916" ht="14.25" customHeight="1"/>
    <row r="5917" ht="14.25" customHeight="1"/>
    <row r="5918" ht="14.25" customHeight="1"/>
    <row r="5919" ht="14.25" customHeight="1"/>
    <row r="5920" ht="14.25" customHeight="1"/>
    <row r="5921" ht="14.25" customHeight="1"/>
    <row r="5922" ht="14.25" customHeight="1"/>
    <row r="5923" ht="14.25" customHeight="1"/>
    <row r="5924" ht="14.25" customHeight="1"/>
    <row r="5925" ht="14.25" customHeight="1"/>
    <row r="5926" ht="14.25" customHeight="1"/>
    <row r="5927" ht="14.25" customHeight="1"/>
    <row r="5928" ht="14.25" customHeight="1"/>
    <row r="5929" ht="14.25" customHeight="1"/>
    <row r="5930" ht="14.25" customHeight="1"/>
    <row r="5931" ht="14.25" customHeight="1"/>
    <row r="5932" ht="14.25" customHeight="1"/>
    <row r="5933" ht="14.25" customHeight="1"/>
    <row r="5934" ht="14.25" customHeight="1"/>
    <row r="5935" ht="14.25" customHeight="1"/>
    <row r="5936" ht="14.25" customHeight="1"/>
    <row r="5937" ht="14.25" customHeight="1"/>
    <row r="5938" ht="14.25" customHeight="1"/>
    <row r="5939" ht="14.25" customHeight="1"/>
    <row r="5940" ht="14.25" customHeight="1"/>
    <row r="5941" ht="14.25" customHeight="1"/>
    <row r="5942" ht="14.25" customHeight="1"/>
    <row r="5943" ht="14.25" customHeight="1"/>
    <row r="5944" ht="14.25" customHeight="1"/>
    <row r="5945" ht="14.25" customHeight="1"/>
    <row r="5946" ht="14.25" customHeight="1"/>
    <row r="5947" ht="14.25" customHeight="1"/>
    <row r="5948" ht="14.25" customHeight="1"/>
    <row r="5949" ht="14.25" customHeight="1"/>
    <row r="5950" ht="14.25" customHeight="1"/>
    <row r="5951" ht="14.25" customHeight="1"/>
    <row r="5952" ht="14.25" customHeight="1"/>
    <row r="5953" ht="14.25" customHeight="1"/>
    <row r="5954" ht="14.25" customHeight="1"/>
    <row r="5955" ht="14.25" customHeight="1"/>
    <row r="5956" ht="14.25" customHeight="1"/>
    <row r="5957" ht="14.25" customHeight="1"/>
    <row r="5958" ht="14.25" customHeight="1"/>
    <row r="5959" ht="14.25" customHeight="1"/>
    <row r="5960" ht="14.25" customHeight="1"/>
    <row r="5961" ht="14.25" customHeight="1"/>
    <row r="5962" ht="14.25" customHeight="1"/>
    <row r="5963" ht="14.25" customHeight="1"/>
    <row r="5964" ht="14.25" customHeight="1"/>
    <row r="5965" ht="14.25" customHeight="1"/>
    <row r="5966" ht="14.25" customHeight="1"/>
    <row r="5967" ht="14.25" customHeight="1"/>
    <row r="5968" ht="14.25" customHeight="1"/>
    <row r="5969" ht="14.25" customHeight="1"/>
    <row r="5970" ht="14.25" customHeight="1"/>
    <row r="5971" ht="14.25" customHeight="1"/>
    <row r="5972" ht="14.25" customHeight="1"/>
    <row r="5973" ht="14.25" customHeight="1"/>
    <row r="5974" ht="14.25" customHeight="1"/>
    <row r="5975" ht="14.25" customHeight="1"/>
    <row r="5976" ht="14.25" customHeight="1"/>
    <row r="5977" ht="14.25" customHeight="1"/>
    <row r="5978" ht="14.25" customHeight="1"/>
    <row r="5979" ht="14.25" customHeight="1"/>
    <row r="5980" ht="14.25" customHeight="1"/>
    <row r="5981" ht="14.25" customHeight="1"/>
    <row r="5982" ht="14.25" customHeight="1"/>
    <row r="5983" ht="14.25" customHeight="1"/>
    <row r="5984" ht="14.25" customHeight="1"/>
    <row r="5985" ht="14.25" customHeight="1"/>
    <row r="5986" ht="14.25" customHeight="1"/>
    <row r="5987" ht="14.25" customHeight="1"/>
    <row r="5988" ht="14.25" customHeight="1"/>
    <row r="5989" ht="14.25" customHeight="1"/>
    <row r="5990" ht="14.25" customHeight="1"/>
    <row r="5991" ht="14.25" customHeight="1"/>
    <row r="5992" ht="14.25" customHeight="1"/>
    <row r="5993" ht="14.25" customHeight="1"/>
    <row r="5994" ht="14.25" customHeight="1"/>
    <row r="5995" ht="14.25" customHeight="1"/>
    <row r="5996" ht="14.25" customHeight="1"/>
    <row r="5997" ht="14.25" customHeight="1"/>
    <row r="5998" ht="14.25" customHeight="1"/>
    <row r="5999" ht="14.25" customHeight="1"/>
    <row r="6000" ht="14.25" customHeight="1"/>
    <row r="6001" ht="14.25" customHeight="1"/>
    <row r="6002" ht="14.25" customHeight="1"/>
    <row r="6003" ht="14.25" customHeight="1"/>
    <row r="6004" ht="14.25" customHeight="1"/>
    <row r="6005" ht="14.25" customHeight="1"/>
    <row r="6006" ht="14.25" customHeight="1"/>
    <row r="6007" ht="14.25" customHeight="1"/>
    <row r="6008" ht="14.25" customHeight="1"/>
    <row r="6009" ht="14.25" customHeight="1"/>
    <row r="6010" ht="14.25" customHeight="1"/>
    <row r="6011" ht="14.25" customHeight="1"/>
    <row r="6012" ht="14.25" customHeight="1"/>
    <row r="6013" ht="14.25" customHeight="1"/>
    <row r="6014" ht="14.25" customHeight="1"/>
    <row r="6015" ht="14.25" customHeight="1"/>
    <row r="6016" ht="14.25" customHeight="1"/>
    <row r="6017" ht="14.25" customHeight="1"/>
    <row r="6018" ht="14.25" customHeight="1"/>
    <row r="6019" ht="14.25" customHeight="1"/>
    <row r="6020" ht="14.25" customHeight="1"/>
    <row r="6021" ht="14.25" customHeight="1"/>
    <row r="6022" ht="14.25" customHeight="1"/>
    <row r="6023" ht="14.25" customHeight="1"/>
    <row r="6024" ht="14.25" customHeight="1"/>
    <row r="6025" ht="14.25" customHeight="1"/>
    <row r="6026" ht="14.25" customHeight="1"/>
    <row r="6027" ht="14.25" customHeight="1"/>
    <row r="6028" ht="14.25" customHeight="1"/>
    <row r="6029" ht="14.25" customHeight="1"/>
    <row r="6030" ht="14.25" customHeight="1"/>
    <row r="6031" ht="14.25" customHeight="1"/>
    <row r="6032" ht="14.25" customHeight="1"/>
    <row r="6033" ht="14.25" customHeight="1"/>
    <row r="6034" ht="14.25" customHeight="1"/>
    <row r="6035" ht="14.25" customHeight="1"/>
    <row r="6036" ht="14.25" customHeight="1"/>
    <row r="6037" ht="14.25" customHeight="1"/>
    <row r="6038" ht="14.25" customHeight="1"/>
    <row r="6039" ht="14.25" customHeight="1"/>
    <row r="6040" ht="14.25" customHeight="1"/>
    <row r="6041" ht="14.25" customHeight="1"/>
    <row r="6042" ht="14.25" customHeight="1"/>
    <row r="6043" ht="14.25" customHeight="1"/>
    <row r="6044" ht="14.25" customHeight="1"/>
    <row r="6045" ht="14.25" customHeight="1"/>
    <row r="6046" ht="14.25" customHeight="1"/>
    <row r="6047" ht="14.25" customHeight="1"/>
    <row r="6048" ht="14.25" customHeight="1"/>
    <row r="6049" ht="14.25" customHeight="1"/>
    <row r="6050" ht="14.25" customHeight="1"/>
    <row r="6051" ht="14.25" customHeight="1"/>
    <row r="6052" ht="14.25" customHeight="1"/>
    <row r="6053" ht="14.25" customHeight="1"/>
    <row r="6054" ht="14.25" customHeight="1"/>
    <row r="6055" ht="14.25" customHeight="1"/>
    <row r="6056" ht="14.25" customHeight="1"/>
    <row r="6057" ht="14.25" customHeight="1"/>
    <row r="6058" ht="14.25" customHeight="1"/>
    <row r="6059" ht="14.25" customHeight="1"/>
    <row r="6060" ht="14.25" customHeight="1"/>
    <row r="6061" ht="14.25" customHeight="1"/>
    <row r="6062" ht="14.25" customHeight="1"/>
    <row r="6063" ht="14.25" customHeight="1"/>
    <row r="6064" ht="14.25" customHeight="1"/>
    <row r="6065" ht="14.25" customHeight="1"/>
    <row r="6066" ht="14.25" customHeight="1"/>
    <row r="6067" ht="14.25" customHeight="1"/>
    <row r="6068" ht="14.25" customHeight="1"/>
    <row r="6069" ht="14.25" customHeight="1"/>
    <row r="6070" ht="14.25" customHeight="1"/>
    <row r="6071" ht="14.25" customHeight="1"/>
    <row r="6072" ht="14.25" customHeight="1"/>
    <row r="6073" ht="14.25" customHeight="1"/>
    <row r="6074" ht="14.25" customHeight="1"/>
    <row r="6075" ht="14.25" customHeight="1"/>
    <row r="6076" ht="14.25" customHeight="1"/>
    <row r="6077" ht="14.25" customHeight="1"/>
    <row r="6078" ht="14.25" customHeight="1"/>
    <row r="6079" ht="14.25" customHeight="1"/>
    <row r="6080" ht="14.25" customHeight="1"/>
    <row r="6081" ht="14.25" customHeight="1"/>
    <row r="6082" ht="14.25" customHeight="1"/>
    <row r="6083" ht="14.25" customHeight="1"/>
    <row r="6084" ht="14.25" customHeight="1"/>
    <row r="6085" ht="14.25" customHeight="1"/>
    <row r="6086" ht="14.25" customHeight="1"/>
    <row r="6087" ht="14.25" customHeight="1"/>
    <row r="6088" ht="14.25" customHeight="1"/>
    <row r="6089" ht="14.25" customHeight="1"/>
    <row r="6090" ht="14.25" customHeight="1"/>
    <row r="6091" ht="14.25" customHeight="1"/>
    <row r="6092" ht="14.25" customHeight="1"/>
    <row r="6093" ht="14.25" customHeight="1"/>
    <row r="6094" ht="14.25" customHeight="1"/>
    <row r="6095" ht="14.25" customHeight="1"/>
    <row r="6096" ht="14.25" customHeight="1"/>
    <row r="6097" ht="14.25" customHeight="1"/>
    <row r="6098" ht="14.25" customHeight="1"/>
    <row r="6099" ht="14.25" customHeight="1"/>
    <row r="6100" ht="14.25" customHeight="1"/>
    <row r="6101" ht="14.25" customHeight="1"/>
    <row r="6102" ht="14.25" customHeight="1"/>
    <row r="6103" ht="14.25" customHeight="1"/>
    <row r="6104" ht="14.25" customHeight="1"/>
    <row r="6105" ht="14.25" customHeight="1"/>
    <row r="6106" ht="14.25" customHeight="1"/>
    <row r="6107" ht="14.25" customHeight="1"/>
    <row r="6108" ht="14.25" customHeight="1"/>
    <row r="6109" ht="14.25" customHeight="1"/>
    <row r="6110" ht="14.25" customHeight="1"/>
    <row r="6111" ht="14.25" customHeight="1"/>
    <row r="6112" ht="14.25" customHeight="1"/>
    <row r="6113" ht="14.25" customHeight="1"/>
    <row r="6114" ht="14.25" customHeight="1"/>
    <row r="6115" ht="14.25" customHeight="1"/>
    <row r="6116" ht="14.25" customHeight="1"/>
    <row r="6117" ht="14.25" customHeight="1"/>
    <row r="6118" ht="14.25" customHeight="1"/>
    <row r="6119" ht="14.25" customHeight="1"/>
    <row r="6120" ht="14.25" customHeight="1"/>
    <row r="6121" ht="14.25" customHeight="1"/>
    <row r="6122" ht="14.25" customHeight="1"/>
    <row r="6123" ht="14.25" customHeight="1"/>
    <row r="6124" ht="14.25" customHeight="1"/>
    <row r="6125" ht="14.25" customHeight="1"/>
    <row r="6126" ht="14.25" customHeight="1"/>
    <row r="6127" ht="14.25" customHeight="1"/>
    <row r="6128" ht="14.25" customHeight="1"/>
    <row r="6129" ht="14.25" customHeight="1"/>
    <row r="6130" ht="14.25" customHeight="1"/>
    <row r="6131" ht="14.25" customHeight="1"/>
    <row r="6132" ht="14.25" customHeight="1"/>
    <row r="6133" ht="14.25" customHeight="1"/>
    <row r="6134" ht="14.25" customHeight="1"/>
    <row r="6135" ht="14.25" customHeight="1"/>
    <row r="6136" ht="14.25" customHeight="1"/>
    <row r="6137" ht="14.25" customHeight="1"/>
    <row r="6138" ht="14.25" customHeight="1"/>
    <row r="6139" ht="14.25" customHeight="1"/>
    <row r="6140" ht="14.25" customHeight="1"/>
    <row r="6141" ht="14.25" customHeight="1"/>
    <row r="6142" ht="14.25" customHeight="1"/>
    <row r="6143" ht="14.25" customHeight="1"/>
    <row r="6144" ht="14.25" customHeight="1"/>
    <row r="6145" ht="14.25" customHeight="1"/>
    <row r="6146" ht="14.25" customHeight="1"/>
    <row r="6147" ht="14.25" customHeight="1"/>
    <row r="6148" ht="14.25" customHeight="1"/>
    <row r="6149" ht="14.25" customHeight="1"/>
    <row r="6150" ht="14.25" customHeight="1"/>
    <row r="6151" ht="14.25" customHeight="1"/>
    <row r="6152" ht="14.25" customHeight="1"/>
    <row r="6153" ht="14.25" customHeight="1"/>
    <row r="6154" ht="14.25" customHeight="1"/>
    <row r="6155" ht="14.25" customHeight="1"/>
    <row r="6156" ht="14.25" customHeight="1"/>
    <row r="6157" ht="14.25" customHeight="1"/>
    <row r="6158" ht="14.25" customHeight="1"/>
    <row r="6159" ht="14.25" customHeight="1"/>
    <row r="6160" ht="14.25" customHeight="1"/>
    <row r="6161" ht="14.25" customHeight="1"/>
    <row r="6162" ht="14.25" customHeight="1"/>
    <row r="6163" ht="14.25" customHeight="1"/>
    <row r="6164" ht="14.25" customHeight="1"/>
    <row r="6165" ht="14.25" customHeight="1"/>
    <row r="6166" ht="14.25" customHeight="1"/>
    <row r="6167" ht="14.25" customHeight="1"/>
    <row r="6168" ht="14.25" customHeight="1"/>
    <row r="6169" ht="14.25" customHeight="1"/>
    <row r="6170" ht="14.25" customHeight="1"/>
    <row r="6171" ht="14.25" customHeight="1"/>
    <row r="6172" ht="14.25" customHeight="1"/>
    <row r="6173" ht="14.25" customHeight="1"/>
    <row r="6174" ht="14.25" customHeight="1"/>
    <row r="6175" ht="14.25" customHeight="1"/>
    <row r="6176" ht="14.25" customHeight="1"/>
    <row r="6177" ht="14.25" customHeight="1"/>
    <row r="6178" ht="14.25" customHeight="1"/>
    <row r="6179" ht="14.25" customHeight="1"/>
    <row r="6180" ht="14.25" customHeight="1"/>
    <row r="6181" ht="14.25" customHeight="1"/>
    <row r="6182" ht="14.25" customHeight="1"/>
    <row r="6183" ht="14.25" customHeight="1"/>
    <row r="6184" ht="14.25" customHeight="1"/>
    <row r="6185" ht="14.25" customHeight="1"/>
    <row r="6186" ht="14.25" customHeight="1"/>
    <row r="6187" ht="14.25" customHeight="1"/>
    <row r="6188" ht="14.25" customHeight="1"/>
    <row r="6189" ht="14.25" customHeight="1"/>
    <row r="6190" ht="14.25" customHeight="1"/>
    <row r="6191" ht="14.25" customHeight="1"/>
    <row r="6192" ht="14.25" customHeight="1"/>
    <row r="6193" ht="14.25" customHeight="1"/>
    <row r="6194" ht="14.25" customHeight="1"/>
    <row r="6195" ht="14.25" customHeight="1"/>
    <row r="6196" ht="14.25" customHeight="1"/>
    <row r="6197" ht="14.25" customHeight="1"/>
    <row r="6198" ht="14.25" customHeight="1"/>
    <row r="6199" ht="14.25" customHeight="1"/>
    <row r="6200" ht="14.25" customHeight="1"/>
    <row r="6201" ht="14.25" customHeight="1"/>
    <row r="6202" ht="14.25" customHeight="1"/>
    <row r="6203" ht="14.25" customHeight="1"/>
    <row r="6204" ht="14.25" customHeight="1"/>
    <row r="6205" ht="14.25" customHeight="1"/>
    <row r="6206" ht="14.25" customHeight="1"/>
    <row r="6207" ht="14.25" customHeight="1"/>
    <row r="6208" ht="14.25" customHeight="1"/>
    <row r="6209" ht="14.25" customHeight="1"/>
    <row r="6210" ht="14.25" customHeight="1"/>
    <row r="6211" ht="14.25" customHeight="1"/>
    <row r="6212" ht="14.25" customHeight="1"/>
    <row r="6213" ht="14.25" customHeight="1"/>
    <row r="6214" ht="14.25" customHeight="1"/>
    <row r="6215" ht="14.25" customHeight="1"/>
    <row r="6216" ht="14.25" customHeight="1"/>
    <row r="6217" ht="14.25" customHeight="1"/>
    <row r="6218" ht="14.25" customHeight="1"/>
    <row r="6219" ht="14.25" customHeight="1"/>
    <row r="6220" ht="14.25" customHeight="1"/>
    <row r="6221" ht="14.25" customHeight="1"/>
    <row r="6222" ht="14.25" customHeight="1"/>
    <row r="6223" ht="14.25" customHeight="1"/>
    <row r="6224" ht="14.25" customHeight="1"/>
    <row r="6225" ht="14.25" customHeight="1"/>
    <row r="6226" ht="14.25" customHeight="1"/>
    <row r="6227" ht="14.25" customHeight="1"/>
    <row r="6228" ht="14.25" customHeight="1"/>
    <row r="6229" ht="14.25" customHeight="1"/>
    <row r="6230" ht="14.25" customHeight="1"/>
    <row r="6231" ht="14.25" customHeight="1"/>
    <row r="6232" ht="14.25" customHeight="1"/>
    <row r="6233" ht="14.25" customHeight="1"/>
    <row r="6234" ht="14.25" customHeight="1"/>
    <row r="6235" ht="14.25" customHeight="1"/>
    <row r="6236" ht="14.25" customHeight="1"/>
    <row r="6237" ht="14.25" customHeight="1"/>
    <row r="6238" ht="14.25" customHeight="1"/>
    <row r="6239" ht="14.25" customHeight="1"/>
    <row r="6240" ht="14.25" customHeight="1"/>
    <row r="6241" ht="14.25" customHeight="1"/>
    <row r="6242" ht="14.25" customHeight="1"/>
    <row r="6243" ht="14.25" customHeight="1"/>
    <row r="6244" ht="14.25" customHeight="1"/>
    <row r="6245" ht="14.25" customHeight="1"/>
    <row r="6246" ht="14.25" customHeight="1"/>
    <row r="6247" ht="14.25" customHeight="1"/>
    <row r="6248" ht="14.25" customHeight="1"/>
    <row r="6249" ht="14.25" customHeight="1"/>
    <row r="6250" ht="14.25" customHeight="1"/>
    <row r="6251" ht="14.25" customHeight="1"/>
    <row r="6252" ht="14.25" customHeight="1"/>
    <row r="6253" ht="14.25" customHeight="1"/>
    <row r="6254" ht="14.25" customHeight="1"/>
    <row r="6255" ht="14.25" customHeight="1"/>
    <row r="6256" ht="14.25" customHeight="1"/>
    <row r="6257" ht="14.25" customHeight="1"/>
    <row r="6258" ht="14.25" customHeight="1"/>
    <row r="6259" ht="14.25" customHeight="1"/>
    <row r="6260" ht="14.25" customHeight="1"/>
    <row r="6261" ht="14.25" customHeight="1"/>
    <row r="6262" ht="14.25" customHeight="1"/>
    <row r="6263" ht="14.25" customHeight="1"/>
    <row r="6264" ht="14.25" customHeight="1"/>
    <row r="6265" ht="14.25" customHeight="1"/>
    <row r="6266" ht="14.25" customHeight="1"/>
    <row r="6267" ht="14.25" customHeight="1"/>
    <row r="6268" ht="14.25" customHeight="1"/>
    <row r="6269" ht="14.25" customHeight="1"/>
    <row r="6270" ht="14.25" customHeight="1"/>
    <row r="6271" ht="14.25" customHeight="1"/>
    <row r="6272" ht="14.25" customHeight="1"/>
    <row r="6273" ht="14.25" customHeight="1"/>
    <row r="6274" ht="14.25" customHeight="1"/>
    <row r="6275" ht="14.25" customHeight="1"/>
    <row r="6276" ht="14.25" customHeight="1"/>
    <row r="6277" ht="14.25" customHeight="1"/>
    <row r="6278" ht="14.25" customHeight="1"/>
    <row r="6279" ht="14.25" customHeight="1"/>
    <row r="6280" ht="14.25" customHeight="1"/>
    <row r="6281" ht="14.25" customHeight="1"/>
    <row r="6282" ht="14.25" customHeight="1"/>
    <row r="6283" ht="14.25" customHeight="1"/>
    <row r="6284" ht="14.25" customHeight="1"/>
    <row r="6285" ht="14.25" customHeight="1"/>
    <row r="6286" ht="14.25" customHeight="1"/>
    <row r="6287" ht="14.25" customHeight="1"/>
    <row r="6288" ht="14.25" customHeight="1"/>
    <row r="6289" ht="14.25" customHeight="1"/>
    <row r="6290" ht="14.25" customHeight="1"/>
    <row r="6291" ht="14.25" customHeight="1"/>
    <row r="6292" ht="14.25" customHeight="1"/>
    <row r="6293" ht="14.25" customHeight="1"/>
    <row r="6294" ht="14.25" customHeight="1"/>
    <row r="6295" ht="14.25" customHeight="1"/>
    <row r="6296" ht="14.25" customHeight="1"/>
    <row r="6297" ht="14.25" customHeight="1"/>
    <row r="6298" ht="14.25" customHeight="1"/>
    <row r="6299" ht="14.25" customHeight="1"/>
    <row r="6300" ht="14.25" customHeight="1"/>
    <row r="6301" ht="14.25" customHeight="1"/>
    <row r="6302" ht="14.25" customHeight="1"/>
    <row r="6303" ht="14.25" customHeight="1"/>
    <row r="6304" ht="14.25" customHeight="1"/>
    <row r="6305" ht="14.25" customHeight="1"/>
    <row r="6306" ht="14.25" customHeight="1"/>
    <row r="6307" ht="14.25" customHeight="1"/>
    <row r="6308" ht="14.25" customHeight="1"/>
    <row r="6309" ht="14.25" customHeight="1"/>
    <row r="6310" ht="14.25" customHeight="1"/>
    <row r="6311" ht="14.25" customHeight="1"/>
    <row r="6312" ht="14.25" customHeight="1"/>
    <row r="6313" ht="14.25" customHeight="1"/>
    <row r="6314" ht="14.25" customHeight="1"/>
    <row r="6315" ht="14.25" customHeight="1"/>
    <row r="6316" ht="14.25" customHeight="1"/>
    <row r="6317" ht="14.25" customHeight="1"/>
    <row r="6318" ht="14.25" customHeight="1"/>
    <row r="6319" ht="14.25" customHeight="1"/>
    <row r="6320" ht="14.25" customHeight="1"/>
    <row r="6321" ht="14.25" customHeight="1"/>
    <row r="6322" ht="14.25" customHeight="1"/>
    <row r="6323" ht="14.25" customHeight="1"/>
    <row r="6324" ht="14.25" customHeight="1"/>
    <row r="6325" ht="14.25" customHeight="1"/>
    <row r="6326" ht="14.25" customHeight="1"/>
    <row r="6327" ht="14.25" customHeight="1"/>
    <row r="6328" ht="14.25" customHeight="1"/>
    <row r="6329" ht="14.25" customHeight="1"/>
    <row r="6330" ht="14.25" customHeight="1"/>
    <row r="6331" ht="14.25" customHeight="1"/>
    <row r="6332" ht="14.25" customHeight="1"/>
    <row r="6333" ht="14.25" customHeight="1"/>
    <row r="6334" ht="14.25" customHeight="1"/>
    <row r="6335" ht="14.25" customHeight="1"/>
    <row r="6336" ht="14.25" customHeight="1"/>
    <row r="6337" ht="14.25" customHeight="1"/>
    <row r="6338" ht="14.25" customHeight="1"/>
    <row r="6339" ht="14.25" customHeight="1"/>
    <row r="6340" ht="14.25" customHeight="1"/>
    <row r="6341" ht="14.25" customHeight="1"/>
    <row r="6342" ht="14.25" customHeight="1"/>
    <row r="6343" ht="14.25" customHeight="1"/>
    <row r="6344" ht="14.25" customHeight="1"/>
    <row r="6345" ht="14.25" customHeight="1"/>
    <row r="6346" ht="14.25" customHeight="1"/>
    <row r="6347" ht="14.25" customHeight="1"/>
    <row r="6348" ht="14.25" customHeight="1"/>
    <row r="6349" ht="14.25" customHeight="1"/>
    <row r="6350" ht="14.25" customHeight="1"/>
    <row r="6351" ht="14.25" customHeight="1"/>
    <row r="6352" ht="14.25" customHeight="1"/>
    <row r="6353" ht="14.25" customHeight="1"/>
    <row r="6354" ht="14.25" customHeight="1"/>
    <row r="6355" ht="14.25" customHeight="1"/>
    <row r="6356" ht="14.25" customHeight="1"/>
    <row r="6357" ht="14.25" customHeight="1"/>
    <row r="6358" ht="14.25" customHeight="1"/>
    <row r="6359" ht="14.25" customHeight="1"/>
    <row r="6360" ht="14.25" customHeight="1"/>
    <row r="6361" ht="14.25" customHeight="1"/>
    <row r="6362" ht="14.25" customHeight="1"/>
    <row r="6363" ht="14.25" customHeight="1"/>
    <row r="6364" ht="14.25" customHeight="1"/>
    <row r="6365" ht="14.25" customHeight="1"/>
    <row r="6366" ht="14.25" customHeight="1"/>
    <row r="6367" ht="14.25" customHeight="1"/>
    <row r="6368" ht="14.25" customHeight="1"/>
    <row r="6369" ht="14.25" customHeight="1"/>
    <row r="6370" ht="14.25" customHeight="1"/>
    <row r="6371" ht="14.25" customHeight="1"/>
    <row r="6372" ht="14.25" customHeight="1"/>
    <row r="6373" ht="14.25" customHeight="1"/>
    <row r="6374" ht="14.25" customHeight="1"/>
    <row r="6375" ht="14.25" customHeight="1"/>
    <row r="6376" ht="14.25" customHeight="1"/>
    <row r="6377" ht="14.25" customHeight="1"/>
    <row r="6378" ht="14.25" customHeight="1"/>
    <row r="6379" ht="14.25" customHeight="1"/>
    <row r="6380" ht="14.25" customHeight="1"/>
    <row r="6381" ht="14.25" customHeight="1"/>
    <row r="6382" ht="14.25" customHeight="1"/>
    <row r="6383" ht="14.25" customHeight="1"/>
    <row r="6384" ht="14.25" customHeight="1"/>
    <row r="6385" ht="14.25" customHeight="1"/>
    <row r="6386" ht="14.25" customHeight="1"/>
    <row r="6387" ht="14.25" customHeight="1"/>
    <row r="6388" ht="14.25" customHeight="1"/>
    <row r="6389" ht="14.25" customHeight="1"/>
    <row r="6390" ht="14.25" customHeight="1"/>
    <row r="6391" ht="14.25" customHeight="1"/>
    <row r="6392" ht="14.25" customHeight="1"/>
    <row r="6393" ht="14.25" customHeight="1"/>
    <row r="6394" ht="14.25" customHeight="1"/>
    <row r="6395" ht="14.25" customHeight="1"/>
    <row r="6396" ht="14.25" customHeight="1"/>
    <row r="6397" ht="14.25" customHeight="1"/>
    <row r="6398" ht="14.25" customHeight="1"/>
    <row r="6399" ht="14.25" customHeight="1"/>
    <row r="6400" ht="14.25" customHeight="1"/>
    <row r="6401" ht="14.25" customHeight="1"/>
    <row r="6402" ht="14.25" customHeight="1"/>
    <row r="6403" ht="14.25" customHeight="1"/>
    <row r="6404" ht="14.25" customHeight="1"/>
    <row r="6405" ht="14.25" customHeight="1"/>
    <row r="6406" ht="14.25" customHeight="1"/>
    <row r="6407" ht="14.25" customHeight="1"/>
    <row r="6408" ht="14.25" customHeight="1"/>
    <row r="6409" ht="14.25" customHeight="1"/>
    <row r="6410" ht="14.25" customHeight="1"/>
    <row r="6411" ht="14.25" customHeight="1"/>
    <row r="6412" ht="14.25" customHeight="1"/>
    <row r="6413" ht="14.25" customHeight="1"/>
    <row r="6414" ht="14.25" customHeight="1"/>
    <row r="6415" ht="14.25" customHeight="1"/>
    <row r="6416" ht="14.25" customHeight="1"/>
    <row r="6417" ht="14.25" customHeight="1"/>
    <row r="6418" ht="14.25" customHeight="1"/>
    <row r="6419" ht="14.25" customHeight="1"/>
    <row r="6420" ht="14.25" customHeight="1"/>
    <row r="6421" ht="14.25" customHeight="1"/>
    <row r="6422" ht="14.25" customHeight="1"/>
    <row r="6423" ht="14.25" customHeight="1"/>
    <row r="6424" ht="14.25" customHeight="1"/>
    <row r="6425" ht="14.25" customHeight="1"/>
    <row r="6426" ht="14.25" customHeight="1"/>
    <row r="6427" ht="14.25" customHeight="1"/>
    <row r="6428" ht="14.25" customHeight="1"/>
    <row r="6429" ht="14.25" customHeight="1"/>
    <row r="6430" ht="14.25" customHeight="1"/>
    <row r="6431" ht="14.25" customHeight="1"/>
    <row r="6432" ht="14.25" customHeight="1"/>
    <row r="6433" ht="14.25" customHeight="1"/>
    <row r="6434" ht="14.25" customHeight="1"/>
    <row r="6435" ht="14.25" customHeight="1"/>
    <row r="6436" ht="14.25" customHeight="1"/>
    <row r="6437" ht="14.25" customHeight="1"/>
    <row r="6438" ht="14.25" customHeight="1"/>
    <row r="6439" ht="14.25" customHeight="1"/>
    <row r="6440" ht="14.25" customHeight="1"/>
    <row r="6441" ht="14.25" customHeight="1"/>
    <row r="6442" ht="14.25" customHeight="1"/>
    <row r="6443" ht="14.25" customHeight="1"/>
    <row r="6444" ht="14.25" customHeight="1"/>
    <row r="6445" ht="14.25" customHeight="1"/>
    <row r="6446" ht="14.25" customHeight="1"/>
    <row r="6447" ht="14.25" customHeight="1"/>
    <row r="6448" ht="14.25" customHeight="1"/>
    <row r="6449" ht="14.25" customHeight="1"/>
    <row r="6450" ht="14.25" customHeight="1"/>
    <row r="6451" ht="14.25" customHeight="1"/>
    <row r="6452" ht="14.25" customHeight="1"/>
    <row r="6453" ht="14.25" customHeight="1"/>
    <row r="6454" ht="14.25" customHeight="1"/>
    <row r="6455" ht="14.25" customHeight="1"/>
    <row r="6456" ht="14.25" customHeight="1"/>
    <row r="6457" ht="14.25" customHeight="1"/>
    <row r="6458" ht="14.25" customHeight="1"/>
    <row r="6459" ht="14.25" customHeight="1"/>
    <row r="6460" ht="14.25" customHeight="1"/>
    <row r="6461" ht="14.25" customHeight="1"/>
    <row r="6462" ht="14.25" customHeight="1"/>
    <row r="6463" ht="14.25" customHeight="1"/>
    <row r="6464" ht="14.25" customHeight="1"/>
    <row r="6465" ht="14.25" customHeight="1"/>
    <row r="6466" ht="14.25" customHeight="1"/>
    <row r="6467" ht="14.25" customHeight="1"/>
    <row r="6468" ht="14.25" customHeight="1"/>
    <row r="6469" ht="14.25" customHeight="1"/>
    <row r="6470" ht="14.25" customHeight="1"/>
    <row r="6471" ht="14.25" customHeight="1"/>
    <row r="6472" ht="14.25" customHeight="1"/>
    <row r="6473" ht="14.25" customHeight="1"/>
    <row r="6474" ht="14.25" customHeight="1"/>
    <row r="6475" ht="14.25" customHeight="1"/>
    <row r="6476" ht="14.25" customHeight="1"/>
    <row r="6477" ht="14.25" customHeight="1"/>
    <row r="6478" ht="14.25" customHeight="1"/>
    <row r="6479" ht="14.25" customHeight="1"/>
    <row r="6480" ht="14.25" customHeight="1"/>
    <row r="6481" ht="14.25" customHeight="1"/>
    <row r="6482" ht="14.25" customHeight="1"/>
    <row r="6483" ht="14.25" customHeight="1"/>
    <row r="6484" ht="14.25" customHeight="1"/>
    <row r="6485" ht="14.25" customHeight="1"/>
    <row r="6486" ht="14.25" customHeight="1"/>
    <row r="6487" ht="14.25" customHeight="1"/>
    <row r="6488" ht="14.25" customHeight="1"/>
    <row r="6489" ht="14.25" customHeight="1"/>
    <row r="6490" ht="14.25" customHeight="1"/>
    <row r="6491" ht="14.25" customHeight="1"/>
    <row r="6492" ht="14.25" customHeight="1"/>
    <row r="6493" ht="14.25" customHeight="1"/>
    <row r="6494" ht="14.25" customHeight="1"/>
    <row r="6495" ht="14.25" customHeight="1"/>
    <row r="6496" ht="14.25" customHeight="1"/>
    <row r="6497" ht="14.25" customHeight="1"/>
    <row r="6498" ht="14.25" customHeight="1"/>
    <row r="6499" ht="14.25" customHeight="1"/>
    <row r="6500" ht="14.25" customHeight="1"/>
    <row r="6501" ht="14.25" customHeight="1"/>
    <row r="6502" ht="14.25" customHeight="1"/>
    <row r="6503" ht="14.25" customHeight="1"/>
    <row r="6504" ht="14.25" customHeight="1"/>
    <row r="6505" ht="14.25" customHeight="1"/>
    <row r="6506" ht="14.25" customHeight="1"/>
    <row r="6507" ht="14.25" customHeight="1"/>
    <row r="6508" ht="14.25" customHeight="1"/>
    <row r="6509" ht="14.25" customHeight="1"/>
    <row r="6510" ht="14.25" customHeight="1"/>
    <row r="6511" ht="14.25" customHeight="1"/>
    <row r="6512" ht="14.25" customHeight="1"/>
    <row r="6513" ht="14.25" customHeight="1"/>
    <row r="6514" ht="14.25" customHeight="1"/>
    <row r="6515" ht="14.25" customHeight="1"/>
    <row r="6516" ht="14.25" customHeight="1"/>
    <row r="6517" ht="14.25" customHeight="1"/>
    <row r="6518" ht="14.25" customHeight="1"/>
    <row r="6519" ht="14.25" customHeight="1"/>
    <row r="6520" ht="14.25" customHeight="1"/>
    <row r="6521" ht="14.25" customHeight="1"/>
    <row r="6522" ht="14.25" customHeight="1"/>
    <row r="6523" ht="14.25" customHeight="1"/>
    <row r="6524" ht="14.25" customHeight="1"/>
    <row r="6525" ht="14.25" customHeight="1"/>
    <row r="6526" ht="14.25" customHeight="1"/>
    <row r="6527" ht="14.25" customHeight="1"/>
    <row r="6528" ht="14.25" customHeight="1"/>
    <row r="6529" ht="14.25" customHeight="1"/>
    <row r="6530" ht="14.25" customHeight="1"/>
    <row r="6531" ht="14.25" customHeight="1"/>
    <row r="6532" ht="14.25" customHeight="1"/>
    <row r="6533" ht="14.25" customHeight="1"/>
    <row r="6534" ht="14.25" customHeight="1"/>
    <row r="6535" ht="14.25" customHeight="1"/>
    <row r="6536" ht="14.25" customHeight="1"/>
    <row r="6537" ht="14.25" customHeight="1"/>
    <row r="6538" ht="14.25" customHeight="1"/>
    <row r="6539" ht="14.25" customHeight="1"/>
    <row r="6540" ht="14.25" customHeight="1"/>
    <row r="6541" ht="14.25" customHeight="1"/>
    <row r="6542" ht="14.25" customHeight="1"/>
    <row r="6543" ht="14.25" customHeight="1"/>
    <row r="6544" ht="14.25" customHeight="1"/>
    <row r="6545" ht="14.25" customHeight="1"/>
    <row r="6546" ht="14.25" customHeight="1"/>
    <row r="6547" ht="14.25" customHeight="1"/>
    <row r="6548" ht="14.25" customHeight="1"/>
    <row r="6549" ht="14.25" customHeight="1"/>
    <row r="6550" ht="14.25" customHeight="1"/>
    <row r="6551" ht="14.25" customHeight="1"/>
    <row r="6552" ht="14.25" customHeight="1"/>
    <row r="6553" ht="14.25" customHeight="1"/>
    <row r="6554" ht="14.25" customHeight="1"/>
    <row r="6555" ht="14.25" customHeight="1"/>
    <row r="6556" ht="14.25" customHeight="1"/>
    <row r="6557" ht="14.25" customHeight="1"/>
    <row r="6558" ht="14.25" customHeight="1"/>
    <row r="6559" ht="14.25" customHeight="1"/>
    <row r="6560" ht="14.25" customHeight="1"/>
    <row r="6561" ht="14.25" customHeight="1"/>
    <row r="6562" ht="14.25" customHeight="1"/>
    <row r="6563" ht="14.25" customHeight="1"/>
    <row r="6564" ht="14.25" customHeight="1"/>
    <row r="6565" ht="14.25" customHeight="1"/>
    <row r="6566" ht="14.25" customHeight="1"/>
    <row r="6567" ht="14.25" customHeight="1"/>
    <row r="6568" ht="14.25" customHeight="1"/>
    <row r="6569" ht="14.25" customHeight="1"/>
    <row r="6570" ht="14.25" customHeight="1"/>
    <row r="6571" ht="14.25" customHeight="1"/>
    <row r="6572" ht="14.25" customHeight="1"/>
    <row r="6573" ht="14.25" customHeight="1"/>
    <row r="6574" ht="14.25" customHeight="1"/>
    <row r="6575" ht="14.25" customHeight="1"/>
    <row r="6576" ht="14.25" customHeight="1"/>
    <row r="6577" ht="14.25" customHeight="1"/>
    <row r="6578" ht="14.25" customHeight="1"/>
    <row r="6579" ht="14.25" customHeight="1"/>
    <row r="6580" ht="14.25" customHeight="1"/>
    <row r="6581" ht="14.25" customHeight="1"/>
    <row r="6582" ht="14.25" customHeight="1"/>
    <row r="6583" ht="14.25" customHeight="1"/>
    <row r="6584" ht="14.25" customHeight="1"/>
    <row r="6585" ht="14.25" customHeight="1"/>
    <row r="6586" ht="14.25" customHeight="1"/>
    <row r="6587" ht="14.25" customHeight="1"/>
    <row r="6588" ht="14.25" customHeight="1"/>
    <row r="6589" ht="14.25" customHeight="1"/>
    <row r="6590" ht="14.25" customHeight="1"/>
    <row r="6591" ht="14.25" customHeight="1"/>
    <row r="6592" ht="14.25" customHeight="1"/>
    <row r="6593" ht="14.25" customHeight="1"/>
    <row r="6594" ht="14.25" customHeight="1"/>
    <row r="6595" ht="14.25" customHeight="1"/>
    <row r="6596" ht="14.25" customHeight="1"/>
    <row r="6597" ht="14.25" customHeight="1"/>
    <row r="6598" ht="14.25" customHeight="1"/>
    <row r="6599" ht="14.25" customHeight="1"/>
    <row r="6600" ht="14.25" customHeight="1"/>
    <row r="6601" ht="14.25" customHeight="1"/>
    <row r="6602" ht="14.25" customHeight="1"/>
    <row r="6603" ht="14.25" customHeight="1"/>
    <row r="6604" ht="14.25" customHeight="1"/>
    <row r="6605" ht="14.25" customHeight="1"/>
    <row r="6606" ht="14.25" customHeight="1"/>
    <row r="6607" ht="14.25" customHeight="1"/>
    <row r="6608" ht="14.25" customHeight="1"/>
    <row r="6609" ht="14.25" customHeight="1"/>
    <row r="6610" ht="14.25" customHeight="1"/>
    <row r="6611" ht="14.25" customHeight="1"/>
    <row r="6612" ht="14.25" customHeight="1"/>
    <row r="6613" ht="14.25" customHeight="1"/>
    <row r="6614" ht="14.25" customHeight="1"/>
    <row r="6615" ht="14.25" customHeight="1"/>
    <row r="6616" ht="14.25" customHeight="1"/>
    <row r="6617" ht="14.25" customHeight="1"/>
    <row r="6618" ht="14.25" customHeight="1"/>
    <row r="6619" ht="14.25" customHeight="1"/>
    <row r="6620" ht="14.25" customHeight="1"/>
    <row r="6621" ht="14.25" customHeight="1"/>
    <row r="6622" ht="14.25" customHeight="1"/>
    <row r="6623" ht="14.25" customHeight="1"/>
    <row r="6624" ht="14.25" customHeight="1"/>
    <row r="6625" ht="14.25" customHeight="1"/>
    <row r="6626" ht="14.25" customHeight="1"/>
    <row r="6627" ht="14.25" customHeight="1"/>
    <row r="6628" ht="14.25" customHeight="1"/>
    <row r="6629" ht="14.25" customHeight="1"/>
    <row r="6630" ht="14.25" customHeight="1"/>
    <row r="6631" ht="14.25" customHeight="1"/>
    <row r="6632" ht="14.25" customHeight="1"/>
    <row r="6633" ht="14.25" customHeight="1"/>
    <row r="6634" ht="14.25" customHeight="1"/>
    <row r="6635" ht="14.25" customHeight="1"/>
    <row r="6636" ht="14.25" customHeight="1"/>
    <row r="6637" ht="14.25" customHeight="1"/>
    <row r="6638" ht="14.25" customHeight="1"/>
    <row r="6639" ht="14.25" customHeight="1"/>
    <row r="6640" ht="14.25" customHeight="1"/>
    <row r="6641" ht="14.25" customHeight="1"/>
    <row r="6642" ht="14.25" customHeight="1"/>
    <row r="6643" ht="14.25" customHeight="1"/>
    <row r="6644" ht="14.25" customHeight="1"/>
    <row r="6645" ht="14.25" customHeight="1"/>
    <row r="6646" ht="14.25" customHeight="1"/>
    <row r="6647" ht="14.25" customHeight="1"/>
    <row r="6648" ht="14.25" customHeight="1"/>
    <row r="6649" ht="14.25" customHeight="1"/>
    <row r="6650" ht="14.25" customHeight="1"/>
    <row r="6651" ht="14.25" customHeight="1"/>
    <row r="6652" ht="14.25" customHeight="1"/>
    <row r="6653" ht="14.25" customHeight="1"/>
    <row r="6654" ht="14.25" customHeight="1"/>
    <row r="6655" ht="14.25" customHeight="1"/>
    <row r="6656" ht="14.25" customHeight="1"/>
    <row r="6657" ht="14.25" customHeight="1"/>
    <row r="6658" ht="14.25" customHeight="1"/>
    <row r="6659" ht="14.25" customHeight="1"/>
    <row r="6660" ht="14.25" customHeight="1"/>
    <row r="6661" ht="14.25" customHeight="1"/>
    <row r="6662" ht="14.25" customHeight="1"/>
    <row r="6663" ht="14.25" customHeight="1"/>
    <row r="6664" ht="14.25" customHeight="1"/>
    <row r="6665" ht="14.25" customHeight="1"/>
    <row r="6666" ht="14.25" customHeight="1"/>
    <row r="6667" ht="14.25" customHeight="1"/>
    <row r="6668" ht="14.25" customHeight="1"/>
    <row r="6669" ht="14.25" customHeight="1"/>
    <row r="6670" ht="14.25" customHeight="1"/>
    <row r="6671" ht="14.25" customHeight="1"/>
    <row r="6672" ht="14.25" customHeight="1"/>
    <row r="6673" ht="14.25" customHeight="1"/>
    <row r="6674" ht="14.25" customHeight="1"/>
    <row r="6675" ht="14.25" customHeight="1"/>
    <row r="6676" ht="14.25" customHeight="1"/>
    <row r="6677" ht="14.25" customHeight="1"/>
    <row r="6678" ht="14.25" customHeight="1"/>
    <row r="6679" ht="14.25" customHeight="1"/>
    <row r="6680" ht="14.25" customHeight="1"/>
    <row r="6681" ht="14.25" customHeight="1"/>
    <row r="6682" ht="14.25" customHeight="1"/>
    <row r="6683" ht="14.25" customHeight="1"/>
    <row r="6684" ht="14.25" customHeight="1"/>
    <row r="6685" ht="14.25" customHeight="1"/>
    <row r="6686" ht="14.25" customHeight="1"/>
    <row r="6687" ht="14.25" customHeight="1"/>
    <row r="6688" ht="14.25" customHeight="1"/>
    <row r="6689" ht="14.25" customHeight="1"/>
    <row r="6690" ht="14.25" customHeight="1"/>
    <row r="6691" ht="14.25" customHeight="1"/>
    <row r="6692" ht="14.25" customHeight="1"/>
    <row r="6693" ht="14.25" customHeight="1"/>
    <row r="6694" ht="14.25" customHeight="1"/>
    <row r="6695" ht="14.25" customHeight="1"/>
    <row r="6696" ht="14.25" customHeight="1"/>
    <row r="6697" ht="14.25" customHeight="1"/>
    <row r="6698" ht="14.25" customHeight="1"/>
    <row r="6699" ht="14.25" customHeight="1"/>
    <row r="6700" ht="14.25" customHeight="1"/>
    <row r="6701" ht="14.25" customHeight="1"/>
    <row r="6702" ht="14.25" customHeight="1"/>
    <row r="6703" ht="14.25" customHeight="1"/>
    <row r="6704" ht="14.25" customHeight="1"/>
    <row r="6705" ht="14.25" customHeight="1"/>
    <row r="6706" ht="14.25" customHeight="1"/>
    <row r="6707" ht="14.25" customHeight="1"/>
    <row r="6708" ht="14.25" customHeight="1"/>
    <row r="6709" ht="14.25" customHeight="1"/>
    <row r="6710" ht="14.25" customHeight="1"/>
    <row r="6711" ht="14.25" customHeight="1"/>
    <row r="6712" ht="14.25" customHeight="1"/>
    <row r="6713" ht="14.25" customHeight="1"/>
    <row r="6714" ht="14.25" customHeight="1"/>
    <row r="6715" ht="14.25" customHeight="1"/>
    <row r="6716" ht="14.25" customHeight="1"/>
    <row r="6717" ht="14.25" customHeight="1"/>
    <row r="6718" ht="14.25" customHeight="1"/>
    <row r="6719" ht="14.25" customHeight="1"/>
    <row r="6720" ht="14.25" customHeight="1"/>
    <row r="6721" ht="14.25" customHeight="1"/>
    <row r="6722" ht="14.25" customHeight="1"/>
    <row r="6723" ht="14.25" customHeight="1"/>
    <row r="6724" ht="14.25" customHeight="1"/>
    <row r="6725" ht="14.25" customHeight="1"/>
    <row r="6726" ht="14.25" customHeight="1"/>
    <row r="6727" ht="14.25" customHeight="1"/>
    <row r="6728" ht="14.25" customHeight="1"/>
    <row r="6729" ht="14.25" customHeight="1"/>
    <row r="6730" ht="14.25" customHeight="1"/>
    <row r="6731" ht="14.25" customHeight="1"/>
    <row r="6732" ht="14.25" customHeight="1"/>
    <row r="6733" ht="14.25" customHeight="1"/>
    <row r="6734" ht="14.25" customHeight="1"/>
    <row r="6735" ht="14.25" customHeight="1"/>
    <row r="6736" ht="14.25" customHeight="1"/>
    <row r="6737" ht="14.25" customHeight="1"/>
    <row r="6738" ht="14.25" customHeight="1"/>
    <row r="6739" ht="14.25" customHeight="1"/>
    <row r="6740" ht="14.25" customHeight="1"/>
    <row r="6741" ht="14.25" customHeight="1"/>
    <row r="6742" ht="14.25" customHeight="1"/>
    <row r="6743" ht="14.25" customHeight="1"/>
    <row r="6744" ht="14.25" customHeight="1"/>
    <row r="6745" ht="14.25" customHeight="1"/>
    <row r="6746" ht="14.25" customHeight="1"/>
    <row r="6747" ht="14.25" customHeight="1"/>
    <row r="6748" ht="14.25" customHeight="1"/>
    <row r="6749" ht="14.25" customHeight="1"/>
    <row r="6750" ht="14.25" customHeight="1"/>
    <row r="6751" ht="14.25" customHeight="1"/>
    <row r="6752" ht="14.25" customHeight="1"/>
    <row r="6753" ht="14.25" customHeight="1"/>
    <row r="6754" ht="14.25" customHeight="1"/>
    <row r="6755" ht="14.25" customHeight="1"/>
    <row r="6756" ht="14.25" customHeight="1"/>
    <row r="6757" ht="14.25" customHeight="1"/>
    <row r="6758" ht="14.25" customHeight="1"/>
    <row r="6759" ht="14.25" customHeight="1"/>
    <row r="6760" ht="14.25" customHeight="1"/>
    <row r="6761" ht="14.25" customHeight="1"/>
    <row r="6762" ht="14.25" customHeight="1"/>
    <row r="6763" ht="14.25" customHeight="1"/>
    <row r="6764" ht="14.25" customHeight="1"/>
    <row r="6765" ht="14.25" customHeight="1"/>
    <row r="6766" ht="14.25" customHeight="1"/>
    <row r="6767" ht="14.25" customHeight="1"/>
    <row r="6768" ht="14.25" customHeight="1"/>
    <row r="6769" ht="14.25" customHeight="1"/>
    <row r="6770" ht="14.25" customHeight="1"/>
    <row r="6771" ht="14.25" customHeight="1"/>
    <row r="6772" ht="14.25" customHeight="1"/>
    <row r="6773" ht="14.25" customHeight="1"/>
    <row r="6774" ht="14.25" customHeight="1"/>
    <row r="6775" ht="14.25" customHeight="1"/>
    <row r="6776" ht="14.25" customHeight="1"/>
    <row r="6777" ht="14.25" customHeight="1"/>
    <row r="6778" ht="14.25" customHeight="1"/>
    <row r="6779" ht="14.25" customHeight="1"/>
    <row r="6780" ht="14.25" customHeight="1"/>
    <row r="6781" ht="14.25" customHeight="1"/>
    <row r="6782" ht="14.25" customHeight="1"/>
    <row r="6783" ht="14.25" customHeight="1"/>
    <row r="6784" ht="14.25" customHeight="1"/>
    <row r="6785" ht="14.25" customHeight="1"/>
    <row r="6786" ht="14.25" customHeight="1"/>
    <row r="6787" ht="14.25" customHeight="1"/>
    <row r="6788" ht="14.25" customHeight="1"/>
    <row r="6789" ht="14.25" customHeight="1"/>
    <row r="6790" ht="14.25" customHeight="1"/>
    <row r="6791" ht="14.25" customHeight="1"/>
    <row r="6792" ht="14.25" customHeight="1"/>
    <row r="6793" ht="14.25" customHeight="1"/>
    <row r="6794" ht="14.25" customHeight="1"/>
    <row r="6795" ht="14.25" customHeight="1"/>
    <row r="6796" ht="14.25" customHeight="1"/>
    <row r="6797" ht="14.25" customHeight="1"/>
    <row r="6798" ht="14.25" customHeight="1"/>
    <row r="6799" ht="14.25" customHeight="1"/>
    <row r="6800" ht="14.25" customHeight="1"/>
    <row r="6801" ht="14.25" customHeight="1"/>
    <row r="6802" ht="14.25" customHeight="1"/>
    <row r="6803" ht="14.25" customHeight="1"/>
    <row r="6804" ht="14.25" customHeight="1"/>
    <row r="6805" ht="14.25" customHeight="1"/>
    <row r="6806" ht="14.25" customHeight="1"/>
    <row r="6807" ht="14.25" customHeight="1"/>
    <row r="6808" ht="14.25" customHeight="1"/>
    <row r="6809" ht="14.25" customHeight="1"/>
    <row r="6810" ht="14.25" customHeight="1"/>
    <row r="6811" ht="14.25" customHeight="1"/>
    <row r="6812" ht="14.25" customHeight="1"/>
    <row r="6813" ht="14.25" customHeight="1"/>
    <row r="6814" ht="14.25" customHeight="1"/>
    <row r="6815" ht="14.25" customHeight="1"/>
    <row r="6816" ht="14.25" customHeight="1"/>
    <row r="6817" ht="14.25" customHeight="1"/>
    <row r="6818" ht="14.25" customHeight="1"/>
    <row r="6819" ht="14.25" customHeight="1"/>
    <row r="6820" ht="14.25" customHeight="1"/>
    <row r="6821" ht="14.25" customHeight="1"/>
    <row r="6822" ht="14.25" customHeight="1"/>
    <row r="6823" ht="14.25" customHeight="1"/>
    <row r="6824" ht="14.25" customHeight="1"/>
    <row r="6825" ht="14.25" customHeight="1"/>
    <row r="6826" ht="14.25" customHeight="1"/>
    <row r="6827" ht="14.25" customHeight="1"/>
    <row r="6828" ht="14.25" customHeight="1"/>
    <row r="6829" ht="14.25" customHeight="1"/>
    <row r="6830" ht="14.25" customHeight="1"/>
    <row r="6831" ht="14.25" customHeight="1"/>
    <row r="6832" ht="14.25" customHeight="1"/>
    <row r="6833" ht="14.25" customHeight="1"/>
    <row r="6834" ht="14.25" customHeight="1"/>
    <row r="6835" ht="14.25" customHeight="1"/>
    <row r="6836" ht="14.25" customHeight="1"/>
    <row r="6837" ht="14.25" customHeight="1"/>
    <row r="6838" ht="14.25" customHeight="1"/>
    <row r="6839" ht="14.25" customHeight="1"/>
    <row r="6840" ht="14.25" customHeight="1"/>
    <row r="6841" ht="14.25" customHeight="1"/>
    <row r="6842" ht="14.25" customHeight="1"/>
    <row r="6843" ht="14.25" customHeight="1"/>
    <row r="6844" ht="14.25" customHeight="1"/>
    <row r="6845" ht="14.25" customHeight="1"/>
    <row r="6846" ht="14.25" customHeight="1"/>
    <row r="6847" ht="14.25" customHeight="1"/>
    <row r="6848" ht="14.25" customHeight="1"/>
    <row r="6849" ht="14.25" customHeight="1"/>
    <row r="6850" ht="14.25" customHeight="1"/>
    <row r="6851" ht="14.25" customHeight="1"/>
    <row r="6852" ht="14.25" customHeight="1"/>
    <row r="6853" ht="14.25" customHeight="1"/>
    <row r="6854" ht="14.25" customHeight="1"/>
    <row r="6855" ht="14.25" customHeight="1"/>
    <row r="6856" ht="14.25" customHeight="1"/>
    <row r="6857" ht="14.25" customHeight="1"/>
    <row r="6858" ht="14.25" customHeight="1"/>
    <row r="6859" ht="14.25" customHeight="1"/>
    <row r="6860" ht="14.25" customHeight="1"/>
    <row r="6861" ht="14.25" customHeight="1"/>
    <row r="6862" ht="14.25" customHeight="1"/>
    <row r="6863" ht="14.25" customHeight="1"/>
    <row r="6864" ht="14.25" customHeight="1"/>
    <row r="6865" ht="14.25" customHeight="1"/>
    <row r="6866" ht="14.25" customHeight="1"/>
    <row r="6867" ht="14.25" customHeight="1"/>
    <row r="6868" ht="14.25" customHeight="1"/>
    <row r="6869" ht="14.25" customHeight="1"/>
    <row r="6870" ht="14.25" customHeight="1"/>
    <row r="6871" ht="14.25" customHeight="1"/>
    <row r="6872" ht="14.25" customHeight="1"/>
    <row r="6873" ht="14.25" customHeight="1"/>
    <row r="6874" ht="14.25" customHeight="1"/>
    <row r="6875" ht="14.25" customHeight="1"/>
    <row r="6876" ht="14.25" customHeight="1"/>
    <row r="6877" ht="14.25" customHeight="1"/>
    <row r="6878" ht="14.25" customHeight="1"/>
    <row r="6879" ht="14.25" customHeight="1"/>
    <row r="6880" ht="14.25" customHeight="1"/>
    <row r="6881" ht="14.25" customHeight="1"/>
    <row r="6882" ht="14.25" customHeight="1"/>
    <row r="6883" ht="14.25" customHeight="1"/>
    <row r="6884" ht="14.25" customHeight="1"/>
    <row r="6885" ht="14.25" customHeight="1"/>
    <row r="6886" ht="14.25" customHeight="1"/>
    <row r="6887" ht="14.25" customHeight="1"/>
    <row r="6888" ht="14.25" customHeight="1"/>
    <row r="6889" ht="14.25" customHeight="1"/>
    <row r="6890" ht="14.25" customHeight="1"/>
    <row r="6891" ht="14.25" customHeight="1"/>
    <row r="6892" ht="14.25" customHeight="1"/>
    <row r="6893" ht="14.25" customHeight="1"/>
    <row r="6894" ht="14.25" customHeight="1"/>
    <row r="6895" ht="14.25" customHeight="1"/>
    <row r="6896" ht="14.25" customHeight="1"/>
    <row r="6897" ht="14.25" customHeight="1"/>
    <row r="6898" ht="14.25" customHeight="1"/>
    <row r="6899" ht="14.25" customHeight="1"/>
    <row r="6900" ht="14.25" customHeight="1"/>
    <row r="6901" ht="14.25" customHeight="1"/>
    <row r="6902" ht="14.25" customHeight="1"/>
    <row r="6903" ht="14.25" customHeight="1"/>
    <row r="6904" ht="14.25" customHeight="1"/>
    <row r="6905" ht="14.25" customHeight="1"/>
    <row r="6906" ht="14.25" customHeight="1"/>
    <row r="6907" ht="14.25" customHeight="1"/>
    <row r="6908" ht="14.25" customHeight="1"/>
    <row r="6909" ht="14.25" customHeight="1"/>
    <row r="6910" ht="14.25" customHeight="1"/>
    <row r="6911" ht="14.25" customHeight="1"/>
    <row r="6912" ht="14.25" customHeight="1"/>
    <row r="6913" ht="14.25" customHeight="1"/>
    <row r="6914" ht="14.25" customHeight="1"/>
    <row r="6915" ht="14.25" customHeight="1"/>
    <row r="6916" ht="14.25" customHeight="1"/>
    <row r="6917" ht="14.25" customHeight="1"/>
    <row r="6918" ht="14.25" customHeight="1"/>
    <row r="6919" ht="14.25" customHeight="1"/>
    <row r="6920" ht="14.25" customHeight="1"/>
    <row r="6921" ht="14.25" customHeight="1"/>
    <row r="6922" ht="14.25" customHeight="1"/>
    <row r="6923" ht="14.25" customHeight="1"/>
    <row r="6924" ht="14.25" customHeight="1"/>
    <row r="6925" ht="14.25" customHeight="1"/>
    <row r="6926" ht="14.25" customHeight="1"/>
    <row r="6927" ht="14.25" customHeight="1"/>
    <row r="6928" ht="14.25" customHeight="1"/>
    <row r="6929" ht="14.25" customHeight="1"/>
    <row r="6930" ht="14.25" customHeight="1"/>
    <row r="6931" ht="14.25" customHeight="1"/>
    <row r="6932" ht="14.25" customHeight="1"/>
    <row r="6933" ht="14.25" customHeight="1"/>
    <row r="6934" ht="14.25" customHeight="1"/>
    <row r="6935" ht="14.25" customHeight="1"/>
    <row r="6936" ht="14.25" customHeight="1"/>
    <row r="6937" ht="14.25" customHeight="1"/>
    <row r="6938" ht="14.25" customHeight="1"/>
    <row r="6939" ht="14.25" customHeight="1"/>
    <row r="6940" ht="14.25" customHeight="1"/>
    <row r="6941" ht="14.25" customHeight="1"/>
    <row r="6942" ht="14.25" customHeight="1"/>
    <row r="6943" ht="14.25" customHeight="1"/>
    <row r="6944" ht="14.25" customHeight="1"/>
    <row r="6945" ht="14.25" customHeight="1"/>
    <row r="6946" ht="14.25" customHeight="1"/>
    <row r="6947" ht="14.25" customHeight="1"/>
    <row r="6948" ht="14.25" customHeight="1"/>
    <row r="6949" ht="14.25" customHeight="1"/>
    <row r="6950" ht="14.25" customHeight="1"/>
    <row r="6951" ht="14.25" customHeight="1"/>
    <row r="6952" ht="14.25" customHeight="1"/>
    <row r="6953" ht="14.25" customHeight="1"/>
    <row r="6954" ht="14.25" customHeight="1"/>
    <row r="6955" ht="14.25" customHeight="1"/>
    <row r="6956" ht="14.25" customHeight="1"/>
    <row r="6957" ht="14.25" customHeight="1"/>
    <row r="6958" ht="14.25" customHeight="1"/>
    <row r="6959" ht="14.25" customHeight="1"/>
    <row r="6960" ht="14.25" customHeight="1"/>
    <row r="6961" ht="14.25" customHeight="1"/>
    <row r="6962" ht="14.25" customHeight="1"/>
    <row r="6963" ht="14.25" customHeight="1"/>
    <row r="6964" ht="14.25" customHeight="1"/>
    <row r="6965" ht="14.25" customHeight="1"/>
    <row r="6966" ht="14.25" customHeight="1"/>
    <row r="6967" ht="14.25" customHeight="1"/>
    <row r="6968" ht="14.25" customHeight="1"/>
    <row r="6969" ht="14.25" customHeight="1"/>
    <row r="6970" ht="14.25" customHeight="1"/>
    <row r="6971" ht="14.25" customHeight="1"/>
    <row r="6972" ht="14.25" customHeight="1"/>
    <row r="6973" ht="14.25" customHeight="1"/>
    <row r="6974" ht="14.25" customHeight="1"/>
    <row r="6975" ht="14.25" customHeight="1"/>
    <row r="6976" ht="14.25" customHeight="1"/>
    <row r="6977" ht="14.25" customHeight="1"/>
    <row r="6978" ht="14.25" customHeight="1"/>
    <row r="6979" ht="14.25" customHeight="1"/>
    <row r="6980" ht="14.25" customHeight="1"/>
    <row r="6981" ht="14.25" customHeight="1"/>
    <row r="6982" ht="14.25" customHeight="1"/>
    <row r="6983" ht="14.25" customHeight="1"/>
    <row r="6984" ht="14.25" customHeight="1"/>
    <row r="6985" ht="14.25" customHeight="1"/>
    <row r="6986" ht="14.25" customHeight="1"/>
    <row r="6987" ht="14.25" customHeight="1"/>
    <row r="6988" ht="14.25" customHeight="1"/>
    <row r="6989" ht="14.25" customHeight="1"/>
    <row r="6990" ht="14.25" customHeight="1"/>
    <row r="6991" ht="14.25" customHeight="1"/>
    <row r="6992" ht="14.25" customHeight="1"/>
    <row r="6993" ht="14.25" customHeight="1"/>
    <row r="6994" ht="14.25" customHeight="1"/>
    <row r="6995" ht="14.25" customHeight="1"/>
    <row r="6996" ht="14.25" customHeight="1"/>
    <row r="6997" ht="14.25" customHeight="1"/>
    <row r="6998" ht="14.25" customHeight="1"/>
    <row r="6999" ht="14.25" customHeight="1"/>
    <row r="7000" ht="14.25" customHeight="1"/>
    <row r="7001" ht="14.25" customHeight="1"/>
    <row r="7002" ht="14.25" customHeight="1"/>
    <row r="7003" ht="14.25" customHeight="1"/>
    <row r="7004" ht="14.25" customHeight="1"/>
    <row r="7005" ht="14.25" customHeight="1"/>
    <row r="7006" ht="14.25" customHeight="1"/>
    <row r="7007" ht="14.25" customHeight="1"/>
    <row r="7008" ht="14.25" customHeight="1"/>
    <row r="7009" ht="14.25" customHeight="1"/>
    <row r="7010" ht="14.25" customHeight="1"/>
    <row r="7011" ht="14.25" customHeight="1"/>
    <row r="7012" ht="14.25" customHeight="1"/>
    <row r="7013" ht="14.25" customHeight="1"/>
    <row r="7014" ht="14.25" customHeight="1"/>
    <row r="7015" ht="14.25" customHeight="1"/>
    <row r="7016" ht="14.25" customHeight="1"/>
    <row r="7017" ht="14.25" customHeight="1"/>
    <row r="7018" ht="14.25" customHeight="1"/>
    <row r="7019" ht="14.25" customHeight="1"/>
    <row r="7020" ht="14.25" customHeight="1"/>
    <row r="7021" ht="14.25" customHeight="1"/>
    <row r="7022" ht="14.25" customHeight="1"/>
    <row r="7023" ht="14.25" customHeight="1"/>
    <row r="7024" ht="14.25" customHeight="1"/>
    <row r="7025" ht="14.25" customHeight="1"/>
    <row r="7026" ht="14.25" customHeight="1"/>
    <row r="7027" ht="14.25" customHeight="1"/>
    <row r="7028" ht="14.25" customHeight="1"/>
    <row r="7029" ht="14.25" customHeight="1"/>
    <row r="7030" ht="14.25" customHeight="1"/>
    <row r="7031" ht="14.25" customHeight="1"/>
    <row r="7032" ht="14.25" customHeight="1"/>
    <row r="7033" ht="14.25" customHeight="1"/>
    <row r="7034" ht="14.25" customHeight="1"/>
    <row r="7035" ht="14.25" customHeight="1"/>
    <row r="7036" ht="14.25" customHeight="1"/>
    <row r="7037" ht="14.25" customHeight="1"/>
    <row r="7038" ht="14.25" customHeight="1"/>
    <row r="7039" ht="14.25" customHeight="1"/>
    <row r="7040" ht="14.25" customHeight="1"/>
    <row r="7041" ht="14.25" customHeight="1"/>
    <row r="7042" ht="14.25" customHeight="1"/>
    <row r="7043" ht="14.25" customHeight="1"/>
    <row r="7044" ht="14.25" customHeight="1"/>
    <row r="7045" ht="14.25" customHeight="1"/>
    <row r="7046" ht="14.25" customHeight="1"/>
    <row r="7047" ht="14.25" customHeight="1"/>
    <row r="7048" ht="14.25" customHeight="1"/>
    <row r="7049" ht="14.25" customHeight="1"/>
    <row r="7050" ht="14.25" customHeight="1"/>
    <row r="7051" ht="14.25" customHeight="1"/>
    <row r="7052" ht="14.25" customHeight="1"/>
    <row r="7053" ht="14.25" customHeight="1"/>
    <row r="7054" ht="14.25" customHeight="1"/>
    <row r="7055" ht="14.25" customHeight="1"/>
    <row r="7056" ht="14.25" customHeight="1"/>
    <row r="7057" ht="14.25" customHeight="1"/>
    <row r="7058" ht="14.25" customHeight="1"/>
    <row r="7059" ht="14.25" customHeight="1"/>
    <row r="7060" ht="14.25" customHeight="1"/>
    <row r="7061" ht="14.25" customHeight="1"/>
    <row r="7062" ht="14.25" customHeight="1"/>
    <row r="7063" ht="14.25" customHeight="1"/>
    <row r="7064" ht="14.25" customHeight="1"/>
    <row r="7065" ht="14.25" customHeight="1"/>
    <row r="7066" ht="14.25" customHeight="1"/>
    <row r="7067" ht="14.25" customHeight="1"/>
    <row r="7068" ht="14.25" customHeight="1"/>
    <row r="7069" ht="14.25" customHeight="1"/>
    <row r="7070" ht="14.25" customHeight="1"/>
    <row r="7071" ht="14.25" customHeight="1"/>
    <row r="7072" ht="14.25" customHeight="1"/>
    <row r="7073" ht="14.25" customHeight="1"/>
    <row r="7074" ht="14.25" customHeight="1"/>
    <row r="7075" ht="14.25" customHeight="1"/>
    <row r="7076" ht="14.25" customHeight="1"/>
    <row r="7077" ht="14.25" customHeight="1"/>
    <row r="7078" ht="14.25" customHeight="1"/>
    <row r="7079" ht="14.25" customHeight="1"/>
    <row r="7080" ht="14.25" customHeight="1"/>
    <row r="7081" ht="14.25" customHeight="1"/>
    <row r="7082" ht="14.25" customHeight="1"/>
    <row r="7083" ht="14.25" customHeight="1"/>
    <row r="7084" ht="14.25" customHeight="1"/>
    <row r="7085" ht="14.25" customHeight="1"/>
    <row r="7086" ht="14.25" customHeight="1"/>
    <row r="7087" ht="14.25" customHeight="1"/>
    <row r="7088" ht="14.25" customHeight="1"/>
    <row r="7089" ht="14.25" customHeight="1"/>
    <row r="7090" ht="14.25" customHeight="1"/>
    <row r="7091" ht="14.25" customHeight="1"/>
    <row r="7092" ht="14.25" customHeight="1"/>
    <row r="7093" ht="14.25" customHeight="1"/>
    <row r="7094" ht="14.25" customHeight="1"/>
    <row r="7095" ht="14.25" customHeight="1"/>
    <row r="7096" ht="14.25" customHeight="1"/>
    <row r="7097" ht="14.25" customHeight="1"/>
    <row r="7098" ht="14.25" customHeight="1"/>
    <row r="7099" ht="14.25" customHeight="1"/>
    <row r="7100" ht="14.25" customHeight="1"/>
    <row r="7101" ht="14.25" customHeight="1"/>
    <row r="7102" ht="14.25" customHeight="1"/>
    <row r="7103" ht="14.25" customHeight="1"/>
    <row r="7104" ht="14.25" customHeight="1"/>
    <row r="7105" ht="14.25" customHeight="1"/>
    <row r="7106" ht="14.25" customHeight="1"/>
    <row r="7107" ht="14.25" customHeight="1"/>
    <row r="7108" ht="14.25" customHeight="1"/>
    <row r="7109" ht="14.25" customHeight="1"/>
    <row r="7110" ht="14.25" customHeight="1"/>
    <row r="7111" ht="14.25" customHeight="1"/>
    <row r="7112" ht="14.25" customHeight="1"/>
    <row r="7113" ht="14.25" customHeight="1"/>
    <row r="7114" ht="14.25" customHeight="1"/>
    <row r="7115" ht="14.25" customHeight="1"/>
    <row r="7116" ht="14.25" customHeight="1"/>
    <row r="7117" ht="14.25" customHeight="1"/>
    <row r="7118" ht="14.25" customHeight="1"/>
    <row r="7119" ht="14.25" customHeight="1"/>
    <row r="7120" ht="14.25" customHeight="1"/>
    <row r="7121" ht="14.25" customHeight="1"/>
    <row r="7122" ht="14.25" customHeight="1"/>
    <row r="7123" ht="14.25" customHeight="1"/>
    <row r="7124" ht="14.25" customHeight="1"/>
    <row r="7125" ht="14.25" customHeight="1"/>
    <row r="7126" ht="14.25" customHeight="1"/>
    <row r="7127" ht="14.25" customHeight="1"/>
    <row r="7128" ht="14.25" customHeight="1"/>
    <row r="7129" ht="14.25" customHeight="1"/>
    <row r="7130" ht="14.25" customHeight="1"/>
    <row r="7131" ht="14.25" customHeight="1"/>
    <row r="7132" ht="14.25" customHeight="1"/>
    <row r="7133" ht="14.25" customHeight="1"/>
    <row r="7134" ht="14.25" customHeight="1"/>
    <row r="7135" ht="14.25" customHeight="1"/>
    <row r="7136" ht="14.25" customHeight="1"/>
    <row r="7137" ht="14.25" customHeight="1"/>
    <row r="7138" ht="14.25" customHeight="1"/>
    <row r="7139" ht="14.25" customHeight="1"/>
    <row r="7140" ht="14.25" customHeight="1"/>
    <row r="7141" ht="14.25" customHeight="1"/>
    <row r="7142" ht="14.25" customHeight="1"/>
    <row r="7143" ht="14.25" customHeight="1"/>
    <row r="7144" ht="14.25" customHeight="1"/>
    <row r="7145" ht="14.25" customHeight="1"/>
    <row r="7146" ht="14.25" customHeight="1"/>
    <row r="7147" ht="14.25" customHeight="1"/>
    <row r="7148" ht="14.25" customHeight="1"/>
    <row r="7149" ht="14.25" customHeight="1"/>
    <row r="7150" ht="14.25" customHeight="1"/>
    <row r="7151" ht="14.25" customHeight="1"/>
    <row r="7152" ht="14.25" customHeight="1"/>
    <row r="7153" ht="14.25" customHeight="1"/>
    <row r="7154" ht="14.25" customHeight="1"/>
    <row r="7155" ht="14.25" customHeight="1"/>
    <row r="7156" ht="14.25" customHeight="1"/>
    <row r="7157" ht="14.25" customHeight="1"/>
    <row r="7158" ht="14.25" customHeight="1"/>
    <row r="7159" ht="14.25" customHeight="1"/>
    <row r="7160" ht="14.25" customHeight="1"/>
    <row r="7161" ht="14.25" customHeight="1"/>
    <row r="7162" ht="14.25" customHeight="1"/>
    <row r="7163" ht="14.25" customHeight="1"/>
    <row r="7164" ht="14.25" customHeight="1"/>
    <row r="7165" ht="14.25" customHeight="1"/>
    <row r="7166" ht="14.25" customHeight="1"/>
    <row r="7167" ht="14.25" customHeight="1"/>
    <row r="7168" ht="14.25" customHeight="1"/>
    <row r="7169" ht="14.25" customHeight="1"/>
    <row r="7170" ht="14.25" customHeight="1"/>
    <row r="7171" ht="14.25" customHeight="1"/>
    <row r="7172" ht="14.25" customHeight="1"/>
    <row r="7173" ht="14.25" customHeight="1"/>
    <row r="7174" ht="14.25" customHeight="1"/>
    <row r="7175" ht="14.25" customHeight="1"/>
    <row r="7176" ht="14.25" customHeight="1"/>
    <row r="7177" ht="14.25" customHeight="1"/>
    <row r="7178" ht="14.25" customHeight="1"/>
    <row r="7179" ht="14.25" customHeight="1"/>
    <row r="7180" ht="14.25" customHeight="1"/>
    <row r="7181" ht="14.25" customHeight="1"/>
    <row r="7182" ht="14.25" customHeight="1"/>
    <row r="7183" ht="14.25" customHeight="1"/>
    <row r="7184" ht="14.25" customHeight="1"/>
    <row r="7185" ht="14.25" customHeight="1"/>
    <row r="7186" ht="14.25" customHeight="1"/>
    <row r="7187" ht="14.25" customHeight="1"/>
    <row r="7188" ht="14.25" customHeight="1"/>
    <row r="7189" ht="14.25" customHeight="1"/>
    <row r="7190" ht="14.25" customHeight="1"/>
    <row r="7191" ht="14.25" customHeight="1"/>
    <row r="7192" ht="14.25" customHeight="1"/>
    <row r="7193" ht="14.25" customHeight="1"/>
    <row r="7194" ht="14.25" customHeight="1"/>
    <row r="7195" ht="14.25" customHeight="1"/>
    <row r="7196" ht="14.25" customHeight="1"/>
    <row r="7197" ht="14.25" customHeight="1"/>
    <row r="7198" ht="14.25" customHeight="1"/>
    <row r="7199" ht="14.25" customHeight="1"/>
    <row r="7200" ht="14.25" customHeight="1"/>
    <row r="7201" ht="14.25" customHeight="1"/>
    <row r="7202" ht="14.25" customHeight="1"/>
    <row r="7203" ht="14.25" customHeight="1"/>
    <row r="7204" ht="14.25" customHeight="1"/>
    <row r="7205" ht="14.25" customHeight="1"/>
    <row r="7206" ht="14.25" customHeight="1"/>
    <row r="7207" ht="14.25" customHeight="1"/>
    <row r="7208" ht="14.25" customHeight="1"/>
    <row r="7209" ht="14.25" customHeight="1"/>
    <row r="7210" ht="14.25" customHeight="1"/>
    <row r="7211" ht="14.25" customHeight="1"/>
    <row r="7212" ht="14.25" customHeight="1"/>
    <row r="7213" ht="14.25" customHeight="1"/>
    <row r="7214" ht="14.25" customHeight="1"/>
    <row r="7215" ht="14.25" customHeight="1"/>
    <row r="7216" ht="14.25" customHeight="1"/>
    <row r="7217" ht="14.25" customHeight="1"/>
    <row r="7218" ht="14.25" customHeight="1"/>
    <row r="7219" ht="14.25" customHeight="1"/>
    <row r="7220" ht="14.25" customHeight="1"/>
    <row r="7221" ht="14.25" customHeight="1"/>
    <row r="7222" ht="14.25" customHeight="1"/>
    <row r="7223" ht="14.25" customHeight="1"/>
    <row r="7224" ht="14.25" customHeight="1"/>
    <row r="7225" ht="14.25" customHeight="1"/>
    <row r="7226" ht="14.25" customHeight="1"/>
    <row r="7227" ht="14.25" customHeight="1"/>
    <row r="7228" ht="14.25" customHeight="1"/>
    <row r="7229" ht="14.25" customHeight="1"/>
    <row r="7230" ht="14.25" customHeight="1"/>
    <row r="7231" ht="14.25" customHeight="1"/>
    <row r="7232" ht="14.25" customHeight="1"/>
    <row r="7233" ht="14.25" customHeight="1"/>
    <row r="7234" ht="14.25" customHeight="1"/>
    <row r="7235" ht="14.25" customHeight="1"/>
    <row r="7236" ht="14.25" customHeight="1"/>
    <row r="7237" ht="14.25" customHeight="1"/>
    <row r="7238" ht="14.25" customHeight="1"/>
    <row r="7239" ht="14.25" customHeight="1"/>
    <row r="7240" ht="14.25" customHeight="1"/>
    <row r="7241" ht="14.25" customHeight="1"/>
    <row r="7242" ht="14.25" customHeight="1"/>
    <row r="7243" ht="14.25" customHeight="1"/>
    <row r="7244" ht="14.25" customHeight="1"/>
    <row r="7245" ht="14.25" customHeight="1"/>
    <row r="7246" ht="14.25" customHeight="1"/>
    <row r="7247" ht="14.25" customHeight="1"/>
    <row r="7248" ht="14.25" customHeight="1"/>
    <row r="7249" ht="14.25" customHeight="1"/>
    <row r="7250" ht="14.25" customHeight="1"/>
    <row r="7251" ht="14.25" customHeight="1"/>
    <row r="7252" ht="14.25" customHeight="1"/>
    <row r="7253" ht="14.25" customHeight="1"/>
    <row r="7254" ht="14.25" customHeight="1"/>
    <row r="7255" ht="14.25" customHeight="1"/>
    <row r="7256" ht="14.25" customHeight="1"/>
    <row r="7257" ht="14.25" customHeight="1"/>
    <row r="7258" ht="14.25" customHeight="1"/>
    <row r="7259" ht="14.25" customHeight="1"/>
    <row r="7260" ht="14.25" customHeight="1"/>
    <row r="7261" ht="14.25" customHeight="1"/>
    <row r="7262" ht="14.25" customHeight="1"/>
    <row r="7263" ht="14.25" customHeight="1"/>
    <row r="7264" ht="14.25" customHeight="1"/>
    <row r="7265" ht="14.25" customHeight="1"/>
    <row r="7266" ht="14.25" customHeight="1"/>
    <row r="7267" ht="14.25" customHeight="1"/>
    <row r="7268" ht="14.25" customHeight="1"/>
    <row r="7269" ht="14.25" customHeight="1"/>
    <row r="7270" ht="14.25" customHeight="1"/>
    <row r="7271" ht="14.25" customHeight="1"/>
    <row r="7272" ht="14.25" customHeight="1"/>
    <row r="7273" ht="14.25" customHeight="1"/>
    <row r="7274" ht="14.25" customHeight="1"/>
    <row r="7275" ht="14.25" customHeight="1"/>
    <row r="7276" ht="14.25" customHeight="1"/>
    <row r="7277" ht="14.25" customHeight="1"/>
    <row r="7278" ht="14.25" customHeight="1"/>
    <row r="7279" ht="14.25" customHeight="1"/>
    <row r="7280" ht="14.25" customHeight="1"/>
    <row r="7281" ht="14.25" customHeight="1"/>
    <row r="7282" ht="14.25" customHeight="1"/>
    <row r="7283" ht="14.25" customHeight="1"/>
    <row r="7284" ht="14.25" customHeight="1"/>
    <row r="7285" ht="14.25" customHeight="1"/>
    <row r="7286" ht="14.25" customHeight="1"/>
    <row r="7287" ht="14.25" customHeight="1"/>
    <row r="7288" ht="14.25" customHeight="1"/>
    <row r="7289" ht="14.25" customHeight="1"/>
    <row r="7290" ht="14.25" customHeight="1"/>
    <row r="7291" ht="14.25" customHeight="1"/>
    <row r="7292" ht="14.25" customHeight="1"/>
    <row r="7293" ht="14.25" customHeight="1"/>
    <row r="7294" ht="14.25" customHeight="1"/>
    <row r="7295" ht="14.25" customHeight="1"/>
    <row r="7296" ht="14.25" customHeight="1"/>
    <row r="7297" ht="14.25" customHeight="1"/>
    <row r="7298" ht="14.25" customHeight="1"/>
    <row r="7299" ht="14.25" customHeight="1"/>
    <row r="7300" ht="14.25" customHeight="1"/>
    <row r="7301" ht="14.25" customHeight="1"/>
    <row r="7302" ht="14.25" customHeight="1"/>
    <row r="7303" ht="14.25" customHeight="1"/>
    <row r="7304" ht="14.25" customHeight="1"/>
    <row r="7305" ht="14.25" customHeight="1"/>
    <row r="7306" ht="14.25" customHeight="1"/>
    <row r="7307" ht="14.25" customHeight="1"/>
    <row r="7308" ht="14.25" customHeight="1"/>
    <row r="7309" ht="14.25" customHeight="1"/>
    <row r="7310" ht="14.25" customHeight="1"/>
    <row r="7311" ht="14.25" customHeight="1"/>
    <row r="7312" ht="14.25" customHeight="1"/>
    <row r="7313" ht="14.25" customHeight="1"/>
    <row r="7314" ht="14.25" customHeight="1"/>
    <row r="7315" ht="14.25" customHeight="1"/>
    <row r="7316" ht="14.25" customHeight="1"/>
    <row r="7317" ht="14.25" customHeight="1"/>
    <row r="7318" ht="14.25" customHeight="1"/>
    <row r="7319" ht="14.25" customHeight="1"/>
    <row r="7320" ht="14.25" customHeight="1"/>
    <row r="7321" ht="14.25" customHeight="1"/>
    <row r="7322" ht="14.25" customHeight="1"/>
    <row r="7323" ht="14.25" customHeight="1"/>
    <row r="7324" ht="14.25" customHeight="1"/>
    <row r="7325" ht="14.25" customHeight="1"/>
    <row r="7326" ht="14.25" customHeight="1"/>
    <row r="7327" ht="14.25" customHeight="1"/>
    <row r="7328" ht="14.25" customHeight="1"/>
    <row r="7329" ht="14.25" customHeight="1"/>
    <row r="7330" ht="14.25" customHeight="1"/>
    <row r="7331" ht="14.25" customHeight="1"/>
    <row r="7332" ht="14.25" customHeight="1"/>
    <row r="7333" ht="14.25" customHeight="1"/>
    <row r="7334" ht="14.25" customHeight="1"/>
    <row r="7335" ht="14.25" customHeight="1"/>
    <row r="7336" ht="14.25" customHeight="1"/>
    <row r="7337" ht="14.25" customHeight="1"/>
    <row r="7338" ht="14.25" customHeight="1"/>
    <row r="7339" ht="14.25" customHeight="1"/>
    <row r="7340" ht="14.25" customHeight="1"/>
    <row r="7341" ht="14.25" customHeight="1"/>
    <row r="7342" ht="14.25" customHeight="1"/>
    <row r="7343" ht="14.25" customHeight="1"/>
    <row r="7344" ht="14.25" customHeight="1"/>
    <row r="7345" ht="14.25" customHeight="1"/>
    <row r="7346" ht="14.25" customHeight="1"/>
    <row r="7347" ht="14.25" customHeight="1"/>
    <row r="7348" ht="14.25" customHeight="1"/>
    <row r="7349" ht="14.25" customHeight="1"/>
    <row r="7350" ht="14.25" customHeight="1"/>
    <row r="7351" ht="14.25" customHeight="1"/>
    <row r="7352" ht="14.25" customHeight="1"/>
    <row r="7353" ht="14.25" customHeight="1"/>
    <row r="7354" ht="14.25" customHeight="1"/>
    <row r="7355" ht="14.25" customHeight="1"/>
    <row r="7356" ht="14.25" customHeight="1"/>
    <row r="7357" ht="14.25" customHeight="1"/>
    <row r="7358" ht="14.25" customHeight="1"/>
    <row r="7359" ht="14.25" customHeight="1"/>
    <row r="7360" ht="14.25" customHeight="1"/>
    <row r="7361" ht="14.25" customHeight="1"/>
    <row r="7362" ht="14.25" customHeight="1"/>
    <row r="7363" ht="14.25" customHeight="1"/>
    <row r="7364" ht="14.25" customHeight="1"/>
    <row r="7365" ht="14.25" customHeight="1"/>
    <row r="7366" ht="14.25" customHeight="1"/>
    <row r="7367" ht="14.25" customHeight="1"/>
    <row r="7368" ht="14.25" customHeight="1"/>
    <row r="7369" ht="14.25" customHeight="1"/>
    <row r="7370" ht="14.25" customHeight="1"/>
    <row r="7371" ht="14.25" customHeight="1"/>
    <row r="7372" ht="14.25" customHeight="1"/>
    <row r="7373" ht="14.25" customHeight="1"/>
    <row r="7374" ht="14.25" customHeight="1"/>
    <row r="7375" ht="14.25" customHeight="1"/>
    <row r="7376" ht="14.25" customHeight="1"/>
    <row r="7377" ht="14.25" customHeight="1"/>
    <row r="7378" ht="14.25" customHeight="1"/>
    <row r="7379" ht="14.25" customHeight="1"/>
    <row r="7380" ht="14.25" customHeight="1"/>
    <row r="7381" ht="14.25" customHeight="1"/>
    <row r="7382" ht="14.25" customHeight="1"/>
    <row r="7383" ht="14.25" customHeight="1"/>
    <row r="7384" ht="14.25" customHeight="1"/>
    <row r="7385" ht="14.25" customHeight="1"/>
    <row r="7386" ht="14.25" customHeight="1"/>
    <row r="7387" ht="14.25" customHeight="1"/>
    <row r="7388" ht="14.25" customHeight="1"/>
    <row r="7389" ht="14.25" customHeight="1"/>
    <row r="7390" ht="14.25" customHeight="1"/>
    <row r="7391" ht="14.25" customHeight="1"/>
    <row r="7392" ht="14.25" customHeight="1"/>
    <row r="7393" ht="14.25" customHeight="1"/>
    <row r="7394" ht="14.25" customHeight="1"/>
    <row r="7395" ht="14.25" customHeight="1"/>
    <row r="7396" ht="14.25" customHeight="1"/>
    <row r="7397" ht="14.25" customHeight="1"/>
    <row r="7398" ht="14.25" customHeight="1"/>
    <row r="7399" ht="14.25" customHeight="1"/>
    <row r="7400" ht="14.25" customHeight="1"/>
    <row r="7401" ht="14.25" customHeight="1"/>
    <row r="7402" ht="14.25" customHeight="1"/>
    <row r="7403" ht="14.25" customHeight="1"/>
    <row r="7404" ht="14.25" customHeight="1"/>
    <row r="7405" ht="14.25" customHeight="1"/>
    <row r="7406" ht="14.25" customHeight="1"/>
    <row r="7407" ht="14.25" customHeight="1"/>
    <row r="7408" ht="14.25" customHeight="1"/>
    <row r="7409" ht="14.25" customHeight="1"/>
    <row r="7410" ht="14.25" customHeight="1"/>
    <row r="7411" ht="14.25" customHeight="1"/>
    <row r="7412" ht="14.25" customHeight="1"/>
    <row r="7413" ht="14.25" customHeight="1"/>
    <row r="7414" ht="14.25" customHeight="1"/>
    <row r="7415" ht="14.25" customHeight="1"/>
    <row r="7416" ht="14.25" customHeight="1"/>
    <row r="7417" ht="14.25" customHeight="1"/>
    <row r="7418" ht="14.25" customHeight="1"/>
    <row r="7419" ht="14.25" customHeight="1"/>
    <row r="7420" ht="14.25" customHeight="1"/>
    <row r="7421" ht="14.25" customHeight="1"/>
    <row r="7422" ht="14.25" customHeight="1"/>
    <row r="7423" ht="14.25" customHeight="1"/>
    <row r="7424" ht="14.25" customHeight="1"/>
    <row r="7425" ht="14.25" customHeight="1"/>
    <row r="7426" ht="14.25" customHeight="1"/>
    <row r="7427" ht="14.25" customHeight="1"/>
    <row r="7428" ht="14.25" customHeight="1"/>
    <row r="7429" ht="14.25" customHeight="1"/>
    <row r="7430" ht="14.25" customHeight="1"/>
    <row r="7431" ht="14.25" customHeight="1"/>
    <row r="7432" ht="14.25" customHeight="1"/>
    <row r="7433" ht="14.25" customHeight="1"/>
    <row r="7434" ht="14.25" customHeight="1"/>
    <row r="7435" ht="14.25" customHeight="1"/>
    <row r="7436" ht="14.25" customHeight="1"/>
    <row r="7437" ht="14.25" customHeight="1"/>
    <row r="7438" ht="14.25" customHeight="1"/>
    <row r="7439" ht="14.25" customHeight="1"/>
    <row r="7440" ht="14.25" customHeight="1"/>
    <row r="7441" ht="14.25" customHeight="1"/>
    <row r="7442" ht="14.25" customHeight="1"/>
    <row r="7443" ht="14.25" customHeight="1"/>
    <row r="7444" ht="14.25" customHeight="1"/>
    <row r="7445" ht="14.25" customHeight="1"/>
    <row r="7446" ht="14.25" customHeight="1"/>
    <row r="7447" ht="14.25" customHeight="1"/>
    <row r="7448" ht="14.25" customHeight="1"/>
    <row r="7449" ht="14.25" customHeight="1"/>
    <row r="7450" ht="14.25" customHeight="1"/>
    <row r="7451" ht="14.25" customHeight="1"/>
    <row r="7452" ht="14.25" customHeight="1"/>
    <row r="7453" ht="14.25" customHeight="1"/>
    <row r="7454" ht="14.25" customHeight="1"/>
    <row r="7455" ht="14.25" customHeight="1"/>
    <row r="7456" ht="14.25" customHeight="1"/>
    <row r="7457" ht="14.25" customHeight="1"/>
    <row r="7458" ht="14.25" customHeight="1"/>
    <row r="7459" ht="14.25" customHeight="1"/>
    <row r="7460" ht="14.25" customHeight="1"/>
    <row r="7461" ht="14.25" customHeight="1"/>
    <row r="7462" ht="14.25" customHeight="1"/>
    <row r="7463" ht="14.25" customHeight="1"/>
    <row r="7464" ht="14.25" customHeight="1"/>
    <row r="7465" ht="14.25" customHeight="1"/>
    <row r="7466" ht="14.25" customHeight="1"/>
    <row r="7467" ht="14.25" customHeight="1"/>
    <row r="7468" ht="14.25" customHeight="1"/>
    <row r="7469" ht="14.25" customHeight="1"/>
    <row r="7470" ht="14.25" customHeight="1"/>
    <row r="7471" ht="14.25" customHeight="1"/>
    <row r="7472" ht="14.25" customHeight="1"/>
    <row r="7473" ht="14.25" customHeight="1"/>
    <row r="7474" ht="14.25" customHeight="1"/>
    <row r="7475" ht="14.25" customHeight="1"/>
    <row r="7476" ht="14.25" customHeight="1"/>
    <row r="7477" ht="14.25" customHeight="1"/>
    <row r="7478" ht="14.25" customHeight="1"/>
    <row r="7479" ht="14.25" customHeight="1"/>
    <row r="7480" ht="14.25" customHeight="1"/>
    <row r="7481" ht="14.25" customHeight="1"/>
    <row r="7482" ht="14.25" customHeight="1"/>
    <row r="7483" ht="14.25" customHeight="1"/>
    <row r="7484" ht="14.25" customHeight="1"/>
    <row r="7485" ht="14.25" customHeight="1"/>
    <row r="7486" ht="14.25" customHeight="1"/>
    <row r="7487" ht="14.25" customHeight="1"/>
    <row r="7488" ht="14.25" customHeight="1"/>
    <row r="7489" ht="14.25" customHeight="1"/>
    <row r="7490" ht="14.25" customHeight="1"/>
    <row r="7491" ht="14.25" customHeight="1"/>
    <row r="7492" ht="14.25" customHeight="1"/>
    <row r="7493" ht="14.25" customHeight="1"/>
    <row r="7494" ht="14.25" customHeight="1"/>
    <row r="7495" ht="14.25" customHeight="1"/>
    <row r="7496" ht="14.25" customHeight="1"/>
    <row r="7497" ht="14.25" customHeight="1"/>
    <row r="7498" ht="14.25" customHeight="1"/>
    <row r="7499" ht="14.25" customHeight="1"/>
    <row r="7500" ht="14.25" customHeight="1"/>
    <row r="7501" ht="14.25" customHeight="1"/>
    <row r="7502" ht="14.25" customHeight="1"/>
    <row r="7503" ht="14.25" customHeight="1"/>
    <row r="7504" ht="14.25" customHeight="1"/>
    <row r="7505" ht="14.25" customHeight="1"/>
    <row r="7506" ht="14.25" customHeight="1"/>
    <row r="7507" ht="14.25" customHeight="1"/>
    <row r="7508" ht="14.25" customHeight="1"/>
    <row r="7509" ht="14.25" customHeight="1"/>
    <row r="7510" ht="14.25" customHeight="1"/>
    <row r="7511" ht="14.25" customHeight="1"/>
    <row r="7512" ht="14.25" customHeight="1"/>
    <row r="7513" ht="14.25" customHeight="1"/>
    <row r="7514" ht="14.25" customHeight="1"/>
    <row r="7515" ht="14.25" customHeight="1"/>
    <row r="7516" ht="14.25" customHeight="1"/>
    <row r="7517" ht="14.25" customHeight="1"/>
    <row r="7518" ht="14.25" customHeight="1"/>
    <row r="7519" ht="14.25" customHeight="1"/>
    <row r="7520" ht="14.25" customHeight="1"/>
    <row r="7521" ht="14.25" customHeight="1"/>
    <row r="7522" ht="14.25" customHeight="1"/>
    <row r="7523" ht="14.25" customHeight="1"/>
    <row r="7524" ht="14.25" customHeight="1"/>
    <row r="7525" ht="14.25" customHeight="1"/>
    <row r="7526" ht="14.25" customHeight="1"/>
    <row r="7527" ht="14.25" customHeight="1"/>
    <row r="7528" ht="14.25" customHeight="1"/>
    <row r="7529" ht="14.25" customHeight="1"/>
    <row r="7530" ht="14.25" customHeight="1"/>
    <row r="7531" ht="14.25" customHeight="1"/>
    <row r="7532" ht="14.25" customHeight="1"/>
    <row r="7533" ht="14.25" customHeight="1"/>
    <row r="7534" ht="14.25" customHeight="1"/>
    <row r="7535" ht="14.25" customHeight="1"/>
    <row r="7536" ht="14.25" customHeight="1"/>
    <row r="7537" ht="14.25" customHeight="1"/>
    <row r="7538" ht="14.25" customHeight="1"/>
    <row r="7539" ht="14.25" customHeight="1"/>
    <row r="7540" ht="14.25" customHeight="1"/>
    <row r="7541" ht="14.25" customHeight="1"/>
    <row r="7542" ht="14.25" customHeight="1"/>
    <row r="7543" ht="14.25" customHeight="1"/>
    <row r="7544" ht="14.25" customHeight="1"/>
    <row r="7545" ht="14.25" customHeight="1"/>
    <row r="7546" ht="14.25" customHeight="1"/>
    <row r="7547" ht="14.25" customHeight="1"/>
    <row r="7548" ht="14.25" customHeight="1"/>
    <row r="7549" ht="14.25" customHeight="1"/>
    <row r="7550" ht="14.25" customHeight="1"/>
    <row r="7551" ht="14.25" customHeight="1"/>
    <row r="7552" ht="14.25" customHeight="1"/>
    <row r="7553" ht="14.25" customHeight="1"/>
    <row r="7554" ht="14.25" customHeight="1"/>
    <row r="7555" ht="14.25" customHeight="1"/>
    <row r="7556" ht="14.25" customHeight="1"/>
    <row r="7557" ht="14.25" customHeight="1"/>
    <row r="7558" ht="14.25" customHeight="1"/>
    <row r="7559" ht="14.25" customHeight="1"/>
    <row r="7560" ht="14.25" customHeight="1"/>
    <row r="7561" ht="14.25" customHeight="1"/>
    <row r="7562" ht="14.25" customHeight="1"/>
    <row r="7563" ht="14.25" customHeight="1"/>
    <row r="7564" ht="14.25" customHeight="1"/>
    <row r="7565" ht="14.25" customHeight="1"/>
    <row r="7566" ht="14.25" customHeight="1"/>
    <row r="7567" ht="14.25" customHeight="1"/>
    <row r="7568" ht="14.25" customHeight="1"/>
    <row r="7569" ht="14.25" customHeight="1"/>
    <row r="7570" ht="14.25" customHeight="1"/>
    <row r="7571" ht="14.25" customHeight="1"/>
    <row r="7572" ht="14.25" customHeight="1"/>
    <row r="7573" ht="14.25" customHeight="1"/>
    <row r="7574" ht="14.25" customHeight="1"/>
    <row r="7575" ht="14.25" customHeight="1"/>
    <row r="7576" ht="14.25" customHeight="1"/>
    <row r="7577" ht="14.25" customHeight="1"/>
    <row r="7578" ht="14.25" customHeight="1"/>
    <row r="7579" ht="14.25" customHeight="1"/>
    <row r="7580" ht="14.25" customHeight="1"/>
    <row r="7581" ht="14.25" customHeight="1"/>
    <row r="7582" ht="14.25" customHeight="1"/>
    <row r="7583" ht="14.25" customHeight="1"/>
    <row r="7584" ht="14.25" customHeight="1"/>
    <row r="7585" ht="14.25" customHeight="1"/>
    <row r="7586" ht="14.25" customHeight="1"/>
    <row r="7587" ht="14.25" customHeight="1"/>
    <row r="7588" ht="14.25" customHeight="1"/>
    <row r="7589" ht="14.25" customHeight="1"/>
    <row r="7590" ht="14.25" customHeight="1"/>
    <row r="7591" ht="14.25" customHeight="1"/>
    <row r="7592" ht="14.25" customHeight="1"/>
    <row r="7593" ht="14.25" customHeight="1"/>
    <row r="7594" ht="14.25" customHeight="1"/>
    <row r="7595" ht="14.25" customHeight="1"/>
    <row r="7596" ht="14.25" customHeight="1"/>
    <row r="7597" ht="14.25" customHeight="1"/>
    <row r="7598" ht="14.25" customHeight="1"/>
    <row r="7599" ht="14.25" customHeight="1"/>
    <row r="7600" ht="14.25" customHeight="1"/>
    <row r="7601" ht="14.25" customHeight="1"/>
    <row r="7602" ht="14.25" customHeight="1"/>
    <row r="7603" ht="14.25" customHeight="1"/>
    <row r="7604" ht="14.25" customHeight="1"/>
    <row r="7605" ht="14.25" customHeight="1"/>
    <row r="7606" ht="14.25" customHeight="1"/>
    <row r="7607" ht="14.25" customHeight="1"/>
    <row r="7608" ht="14.25" customHeight="1"/>
    <row r="7609" ht="14.25" customHeight="1"/>
    <row r="7610" ht="14.25" customHeight="1"/>
    <row r="7611" ht="14.25" customHeight="1"/>
    <row r="7612" ht="14.25" customHeight="1"/>
    <row r="7613" ht="14.25" customHeight="1"/>
    <row r="7614" ht="14.25" customHeight="1"/>
    <row r="7615" ht="14.25" customHeight="1"/>
    <row r="7616" ht="14.25" customHeight="1"/>
    <row r="7617" ht="14.25" customHeight="1"/>
    <row r="7618" ht="14.25" customHeight="1"/>
    <row r="7619" ht="14.25" customHeight="1"/>
    <row r="7620" ht="14.25" customHeight="1"/>
    <row r="7621" ht="14.25" customHeight="1"/>
    <row r="7622" ht="14.25" customHeight="1"/>
    <row r="7623" ht="14.25" customHeight="1"/>
    <row r="7624" ht="14.25" customHeight="1"/>
    <row r="7625" ht="14.25" customHeight="1"/>
    <row r="7626" ht="14.25" customHeight="1"/>
    <row r="7627" ht="14.25" customHeight="1"/>
    <row r="7628" ht="14.25" customHeight="1"/>
    <row r="7629" ht="14.25" customHeight="1"/>
    <row r="7630" ht="14.25" customHeight="1"/>
    <row r="7631" ht="14.25" customHeight="1"/>
    <row r="7632" ht="14.25" customHeight="1"/>
    <row r="7633" ht="14.25" customHeight="1"/>
    <row r="7634" ht="14.25" customHeight="1"/>
    <row r="7635" ht="14.25" customHeight="1"/>
    <row r="7636" ht="14.25" customHeight="1"/>
    <row r="7637" ht="14.25" customHeight="1"/>
    <row r="7638" ht="14.25" customHeight="1"/>
    <row r="7639" ht="14.25" customHeight="1"/>
    <row r="7640" ht="14.25" customHeight="1"/>
    <row r="7641" ht="14.25" customHeight="1"/>
    <row r="7642" ht="14.25" customHeight="1"/>
    <row r="7643" ht="14.25" customHeight="1"/>
    <row r="7644" ht="14.25" customHeight="1"/>
    <row r="7645" ht="14.25" customHeight="1"/>
    <row r="7646" ht="14.25" customHeight="1"/>
    <row r="7647" ht="14.25" customHeight="1"/>
    <row r="7648" ht="14.25" customHeight="1"/>
    <row r="7649" ht="14.25" customHeight="1"/>
    <row r="7650" ht="14.25" customHeight="1"/>
    <row r="7651" ht="14.25" customHeight="1"/>
    <row r="7652" ht="14.25" customHeight="1"/>
    <row r="7653" ht="14.25" customHeight="1"/>
    <row r="7654" ht="14.25" customHeight="1"/>
    <row r="7655" ht="14.25" customHeight="1"/>
    <row r="7656" ht="14.25" customHeight="1"/>
    <row r="7657" ht="14.25" customHeight="1"/>
    <row r="7658" ht="14.25" customHeight="1"/>
    <row r="7659" ht="14.25" customHeight="1"/>
    <row r="7660" ht="14.25" customHeight="1"/>
    <row r="7661" ht="14.25" customHeight="1"/>
    <row r="7662" ht="14.25" customHeight="1"/>
    <row r="7663" ht="14.25" customHeight="1"/>
    <row r="7664" ht="14.25" customHeight="1"/>
    <row r="7665" ht="14.25" customHeight="1"/>
    <row r="7666" ht="14.25" customHeight="1"/>
    <row r="7667" ht="14.25" customHeight="1"/>
    <row r="7668" ht="14.25" customHeight="1"/>
    <row r="7669" ht="14.25" customHeight="1"/>
    <row r="7670" ht="14.25" customHeight="1"/>
    <row r="7671" ht="14.25" customHeight="1"/>
    <row r="7672" ht="14.25" customHeight="1"/>
    <row r="7673" ht="14.25" customHeight="1"/>
    <row r="7674" ht="14.25" customHeight="1"/>
    <row r="7675" ht="14.25" customHeight="1"/>
    <row r="7676" ht="14.25" customHeight="1"/>
    <row r="7677" ht="14.25" customHeight="1"/>
    <row r="7678" ht="14.25" customHeight="1"/>
    <row r="7679" ht="14.25" customHeight="1"/>
    <row r="7680" ht="14.25" customHeight="1"/>
    <row r="7681" ht="14.25" customHeight="1"/>
    <row r="7682" ht="14.25" customHeight="1"/>
    <row r="7683" ht="14.25" customHeight="1"/>
    <row r="7684" ht="14.25" customHeight="1"/>
    <row r="7685" ht="14.25" customHeight="1"/>
    <row r="7686" ht="14.25" customHeight="1"/>
    <row r="7687" ht="14.25" customHeight="1"/>
    <row r="7688" ht="14.25" customHeight="1"/>
    <row r="7689" ht="14.25" customHeight="1"/>
    <row r="7690" ht="14.25" customHeight="1"/>
    <row r="7691" ht="14.25" customHeight="1"/>
    <row r="7692" ht="14.25" customHeight="1"/>
    <row r="7693" ht="14.25" customHeight="1"/>
    <row r="7694" ht="14.25" customHeight="1"/>
    <row r="7695" ht="14.25" customHeight="1"/>
    <row r="7696" ht="14.25" customHeight="1"/>
    <row r="7697" ht="14.25" customHeight="1"/>
    <row r="7698" ht="14.25" customHeight="1"/>
    <row r="7699" ht="14.25" customHeight="1"/>
    <row r="7700" ht="14.25" customHeight="1"/>
    <row r="7701" ht="14.25" customHeight="1"/>
    <row r="7702" ht="14.25" customHeight="1"/>
    <row r="7703" ht="14.25" customHeight="1"/>
    <row r="7704" ht="14.25" customHeight="1"/>
    <row r="7705" ht="14.25" customHeight="1"/>
    <row r="7706" ht="14.25" customHeight="1"/>
    <row r="7707" ht="14.25" customHeight="1"/>
    <row r="7708" ht="14.25" customHeight="1"/>
    <row r="7709" ht="14.25" customHeight="1"/>
    <row r="7710" ht="14.25" customHeight="1"/>
    <row r="7711" ht="14.25" customHeight="1"/>
    <row r="7712" ht="14.25" customHeight="1"/>
    <row r="7713" ht="14.25" customHeight="1"/>
    <row r="7714" ht="14.25" customHeight="1"/>
    <row r="7715" ht="14.25" customHeight="1"/>
    <row r="7716" ht="14.25" customHeight="1"/>
    <row r="7717" ht="14.25" customHeight="1"/>
    <row r="7718" ht="14.25" customHeight="1"/>
    <row r="7719" ht="14.25" customHeight="1"/>
    <row r="7720" ht="14.25" customHeight="1"/>
    <row r="7721" ht="14.25" customHeight="1"/>
    <row r="7722" ht="14.25" customHeight="1"/>
    <row r="7723" ht="14.25" customHeight="1"/>
    <row r="7724" ht="14.25" customHeight="1"/>
    <row r="7725" ht="14.25" customHeight="1"/>
    <row r="7726" ht="14.25" customHeight="1"/>
    <row r="7727" ht="14.25" customHeight="1"/>
    <row r="7728" ht="14.25" customHeight="1"/>
    <row r="7729" ht="14.25" customHeight="1"/>
    <row r="7730" ht="14.25" customHeight="1"/>
    <row r="7731" ht="14.25" customHeight="1"/>
    <row r="7732" ht="14.25" customHeight="1"/>
    <row r="7733" ht="14.25" customHeight="1"/>
    <row r="7734" ht="14.25" customHeight="1"/>
    <row r="7735" ht="14.25" customHeight="1"/>
    <row r="7736" ht="14.25" customHeight="1"/>
    <row r="7737" ht="14.25" customHeight="1"/>
    <row r="7738" ht="14.25" customHeight="1"/>
    <row r="7739" ht="14.25" customHeight="1"/>
    <row r="7740" ht="14.25" customHeight="1"/>
    <row r="7741" ht="14.25" customHeight="1"/>
    <row r="7742" ht="14.25" customHeight="1"/>
    <row r="7743" ht="14.25" customHeight="1"/>
    <row r="7744" ht="14.25" customHeight="1"/>
    <row r="7745" ht="14.25" customHeight="1"/>
    <row r="7746" ht="14.25" customHeight="1"/>
    <row r="7747" ht="14.25" customHeight="1"/>
    <row r="7748" ht="14.25" customHeight="1"/>
    <row r="7749" ht="14.25" customHeight="1"/>
    <row r="7750" ht="14.25" customHeight="1"/>
    <row r="7751" ht="14.25" customHeight="1"/>
    <row r="7752" ht="14.25" customHeight="1"/>
    <row r="7753" ht="14.25" customHeight="1"/>
    <row r="7754" ht="14.25" customHeight="1"/>
    <row r="7755" ht="14.25" customHeight="1"/>
    <row r="7756" ht="14.25" customHeight="1"/>
    <row r="7757" ht="14.25" customHeight="1"/>
    <row r="7758" ht="14.25" customHeight="1"/>
    <row r="7759" ht="14.25" customHeight="1"/>
    <row r="7760" ht="14.25" customHeight="1"/>
    <row r="7761" ht="14.25" customHeight="1"/>
    <row r="7762" ht="14.25" customHeight="1"/>
    <row r="7763" ht="14.25" customHeight="1"/>
    <row r="7764" ht="14.25" customHeight="1"/>
    <row r="7765" ht="14.25" customHeight="1"/>
    <row r="7766" ht="14.25" customHeight="1"/>
    <row r="7767" ht="14.25" customHeight="1"/>
    <row r="7768" ht="14.25" customHeight="1"/>
    <row r="7769" ht="14.25" customHeight="1"/>
    <row r="7770" ht="14.25" customHeight="1"/>
    <row r="7771" ht="14.25" customHeight="1"/>
    <row r="7772" ht="14.25" customHeight="1"/>
    <row r="7773" ht="14.25" customHeight="1"/>
    <row r="7774" ht="14.25" customHeight="1"/>
    <row r="7775" ht="14.25" customHeight="1"/>
    <row r="7776" ht="14.25" customHeight="1"/>
    <row r="7777" ht="14.25" customHeight="1"/>
    <row r="7778" ht="14.25" customHeight="1"/>
    <row r="7779" ht="14.25" customHeight="1"/>
    <row r="7780" ht="14.25" customHeight="1"/>
    <row r="7781" ht="14.25" customHeight="1"/>
    <row r="7782" ht="14.25" customHeight="1"/>
    <row r="7783" ht="14.25" customHeight="1"/>
    <row r="7784" ht="14.25" customHeight="1"/>
    <row r="7785" ht="14.25" customHeight="1"/>
    <row r="7786" ht="14.25" customHeight="1"/>
    <row r="7787" ht="14.25" customHeight="1"/>
    <row r="7788" ht="14.25" customHeight="1"/>
    <row r="7789" ht="14.25" customHeight="1"/>
    <row r="7790" ht="14.25" customHeight="1"/>
    <row r="7791" ht="14.25" customHeight="1"/>
    <row r="7792" ht="14.25" customHeight="1"/>
    <row r="7793" ht="14.25" customHeight="1"/>
    <row r="7794" ht="14.25" customHeight="1"/>
    <row r="7795" ht="14.25" customHeight="1"/>
    <row r="7796" ht="14.25" customHeight="1"/>
    <row r="7797" ht="14.25" customHeight="1"/>
    <row r="7798" ht="14.25" customHeight="1"/>
    <row r="7799" ht="14.25" customHeight="1"/>
    <row r="7800" ht="14.25" customHeight="1"/>
    <row r="7801" ht="14.25" customHeight="1"/>
    <row r="7802" ht="14.25" customHeight="1"/>
    <row r="7803" ht="14.25" customHeight="1"/>
    <row r="7804" ht="14.25" customHeight="1"/>
    <row r="7805" ht="14.25" customHeight="1"/>
    <row r="7806" ht="14.25" customHeight="1"/>
    <row r="7807" ht="14.25" customHeight="1"/>
    <row r="7808" ht="14.25" customHeight="1"/>
    <row r="7809" ht="14.25" customHeight="1"/>
    <row r="7810" ht="14.25" customHeight="1"/>
    <row r="7811" ht="14.25" customHeight="1"/>
    <row r="7812" ht="14.25" customHeight="1"/>
    <row r="7813" ht="14.25" customHeight="1"/>
    <row r="7814" ht="14.25" customHeight="1"/>
    <row r="7815" ht="14.25" customHeight="1"/>
    <row r="7816" ht="14.25" customHeight="1"/>
    <row r="7817" ht="14.25" customHeight="1"/>
    <row r="7818" ht="14.25" customHeight="1"/>
    <row r="7819" ht="14.25" customHeight="1"/>
    <row r="7820" ht="14.25" customHeight="1"/>
  </sheetData>
  <dataValidations count="1">
    <dataValidation type="textLength" showInputMessage="1" showErrorMessage="1" sqref="J4:J18">
      <formula1>0</formula1>
      <formula2>150</formula2>
    </dataValidation>
  </dataValidations>
  <pageMargins left="0.78749999999999998" right="0.78749999999999998" top="1.0631944444444446" bottom="1.0631944444444446" header="0.51180555555555551" footer="0.51180555555555551"/>
  <pageSetup paperSize="9" scale="55" firstPageNumber="0"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AK44"/>
  <sheetViews>
    <sheetView zoomScale="85" zoomScaleNormal="85" zoomScaleSheetLayoutView="100" zoomScalePageLayoutView="85" workbookViewId="0">
      <selection activeCell="A3" sqref="A3:AJ44"/>
    </sheetView>
  </sheetViews>
  <sheetFormatPr defaultColWidth="5.7109375" defaultRowHeight="20.100000000000001" customHeight="1"/>
  <cols>
    <col min="1" max="1" width="10.7109375" style="296" customWidth="1"/>
    <col min="2" max="2" width="29.140625" style="315" customWidth="1"/>
    <col min="3" max="3" width="30" style="295" customWidth="1"/>
    <col min="4" max="4" width="13.28515625" style="315" bestFit="1" customWidth="1"/>
    <col min="5" max="5" width="11.85546875" style="317" customWidth="1"/>
    <col min="6" max="6" width="8.7109375" style="317" customWidth="1"/>
    <col min="7" max="36" width="4.7109375" style="317" customWidth="1"/>
    <col min="37" max="37" width="11.42578125" style="315" bestFit="1" customWidth="1"/>
    <col min="38" max="16384" width="5.7109375" style="315"/>
  </cols>
  <sheetData>
    <row r="1" spans="1:37" ht="22.35" customHeight="1" thickBot="1">
      <c r="A1" s="312" t="s">
        <v>104</v>
      </c>
      <c r="B1" s="313"/>
      <c r="C1" s="313"/>
      <c r="D1" s="313"/>
      <c r="E1" s="313"/>
      <c r="F1" s="313"/>
      <c r="G1" s="313"/>
      <c r="H1" s="313"/>
      <c r="I1" s="313"/>
      <c r="J1" s="313"/>
      <c r="K1" s="313"/>
      <c r="L1" s="313"/>
      <c r="M1" s="313"/>
      <c r="N1" s="313"/>
      <c r="O1" s="313"/>
      <c r="P1" s="313"/>
      <c r="Q1" s="313"/>
      <c r="R1" s="313"/>
      <c r="S1" s="313"/>
      <c r="T1" s="313"/>
      <c r="U1" s="313"/>
      <c r="V1" s="313"/>
      <c r="W1" s="313"/>
      <c r="X1" s="314"/>
      <c r="Y1" s="988" t="s">
        <v>105</v>
      </c>
      <c r="Z1" s="988"/>
      <c r="AA1" s="988"/>
      <c r="AB1" s="988"/>
      <c r="AC1" s="988"/>
      <c r="AD1" s="988"/>
      <c r="AE1" s="989" t="s">
        <v>538</v>
      </c>
      <c r="AF1" s="989"/>
      <c r="AG1" s="989"/>
      <c r="AH1" s="989"/>
      <c r="AI1" s="989"/>
      <c r="AJ1" s="989"/>
    </row>
    <row r="2" spans="1:37" ht="20.100000000000001" customHeight="1" thickBot="1">
      <c r="A2" s="313"/>
      <c r="B2" s="313"/>
      <c r="C2" s="313"/>
      <c r="D2" s="313"/>
      <c r="E2" s="313"/>
      <c r="F2" s="313"/>
      <c r="G2" s="313"/>
      <c r="H2" s="313"/>
      <c r="I2" s="313"/>
      <c r="J2" s="313"/>
      <c r="K2" s="313"/>
      <c r="L2" s="313"/>
      <c r="M2" s="313"/>
      <c r="N2" s="313"/>
      <c r="O2" s="313"/>
      <c r="P2" s="313"/>
      <c r="Q2" s="313"/>
      <c r="R2" s="313"/>
      <c r="S2" s="313"/>
      <c r="T2" s="313"/>
      <c r="U2" s="313"/>
      <c r="V2" s="313"/>
      <c r="W2" s="313"/>
      <c r="X2" s="314"/>
      <c r="Y2" s="990"/>
      <c r="Z2" s="990"/>
      <c r="AA2" s="990"/>
      <c r="AB2" s="990"/>
      <c r="AC2" s="990"/>
      <c r="AD2" s="990"/>
      <c r="AE2" s="991"/>
      <c r="AF2" s="991"/>
      <c r="AG2" s="991"/>
      <c r="AH2" s="991"/>
      <c r="AI2" s="991"/>
      <c r="AJ2" s="991"/>
    </row>
    <row r="3" spans="1:37" ht="32.450000000000003" customHeight="1" thickBot="1">
      <c r="A3" s="645" t="s">
        <v>1</v>
      </c>
      <c r="B3" s="651" t="s">
        <v>78</v>
      </c>
      <c r="C3" s="656" t="s">
        <v>9</v>
      </c>
      <c r="D3" s="629" t="s">
        <v>349</v>
      </c>
      <c r="E3" s="630" t="s">
        <v>91</v>
      </c>
      <c r="F3" s="661" t="s">
        <v>79</v>
      </c>
      <c r="G3" s="992" t="s">
        <v>86</v>
      </c>
      <c r="H3" s="993"/>
      <c r="I3" s="993"/>
      <c r="J3" s="993"/>
      <c r="K3" s="993"/>
      <c r="L3" s="994"/>
      <c r="M3" s="995" t="s">
        <v>106</v>
      </c>
      <c r="N3" s="996"/>
      <c r="O3" s="996"/>
      <c r="P3" s="996"/>
      <c r="Q3" s="996"/>
      <c r="R3" s="997"/>
      <c r="S3" s="998" t="s">
        <v>107</v>
      </c>
      <c r="T3" s="996"/>
      <c r="U3" s="996"/>
      <c r="V3" s="996"/>
      <c r="W3" s="996"/>
      <c r="X3" s="999"/>
      <c r="Y3" s="995" t="s">
        <v>108</v>
      </c>
      <c r="Z3" s="996"/>
      <c r="AA3" s="996"/>
      <c r="AB3" s="996"/>
      <c r="AC3" s="996"/>
      <c r="AD3" s="996"/>
      <c r="AE3" s="1000" t="s">
        <v>109</v>
      </c>
      <c r="AF3" s="1000"/>
      <c r="AG3" s="1000"/>
      <c r="AH3" s="1000"/>
      <c r="AI3" s="1000"/>
      <c r="AJ3" s="1000"/>
      <c r="AK3" s="631" t="s">
        <v>352</v>
      </c>
    </row>
    <row r="4" spans="1:37" ht="35.1" customHeight="1" thickBot="1">
      <c r="A4" s="646"/>
      <c r="B4" s="652"/>
      <c r="C4" s="657"/>
      <c r="D4" s="655"/>
      <c r="E4" s="632"/>
      <c r="F4" s="662"/>
      <c r="G4" s="672">
        <v>2011</v>
      </c>
      <c r="H4" s="634">
        <v>2012</v>
      </c>
      <c r="I4" s="634">
        <v>2013</v>
      </c>
      <c r="J4" s="634">
        <v>2014</v>
      </c>
      <c r="K4" s="634">
        <v>2015</v>
      </c>
      <c r="L4" s="673">
        <v>2016</v>
      </c>
      <c r="M4" s="667">
        <v>2011</v>
      </c>
      <c r="N4" s="634">
        <v>2012</v>
      </c>
      <c r="O4" s="634">
        <v>2013</v>
      </c>
      <c r="P4" s="634">
        <v>2014</v>
      </c>
      <c r="Q4" s="634">
        <v>2015</v>
      </c>
      <c r="R4" s="684">
        <v>2016</v>
      </c>
      <c r="S4" s="672">
        <v>2011</v>
      </c>
      <c r="T4" s="634">
        <v>2012</v>
      </c>
      <c r="U4" s="634">
        <v>2013</v>
      </c>
      <c r="V4" s="634">
        <v>2014</v>
      </c>
      <c r="W4" s="634">
        <v>2015</v>
      </c>
      <c r="X4" s="673">
        <v>2016</v>
      </c>
      <c r="Y4" s="667">
        <v>2011</v>
      </c>
      <c r="Z4" s="634">
        <v>2012</v>
      </c>
      <c r="AA4" s="634">
        <v>2013</v>
      </c>
      <c r="AB4" s="634">
        <v>2014</v>
      </c>
      <c r="AC4" s="634">
        <v>2015</v>
      </c>
      <c r="AD4" s="635">
        <v>2016</v>
      </c>
      <c r="AE4" s="633">
        <v>2011</v>
      </c>
      <c r="AF4" s="634">
        <v>2012</v>
      </c>
      <c r="AG4" s="634">
        <v>2013</v>
      </c>
      <c r="AH4" s="634">
        <v>2014</v>
      </c>
      <c r="AI4" s="634">
        <v>2015</v>
      </c>
      <c r="AJ4" s="635">
        <v>2016</v>
      </c>
      <c r="AK4" s="636"/>
    </row>
    <row r="5" spans="1:37" s="316" customFormat="1" ht="13.35" customHeight="1">
      <c r="A5" s="647" t="s">
        <v>368</v>
      </c>
      <c r="B5" s="653" t="s">
        <v>1047</v>
      </c>
      <c r="C5" s="653" t="s">
        <v>18</v>
      </c>
      <c r="D5" s="637" t="s">
        <v>7</v>
      </c>
      <c r="E5" s="575" t="s">
        <v>1048</v>
      </c>
      <c r="F5" s="663" t="s">
        <v>1049</v>
      </c>
      <c r="G5" s="674" t="s">
        <v>5</v>
      </c>
      <c r="H5" s="576" t="s">
        <v>5</v>
      </c>
      <c r="I5" s="576" t="s">
        <v>5</v>
      </c>
      <c r="J5" s="576" t="s">
        <v>5</v>
      </c>
      <c r="K5" s="576" t="s">
        <v>5</v>
      </c>
      <c r="L5" s="675" t="s">
        <v>5</v>
      </c>
      <c r="M5" s="668" t="s">
        <v>5</v>
      </c>
      <c r="N5" s="577" t="s">
        <v>5</v>
      </c>
      <c r="O5" s="577" t="s">
        <v>5</v>
      </c>
      <c r="P5" s="577" t="s">
        <v>5</v>
      </c>
      <c r="Q5" s="577" t="s">
        <v>5</v>
      </c>
      <c r="R5" s="578" t="s">
        <v>5</v>
      </c>
      <c r="S5" s="686" t="s">
        <v>5</v>
      </c>
      <c r="T5" s="577" t="s">
        <v>5</v>
      </c>
      <c r="U5" s="577" t="s">
        <v>5</v>
      </c>
      <c r="V5" s="577" t="s">
        <v>5</v>
      </c>
      <c r="W5" s="577" t="s">
        <v>5</v>
      </c>
      <c r="X5" s="687" t="s">
        <v>5</v>
      </c>
      <c r="Y5" s="668" t="s">
        <v>5</v>
      </c>
      <c r="Z5" s="577" t="s">
        <v>5</v>
      </c>
      <c r="AA5" s="577" t="s">
        <v>5</v>
      </c>
      <c r="AB5" s="577" t="s">
        <v>5</v>
      </c>
      <c r="AC5" s="577" t="s">
        <v>5</v>
      </c>
      <c r="AD5" s="578" t="s">
        <v>5</v>
      </c>
      <c r="AE5" s="986" t="s">
        <v>111</v>
      </c>
      <c r="AF5" s="987"/>
      <c r="AG5" s="987"/>
      <c r="AH5" s="987"/>
      <c r="AI5" s="987"/>
      <c r="AJ5" s="987"/>
      <c r="AK5" s="692"/>
    </row>
    <row r="6" spans="1:37" s="316" customFormat="1" ht="13.35" customHeight="1">
      <c r="A6" s="648" t="s">
        <v>368</v>
      </c>
      <c r="B6" s="642" t="s">
        <v>1051</v>
      </c>
      <c r="C6" s="642" t="s">
        <v>18</v>
      </c>
      <c r="D6" s="638" t="s">
        <v>7</v>
      </c>
      <c r="E6" s="540" t="s">
        <v>1056</v>
      </c>
      <c r="F6" s="606" t="s">
        <v>1049</v>
      </c>
      <c r="G6" s="587" t="s">
        <v>5</v>
      </c>
      <c r="H6" s="588" t="s">
        <v>5</v>
      </c>
      <c r="I6" s="588" t="s">
        <v>5</v>
      </c>
      <c r="J6" s="588" t="s">
        <v>5</v>
      </c>
      <c r="K6" s="588" t="s">
        <v>5</v>
      </c>
      <c r="L6" s="628" t="s">
        <v>5</v>
      </c>
      <c r="M6" s="638" t="s">
        <v>5</v>
      </c>
      <c r="N6" s="588" t="s">
        <v>5</v>
      </c>
      <c r="O6" s="588" t="s">
        <v>5</v>
      </c>
      <c r="P6" s="588" t="s">
        <v>5</v>
      </c>
      <c r="Q6" s="588" t="s">
        <v>5</v>
      </c>
      <c r="R6" s="606" t="s">
        <v>5</v>
      </c>
      <c r="S6" s="587" t="s">
        <v>5</v>
      </c>
      <c r="T6" s="588" t="s">
        <v>5</v>
      </c>
      <c r="U6" s="588" t="s">
        <v>5</v>
      </c>
      <c r="V6" s="588" t="s">
        <v>5</v>
      </c>
      <c r="W6" s="588" t="s">
        <v>5</v>
      </c>
      <c r="X6" s="628" t="s">
        <v>5</v>
      </c>
      <c r="Y6" s="638" t="s">
        <v>5</v>
      </c>
      <c r="Z6" s="588" t="s">
        <v>5</v>
      </c>
      <c r="AA6" s="588" t="s">
        <v>5</v>
      </c>
      <c r="AB6" s="588" t="s">
        <v>5</v>
      </c>
      <c r="AC6" s="588" t="s">
        <v>5</v>
      </c>
      <c r="AD6" s="606" t="s">
        <v>5</v>
      </c>
      <c r="AE6" s="980" t="s">
        <v>111</v>
      </c>
      <c r="AF6" s="981"/>
      <c r="AG6" s="981"/>
      <c r="AH6" s="981"/>
      <c r="AI6" s="981"/>
      <c r="AJ6" s="981"/>
      <c r="AK6" s="693"/>
    </row>
    <row r="7" spans="1:37" ht="13.35" customHeight="1">
      <c r="A7" s="648" t="s">
        <v>368</v>
      </c>
      <c r="B7" s="642" t="s">
        <v>95</v>
      </c>
      <c r="C7" s="642" t="s">
        <v>18</v>
      </c>
      <c r="D7" s="638" t="s">
        <v>7</v>
      </c>
      <c r="E7" s="540" t="s">
        <v>1063</v>
      </c>
      <c r="F7" s="606" t="s">
        <v>1049</v>
      </c>
      <c r="G7" s="587" t="s">
        <v>5</v>
      </c>
      <c r="H7" s="588" t="s">
        <v>5</v>
      </c>
      <c r="I7" s="588" t="s">
        <v>5</v>
      </c>
      <c r="J7" s="588" t="s">
        <v>5</v>
      </c>
      <c r="K7" s="588" t="s">
        <v>5</v>
      </c>
      <c r="L7" s="628" t="s">
        <v>5</v>
      </c>
      <c r="M7" s="638" t="s">
        <v>5</v>
      </c>
      <c r="N7" s="588" t="s">
        <v>5</v>
      </c>
      <c r="O7" s="588" t="s">
        <v>5</v>
      </c>
      <c r="P7" s="588" t="s">
        <v>5</v>
      </c>
      <c r="Q7" s="588" t="s">
        <v>5</v>
      </c>
      <c r="R7" s="606" t="s">
        <v>5</v>
      </c>
      <c r="S7" s="587" t="s">
        <v>5</v>
      </c>
      <c r="T7" s="588" t="s">
        <v>5</v>
      </c>
      <c r="U7" s="588" t="s">
        <v>5</v>
      </c>
      <c r="V7" s="588" t="s">
        <v>5</v>
      </c>
      <c r="W7" s="588" t="s">
        <v>5</v>
      </c>
      <c r="X7" s="628" t="s">
        <v>5</v>
      </c>
      <c r="Y7" s="638" t="s">
        <v>5</v>
      </c>
      <c r="Z7" s="588" t="s">
        <v>5</v>
      </c>
      <c r="AA7" s="588" t="s">
        <v>5</v>
      </c>
      <c r="AB7" s="588" t="s">
        <v>5</v>
      </c>
      <c r="AC7" s="588" t="s">
        <v>5</v>
      </c>
      <c r="AD7" s="606" t="s">
        <v>5</v>
      </c>
      <c r="AE7" s="980" t="s">
        <v>111</v>
      </c>
      <c r="AF7" s="981"/>
      <c r="AG7" s="981"/>
      <c r="AH7" s="981"/>
      <c r="AI7" s="981"/>
      <c r="AJ7" s="981"/>
      <c r="AK7" s="694"/>
    </row>
    <row r="8" spans="1:37" ht="13.35" customHeight="1">
      <c r="A8" s="648" t="s">
        <v>368</v>
      </c>
      <c r="B8" s="642" t="s">
        <v>95</v>
      </c>
      <c r="C8" s="642" t="s">
        <v>18</v>
      </c>
      <c r="D8" s="638" t="s">
        <v>7</v>
      </c>
      <c r="E8" s="540" t="s">
        <v>1065</v>
      </c>
      <c r="F8" s="606" t="s">
        <v>1049</v>
      </c>
      <c r="G8" s="587" t="s">
        <v>5</v>
      </c>
      <c r="H8" s="588" t="s">
        <v>5</v>
      </c>
      <c r="I8" s="588" t="s">
        <v>5</v>
      </c>
      <c r="J8" s="588" t="s">
        <v>5</v>
      </c>
      <c r="K8" s="588" t="s">
        <v>5</v>
      </c>
      <c r="L8" s="628" t="s">
        <v>5</v>
      </c>
      <c r="M8" s="638" t="s">
        <v>5</v>
      </c>
      <c r="N8" s="588" t="s">
        <v>5</v>
      </c>
      <c r="O8" s="588" t="s">
        <v>5</v>
      </c>
      <c r="P8" s="588" t="s">
        <v>5</v>
      </c>
      <c r="Q8" s="588" t="s">
        <v>5</v>
      </c>
      <c r="R8" s="606" t="s">
        <v>5</v>
      </c>
      <c r="S8" s="587" t="s">
        <v>5</v>
      </c>
      <c r="T8" s="588" t="s">
        <v>5</v>
      </c>
      <c r="U8" s="588" t="s">
        <v>5</v>
      </c>
      <c r="V8" s="588" t="s">
        <v>5</v>
      </c>
      <c r="W8" s="588" t="s">
        <v>5</v>
      </c>
      <c r="X8" s="628" t="s">
        <v>5</v>
      </c>
      <c r="Y8" s="638" t="s">
        <v>5</v>
      </c>
      <c r="Z8" s="588" t="s">
        <v>5</v>
      </c>
      <c r="AA8" s="588" t="s">
        <v>5</v>
      </c>
      <c r="AB8" s="588" t="s">
        <v>5</v>
      </c>
      <c r="AC8" s="588" t="s">
        <v>5</v>
      </c>
      <c r="AD8" s="606" t="s">
        <v>5</v>
      </c>
      <c r="AE8" s="980" t="s">
        <v>111</v>
      </c>
      <c r="AF8" s="981"/>
      <c r="AG8" s="981"/>
      <c r="AH8" s="981"/>
      <c r="AI8" s="981"/>
      <c r="AJ8" s="981"/>
      <c r="AK8" s="694"/>
    </row>
    <row r="9" spans="1:37" ht="13.35" customHeight="1">
      <c r="A9" s="648" t="s">
        <v>368</v>
      </c>
      <c r="B9" s="642" t="s">
        <v>889</v>
      </c>
      <c r="C9" s="642" t="s">
        <v>18</v>
      </c>
      <c r="D9" s="638" t="s">
        <v>7</v>
      </c>
      <c r="E9" s="540" t="s">
        <v>1048</v>
      </c>
      <c r="F9" s="606" t="s">
        <v>1060</v>
      </c>
      <c r="G9" s="676" t="s">
        <v>5</v>
      </c>
      <c r="H9" s="590" t="s">
        <v>5</v>
      </c>
      <c r="I9" s="590" t="s">
        <v>5</v>
      </c>
      <c r="J9" s="590" t="s">
        <v>5</v>
      </c>
      <c r="K9" s="590" t="s">
        <v>5</v>
      </c>
      <c r="L9" s="677" t="s">
        <v>5</v>
      </c>
      <c r="M9" s="669" t="s">
        <v>5</v>
      </c>
      <c r="N9" s="591" t="s">
        <v>5</v>
      </c>
      <c r="O9" s="591" t="s">
        <v>5</v>
      </c>
      <c r="P9" s="591" t="s">
        <v>5</v>
      </c>
      <c r="Q9" s="591" t="s">
        <v>5</v>
      </c>
      <c r="R9" s="592" t="s">
        <v>5</v>
      </c>
      <c r="S9" s="678" t="s">
        <v>5</v>
      </c>
      <c r="T9" s="591" t="s">
        <v>5</v>
      </c>
      <c r="U9" s="591" t="s">
        <v>5</v>
      </c>
      <c r="V9" s="591" t="s">
        <v>5</v>
      </c>
      <c r="W9" s="591" t="s">
        <v>5</v>
      </c>
      <c r="X9" s="679" t="s">
        <v>5</v>
      </c>
      <c r="Y9" s="669" t="s">
        <v>5</v>
      </c>
      <c r="Z9" s="591" t="s">
        <v>5</v>
      </c>
      <c r="AA9" s="591" t="s">
        <v>5</v>
      </c>
      <c r="AB9" s="591" t="s">
        <v>5</v>
      </c>
      <c r="AC9" s="591" t="s">
        <v>5</v>
      </c>
      <c r="AD9" s="592" t="s">
        <v>5</v>
      </c>
      <c r="AE9" s="980" t="s">
        <v>111</v>
      </c>
      <c r="AF9" s="981"/>
      <c r="AG9" s="981"/>
      <c r="AH9" s="981"/>
      <c r="AI9" s="981"/>
      <c r="AJ9" s="981"/>
      <c r="AK9" s="694"/>
    </row>
    <row r="10" spans="1:37" ht="13.35" customHeight="1">
      <c r="A10" s="648" t="s">
        <v>368</v>
      </c>
      <c r="B10" s="642" t="s">
        <v>1071</v>
      </c>
      <c r="C10" s="642" t="s">
        <v>18</v>
      </c>
      <c r="D10" s="638" t="s">
        <v>7</v>
      </c>
      <c r="E10" s="540" t="s">
        <v>1048</v>
      </c>
      <c r="F10" s="606" t="s">
        <v>1060</v>
      </c>
      <c r="G10" s="676" t="s">
        <v>5</v>
      </c>
      <c r="H10" s="590" t="s">
        <v>5</v>
      </c>
      <c r="I10" s="590" t="s">
        <v>5</v>
      </c>
      <c r="J10" s="590" t="s">
        <v>5</v>
      </c>
      <c r="K10" s="590" t="s">
        <v>5</v>
      </c>
      <c r="L10" s="677" t="s">
        <v>5</v>
      </c>
      <c r="M10" s="669" t="s">
        <v>5</v>
      </c>
      <c r="N10" s="591" t="s">
        <v>5</v>
      </c>
      <c r="O10" s="591" t="s">
        <v>5</v>
      </c>
      <c r="P10" s="591" t="s">
        <v>5</v>
      </c>
      <c r="Q10" s="591" t="s">
        <v>5</v>
      </c>
      <c r="R10" s="592" t="s">
        <v>5</v>
      </c>
      <c r="S10" s="678" t="s">
        <v>5</v>
      </c>
      <c r="T10" s="591" t="s">
        <v>5</v>
      </c>
      <c r="U10" s="591" t="s">
        <v>5</v>
      </c>
      <c r="V10" s="591" t="s">
        <v>5</v>
      </c>
      <c r="W10" s="591" t="s">
        <v>5</v>
      </c>
      <c r="X10" s="679" t="s">
        <v>5</v>
      </c>
      <c r="Y10" s="669" t="s">
        <v>5</v>
      </c>
      <c r="Z10" s="591" t="s">
        <v>5</v>
      </c>
      <c r="AA10" s="591" t="s">
        <v>5</v>
      </c>
      <c r="AB10" s="591" t="s">
        <v>5</v>
      </c>
      <c r="AC10" s="591" t="s">
        <v>5</v>
      </c>
      <c r="AD10" s="592" t="s">
        <v>5</v>
      </c>
      <c r="AE10" s="980" t="s">
        <v>111</v>
      </c>
      <c r="AF10" s="981"/>
      <c r="AG10" s="981"/>
      <c r="AH10" s="981"/>
      <c r="AI10" s="981"/>
      <c r="AJ10" s="981"/>
      <c r="AK10" s="694"/>
    </row>
    <row r="11" spans="1:37" ht="13.35" customHeight="1">
      <c r="A11" s="648" t="s">
        <v>368</v>
      </c>
      <c r="B11" s="642" t="s">
        <v>897</v>
      </c>
      <c r="C11" s="642" t="s">
        <v>18</v>
      </c>
      <c r="D11" s="638" t="s">
        <v>7</v>
      </c>
      <c r="E11" s="540" t="s">
        <v>1074</v>
      </c>
      <c r="F11" s="606" t="s">
        <v>1049</v>
      </c>
      <c r="G11" s="587" t="s">
        <v>5</v>
      </c>
      <c r="H11" s="588" t="s">
        <v>5</v>
      </c>
      <c r="I11" s="588" t="s">
        <v>5</v>
      </c>
      <c r="J11" s="588" t="s">
        <v>5</v>
      </c>
      <c r="K11" s="588" t="s">
        <v>5</v>
      </c>
      <c r="L11" s="628" t="s">
        <v>5</v>
      </c>
      <c r="M11" s="638" t="s">
        <v>5</v>
      </c>
      <c r="N11" s="588" t="s">
        <v>5</v>
      </c>
      <c r="O11" s="588" t="s">
        <v>5</v>
      </c>
      <c r="P11" s="588" t="s">
        <v>5</v>
      </c>
      <c r="Q11" s="588" t="s">
        <v>5</v>
      </c>
      <c r="R11" s="606" t="s">
        <v>5</v>
      </c>
      <c r="S11" s="587" t="s">
        <v>5</v>
      </c>
      <c r="T11" s="588" t="s">
        <v>5</v>
      </c>
      <c r="U11" s="588" t="s">
        <v>5</v>
      </c>
      <c r="V11" s="588" t="s">
        <v>5</v>
      </c>
      <c r="W11" s="588" t="s">
        <v>5</v>
      </c>
      <c r="X11" s="628" t="s">
        <v>5</v>
      </c>
      <c r="Y11" s="638" t="s">
        <v>5</v>
      </c>
      <c r="Z11" s="588" t="s">
        <v>5</v>
      </c>
      <c r="AA11" s="588" t="s">
        <v>5</v>
      </c>
      <c r="AB11" s="588" t="s">
        <v>5</v>
      </c>
      <c r="AC11" s="588" t="s">
        <v>5</v>
      </c>
      <c r="AD11" s="606" t="s">
        <v>5</v>
      </c>
      <c r="AE11" s="980" t="s">
        <v>111</v>
      </c>
      <c r="AF11" s="981"/>
      <c r="AG11" s="981"/>
      <c r="AH11" s="981"/>
      <c r="AI11" s="981"/>
      <c r="AJ11" s="981"/>
      <c r="AK11" s="694"/>
    </row>
    <row r="12" spans="1:37" ht="13.35" customHeight="1">
      <c r="A12" s="648" t="s">
        <v>368</v>
      </c>
      <c r="B12" s="642" t="s">
        <v>83</v>
      </c>
      <c r="C12" s="642" t="s">
        <v>18</v>
      </c>
      <c r="D12" s="638" t="s">
        <v>7</v>
      </c>
      <c r="E12" s="540" t="s">
        <v>1082</v>
      </c>
      <c r="F12" s="606" t="s">
        <v>1049</v>
      </c>
      <c r="G12" s="587" t="s">
        <v>5</v>
      </c>
      <c r="H12" s="588" t="s">
        <v>5</v>
      </c>
      <c r="I12" s="588" t="s">
        <v>5</v>
      </c>
      <c r="J12" s="588" t="s">
        <v>5</v>
      </c>
      <c r="K12" s="588" t="s">
        <v>5</v>
      </c>
      <c r="L12" s="628" t="s">
        <v>5</v>
      </c>
      <c r="M12" s="638" t="s">
        <v>5</v>
      </c>
      <c r="N12" s="588" t="s">
        <v>5</v>
      </c>
      <c r="O12" s="588" t="s">
        <v>5</v>
      </c>
      <c r="P12" s="588" t="s">
        <v>5</v>
      </c>
      <c r="Q12" s="588" t="s">
        <v>5</v>
      </c>
      <c r="R12" s="606" t="s">
        <v>5</v>
      </c>
      <c r="S12" s="587" t="s">
        <v>5</v>
      </c>
      <c r="T12" s="588" t="s">
        <v>5</v>
      </c>
      <c r="U12" s="588" t="s">
        <v>5</v>
      </c>
      <c r="V12" s="588" t="s">
        <v>5</v>
      </c>
      <c r="W12" s="588" t="s">
        <v>5</v>
      </c>
      <c r="X12" s="628" t="s">
        <v>5</v>
      </c>
      <c r="Y12" s="638" t="s">
        <v>5</v>
      </c>
      <c r="Z12" s="588" t="s">
        <v>5</v>
      </c>
      <c r="AA12" s="588" t="s">
        <v>5</v>
      </c>
      <c r="AB12" s="588" t="s">
        <v>5</v>
      </c>
      <c r="AC12" s="588" t="s">
        <v>5</v>
      </c>
      <c r="AD12" s="606" t="s">
        <v>5</v>
      </c>
      <c r="AE12" s="980" t="s">
        <v>111</v>
      </c>
      <c r="AF12" s="981"/>
      <c r="AG12" s="981"/>
      <c r="AH12" s="981"/>
      <c r="AI12" s="981"/>
      <c r="AJ12" s="981"/>
      <c r="AK12" s="694"/>
    </row>
    <row r="13" spans="1:37" ht="12.75">
      <c r="A13" s="648" t="s">
        <v>368</v>
      </c>
      <c r="B13" s="642" t="s">
        <v>1084</v>
      </c>
      <c r="C13" s="642" t="s">
        <v>18</v>
      </c>
      <c r="D13" s="638" t="s">
        <v>7</v>
      </c>
      <c r="E13" s="540" t="s">
        <v>1048</v>
      </c>
      <c r="F13" s="606" t="s">
        <v>1060</v>
      </c>
      <c r="G13" s="587" t="s">
        <v>5</v>
      </c>
      <c r="H13" s="588" t="s">
        <v>5</v>
      </c>
      <c r="I13" s="588" t="s">
        <v>5</v>
      </c>
      <c r="J13" s="588" t="s">
        <v>5</v>
      </c>
      <c r="K13" s="588" t="s">
        <v>5</v>
      </c>
      <c r="L13" s="628" t="s">
        <v>5</v>
      </c>
      <c r="M13" s="638" t="s">
        <v>5</v>
      </c>
      <c r="N13" s="588" t="s">
        <v>5</v>
      </c>
      <c r="O13" s="588" t="s">
        <v>5</v>
      </c>
      <c r="P13" s="588" t="s">
        <v>5</v>
      </c>
      <c r="Q13" s="588" t="s">
        <v>5</v>
      </c>
      <c r="R13" s="606" t="s">
        <v>5</v>
      </c>
      <c r="S13" s="587" t="s">
        <v>5</v>
      </c>
      <c r="T13" s="588" t="s">
        <v>5</v>
      </c>
      <c r="U13" s="588" t="s">
        <v>5</v>
      </c>
      <c r="V13" s="588" t="s">
        <v>5</v>
      </c>
      <c r="W13" s="588" t="s">
        <v>5</v>
      </c>
      <c r="X13" s="628" t="s">
        <v>5</v>
      </c>
      <c r="Y13" s="638" t="s">
        <v>5</v>
      </c>
      <c r="Z13" s="588" t="s">
        <v>5</v>
      </c>
      <c r="AA13" s="588" t="s">
        <v>5</v>
      </c>
      <c r="AB13" s="588" t="s">
        <v>5</v>
      </c>
      <c r="AC13" s="588" t="s">
        <v>5</v>
      </c>
      <c r="AD13" s="606" t="s">
        <v>5</v>
      </c>
      <c r="AE13" s="980" t="s">
        <v>111</v>
      </c>
      <c r="AF13" s="981"/>
      <c r="AG13" s="981"/>
      <c r="AH13" s="981"/>
      <c r="AI13" s="981"/>
      <c r="AJ13" s="981"/>
      <c r="AK13" s="694"/>
    </row>
    <row r="14" spans="1:37" ht="13.35" customHeight="1">
      <c r="A14" s="648" t="s">
        <v>368</v>
      </c>
      <c r="B14" s="654" t="s">
        <v>1161</v>
      </c>
      <c r="C14" s="658" t="s">
        <v>22</v>
      </c>
      <c r="D14" s="639" t="s">
        <v>7</v>
      </c>
      <c r="E14" s="600" t="s">
        <v>1162</v>
      </c>
      <c r="F14" s="664" t="s">
        <v>1049</v>
      </c>
      <c r="G14" s="587" t="s">
        <v>5</v>
      </c>
      <c r="H14" s="588" t="s">
        <v>5</v>
      </c>
      <c r="I14" s="588" t="s">
        <v>5</v>
      </c>
      <c r="J14" s="588" t="s">
        <v>5</v>
      </c>
      <c r="K14" s="588" t="s">
        <v>5</v>
      </c>
      <c r="L14" s="628" t="s">
        <v>5</v>
      </c>
      <c r="M14" s="638" t="s">
        <v>5</v>
      </c>
      <c r="N14" s="588" t="s">
        <v>5</v>
      </c>
      <c r="O14" s="588" t="s">
        <v>5</v>
      </c>
      <c r="P14" s="588" t="s">
        <v>5</v>
      </c>
      <c r="Q14" s="588" t="s">
        <v>5</v>
      </c>
      <c r="R14" s="606" t="s">
        <v>5</v>
      </c>
      <c r="S14" s="587" t="s">
        <v>5</v>
      </c>
      <c r="T14" s="588" t="s">
        <v>5</v>
      </c>
      <c r="U14" s="588" t="s">
        <v>5</v>
      </c>
      <c r="V14" s="588" t="s">
        <v>5</v>
      </c>
      <c r="W14" s="588" t="s">
        <v>5</v>
      </c>
      <c r="X14" s="628" t="s">
        <v>5</v>
      </c>
      <c r="Y14" s="638" t="s">
        <v>5</v>
      </c>
      <c r="Z14" s="588" t="s">
        <v>5</v>
      </c>
      <c r="AA14" s="588" t="s">
        <v>5</v>
      </c>
      <c r="AB14" s="588" t="s">
        <v>5</v>
      </c>
      <c r="AC14" s="588" t="s">
        <v>5</v>
      </c>
      <c r="AD14" s="606" t="s">
        <v>5</v>
      </c>
      <c r="AE14" s="980" t="s">
        <v>111</v>
      </c>
      <c r="AF14" s="981"/>
      <c r="AG14" s="981"/>
      <c r="AH14" s="981"/>
      <c r="AI14" s="981"/>
      <c r="AJ14" s="982"/>
      <c r="AK14" s="694"/>
    </row>
    <row r="15" spans="1:37" ht="13.35" customHeight="1">
      <c r="A15" s="648" t="s">
        <v>368</v>
      </c>
      <c r="B15" s="642" t="s">
        <v>1088</v>
      </c>
      <c r="C15" s="658" t="s">
        <v>20</v>
      </c>
      <c r="D15" s="638" t="s">
        <v>7</v>
      </c>
      <c r="E15" s="540" t="s">
        <v>110</v>
      </c>
      <c r="F15" s="606" t="s">
        <v>1060</v>
      </c>
      <c r="G15" s="678" t="s">
        <v>5</v>
      </c>
      <c r="H15" s="591" t="s">
        <v>5</v>
      </c>
      <c r="I15" s="591" t="s">
        <v>5</v>
      </c>
      <c r="J15" s="591" t="s">
        <v>5</v>
      </c>
      <c r="K15" s="591" t="s">
        <v>5</v>
      </c>
      <c r="L15" s="679" t="s">
        <v>5</v>
      </c>
      <c r="M15" s="669" t="s">
        <v>5</v>
      </c>
      <c r="N15" s="591" t="s">
        <v>5</v>
      </c>
      <c r="O15" s="591" t="s">
        <v>5</v>
      </c>
      <c r="P15" s="591" t="s">
        <v>5</v>
      </c>
      <c r="Q15" s="591" t="s">
        <v>5</v>
      </c>
      <c r="R15" s="592" t="s">
        <v>5</v>
      </c>
      <c r="S15" s="678" t="s">
        <v>5</v>
      </c>
      <c r="T15" s="591" t="s">
        <v>5</v>
      </c>
      <c r="U15" s="591" t="s">
        <v>5</v>
      </c>
      <c r="V15" s="591" t="s">
        <v>5</v>
      </c>
      <c r="W15" s="591" t="s">
        <v>5</v>
      </c>
      <c r="X15" s="679" t="s">
        <v>5</v>
      </c>
      <c r="Y15" s="669" t="s">
        <v>5</v>
      </c>
      <c r="Z15" s="591" t="s">
        <v>5</v>
      </c>
      <c r="AA15" s="591" t="s">
        <v>5</v>
      </c>
      <c r="AB15" s="591" t="s">
        <v>5</v>
      </c>
      <c r="AC15" s="591" t="s">
        <v>5</v>
      </c>
      <c r="AD15" s="592" t="s">
        <v>5</v>
      </c>
      <c r="AE15" s="980" t="s">
        <v>111</v>
      </c>
      <c r="AF15" s="981"/>
      <c r="AG15" s="981"/>
      <c r="AH15" s="981"/>
      <c r="AI15" s="981"/>
      <c r="AJ15" s="982"/>
      <c r="AK15" s="694"/>
    </row>
    <row r="16" spans="1:37" ht="12" customHeight="1">
      <c r="A16" s="648" t="s">
        <v>368</v>
      </c>
      <c r="B16" s="642" t="s">
        <v>1088</v>
      </c>
      <c r="C16" s="658" t="s">
        <v>20</v>
      </c>
      <c r="D16" s="638" t="s">
        <v>7</v>
      </c>
      <c r="E16" s="540" t="s">
        <v>510</v>
      </c>
      <c r="F16" s="606" t="s">
        <v>1060</v>
      </c>
      <c r="G16" s="678" t="s">
        <v>5</v>
      </c>
      <c r="H16" s="591" t="s">
        <v>5</v>
      </c>
      <c r="I16" s="591" t="s">
        <v>5</v>
      </c>
      <c r="J16" s="591" t="s">
        <v>5</v>
      </c>
      <c r="K16" s="591" t="s">
        <v>5</v>
      </c>
      <c r="L16" s="679" t="s">
        <v>5</v>
      </c>
      <c r="M16" s="669" t="s">
        <v>5</v>
      </c>
      <c r="N16" s="591" t="s">
        <v>5</v>
      </c>
      <c r="O16" s="591" t="s">
        <v>5</v>
      </c>
      <c r="P16" s="591" t="s">
        <v>5</v>
      </c>
      <c r="Q16" s="591" t="s">
        <v>5</v>
      </c>
      <c r="R16" s="592" t="s">
        <v>5</v>
      </c>
      <c r="S16" s="678" t="s">
        <v>5</v>
      </c>
      <c r="T16" s="591" t="s">
        <v>5</v>
      </c>
      <c r="U16" s="591" t="s">
        <v>5</v>
      </c>
      <c r="V16" s="591" t="s">
        <v>5</v>
      </c>
      <c r="W16" s="591" t="s">
        <v>5</v>
      </c>
      <c r="X16" s="679" t="s">
        <v>5</v>
      </c>
      <c r="Y16" s="669" t="s">
        <v>5</v>
      </c>
      <c r="Z16" s="591" t="s">
        <v>5</v>
      </c>
      <c r="AA16" s="591" t="s">
        <v>5</v>
      </c>
      <c r="AB16" s="591" t="s">
        <v>5</v>
      </c>
      <c r="AC16" s="591" t="s">
        <v>5</v>
      </c>
      <c r="AD16" s="592" t="s">
        <v>5</v>
      </c>
      <c r="AE16" s="980" t="s">
        <v>111</v>
      </c>
      <c r="AF16" s="981"/>
      <c r="AG16" s="981"/>
      <c r="AH16" s="981"/>
      <c r="AI16" s="981"/>
      <c r="AJ16" s="982"/>
      <c r="AK16" s="694"/>
    </row>
    <row r="17" spans="1:37" ht="12" customHeight="1">
      <c r="A17" s="648" t="s">
        <v>368</v>
      </c>
      <c r="B17" s="642" t="s">
        <v>1103</v>
      </c>
      <c r="C17" s="658" t="s">
        <v>20</v>
      </c>
      <c r="D17" s="638" t="s">
        <v>7</v>
      </c>
      <c r="E17" s="540" t="s">
        <v>1244</v>
      </c>
      <c r="F17" s="606" t="s">
        <v>1049</v>
      </c>
      <c r="G17" s="587" t="s">
        <v>5</v>
      </c>
      <c r="H17" s="588" t="s">
        <v>5</v>
      </c>
      <c r="I17" s="588" t="s">
        <v>5</v>
      </c>
      <c r="J17" s="588" t="s">
        <v>5</v>
      </c>
      <c r="K17" s="588" t="s">
        <v>5</v>
      </c>
      <c r="L17" s="628" t="s">
        <v>5</v>
      </c>
      <c r="M17" s="638" t="s">
        <v>5</v>
      </c>
      <c r="N17" s="588" t="s">
        <v>5</v>
      </c>
      <c r="O17" s="588" t="s">
        <v>5</v>
      </c>
      <c r="P17" s="588" t="s">
        <v>5</v>
      </c>
      <c r="Q17" s="588" t="s">
        <v>5</v>
      </c>
      <c r="R17" s="606" t="s">
        <v>5</v>
      </c>
      <c r="S17" s="587" t="s">
        <v>5</v>
      </c>
      <c r="T17" s="588" t="s">
        <v>5</v>
      </c>
      <c r="U17" s="588" t="s">
        <v>5</v>
      </c>
      <c r="V17" s="588" t="s">
        <v>5</v>
      </c>
      <c r="W17" s="588" t="s">
        <v>5</v>
      </c>
      <c r="X17" s="628" t="s">
        <v>5</v>
      </c>
      <c r="Y17" s="638" t="s">
        <v>5</v>
      </c>
      <c r="Z17" s="588" t="s">
        <v>5</v>
      </c>
      <c r="AA17" s="588" t="s">
        <v>5</v>
      </c>
      <c r="AB17" s="588" t="s">
        <v>5</v>
      </c>
      <c r="AC17" s="588" t="s">
        <v>5</v>
      </c>
      <c r="AD17" s="606" t="s">
        <v>5</v>
      </c>
      <c r="AE17" s="980" t="s">
        <v>111</v>
      </c>
      <c r="AF17" s="981"/>
      <c r="AG17" s="981"/>
      <c r="AH17" s="981"/>
      <c r="AI17" s="981"/>
      <c r="AJ17" s="982"/>
      <c r="AK17" s="695"/>
    </row>
    <row r="18" spans="1:37" ht="12" customHeight="1">
      <c r="A18" s="648" t="s">
        <v>368</v>
      </c>
      <c r="B18" s="642" t="s">
        <v>1103</v>
      </c>
      <c r="C18" s="658" t="s">
        <v>20</v>
      </c>
      <c r="D18" s="638" t="s">
        <v>7</v>
      </c>
      <c r="E18" s="540" t="s">
        <v>1247</v>
      </c>
      <c r="F18" s="606" t="s">
        <v>1049</v>
      </c>
      <c r="G18" s="587" t="s">
        <v>5</v>
      </c>
      <c r="H18" s="588" t="s">
        <v>5</v>
      </c>
      <c r="I18" s="588" t="s">
        <v>5</v>
      </c>
      <c r="J18" s="588" t="s">
        <v>5</v>
      </c>
      <c r="K18" s="588" t="s">
        <v>5</v>
      </c>
      <c r="L18" s="628" t="s">
        <v>5</v>
      </c>
      <c r="M18" s="638" t="s">
        <v>5</v>
      </c>
      <c r="N18" s="588" t="s">
        <v>5</v>
      </c>
      <c r="O18" s="588" t="s">
        <v>5</v>
      </c>
      <c r="P18" s="588" t="s">
        <v>5</v>
      </c>
      <c r="Q18" s="588" t="s">
        <v>5</v>
      </c>
      <c r="R18" s="606" t="s">
        <v>5</v>
      </c>
      <c r="S18" s="587" t="s">
        <v>5</v>
      </c>
      <c r="T18" s="588" t="s">
        <v>5</v>
      </c>
      <c r="U18" s="588" t="s">
        <v>5</v>
      </c>
      <c r="V18" s="588" t="s">
        <v>5</v>
      </c>
      <c r="W18" s="588" t="s">
        <v>5</v>
      </c>
      <c r="X18" s="628" t="s">
        <v>5</v>
      </c>
      <c r="Y18" s="638" t="s">
        <v>5</v>
      </c>
      <c r="Z18" s="588" t="s">
        <v>5</v>
      </c>
      <c r="AA18" s="588" t="s">
        <v>5</v>
      </c>
      <c r="AB18" s="588" t="s">
        <v>5</v>
      </c>
      <c r="AC18" s="588" t="s">
        <v>5</v>
      </c>
      <c r="AD18" s="606" t="s">
        <v>5</v>
      </c>
      <c r="AE18" s="980" t="s">
        <v>111</v>
      </c>
      <c r="AF18" s="981"/>
      <c r="AG18" s="981"/>
      <c r="AH18" s="981"/>
      <c r="AI18" s="981"/>
      <c r="AJ18" s="982"/>
      <c r="AK18" s="695"/>
    </row>
    <row r="19" spans="1:37" ht="12" customHeight="1">
      <c r="A19" s="648" t="s">
        <v>368</v>
      </c>
      <c r="B19" s="642" t="s">
        <v>1103</v>
      </c>
      <c r="C19" s="658" t="s">
        <v>20</v>
      </c>
      <c r="D19" s="638" t="s">
        <v>7</v>
      </c>
      <c r="E19" s="540" t="s">
        <v>1249</v>
      </c>
      <c r="F19" s="606" t="s">
        <v>1049</v>
      </c>
      <c r="G19" s="587" t="s">
        <v>5</v>
      </c>
      <c r="H19" s="588" t="s">
        <v>5</v>
      </c>
      <c r="I19" s="588" t="s">
        <v>5</v>
      </c>
      <c r="J19" s="588" t="s">
        <v>5</v>
      </c>
      <c r="K19" s="588" t="s">
        <v>5</v>
      </c>
      <c r="L19" s="628" t="s">
        <v>5</v>
      </c>
      <c r="M19" s="638" t="s">
        <v>5</v>
      </c>
      <c r="N19" s="588" t="s">
        <v>5</v>
      </c>
      <c r="O19" s="588" t="s">
        <v>5</v>
      </c>
      <c r="P19" s="588" t="s">
        <v>5</v>
      </c>
      <c r="Q19" s="588" t="s">
        <v>5</v>
      </c>
      <c r="R19" s="606" t="s">
        <v>5</v>
      </c>
      <c r="S19" s="587" t="s">
        <v>5</v>
      </c>
      <c r="T19" s="588" t="s">
        <v>5</v>
      </c>
      <c r="U19" s="588" t="s">
        <v>5</v>
      </c>
      <c r="V19" s="588" t="s">
        <v>5</v>
      </c>
      <c r="W19" s="588" t="s">
        <v>5</v>
      </c>
      <c r="X19" s="628" t="s">
        <v>5</v>
      </c>
      <c r="Y19" s="638" t="s">
        <v>5</v>
      </c>
      <c r="Z19" s="588" t="s">
        <v>5</v>
      </c>
      <c r="AA19" s="588" t="s">
        <v>5</v>
      </c>
      <c r="AB19" s="588" t="s">
        <v>5</v>
      </c>
      <c r="AC19" s="588" t="s">
        <v>5</v>
      </c>
      <c r="AD19" s="606" t="s">
        <v>5</v>
      </c>
      <c r="AE19" s="980" t="s">
        <v>111</v>
      </c>
      <c r="AF19" s="981"/>
      <c r="AG19" s="981"/>
      <c r="AH19" s="981"/>
      <c r="AI19" s="981"/>
      <c r="AJ19" s="982"/>
      <c r="AK19" s="695"/>
    </row>
    <row r="20" spans="1:37" ht="12" customHeight="1">
      <c r="A20" s="648" t="s">
        <v>368</v>
      </c>
      <c r="B20" s="642" t="s">
        <v>1251</v>
      </c>
      <c r="C20" s="658" t="s">
        <v>20</v>
      </c>
      <c r="D20" s="638" t="s">
        <v>7</v>
      </c>
      <c r="E20" s="540" t="s">
        <v>65</v>
      </c>
      <c r="F20" s="606" t="s">
        <v>1060</v>
      </c>
      <c r="G20" s="678" t="s">
        <v>488</v>
      </c>
      <c r="H20" s="591" t="s">
        <v>488</v>
      </c>
      <c r="I20" s="591" t="s">
        <v>488</v>
      </c>
      <c r="J20" s="591" t="s">
        <v>488</v>
      </c>
      <c r="K20" s="591" t="s">
        <v>488</v>
      </c>
      <c r="L20" s="679" t="s">
        <v>488</v>
      </c>
      <c r="M20" s="669" t="s">
        <v>5</v>
      </c>
      <c r="N20" s="591" t="s">
        <v>5</v>
      </c>
      <c r="O20" s="591" t="s">
        <v>5</v>
      </c>
      <c r="P20" s="591" t="s">
        <v>5</v>
      </c>
      <c r="Q20" s="591" t="s">
        <v>5</v>
      </c>
      <c r="R20" s="592" t="s">
        <v>5</v>
      </c>
      <c r="S20" s="678" t="s">
        <v>5</v>
      </c>
      <c r="T20" s="591" t="s">
        <v>5</v>
      </c>
      <c r="U20" s="591" t="s">
        <v>5</v>
      </c>
      <c r="V20" s="591" t="s">
        <v>5</v>
      </c>
      <c r="W20" s="591" t="s">
        <v>5</v>
      </c>
      <c r="X20" s="679" t="s">
        <v>5</v>
      </c>
      <c r="Y20" s="669" t="s">
        <v>5</v>
      </c>
      <c r="Z20" s="591" t="s">
        <v>5</v>
      </c>
      <c r="AA20" s="591" t="s">
        <v>5</v>
      </c>
      <c r="AB20" s="591" t="s">
        <v>5</v>
      </c>
      <c r="AC20" s="591" t="s">
        <v>5</v>
      </c>
      <c r="AD20" s="592" t="s">
        <v>5</v>
      </c>
      <c r="AE20" s="980" t="s">
        <v>111</v>
      </c>
      <c r="AF20" s="981"/>
      <c r="AG20" s="981"/>
      <c r="AH20" s="981"/>
      <c r="AI20" s="981"/>
      <c r="AJ20" s="982"/>
      <c r="AK20" s="695"/>
    </row>
    <row r="21" spans="1:37" ht="12" customHeight="1">
      <c r="A21" s="648" t="s">
        <v>368</v>
      </c>
      <c r="B21" s="642" t="s">
        <v>1121</v>
      </c>
      <c r="C21" s="658" t="s">
        <v>20</v>
      </c>
      <c r="D21" s="638" t="s">
        <v>7</v>
      </c>
      <c r="E21" s="540" t="s">
        <v>1256</v>
      </c>
      <c r="F21" s="606" t="s">
        <v>1049</v>
      </c>
      <c r="G21" s="587" t="s">
        <v>5</v>
      </c>
      <c r="H21" s="588" t="s">
        <v>5</v>
      </c>
      <c r="I21" s="588" t="s">
        <v>5</v>
      </c>
      <c r="J21" s="588" t="s">
        <v>5</v>
      </c>
      <c r="K21" s="588" t="s">
        <v>5</v>
      </c>
      <c r="L21" s="628" t="s">
        <v>5</v>
      </c>
      <c r="M21" s="638" t="s">
        <v>5</v>
      </c>
      <c r="N21" s="588" t="s">
        <v>5</v>
      </c>
      <c r="O21" s="588" t="s">
        <v>5</v>
      </c>
      <c r="P21" s="588" t="s">
        <v>5</v>
      </c>
      <c r="Q21" s="588" t="s">
        <v>5</v>
      </c>
      <c r="R21" s="606" t="s">
        <v>5</v>
      </c>
      <c r="S21" s="587" t="s">
        <v>5</v>
      </c>
      <c r="T21" s="588" t="s">
        <v>5</v>
      </c>
      <c r="U21" s="588" t="s">
        <v>5</v>
      </c>
      <c r="V21" s="588" t="s">
        <v>5</v>
      </c>
      <c r="W21" s="588" t="s">
        <v>5</v>
      </c>
      <c r="X21" s="628" t="s">
        <v>5</v>
      </c>
      <c r="Y21" s="638" t="s">
        <v>5</v>
      </c>
      <c r="Z21" s="588" t="s">
        <v>5</v>
      </c>
      <c r="AA21" s="588" t="s">
        <v>5</v>
      </c>
      <c r="AB21" s="588" t="s">
        <v>5</v>
      </c>
      <c r="AC21" s="588" t="s">
        <v>5</v>
      </c>
      <c r="AD21" s="606" t="s">
        <v>5</v>
      </c>
      <c r="AE21" s="980" t="s">
        <v>111</v>
      </c>
      <c r="AF21" s="981"/>
      <c r="AG21" s="981"/>
      <c r="AH21" s="981"/>
      <c r="AI21" s="981"/>
      <c r="AJ21" s="982"/>
      <c r="AK21" s="695"/>
    </row>
    <row r="22" spans="1:37" ht="12" customHeight="1">
      <c r="A22" s="648" t="s">
        <v>368</v>
      </c>
      <c r="B22" s="642" t="s">
        <v>1121</v>
      </c>
      <c r="C22" s="658" t="s">
        <v>20</v>
      </c>
      <c r="D22" s="638" t="s">
        <v>7</v>
      </c>
      <c r="E22" s="540" t="s">
        <v>1259</v>
      </c>
      <c r="F22" s="606" t="s">
        <v>1049</v>
      </c>
      <c r="G22" s="587" t="s">
        <v>5</v>
      </c>
      <c r="H22" s="588" t="s">
        <v>5</v>
      </c>
      <c r="I22" s="588" t="s">
        <v>5</v>
      </c>
      <c r="J22" s="588" t="s">
        <v>5</v>
      </c>
      <c r="K22" s="588" t="s">
        <v>5</v>
      </c>
      <c r="L22" s="628" t="s">
        <v>5</v>
      </c>
      <c r="M22" s="638" t="s">
        <v>5</v>
      </c>
      <c r="N22" s="588" t="s">
        <v>5</v>
      </c>
      <c r="O22" s="588" t="s">
        <v>5</v>
      </c>
      <c r="P22" s="588" t="s">
        <v>5</v>
      </c>
      <c r="Q22" s="588" t="s">
        <v>5</v>
      </c>
      <c r="R22" s="606" t="s">
        <v>5</v>
      </c>
      <c r="S22" s="587" t="s">
        <v>5</v>
      </c>
      <c r="T22" s="588" t="s">
        <v>5</v>
      </c>
      <c r="U22" s="588" t="s">
        <v>5</v>
      </c>
      <c r="V22" s="588" t="s">
        <v>5</v>
      </c>
      <c r="W22" s="588" t="s">
        <v>5</v>
      </c>
      <c r="X22" s="628" t="s">
        <v>5</v>
      </c>
      <c r="Y22" s="638" t="s">
        <v>5</v>
      </c>
      <c r="Z22" s="588" t="s">
        <v>5</v>
      </c>
      <c r="AA22" s="588" t="s">
        <v>5</v>
      </c>
      <c r="AB22" s="588" t="s">
        <v>5</v>
      </c>
      <c r="AC22" s="588" t="s">
        <v>5</v>
      </c>
      <c r="AD22" s="606" t="s">
        <v>5</v>
      </c>
      <c r="AE22" s="980" t="s">
        <v>111</v>
      </c>
      <c r="AF22" s="981"/>
      <c r="AG22" s="981"/>
      <c r="AH22" s="981"/>
      <c r="AI22" s="981"/>
      <c r="AJ22" s="982"/>
      <c r="AK22" s="695"/>
    </row>
    <row r="23" spans="1:37" ht="12" customHeight="1">
      <c r="A23" s="648" t="s">
        <v>368</v>
      </c>
      <c r="B23" s="642" t="s">
        <v>1121</v>
      </c>
      <c r="C23" s="658" t="s">
        <v>20</v>
      </c>
      <c r="D23" s="638" t="s">
        <v>7</v>
      </c>
      <c r="E23" s="540" t="s">
        <v>1262</v>
      </c>
      <c r="F23" s="606" t="s">
        <v>1049</v>
      </c>
      <c r="G23" s="587" t="s">
        <v>5</v>
      </c>
      <c r="H23" s="588" t="s">
        <v>5</v>
      </c>
      <c r="I23" s="588" t="s">
        <v>5</v>
      </c>
      <c r="J23" s="588" t="s">
        <v>5</v>
      </c>
      <c r="K23" s="588" t="s">
        <v>5</v>
      </c>
      <c r="L23" s="628" t="s">
        <v>5</v>
      </c>
      <c r="M23" s="638" t="s">
        <v>5</v>
      </c>
      <c r="N23" s="588" t="s">
        <v>5</v>
      </c>
      <c r="O23" s="588" t="s">
        <v>5</v>
      </c>
      <c r="P23" s="588" t="s">
        <v>5</v>
      </c>
      <c r="Q23" s="588" t="s">
        <v>5</v>
      </c>
      <c r="R23" s="606" t="s">
        <v>5</v>
      </c>
      <c r="S23" s="587" t="s">
        <v>5</v>
      </c>
      <c r="T23" s="588" t="s">
        <v>5</v>
      </c>
      <c r="U23" s="588" t="s">
        <v>5</v>
      </c>
      <c r="V23" s="588" t="s">
        <v>5</v>
      </c>
      <c r="W23" s="588" t="s">
        <v>5</v>
      </c>
      <c r="X23" s="628" t="s">
        <v>5</v>
      </c>
      <c r="Y23" s="638" t="s">
        <v>5</v>
      </c>
      <c r="Z23" s="588" t="s">
        <v>5</v>
      </c>
      <c r="AA23" s="588" t="s">
        <v>5</v>
      </c>
      <c r="AB23" s="588" t="s">
        <v>5</v>
      </c>
      <c r="AC23" s="588" t="s">
        <v>5</v>
      </c>
      <c r="AD23" s="606" t="s">
        <v>5</v>
      </c>
      <c r="AE23" s="980" t="s">
        <v>111</v>
      </c>
      <c r="AF23" s="981"/>
      <c r="AG23" s="981"/>
      <c r="AH23" s="981"/>
      <c r="AI23" s="981"/>
      <c r="AJ23" s="982"/>
      <c r="AK23" s="695"/>
    </row>
    <row r="24" spans="1:37" ht="12" customHeight="1">
      <c r="A24" s="648" t="s">
        <v>368</v>
      </c>
      <c r="B24" s="642" t="s">
        <v>1129</v>
      </c>
      <c r="C24" s="658" t="s">
        <v>20</v>
      </c>
      <c r="D24" s="638" t="s">
        <v>7</v>
      </c>
      <c r="E24" s="588" t="s">
        <v>110</v>
      </c>
      <c r="F24" s="606" t="s">
        <v>1060</v>
      </c>
      <c r="G24" s="676" t="s">
        <v>5</v>
      </c>
      <c r="H24" s="590" t="s">
        <v>5</v>
      </c>
      <c r="I24" s="590" t="s">
        <v>5</v>
      </c>
      <c r="J24" s="590" t="s">
        <v>5</v>
      </c>
      <c r="K24" s="590" t="s">
        <v>5</v>
      </c>
      <c r="L24" s="677" t="s">
        <v>5</v>
      </c>
      <c r="M24" s="669" t="s">
        <v>5</v>
      </c>
      <c r="N24" s="591" t="s">
        <v>5</v>
      </c>
      <c r="O24" s="591" t="s">
        <v>5</v>
      </c>
      <c r="P24" s="591" t="s">
        <v>5</v>
      </c>
      <c r="Q24" s="591" t="s">
        <v>5</v>
      </c>
      <c r="R24" s="592" t="s">
        <v>5</v>
      </c>
      <c r="S24" s="678" t="s">
        <v>5</v>
      </c>
      <c r="T24" s="591" t="s">
        <v>5</v>
      </c>
      <c r="U24" s="591" t="s">
        <v>5</v>
      </c>
      <c r="V24" s="591" t="s">
        <v>5</v>
      </c>
      <c r="W24" s="591" t="s">
        <v>5</v>
      </c>
      <c r="X24" s="679" t="s">
        <v>5</v>
      </c>
      <c r="Y24" s="669" t="s">
        <v>5</v>
      </c>
      <c r="Z24" s="591" t="s">
        <v>5</v>
      </c>
      <c r="AA24" s="591" t="s">
        <v>5</v>
      </c>
      <c r="AB24" s="591" t="s">
        <v>5</v>
      </c>
      <c r="AC24" s="591" t="s">
        <v>5</v>
      </c>
      <c r="AD24" s="592" t="s">
        <v>5</v>
      </c>
      <c r="AE24" s="980" t="s">
        <v>111</v>
      </c>
      <c r="AF24" s="981"/>
      <c r="AG24" s="981"/>
      <c r="AH24" s="981"/>
      <c r="AI24" s="981"/>
      <c r="AJ24" s="982"/>
      <c r="AK24" s="695"/>
    </row>
    <row r="25" spans="1:37" ht="12" customHeight="1">
      <c r="A25" s="648" t="s">
        <v>368</v>
      </c>
      <c r="B25" s="642" t="s">
        <v>1163</v>
      </c>
      <c r="C25" s="658" t="s">
        <v>20</v>
      </c>
      <c r="D25" s="638" t="s">
        <v>7</v>
      </c>
      <c r="E25" s="588" t="s">
        <v>110</v>
      </c>
      <c r="F25" s="606" t="s">
        <v>1060</v>
      </c>
      <c r="G25" s="676" t="s">
        <v>5</v>
      </c>
      <c r="H25" s="590" t="s">
        <v>5</v>
      </c>
      <c r="I25" s="590" t="s">
        <v>5</v>
      </c>
      <c r="J25" s="590" t="s">
        <v>5</v>
      </c>
      <c r="K25" s="590" t="s">
        <v>5</v>
      </c>
      <c r="L25" s="677" t="s">
        <v>5</v>
      </c>
      <c r="M25" s="669" t="s">
        <v>5</v>
      </c>
      <c r="N25" s="591" t="s">
        <v>5</v>
      </c>
      <c r="O25" s="591" t="s">
        <v>5</v>
      </c>
      <c r="P25" s="591" t="s">
        <v>5</v>
      </c>
      <c r="Q25" s="591" t="s">
        <v>5</v>
      </c>
      <c r="R25" s="592" t="s">
        <v>5</v>
      </c>
      <c r="S25" s="678" t="s">
        <v>5</v>
      </c>
      <c r="T25" s="591" t="s">
        <v>5</v>
      </c>
      <c r="U25" s="591" t="s">
        <v>5</v>
      </c>
      <c r="V25" s="591" t="s">
        <v>5</v>
      </c>
      <c r="W25" s="591" t="s">
        <v>5</v>
      </c>
      <c r="X25" s="679" t="s">
        <v>5</v>
      </c>
      <c r="Y25" s="669" t="s">
        <v>5</v>
      </c>
      <c r="Z25" s="591" t="s">
        <v>5</v>
      </c>
      <c r="AA25" s="591" t="s">
        <v>5</v>
      </c>
      <c r="AB25" s="591" t="s">
        <v>5</v>
      </c>
      <c r="AC25" s="591" t="s">
        <v>5</v>
      </c>
      <c r="AD25" s="592" t="s">
        <v>5</v>
      </c>
      <c r="AE25" s="980" t="s">
        <v>111</v>
      </c>
      <c r="AF25" s="981"/>
      <c r="AG25" s="981"/>
      <c r="AH25" s="981"/>
      <c r="AI25" s="981"/>
      <c r="AJ25" s="982"/>
      <c r="AK25" s="695"/>
    </row>
    <row r="26" spans="1:37" ht="12" customHeight="1">
      <c r="A26" s="648" t="s">
        <v>368</v>
      </c>
      <c r="B26" s="642" t="s">
        <v>1266</v>
      </c>
      <c r="C26" s="658" t="s">
        <v>20</v>
      </c>
      <c r="D26" s="638" t="s">
        <v>7</v>
      </c>
      <c r="E26" s="588" t="s">
        <v>110</v>
      </c>
      <c r="F26" s="606" t="s">
        <v>1060</v>
      </c>
      <c r="G26" s="676" t="s">
        <v>5</v>
      </c>
      <c r="H26" s="590" t="s">
        <v>5</v>
      </c>
      <c r="I26" s="590" t="s">
        <v>5</v>
      </c>
      <c r="J26" s="590" t="s">
        <v>5</v>
      </c>
      <c r="K26" s="590" t="s">
        <v>5</v>
      </c>
      <c r="L26" s="677" t="s">
        <v>5</v>
      </c>
      <c r="M26" s="669" t="s">
        <v>5</v>
      </c>
      <c r="N26" s="591" t="s">
        <v>5</v>
      </c>
      <c r="O26" s="591" t="s">
        <v>5</v>
      </c>
      <c r="P26" s="591" t="s">
        <v>5</v>
      </c>
      <c r="Q26" s="591" t="s">
        <v>5</v>
      </c>
      <c r="R26" s="592" t="s">
        <v>5</v>
      </c>
      <c r="S26" s="678" t="s">
        <v>5</v>
      </c>
      <c r="T26" s="591" t="s">
        <v>5</v>
      </c>
      <c r="U26" s="591" t="s">
        <v>5</v>
      </c>
      <c r="V26" s="591" t="s">
        <v>5</v>
      </c>
      <c r="W26" s="591" t="s">
        <v>5</v>
      </c>
      <c r="X26" s="679" t="s">
        <v>5</v>
      </c>
      <c r="Y26" s="669" t="s">
        <v>5</v>
      </c>
      <c r="Z26" s="591" t="s">
        <v>5</v>
      </c>
      <c r="AA26" s="591" t="s">
        <v>5</v>
      </c>
      <c r="AB26" s="591" t="s">
        <v>5</v>
      </c>
      <c r="AC26" s="591" t="s">
        <v>5</v>
      </c>
      <c r="AD26" s="592" t="s">
        <v>5</v>
      </c>
      <c r="AE26" s="980" t="s">
        <v>111</v>
      </c>
      <c r="AF26" s="981"/>
      <c r="AG26" s="981"/>
      <c r="AH26" s="981"/>
      <c r="AI26" s="981"/>
      <c r="AJ26" s="982"/>
      <c r="AK26" s="695"/>
    </row>
    <row r="27" spans="1:37" ht="12" customHeight="1">
      <c r="A27" s="648" t="s">
        <v>368</v>
      </c>
      <c r="B27" s="642" t="s">
        <v>1272</v>
      </c>
      <c r="C27" s="658" t="s">
        <v>20</v>
      </c>
      <c r="D27" s="638" t="s">
        <v>7</v>
      </c>
      <c r="E27" s="589" t="s">
        <v>1273</v>
      </c>
      <c r="F27" s="606" t="s">
        <v>1049</v>
      </c>
      <c r="G27" s="587" t="s">
        <v>5</v>
      </c>
      <c r="H27" s="588" t="s">
        <v>5</v>
      </c>
      <c r="I27" s="588" t="s">
        <v>5</v>
      </c>
      <c r="J27" s="588" t="s">
        <v>5</v>
      </c>
      <c r="K27" s="588" t="s">
        <v>5</v>
      </c>
      <c r="L27" s="628" t="s">
        <v>5</v>
      </c>
      <c r="M27" s="638" t="s">
        <v>5</v>
      </c>
      <c r="N27" s="588" t="s">
        <v>5</v>
      </c>
      <c r="O27" s="588" t="s">
        <v>5</v>
      </c>
      <c r="P27" s="588" t="s">
        <v>5</v>
      </c>
      <c r="Q27" s="588" t="s">
        <v>5</v>
      </c>
      <c r="R27" s="606" t="s">
        <v>5</v>
      </c>
      <c r="S27" s="587" t="s">
        <v>5</v>
      </c>
      <c r="T27" s="588" t="s">
        <v>5</v>
      </c>
      <c r="U27" s="588" t="s">
        <v>5</v>
      </c>
      <c r="V27" s="588" t="s">
        <v>5</v>
      </c>
      <c r="W27" s="588" t="s">
        <v>5</v>
      </c>
      <c r="X27" s="628" t="s">
        <v>5</v>
      </c>
      <c r="Y27" s="638" t="s">
        <v>5</v>
      </c>
      <c r="Z27" s="588" t="s">
        <v>5</v>
      </c>
      <c r="AA27" s="588" t="s">
        <v>5</v>
      </c>
      <c r="AB27" s="588" t="s">
        <v>5</v>
      </c>
      <c r="AC27" s="588" t="s">
        <v>5</v>
      </c>
      <c r="AD27" s="606" t="s">
        <v>5</v>
      </c>
      <c r="AE27" s="980" t="s">
        <v>111</v>
      </c>
      <c r="AF27" s="981"/>
      <c r="AG27" s="981"/>
      <c r="AH27" s="981"/>
      <c r="AI27" s="981"/>
      <c r="AJ27" s="982"/>
      <c r="AK27" s="695"/>
    </row>
    <row r="28" spans="1:37" ht="12" customHeight="1">
      <c r="A28" s="649" t="s">
        <v>368</v>
      </c>
      <c r="B28" s="643" t="s">
        <v>1152</v>
      </c>
      <c r="C28" s="659" t="s">
        <v>20</v>
      </c>
      <c r="D28" s="640" t="s">
        <v>7</v>
      </c>
      <c r="E28" s="609" t="s">
        <v>1249</v>
      </c>
      <c r="F28" s="665" t="s">
        <v>1049</v>
      </c>
      <c r="G28" s="587" t="s">
        <v>5</v>
      </c>
      <c r="H28" s="588" t="s">
        <v>5</v>
      </c>
      <c r="I28" s="588" t="s">
        <v>5</v>
      </c>
      <c r="J28" s="588" t="s">
        <v>5</v>
      </c>
      <c r="K28" s="588" t="s">
        <v>5</v>
      </c>
      <c r="L28" s="628" t="s">
        <v>5</v>
      </c>
      <c r="M28" s="638" t="s">
        <v>5</v>
      </c>
      <c r="N28" s="588" t="s">
        <v>5</v>
      </c>
      <c r="O28" s="588" t="s">
        <v>5</v>
      </c>
      <c r="P28" s="588" t="s">
        <v>5</v>
      </c>
      <c r="Q28" s="588" t="s">
        <v>5</v>
      </c>
      <c r="R28" s="606" t="s">
        <v>5</v>
      </c>
      <c r="S28" s="587" t="s">
        <v>5</v>
      </c>
      <c r="T28" s="588" t="s">
        <v>5</v>
      </c>
      <c r="U28" s="588" t="s">
        <v>5</v>
      </c>
      <c r="V28" s="588" t="s">
        <v>5</v>
      </c>
      <c r="W28" s="588" t="s">
        <v>5</v>
      </c>
      <c r="X28" s="628" t="s">
        <v>5</v>
      </c>
      <c r="Y28" s="638" t="s">
        <v>5</v>
      </c>
      <c r="Z28" s="588" t="s">
        <v>5</v>
      </c>
      <c r="AA28" s="588" t="s">
        <v>5</v>
      </c>
      <c r="AB28" s="588" t="s">
        <v>5</v>
      </c>
      <c r="AC28" s="588" t="s">
        <v>5</v>
      </c>
      <c r="AD28" s="606" t="s">
        <v>5</v>
      </c>
      <c r="AE28" s="980" t="s">
        <v>111</v>
      </c>
      <c r="AF28" s="981"/>
      <c r="AG28" s="981"/>
      <c r="AH28" s="981"/>
      <c r="AI28" s="981"/>
      <c r="AJ28" s="982"/>
      <c r="AK28" s="695"/>
    </row>
    <row r="29" spans="1:37" ht="12" customHeight="1">
      <c r="A29" s="648" t="s">
        <v>368</v>
      </c>
      <c r="B29" s="642" t="s">
        <v>1155</v>
      </c>
      <c r="C29" s="658" t="s">
        <v>20</v>
      </c>
      <c r="D29" s="638" t="s">
        <v>7</v>
      </c>
      <c r="E29" s="540" t="s">
        <v>510</v>
      </c>
      <c r="F29" s="606" t="s">
        <v>1060</v>
      </c>
      <c r="G29" s="676" t="s">
        <v>5</v>
      </c>
      <c r="H29" s="590" t="s">
        <v>5</v>
      </c>
      <c r="I29" s="590" t="s">
        <v>5</v>
      </c>
      <c r="J29" s="590" t="s">
        <v>5</v>
      </c>
      <c r="K29" s="590" t="s">
        <v>5</v>
      </c>
      <c r="L29" s="677" t="s">
        <v>5</v>
      </c>
      <c r="M29" s="669" t="s">
        <v>5</v>
      </c>
      <c r="N29" s="591" t="s">
        <v>5</v>
      </c>
      <c r="O29" s="591" t="s">
        <v>5</v>
      </c>
      <c r="P29" s="591" t="s">
        <v>5</v>
      </c>
      <c r="Q29" s="591" t="s">
        <v>5</v>
      </c>
      <c r="R29" s="592" t="s">
        <v>5</v>
      </c>
      <c r="S29" s="678" t="s">
        <v>5</v>
      </c>
      <c r="T29" s="591" t="s">
        <v>5</v>
      </c>
      <c r="U29" s="591" t="s">
        <v>5</v>
      </c>
      <c r="V29" s="591" t="s">
        <v>5</v>
      </c>
      <c r="W29" s="591" t="s">
        <v>5</v>
      </c>
      <c r="X29" s="679" t="s">
        <v>5</v>
      </c>
      <c r="Y29" s="669" t="s">
        <v>5</v>
      </c>
      <c r="Z29" s="591" t="s">
        <v>5</v>
      </c>
      <c r="AA29" s="591" t="s">
        <v>5</v>
      </c>
      <c r="AB29" s="591" t="s">
        <v>5</v>
      </c>
      <c r="AC29" s="591" t="s">
        <v>5</v>
      </c>
      <c r="AD29" s="592" t="s">
        <v>5</v>
      </c>
      <c r="AE29" s="980" t="s">
        <v>111</v>
      </c>
      <c r="AF29" s="981"/>
      <c r="AG29" s="981"/>
      <c r="AH29" s="981"/>
      <c r="AI29" s="981"/>
      <c r="AJ29" s="982"/>
      <c r="AK29" s="695"/>
    </row>
    <row r="30" spans="1:37" ht="12" customHeight="1">
      <c r="A30" s="648" t="s">
        <v>368</v>
      </c>
      <c r="B30" s="642" t="s">
        <v>1158</v>
      </c>
      <c r="C30" s="658" t="s">
        <v>20</v>
      </c>
      <c r="D30" s="638" t="s">
        <v>7</v>
      </c>
      <c r="E30" s="540" t="s">
        <v>1283</v>
      </c>
      <c r="F30" s="606" t="s">
        <v>1049</v>
      </c>
      <c r="G30" s="587" t="s">
        <v>5</v>
      </c>
      <c r="H30" s="588" t="s">
        <v>5</v>
      </c>
      <c r="I30" s="588" t="s">
        <v>5</v>
      </c>
      <c r="J30" s="588" t="s">
        <v>5</v>
      </c>
      <c r="K30" s="588" t="s">
        <v>5</v>
      </c>
      <c r="L30" s="628" t="s">
        <v>5</v>
      </c>
      <c r="M30" s="638" t="s">
        <v>5</v>
      </c>
      <c r="N30" s="588" t="s">
        <v>5</v>
      </c>
      <c r="O30" s="588" t="s">
        <v>5</v>
      </c>
      <c r="P30" s="588" t="s">
        <v>5</v>
      </c>
      <c r="Q30" s="588" t="s">
        <v>5</v>
      </c>
      <c r="R30" s="606" t="s">
        <v>5</v>
      </c>
      <c r="S30" s="587" t="s">
        <v>5</v>
      </c>
      <c r="T30" s="588" t="s">
        <v>5</v>
      </c>
      <c r="U30" s="588" t="s">
        <v>5</v>
      </c>
      <c r="V30" s="588" t="s">
        <v>5</v>
      </c>
      <c r="W30" s="588" t="s">
        <v>5</v>
      </c>
      <c r="X30" s="628" t="s">
        <v>5</v>
      </c>
      <c r="Y30" s="638" t="s">
        <v>5</v>
      </c>
      <c r="Z30" s="588" t="s">
        <v>5</v>
      </c>
      <c r="AA30" s="588" t="s">
        <v>5</v>
      </c>
      <c r="AB30" s="588" t="s">
        <v>5</v>
      </c>
      <c r="AC30" s="588" t="s">
        <v>5</v>
      </c>
      <c r="AD30" s="606" t="s">
        <v>5</v>
      </c>
      <c r="AE30" s="980" t="s">
        <v>111</v>
      </c>
      <c r="AF30" s="981"/>
      <c r="AG30" s="981"/>
      <c r="AH30" s="981"/>
      <c r="AI30" s="981"/>
      <c r="AJ30" s="982"/>
      <c r="AK30" s="695"/>
    </row>
    <row r="31" spans="1:37" ht="12" customHeight="1">
      <c r="A31" s="648" t="s">
        <v>368</v>
      </c>
      <c r="B31" s="642" t="s">
        <v>1161</v>
      </c>
      <c r="C31" s="658" t="s">
        <v>20</v>
      </c>
      <c r="D31" s="638" t="s">
        <v>7</v>
      </c>
      <c r="E31" s="540" t="s">
        <v>1162</v>
      </c>
      <c r="F31" s="606" t="s">
        <v>1049</v>
      </c>
      <c r="G31" s="587" t="s">
        <v>5</v>
      </c>
      <c r="H31" s="588" t="s">
        <v>5</v>
      </c>
      <c r="I31" s="588" t="s">
        <v>5</v>
      </c>
      <c r="J31" s="588" t="s">
        <v>5</v>
      </c>
      <c r="K31" s="588" t="s">
        <v>5</v>
      </c>
      <c r="L31" s="628" t="s">
        <v>5</v>
      </c>
      <c r="M31" s="638" t="s">
        <v>5</v>
      </c>
      <c r="N31" s="588" t="s">
        <v>5</v>
      </c>
      <c r="O31" s="588" t="s">
        <v>5</v>
      </c>
      <c r="P31" s="588" t="s">
        <v>5</v>
      </c>
      <c r="Q31" s="588" t="s">
        <v>5</v>
      </c>
      <c r="R31" s="606" t="s">
        <v>5</v>
      </c>
      <c r="S31" s="587" t="s">
        <v>5</v>
      </c>
      <c r="T31" s="588" t="s">
        <v>5</v>
      </c>
      <c r="U31" s="588" t="s">
        <v>5</v>
      </c>
      <c r="V31" s="588" t="s">
        <v>5</v>
      </c>
      <c r="W31" s="588" t="s">
        <v>5</v>
      </c>
      <c r="X31" s="628" t="s">
        <v>5</v>
      </c>
      <c r="Y31" s="638" t="s">
        <v>5</v>
      </c>
      <c r="Z31" s="588" t="s">
        <v>5</v>
      </c>
      <c r="AA31" s="588" t="s">
        <v>5</v>
      </c>
      <c r="AB31" s="588" t="s">
        <v>5</v>
      </c>
      <c r="AC31" s="588" t="s">
        <v>5</v>
      </c>
      <c r="AD31" s="606" t="s">
        <v>5</v>
      </c>
      <c r="AE31" s="980" t="s">
        <v>111</v>
      </c>
      <c r="AF31" s="981"/>
      <c r="AG31" s="981"/>
      <c r="AH31" s="981"/>
      <c r="AI31" s="981"/>
      <c r="AJ31" s="982"/>
      <c r="AK31" s="695"/>
    </row>
    <row r="32" spans="1:37" ht="12" customHeight="1">
      <c r="A32" s="648" t="s">
        <v>368</v>
      </c>
      <c r="B32" s="642" t="s">
        <v>1165</v>
      </c>
      <c r="C32" s="658" t="s">
        <v>20</v>
      </c>
      <c r="D32" s="638" t="s">
        <v>7</v>
      </c>
      <c r="E32" s="540" t="s">
        <v>1242</v>
      </c>
      <c r="F32" s="606" t="s">
        <v>1060</v>
      </c>
      <c r="G32" s="676" t="s">
        <v>5</v>
      </c>
      <c r="H32" s="590" t="s">
        <v>5</v>
      </c>
      <c r="I32" s="590" t="s">
        <v>5</v>
      </c>
      <c r="J32" s="590" t="s">
        <v>5</v>
      </c>
      <c r="K32" s="590" t="s">
        <v>5</v>
      </c>
      <c r="L32" s="677" t="s">
        <v>5</v>
      </c>
      <c r="M32" s="669" t="s">
        <v>5</v>
      </c>
      <c r="N32" s="591" t="s">
        <v>5</v>
      </c>
      <c r="O32" s="591" t="s">
        <v>5</v>
      </c>
      <c r="P32" s="591" t="s">
        <v>5</v>
      </c>
      <c r="Q32" s="591" t="s">
        <v>5</v>
      </c>
      <c r="R32" s="592" t="s">
        <v>5</v>
      </c>
      <c r="S32" s="678" t="s">
        <v>5</v>
      </c>
      <c r="T32" s="591" t="s">
        <v>5</v>
      </c>
      <c r="U32" s="591" t="s">
        <v>5</v>
      </c>
      <c r="V32" s="591" t="s">
        <v>5</v>
      </c>
      <c r="W32" s="591" t="s">
        <v>5</v>
      </c>
      <c r="X32" s="679" t="s">
        <v>5</v>
      </c>
      <c r="Y32" s="669" t="s">
        <v>5</v>
      </c>
      <c r="Z32" s="591" t="s">
        <v>5</v>
      </c>
      <c r="AA32" s="591" t="s">
        <v>5</v>
      </c>
      <c r="AB32" s="591" t="s">
        <v>5</v>
      </c>
      <c r="AC32" s="591" t="s">
        <v>5</v>
      </c>
      <c r="AD32" s="592" t="s">
        <v>5</v>
      </c>
      <c r="AE32" s="980" t="s">
        <v>111</v>
      </c>
      <c r="AF32" s="981"/>
      <c r="AG32" s="981"/>
      <c r="AH32" s="981"/>
      <c r="AI32" s="981"/>
      <c r="AJ32" s="982"/>
      <c r="AK32" s="695"/>
    </row>
    <row r="33" spans="1:37" ht="12" customHeight="1">
      <c r="A33" s="648" t="s">
        <v>368</v>
      </c>
      <c r="B33" s="642" t="s">
        <v>1167</v>
      </c>
      <c r="C33" s="658" t="s">
        <v>20</v>
      </c>
      <c r="D33" s="638" t="s">
        <v>7</v>
      </c>
      <c r="E33" s="589" t="s">
        <v>510</v>
      </c>
      <c r="F33" s="606" t="s">
        <v>1049</v>
      </c>
      <c r="G33" s="678" t="s">
        <v>488</v>
      </c>
      <c r="H33" s="591" t="s">
        <v>488</v>
      </c>
      <c r="I33" s="591" t="s">
        <v>488</v>
      </c>
      <c r="J33" s="591" t="s">
        <v>488</v>
      </c>
      <c r="K33" s="591" t="s">
        <v>488</v>
      </c>
      <c r="L33" s="679" t="s">
        <v>488</v>
      </c>
      <c r="M33" s="638" t="s">
        <v>5</v>
      </c>
      <c r="N33" s="588" t="s">
        <v>5</v>
      </c>
      <c r="O33" s="588" t="s">
        <v>5</v>
      </c>
      <c r="P33" s="588" t="s">
        <v>5</v>
      </c>
      <c r="Q33" s="588" t="s">
        <v>5</v>
      </c>
      <c r="R33" s="606" t="s">
        <v>5</v>
      </c>
      <c r="S33" s="587" t="s">
        <v>5</v>
      </c>
      <c r="T33" s="588" t="s">
        <v>5</v>
      </c>
      <c r="U33" s="588" t="s">
        <v>5</v>
      </c>
      <c r="V33" s="588" t="s">
        <v>5</v>
      </c>
      <c r="W33" s="588" t="s">
        <v>5</v>
      </c>
      <c r="X33" s="628" t="s">
        <v>5</v>
      </c>
      <c r="Y33" s="638" t="s">
        <v>5</v>
      </c>
      <c r="Z33" s="588" t="s">
        <v>5</v>
      </c>
      <c r="AA33" s="588" t="s">
        <v>5</v>
      </c>
      <c r="AB33" s="588" t="s">
        <v>5</v>
      </c>
      <c r="AC33" s="588" t="s">
        <v>5</v>
      </c>
      <c r="AD33" s="606" t="s">
        <v>5</v>
      </c>
      <c r="AE33" s="980" t="s">
        <v>111</v>
      </c>
      <c r="AF33" s="981"/>
      <c r="AG33" s="981"/>
      <c r="AH33" s="981"/>
      <c r="AI33" s="981"/>
      <c r="AJ33" s="982"/>
      <c r="AK33" s="695"/>
    </row>
    <row r="34" spans="1:37" ht="12" customHeight="1">
      <c r="A34" s="648" t="s">
        <v>368</v>
      </c>
      <c r="B34" s="642" t="s">
        <v>1167</v>
      </c>
      <c r="C34" s="658" t="s">
        <v>20</v>
      </c>
      <c r="D34" s="638" t="s">
        <v>7</v>
      </c>
      <c r="E34" s="589" t="s">
        <v>1273</v>
      </c>
      <c r="F34" s="606" t="s">
        <v>1049</v>
      </c>
      <c r="G34" s="678" t="s">
        <v>488</v>
      </c>
      <c r="H34" s="591" t="s">
        <v>488</v>
      </c>
      <c r="I34" s="591" t="s">
        <v>488</v>
      </c>
      <c r="J34" s="591" t="s">
        <v>488</v>
      </c>
      <c r="K34" s="591" t="s">
        <v>488</v>
      </c>
      <c r="L34" s="679" t="s">
        <v>488</v>
      </c>
      <c r="M34" s="638" t="s">
        <v>5</v>
      </c>
      <c r="N34" s="588" t="s">
        <v>5</v>
      </c>
      <c r="O34" s="588" t="s">
        <v>5</v>
      </c>
      <c r="P34" s="588" t="s">
        <v>5</v>
      </c>
      <c r="Q34" s="588" t="s">
        <v>5</v>
      </c>
      <c r="R34" s="606" t="s">
        <v>5</v>
      </c>
      <c r="S34" s="587" t="s">
        <v>5</v>
      </c>
      <c r="T34" s="588" t="s">
        <v>5</v>
      </c>
      <c r="U34" s="588" t="s">
        <v>5</v>
      </c>
      <c r="V34" s="588" t="s">
        <v>5</v>
      </c>
      <c r="W34" s="588" t="s">
        <v>5</v>
      </c>
      <c r="X34" s="628" t="s">
        <v>5</v>
      </c>
      <c r="Y34" s="638" t="s">
        <v>5</v>
      </c>
      <c r="Z34" s="588" t="s">
        <v>5</v>
      </c>
      <c r="AA34" s="588" t="s">
        <v>5</v>
      </c>
      <c r="AB34" s="588" t="s">
        <v>5</v>
      </c>
      <c r="AC34" s="588" t="s">
        <v>5</v>
      </c>
      <c r="AD34" s="606" t="s">
        <v>5</v>
      </c>
      <c r="AE34" s="980" t="s">
        <v>111</v>
      </c>
      <c r="AF34" s="981"/>
      <c r="AG34" s="981"/>
      <c r="AH34" s="981"/>
      <c r="AI34" s="981"/>
      <c r="AJ34" s="982"/>
      <c r="AK34" s="695"/>
    </row>
    <row r="35" spans="1:37" ht="12" customHeight="1">
      <c r="A35" s="648" t="s">
        <v>368</v>
      </c>
      <c r="B35" s="642" t="s">
        <v>1292</v>
      </c>
      <c r="C35" s="658" t="s">
        <v>20</v>
      </c>
      <c r="D35" s="638" t="s">
        <v>7</v>
      </c>
      <c r="E35" s="540" t="s">
        <v>1249</v>
      </c>
      <c r="F35" s="606" t="s">
        <v>1049</v>
      </c>
      <c r="G35" s="678" t="s">
        <v>488</v>
      </c>
      <c r="H35" s="591" t="s">
        <v>488</v>
      </c>
      <c r="I35" s="591" t="s">
        <v>488</v>
      </c>
      <c r="J35" s="591" t="s">
        <v>488</v>
      </c>
      <c r="K35" s="591" t="s">
        <v>488</v>
      </c>
      <c r="L35" s="679" t="s">
        <v>488</v>
      </c>
      <c r="M35" s="638" t="s">
        <v>5</v>
      </c>
      <c r="N35" s="588" t="s">
        <v>5</v>
      </c>
      <c r="O35" s="588" t="s">
        <v>5</v>
      </c>
      <c r="P35" s="588" t="s">
        <v>5</v>
      </c>
      <c r="Q35" s="588" t="s">
        <v>5</v>
      </c>
      <c r="R35" s="606" t="s">
        <v>5</v>
      </c>
      <c r="S35" s="587" t="s">
        <v>5</v>
      </c>
      <c r="T35" s="588" t="s">
        <v>5</v>
      </c>
      <c r="U35" s="588" t="s">
        <v>5</v>
      </c>
      <c r="V35" s="588" t="s">
        <v>5</v>
      </c>
      <c r="W35" s="588" t="s">
        <v>5</v>
      </c>
      <c r="X35" s="628" t="s">
        <v>5</v>
      </c>
      <c r="Y35" s="638" t="s">
        <v>5</v>
      </c>
      <c r="Z35" s="588" t="s">
        <v>5</v>
      </c>
      <c r="AA35" s="588" t="s">
        <v>5</v>
      </c>
      <c r="AB35" s="588" t="s">
        <v>5</v>
      </c>
      <c r="AC35" s="588" t="s">
        <v>5</v>
      </c>
      <c r="AD35" s="606" t="s">
        <v>5</v>
      </c>
      <c r="AE35" s="980" t="s">
        <v>111</v>
      </c>
      <c r="AF35" s="981"/>
      <c r="AG35" s="981"/>
      <c r="AH35" s="981"/>
      <c r="AI35" s="981"/>
      <c r="AJ35" s="982"/>
      <c r="AK35" s="695"/>
    </row>
    <row r="36" spans="1:37" ht="12" customHeight="1">
      <c r="A36" s="648" t="s">
        <v>368</v>
      </c>
      <c r="B36" s="642" t="s">
        <v>1180</v>
      </c>
      <c r="C36" s="658" t="s">
        <v>20</v>
      </c>
      <c r="D36" s="638" t="s">
        <v>7</v>
      </c>
      <c r="E36" s="540" t="s">
        <v>110</v>
      </c>
      <c r="F36" s="606" t="s">
        <v>1049</v>
      </c>
      <c r="G36" s="587" t="s">
        <v>5</v>
      </c>
      <c r="H36" s="588" t="s">
        <v>5</v>
      </c>
      <c r="I36" s="588" t="s">
        <v>5</v>
      </c>
      <c r="J36" s="588" t="s">
        <v>5</v>
      </c>
      <c r="K36" s="588" t="s">
        <v>5</v>
      </c>
      <c r="L36" s="628" t="s">
        <v>5</v>
      </c>
      <c r="M36" s="638" t="s">
        <v>5</v>
      </c>
      <c r="N36" s="588" t="s">
        <v>5</v>
      </c>
      <c r="O36" s="588" t="s">
        <v>5</v>
      </c>
      <c r="P36" s="588" t="s">
        <v>5</v>
      </c>
      <c r="Q36" s="588" t="s">
        <v>5</v>
      </c>
      <c r="R36" s="606" t="s">
        <v>5</v>
      </c>
      <c r="S36" s="587" t="s">
        <v>5</v>
      </c>
      <c r="T36" s="588" t="s">
        <v>5</v>
      </c>
      <c r="U36" s="588" t="s">
        <v>5</v>
      </c>
      <c r="V36" s="588" t="s">
        <v>5</v>
      </c>
      <c r="W36" s="588" t="s">
        <v>5</v>
      </c>
      <c r="X36" s="628" t="s">
        <v>5</v>
      </c>
      <c r="Y36" s="638" t="s">
        <v>5</v>
      </c>
      <c r="Z36" s="588" t="s">
        <v>5</v>
      </c>
      <c r="AA36" s="588" t="s">
        <v>5</v>
      </c>
      <c r="AB36" s="588" t="s">
        <v>5</v>
      </c>
      <c r="AC36" s="588" t="s">
        <v>5</v>
      </c>
      <c r="AD36" s="606" t="s">
        <v>5</v>
      </c>
      <c r="AE36" s="980" t="s">
        <v>111</v>
      </c>
      <c r="AF36" s="981"/>
      <c r="AG36" s="981"/>
      <c r="AH36" s="981"/>
      <c r="AI36" s="981"/>
      <c r="AJ36" s="982"/>
      <c r="AK36" s="695"/>
    </row>
    <row r="37" spans="1:37" ht="12" customHeight="1">
      <c r="A37" s="648" t="s">
        <v>368</v>
      </c>
      <c r="B37" s="642" t="s">
        <v>1180</v>
      </c>
      <c r="C37" s="658" t="s">
        <v>20</v>
      </c>
      <c r="D37" s="638" t="s">
        <v>7</v>
      </c>
      <c r="E37" s="540" t="s">
        <v>510</v>
      </c>
      <c r="F37" s="606" t="s">
        <v>1049</v>
      </c>
      <c r="G37" s="587" t="s">
        <v>5</v>
      </c>
      <c r="H37" s="588" t="s">
        <v>5</v>
      </c>
      <c r="I37" s="588" t="s">
        <v>5</v>
      </c>
      <c r="J37" s="588" t="s">
        <v>5</v>
      </c>
      <c r="K37" s="588" t="s">
        <v>5</v>
      </c>
      <c r="L37" s="628" t="s">
        <v>5</v>
      </c>
      <c r="M37" s="638" t="s">
        <v>5</v>
      </c>
      <c r="N37" s="588" t="s">
        <v>5</v>
      </c>
      <c r="O37" s="588" t="s">
        <v>5</v>
      </c>
      <c r="P37" s="588" t="s">
        <v>5</v>
      </c>
      <c r="Q37" s="588" t="s">
        <v>5</v>
      </c>
      <c r="R37" s="606" t="s">
        <v>5</v>
      </c>
      <c r="S37" s="587" t="s">
        <v>5</v>
      </c>
      <c r="T37" s="588" t="s">
        <v>5</v>
      </c>
      <c r="U37" s="588" t="s">
        <v>5</v>
      </c>
      <c r="V37" s="588" t="s">
        <v>5</v>
      </c>
      <c r="W37" s="588" t="s">
        <v>5</v>
      </c>
      <c r="X37" s="628" t="s">
        <v>5</v>
      </c>
      <c r="Y37" s="638" t="s">
        <v>5</v>
      </c>
      <c r="Z37" s="588" t="s">
        <v>5</v>
      </c>
      <c r="AA37" s="588" t="s">
        <v>5</v>
      </c>
      <c r="AB37" s="588" t="s">
        <v>5</v>
      </c>
      <c r="AC37" s="588" t="s">
        <v>5</v>
      </c>
      <c r="AD37" s="606" t="s">
        <v>5</v>
      </c>
      <c r="AE37" s="980" t="s">
        <v>111</v>
      </c>
      <c r="AF37" s="981"/>
      <c r="AG37" s="981"/>
      <c r="AH37" s="981"/>
      <c r="AI37" s="981"/>
      <c r="AJ37" s="982"/>
      <c r="AK37" s="695"/>
    </row>
    <row r="38" spans="1:37" ht="12" customHeight="1">
      <c r="A38" s="648" t="s">
        <v>368</v>
      </c>
      <c r="B38" s="642" t="s">
        <v>1185</v>
      </c>
      <c r="C38" s="658" t="s">
        <v>20</v>
      </c>
      <c r="D38" s="638" t="s">
        <v>7</v>
      </c>
      <c r="E38" s="540" t="s">
        <v>1188</v>
      </c>
      <c r="F38" s="606" t="s">
        <v>1049</v>
      </c>
      <c r="G38" s="587" t="s">
        <v>5</v>
      </c>
      <c r="H38" s="588" t="s">
        <v>5</v>
      </c>
      <c r="I38" s="588" t="s">
        <v>5</v>
      </c>
      <c r="J38" s="588" t="s">
        <v>5</v>
      </c>
      <c r="K38" s="588" t="s">
        <v>5</v>
      </c>
      <c r="L38" s="628" t="s">
        <v>5</v>
      </c>
      <c r="M38" s="638" t="s">
        <v>5</v>
      </c>
      <c r="N38" s="588" t="s">
        <v>5</v>
      </c>
      <c r="O38" s="588" t="s">
        <v>5</v>
      </c>
      <c r="P38" s="588" t="s">
        <v>5</v>
      </c>
      <c r="Q38" s="588" t="s">
        <v>5</v>
      </c>
      <c r="R38" s="606" t="s">
        <v>5</v>
      </c>
      <c r="S38" s="587" t="s">
        <v>5</v>
      </c>
      <c r="T38" s="588" t="s">
        <v>5</v>
      </c>
      <c r="U38" s="588" t="s">
        <v>5</v>
      </c>
      <c r="V38" s="588" t="s">
        <v>5</v>
      </c>
      <c r="W38" s="588" t="s">
        <v>5</v>
      </c>
      <c r="X38" s="628" t="s">
        <v>5</v>
      </c>
      <c r="Y38" s="638" t="s">
        <v>5</v>
      </c>
      <c r="Z38" s="588" t="s">
        <v>5</v>
      </c>
      <c r="AA38" s="588" t="s">
        <v>5</v>
      </c>
      <c r="AB38" s="588" t="s">
        <v>5</v>
      </c>
      <c r="AC38" s="588" t="s">
        <v>5</v>
      </c>
      <c r="AD38" s="606" t="s">
        <v>5</v>
      </c>
      <c r="AE38" s="980" t="s">
        <v>111</v>
      </c>
      <c r="AF38" s="981"/>
      <c r="AG38" s="981"/>
      <c r="AH38" s="981"/>
      <c r="AI38" s="981"/>
      <c r="AJ38" s="982"/>
      <c r="AK38" s="695"/>
    </row>
    <row r="39" spans="1:37" ht="12" customHeight="1">
      <c r="A39" s="648" t="s">
        <v>368</v>
      </c>
      <c r="B39" s="642" t="s">
        <v>1303</v>
      </c>
      <c r="C39" s="658" t="s">
        <v>20</v>
      </c>
      <c r="D39" s="638" t="s">
        <v>7</v>
      </c>
      <c r="E39" s="540" t="s">
        <v>65</v>
      </c>
      <c r="F39" s="606" t="s">
        <v>1060</v>
      </c>
      <c r="G39" s="676" t="s">
        <v>5</v>
      </c>
      <c r="H39" s="590" t="s">
        <v>5</v>
      </c>
      <c r="I39" s="590" t="s">
        <v>5</v>
      </c>
      <c r="J39" s="590" t="s">
        <v>5</v>
      </c>
      <c r="K39" s="590" t="s">
        <v>5</v>
      </c>
      <c r="L39" s="677" t="s">
        <v>5</v>
      </c>
      <c r="M39" s="669" t="s">
        <v>5</v>
      </c>
      <c r="N39" s="591" t="s">
        <v>5</v>
      </c>
      <c r="O39" s="591" t="s">
        <v>5</v>
      </c>
      <c r="P39" s="591" t="s">
        <v>5</v>
      </c>
      <c r="Q39" s="591" t="s">
        <v>5</v>
      </c>
      <c r="R39" s="592" t="s">
        <v>5</v>
      </c>
      <c r="S39" s="678" t="s">
        <v>5</v>
      </c>
      <c r="T39" s="591" t="s">
        <v>5</v>
      </c>
      <c r="U39" s="591" t="s">
        <v>5</v>
      </c>
      <c r="V39" s="591" t="s">
        <v>5</v>
      </c>
      <c r="W39" s="591" t="s">
        <v>5</v>
      </c>
      <c r="X39" s="679" t="s">
        <v>5</v>
      </c>
      <c r="Y39" s="669" t="s">
        <v>5</v>
      </c>
      <c r="Z39" s="591" t="s">
        <v>5</v>
      </c>
      <c r="AA39" s="591" t="s">
        <v>5</v>
      </c>
      <c r="AB39" s="591" t="s">
        <v>5</v>
      </c>
      <c r="AC39" s="591" t="s">
        <v>5</v>
      </c>
      <c r="AD39" s="592" t="s">
        <v>5</v>
      </c>
      <c r="AE39" s="980" t="s">
        <v>111</v>
      </c>
      <c r="AF39" s="981"/>
      <c r="AG39" s="981"/>
      <c r="AH39" s="981"/>
      <c r="AI39" s="981"/>
      <c r="AJ39" s="982"/>
      <c r="AK39" s="695"/>
    </row>
    <row r="40" spans="1:37" ht="12" customHeight="1">
      <c r="A40" s="648" t="s">
        <v>368</v>
      </c>
      <c r="B40" s="642" t="s">
        <v>1207</v>
      </c>
      <c r="C40" s="658" t="s">
        <v>20</v>
      </c>
      <c r="D40" s="638" t="s">
        <v>7</v>
      </c>
      <c r="E40" s="540" t="s">
        <v>1208</v>
      </c>
      <c r="F40" s="606" t="s">
        <v>1049</v>
      </c>
      <c r="G40" s="587" t="s">
        <v>5</v>
      </c>
      <c r="H40" s="588" t="s">
        <v>5</v>
      </c>
      <c r="I40" s="588" t="s">
        <v>5</v>
      </c>
      <c r="J40" s="588" t="s">
        <v>5</v>
      </c>
      <c r="K40" s="588" t="s">
        <v>5</v>
      </c>
      <c r="L40" s="628" t="s">
        <v>5</v>
      </c>
      <c r="M40" s="638" t="s">
        <v>5</v>
      </c>
      <c r="N40" s="588" t="s">
        <v>5</v>
      </c>
      <c r="O40" s="588" t="s">
        <v>5</v>
      </c>
      <c r="P40" s="588" t="s">
        <v>5</v>
      </c>
      <c r="Q40" s="588" t="s">
        <v>5</v>
      </c>
      <c r="R40" s="606" t="s">
        <v>5</v>
      </c>
      <c r="S40" s="587" t="s">
        <v>5</v>
      </c>
      <c r="T40" s="588" t="s">
        <v>5</v>
      </c>
      <c r="U40" s="588" t="s">
        <v>5</v>
      </c>
      <c r="V40" s="588" t="s">
        <v>5</v>
      </c>
      <c r="W40" s="588" t="s">
        <v>5</v>
      </c>
      <c r="X40" s="628" t="s">
        <v>5</v>
      </c>
      <c r="Y40" s="638" t="s">
        <v>5</v>
      </c>
      <c r="Z40" s="588" t="s">
        <v>5</v>
      </c>
      <c r="AA40" s="588" t="s">
        <v>5</v>
      </c>
      <c r="AB40" s="588" t="s">
        <v>5</v>
      </c>
      <c r="AC40" s="588" t="s">
        <v>5</v>
      </c>
      <c r="AD40" s="606" t="s">
        <v>5</v>
      </c>
      <c r="AE40" s="980" t="s">
        <v>111</v>
      </c>
      <c r="AF40" s="981"/>
      <c r="AG40" s="981"/>
      <c r="AH40" s="981"/>
      <c r="AI40" s="981"/>
      <c r="AJ40" s="982"/>
      <c r="AK40" s="695"/>
    </row>
    <row r="41" spans="1:37" ht="12" customHeight="1">
      <c r="A41" s="648" t="s">
        <v>368</v>
      </c>
      <c r="B41" s="642" t="s">
        <v>1220</v>
      </c>
      <c r="C41" s="658" t="s">
        <v>20</v>
      </c>
      <c r="D41" s="638" t="s">
        <v>7</v>
      </c>
      <c r="E41" s="540" t="s">
        <v>1249</v>
      </c>
      <c r="F41" s="606" t="s">
        <v>1049</v>
      </c>
      <c r="G41" s="587" t="s">
        <v>5</v>
      </c>
      <c r="H41" s="588" t="s">
        <v>5</v>
      </c>
      <c r="I41" s="588" t="s">
        <v>5</v>
      </c>
      <c r="J41" s="588" t="s">
        <v>5</v>
      </c>
      <c r="K41" s="588" t="s">
        <v>5</v>
      </c>
      <c r="L41" s="628" t="s">
        <v>5</v>
      </c>
      <c r="M41" s="638" t="s">
        <v>5</v>
      </c>
      <c r="N41" s="588" t="s">
        <v>5</v>
      </c>
      <c r="O41" s="588" t="s">
        <v>5</v>
      </c>
      <c r="P41" s="588" t="s">
        <v>5</v>
      </c>
      <c r="Q41" s="588" t="s">
        <v>5</v>
      </c>
      <c r="R41" s="606" t="s">
        <v>5</v>
      </c>
      <c r="S41" s="587" t="s">
        <v>5</v>
      </c>
      <c r="T41" s="588" t="s">
        <v>5</v>
      </c>
      <c r="U41" s="588" t="s">
        <v>5</v>
      </c>
      <c r="V41" s="588" t="s">
        <v>5</v>
      </c>
      <c r="W41" s="588" t="s">
        <v>5</v>
      </c>
      <c r="X41" s="628" t="s">
        <v>5</v>
      </c>
      <c r="Y41" s="638" t="s">
        <v>5</v>
      </c>
      <c r="Z41" s="588" t="s">
        <v>5</v>
      </c>
      <c r="AA41" s="588" t="s">
        <v>5</v>
      </c>
      <c r="AB41" s="588" t="s">
        <v>5</v>
      </c>
      <c r="AC41" s="588" t="s">
        <v>5</v>
      </c>
      <c r="AD41" s="606" t="s">
        <v>5</v>
      </c>
      <c r="AE41" s="980" t="s">
        <v>111</v>
      </c>
      <c r="AF41" s="981"/>
      <c r="AG41" s="981"/>
      <c r="AH41" s="981"/>
      <c r="AI41" s="981"/>
      <c r="AJ41" s="982"/>
      <c r="AK41" s="695"/>
    </row>
    <row r="42" spans="1:37" ht="12" customHeight="1">
      <c r="A42" s="649" t="s">
        <v>368</v>
      </c>
      <c r="B42" s="643" t="s">
        <v>1315</v>
      </c>
      <c r="C42" s="659" t="s">
        <v>20</v>
      </c>
      <c r="D42" s="640" t="s">
        <v>7</v>
      </c>
      <c r="E42" s="622" t="s">
        <v>110</v>
      </c>
      <c r="F42" s="665" t="s">
        <v>1049</v>
      </c>
      <c r="G42" s="680" t="s">
        <v>5</v>
      </c>
      <c r="H42" s="623" t="s">
        <v>5</v>
      </c>
      <c r="I42" s="623" t="s">
        <v>5</v>
      </c>
      <c r="J42" s="623" t="s">
        <v>5</v>
      </c>
      <c r="K42" s="623" t="s">
        <v>5</v>
      </c>
      <c r="L42" s="681" t="s">
        <v>5</v>
      </c>
      <c r="M42" s="670" t="s">
        <v>5</v>
      </c>
      <c r="N42" s="610" t="s">
        <v>5</v>
      </c>
      <c r="O42" s="610" t="s">
        <v>5</v>
      </c>
      <c r="P42" s="610" t="s">
        <v>5</v>
      </c>
      <c r="Q42" s="610" t="s">
        <v>5</v>
      </c>
      <c r="R42" s="611" t="s">
        <v>5</v>
      </c>
      <c r="S42" s="688" t="s">
        <v>5</v>
      </c>
      <c r="T42" s="610" t="s">
        <v>5</v>
      </c>
      <c r="U42" s="610" t="s">
        <v>5</v>
      </c>
      <c r="V42" s="610" t="s">
        <v>5</v>
      </c>
      <c r="W42" s="610" t="s">
        <v>5</v>
      </c>
      <c r="X42" s="689" t="s">
        <v>5</v>
      </c>
      <c r="Y42" s="670" t="s">
        <v>5</v>
      </c>
      <c r="Z42" s="610" t="s">
        <v>5</v>
      </c>
      <c r="AA42" s="610" t="s">
        <v>5</v>
      </c>
      <c r="AB42" s="610" t="s">
        <v>5</v>
      </c>
      <c r="AC42" s="610" t="s">
        <v>5</v>
      </c>
      <c r="AD42" s="611" t="s">
        <v>5</v>
      </c>
      <c r="AE42" s="980" t="s">
        <v>111</v>
      </c>
      <c r="AF42" s="981"/>
      <c r="AG42" s="981"/>
      <c r="AH42" s="981"/>
      <c r="AI42" s="981"/>
      <c r="AJ42" s="982"/>
      <c r="AK42" s="695"/>
    </row>
    <row r="43" spans="1:37" ht="12" customHeight="1">
      <c r="A43" s="649" t="s">
        <v>368</v>
      </c>
      <c r="B43" s="643" t="s">
        <v>1315</v>
      </c>
      <c r="C43" s="659" t="s">
        <v>20</v>
      </c>
      <c r="D43" s="640" t="s">
        <v>7</v>
      </c>
      <c r="E43" s="622" t="s">
        <v>510</v>
      </c>
      <c r="F43" s="665" t="s">
        <v>1049</v>
      </c>
      <c r="G43" s="607" t="s">
        <v>5</v>
      </c>
      <c r="H43" s="608" t="s">
        <v>5</v>
      </c>
      <c r="I43" s="608" t="s">
        <v>5</v>
      </c>
      <c r="J43" s="608" t="s">
        <v>5</v>
      </c>
      <c r="K43" s="608" t="s">
        <v>5</v>
      </c>
      <c r="L43" s="682" t="s">
        <v>5</v>
      </c>
      <c r="M43" s="640" t="s">
        <v>5</v>
      </c>
      <c r="N43" s="608" t="s">
        <v>5</v>
      </c>
      <c r="O43" s="608" t="s">
        <v>5</v>
      </c>
      <c r="P43" s="608" t="s">
        <v>5</v>
      </c>
      <c r="Q43" s="608" t="s">
        <v>5</v>
      </c>
      <c r="R43" s="665" t="s">
        <v>5</v>
      </c>
      <c r="S43" s="607" t="s">
        <v>5</v>
      </c>
      <c r="T43" s="608" t="s">
        <v>5</v>
      </c>
      <c r="U43" s="608" t="s">
        <v>5</v>
      </c>
      <c r="V43" s="608" t="s">
        <v>5</v>
      </c>
      <c r="W43" s="608" t="s">
        <v>5</v>
      </c>
      <c r="X43" s="682" t="s">
        <v>5</v>
      </c>
      <c r="Y43" s="640" t="s">
        <v>5</v>
      </c>
      <c r="Z43" s="608" t="s">
        <v>5</v>
      </c>
      <c r="AA43" s="608" t="s">
        <v>5</v>
      </c>
      <c r="AB43" s="608" t="s">
        <v>5</v>
      </c>
      <c r="AC43" s="608" t="s">
        <v>5</v>
      </c>
      <c r="AD43" s="665" t="s">
        <v>5</v>
      </c>
      <c r="AE43" s="980" t="s">
        <v>111</v>
      </c>
      <c r="AF43" s="981"/>
      <c r="AG43" s="981"/>
      <c r="AH43" s="981"/>
      <c r="AI43" s="981"/>
      <c r="AJ43" s="982"/>
      <c r="AK43" s="695"/>
    </row>
    <row r="44" spans="1:37" ht="12" customHeight="1" thickBot="1">
      <c r="A44" s="650" t="s">
        <v>368</v>
      </c>
      <c r="B44" s="644" t="s">
        <v>1327</v>
      </c>
      <c r="C44" s="660" t="s">
        <v>20</v>
      </c>
      <c r="D44" s="641" t="s">
        <v>7</v>
      </c>
      <c r="E44" s="626" t="s">
        <v>1242</v>
      </c>
      <c r="F44" s="666" t="s">
        <v>1060</v>
      </c>
      <c r="G44" s="624" t="s">
        <v>5</v>
      </c>
      <c r="H44" s="625" t="s">
        <v>5</v>
      </c>
      <c r="I44" s="625" t="s">
        <v>5</v>
      </c>
      <c r="J44" s="625" t="s">
        <v>5</v>
      </c>
      <c r="K44" s="625" t="s">
        <v>5</v>
      </c>
      <c r="L44" s="683" t="s">
        <v>5</v>
      </c>
      <c r="M44" s="671" t="s">
        <v>5</v>
      </c>
      <c r="N44" s="627" t="s">
        <v>5</v>
      </c>
      <c r="O44" s="627" t="s">
        <v>5</v>
      </c>
      <c r="P44" s="627" t="s">
        <v>5</v>
      </c>
      <c r="Q44" s="627" t="s">
        <v>5</v>
      </c>
      <c r="R44" s="685" t="s">
        <v>5</v>
      </c>
      <c r="S44" s="690" t="s">
        <v>5</v>
      </c>
      <c r="T44" s="627" t="s">
        <v>5</v>
      </c>
      <c r="U44" s="627" t="s">
        <v>5</v>
      </c>
      <c r="V44" s="627" t="s">
        <v>5</v>
      </c>
      <c r="W44" s="627" t="s">
        <v>5</v>
      </c>
      <c r="X44" s="691" t="s">
        <v>5</v>
      </c>
      <c r="Y44" s="671" t="s">
        <v>5</v>
      </c>
      <c r="Z44" s="627" t="s">
        <v>5</v>
      </c>
      <c r="AA44" s="627" t="s">
        <v>5</v>
      </c>
      <c r="AB44" s="627" t="s">
        <v>5</v>
      </c>
      <c r="AC44" s="627" t="s">
        <v>5</v>
      </c>
      <c r="AD44" s="685" t="s">
        <v>5</v>
      </c>
      <c r="AE44" s="983" t="s">
        <v>111</v>
      </c>
      <c r="AF44" s="984"/>
      <c r="AG44" s="984"/>
      <c r="AH44" s="984"/>
      <c r="AI44" s="984"/>
      <c r="AJ44" s="985"/>
      <c r="AK44" s="696"/>
    </row>
  </sheetData>
  <autoFilter ref="A3:AJ44">
    <filterColumn colId="6" showButton="0"/>
    <filterColumn colId="7" showButton="0"/>
    <filterColumn colId="8" showButton="0"/>
    <filterColumn colId="9" showButton="0"/>
    <filterColumn colId="10" showButton="0"/>
    <filterColumn colId="12" showButton="0"/>
    <filterColumn colId="13" showButton="0"/>
    <filterColumn colId="14" showButton="0"/>
    <filterColumn colId="15" showButton="0"/>
    <filterColumn colId="16" showButton="0"/>
    <filterColumn colId="18" showButton="0"/>
    <filterColumn colId="19" showButton="0"/>
    <filterColumn colId="20" showButton="0"/>
    <filterColumn colId="21" showButton="0"/>
    <filterColumn colId="22" showButton="0"/>
    <filterColumn colId="24" showButton="0"/>
    <filterColumn colId="25" showButton="0"/>
    <filterColumn colId="26" showButton="0"/>
    <filterColumn colId="27" showButton="0"/>
    <filterColumn colId="28" showButton="0"/>
    <filterColumn colId="30" showButton="0"/>
    <filterColumn colId="31" showButton="0"/>
    <filterColumn colId="32" showButton="0"/>
    <filterColumn colId="33" showButton="0"/>
    <filterColumn colId="34" showButton="0"/>
  </autoFilter>
  <mergeCells count="49">
    <mergeCell ref="G3:L3"/>
    <mergeCell ref="M3:R3"/>
    <mergeCell ref="S3:X3"/>
    <mergeCell ref="Y3:AD3"/>
    <mergeCell ref="AE3:AJ3"/>
    <mergeCell ref="AE5:AJ5"/>
    <mergeCell ref="Y1:AD1"/>
    <mergeCell ref="AE1:AJ1"/>
    <mergeCell ref="Y2:AD2"/>
    <mergeCell ref="AE2:AJ2"/>
    <mergeCell ref="AE6:AJ6"/>
    <mergeCell ref="AE7:AJ7"/>
    <mergeCell ref="AE8:AJ8"/>
    <mergeCell ref="AE9:AJ9"/>
    <mergeCell ref="AE10:AJ10"/>
    <mergeCell ref="AE11:AJ11"/>
    <mergeCell ref="AE12:AJ12"/>
    <mergeCell ref="AE13:AJ13"/>
    <mergeCell ref="AE14:AJ14"/>
    <mergeCell ref="AE15:AJ15"/>
    <mergeCell ref="AE16:AJ16"/>
    <mergeCell ref="AE17:AJ17"/>
    <mergeCell ref="AE18:AJ18"/>
    <mergeCell ref="AE19:AJ19"/>
    <mergeCell ref="AE20:AJ20"/>
    <mergeCell ref="AE21:AJ21"/>
    <mergeCell ref="AE22:AJ22"/>
    <mergeCell ref="AE23:AJ23"/>
    <mergeCell ref="AE24:AJ24"/>
    <mergeCell ref="AE25:AJ25"/>
    <mergeCell ref="AE26:AJ26"/>
    <mergeCell ref="AE27:AJ27"/>
    <mergeCell ref="AE28:AJ28"/>
    <mergeCell ref="AE29:AJ29"/>
    <mergeCell ref="AE30:AJ30"/>
    <mergeCell ref="AE31:AJ31"/>
    <mergeCell ref="AE32:AJ32"/>
    <mergeCell ref="AE33:AJ33"/>
    <mergeCell ref="AE34:AJ34"/>
    <mergeCell ref="AE35:AJ35"/>
    <mergeCell ref="AE41:AJ41"/>
    <mergeCell ref="AE42:AJ42"/>
    <mergeCell ref="AE43:AJ43"/>
    <mergeCell ref="AE44:AJ44"/>
    <mergeCell ref="AE36:AJ36"/>
    <mergeCell ref="AE37:AJ37"/>
    <mergeCell ref="AE38:AJ38"/>
    <mergeCell ref="AE39:AJ39"/>
    <mergeCell ref="AE40:AJ40"/>
  </mergeCells>
  <dataValidations count="1">
    <dataValidation type="textLength" showInputMessage="1" showErrorMessage="1" sqref="AK4:AK16">
      <formula1>0</formula1>
      <formula2>150</formula2>
    </dataValidation>
  </dataValidations>
  <pageMargins left="0.78749999999999998" right="0.78749999999999998" top="1.0631944444444446" bottom="1.0631944444444446" header="0.51180555555555551" footer="0.51180555555555551"/>
  <pageSetup paperSize="9" scale="57" firstPageNumber="0" orientation="landscape"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filterMode="1" enableFormatConditionsCalculation="0">
    <pageSetUpPr fitToPage="1"/>
  </sheetPr>
  <dimension ref="A1:P223"/>
  <sheetViews>
    <sheetView topLeftCell="A29" zoomScaleNormal="100" zoomScaleSheetLayoutView="90" zoomScalePageLayoutView="120" workbookViewId="0">
      <selection activeCell="F28" sqref="F28"/>
    </sheetView>
  </sheetViews>
  <sheetFormatPr defaultColWidth="8.85546875" defaultRowHeight="12.75"/>
  <cols>
    <col min="1" max="1" width="12" style="721" customWidth="1"/>
    <col min="2" max="2" width="12.85546875" style="721" customWidth="1"/>
    <col min="3" max="3" width="12.140625" style="721" customWidth="1"/>
    <col min="4" max="4" width="19.85546875" style="721" customWidth="1"/>
    <col min="5" max="5" width="8.7109375" style="40" customWidth="1"/>
    <col min="6" max="6" width="25.42578125" style="40" customWidth="1"/>
    <col min="7" max="7" width="12.140625" style="721" customWidth="1"/>
    <col min="8" max="11" width="16.42578125" style="721" customWidth="1"/>
    <col min="12" max="12" width="20.28515625" style="720" customWidth="1"/>
    <col min="13" max="13" width="23.42578125" style="45" customWidth="1"/>
    <col min="14" max="15" width="24.140625" style="720" customWidth="1"/>
    <col min="16" max="243" width="8.85546875" style="720" customWidth="1"/>
    <col min="244" max="16384" width="8.85546875" style="720"/>
  </cols>
  <sheetData>
    <row r="1" spans="1:16" ht="58.5" customHeight="1" thickBot="1">
      <c r="A1" s="33" t="s">
        <v>112</v>
      </c>
      <c r="B1" s="33"/>
      <c r="C1" s="33"/>
      <c r="D1" s="33"/>
      <c r="E1" s="33"/>
      <c r="F1" s="33"/>
      <c r="G1" s="33"/>
      <c r="H1" s="198" t="s">
        <v>447</v>
      </c>
      <c r="I1" s="33"/>
      <c r="J1" s="33"/>
      <c r="K1" s="33"/>
      <c r="L1" s="33"/>
      <c r="M1" s="99"/>
      <c r="N1" s="867" t="s">
        <v>105</v>
      </c>
      <c r="O1" s="868" t="s">
        <v>538</v>
      </c>
    </row>
    <row r="2" spans="1:16" ht="72.75" customHeight="1" thickBot="1">
      <c r="A2" s="33"/>
      <c r="B2" s="33"/>
      <c r="C2" s="33"/>
      <c r="D2" s="33"/>
      <c r="E2" s="33"/>
      <c r="F2" s="33"/>
      <c r="G2" s="33"/>
      <c r="H2" s="198" t="s">
        <v>446</v>
      </c>
      <c r="I2" s="33"/>
      <c r="J2" s="33"/>
      <c r="K2" s="33"/>
      <c r="M2" s="99"/>
      <c r="N2" s="869" t="s">
        <v>299</v>
      </c>
      <c r="O2" s="870">
        <v>2014</v>
      </c>
    </row>
    <row r="3" spans="1:16" s="38" customFormat="1" ht="56.1" customHeight="1" thickBot="1">
      <c r="A3" s="871" t="s">
        <v>1</v>
      </c>
      <c r="B3" s="478" t="s">
        <v>77</v>
      </c>
      <c r="C3" s="478" t="s">
        <v>67</v>
      </c>
      <c r="D3" s="789" t="s">
        <v>78</v>
      </c>
      <c r="E3" s="478" t="s">
        <v>79</v>
      </c>
      <c r="F3" s="789" t="s">
        <v>9</v>
      </c>
      <c r="G3" s="871" t="s">
        <v>2</v>
      </c>
      <c r="H3" s="872" t="s">
        <v>91</v>
      </c>
      <c r="I3" s="789" t="s">
        <v>113</v>
      </c>
      <c r="J3" s="789" t="s">
        <v>56</v>
      </c>
      <c r="K3" s="478" t="s">
        <v>114</v>
      </c>
      <c r="L3" s="847" t="s">
        <v>444</v>
      </c>
      <c r="M3" s="847" t="s">
        <v>340</v>
      </c>
      <c r="N3" s="873" t="s">
        <v>445</v>
      </c>
      <c r="O3" s="847" t="s">
        <v>352</v>
      </c>
      <c r="P3" s="145"/>
    </row>
    <row r="4" spans="1:16" s="85" customFormat="1" ht="24.95" hidden="1" customHeight="1">
      <c r="A4" s="697" t="s">
        <v>368</v>
      </c>
      <c r="B4" s="697"/>
      <c r="C4" s="697">
        <v>2014</v>
      </c>
      <c r="D4" s="698" t="s">
        <v>1340</v>
      </c>
      <c r="E4" s="698" t="s">
        <v>1049</v>
      </c>
      <c r="F4" s="699" t="s">
        <v>20</v>
      </c>
      <c r="G4" s="700" t="s">
        <v>7</v>
      </c>
      <c r="H4" s="698" t="s">
        <v>510</v>
      </c>
      <c r="I4" s="698" t="s">
        <v>123</v>
      </c>
      <c r="J4" s="701" t="s">
        <v>1341</v>
      </c>
      <c r="K4" s="702">
        <v>2.5000000000000001E-2</v>
      </c>
      <c r="L4" s="697" t="s">
        <v>488</v>
      </c>
      <c r="M4" s="874">
        <v>482</v>
      </c>
      <c r="N4" s="875" t="s">
        <v>488</v>
      </c>
      <c r="O4" s="703"/>
    </row>
    <row r="5" spans="1:16" s="85" customFormat="1" ht="24.95" hidden="1" customHeight="1">
      <c r="A5" s="876" t="s">
        <v>368</v>
      </c>
      <c r="B5" s="876"/>
      <c r="C5" s="876">
        <v>2014</v>
      </c>
      <c r="D5" s="877" t="s">
        <v>1340</v>
      </c>
      <c r="E5" s="877" t="s">
        <v>1049</v>
      </c>
      <c r="F5" s="878" t="s">
        <v>20</v>
      </c>
      <c r="G5" s="879" t="s">
        <v>7</v>
      </c>
      <c r="H5" s="877" t="s">
        <v>110</v>
      </c>
      <c r="I5" s="877" t="s">
        <v>123</v>
      </c>
      <c r="J5" s="880" t="s">
        <v>1341</v>
      </c>
      <c r="K5" s="881">
        <v>2.5000000000000001E-2</v>
      </c>
      <c r="L5" s="876" t="s">
        <v>488</v>
      </c>
      <c r="M5" s="882">
        <v>3022</v>
      </c>
      <c r="N5" s="883" t="s">
        <v>488</v>
      </c>
      <c r="O5" s="884"/>
    </row>
    <row r="6" spans="1:16" s="87" customFormat="1" ht="24.95" hidden="1" customHeight="1">
      <c r="A6" s="876" t="s">
        <v>368</v>
      </c>
      <c r="B6" s="876"/>
      <c r="C6" s="697">
        <v>2014</v>
      </c>
      <c r="D6" s="877" t="s">
        <v>1340</v>
      </c>
      <c r="E6" s="877" t="s">
        <v>1049</v>
      </c>
      <c r="F6" s="878" t="s">
        <v>20</v>
      </c>
      <c r="G6" s="879" t="s">
        <v>7</v>
      </c>
      <c r="H6" s="877" t="s">
        <v>110</v>
      </c>
      <c r="I6" s="877" t="s">
        <v>123</v>
      </c>
      <c r="J6" s="880" t="s">
        <v>1341</v>
      </c>
      <c r="K6" s="881">
        <v>2.5000000000000001E-2</v>
      </c>
      <c r="L6" s="876" t="s">
        <v>488</v>
      </c>
      <c r="M6" s="882">
        <v>3022</v>
      </c>
      <c r="N6" s="883" t="s">
        <v>488</v>
      </c>
      <c r="O6" s="884"/>
      <c r="P6" s="85"/>
    </row>
    <row r="7" spans="1:16" s="87" customFormat="1" ht="24.95" hidden="1" customHeight="1">
      <c r="A7" s="876" t="s">
        <v>368</v>
      </c>
      <c r="B7" s="876"/>
      <c r="C7" s="876">
        <v>2014</v>
      </c>
      <c r="D7" s="877" t="s">
        <v>1088</v>
      </c>
      <c r="E7" s="877" t="s">
        <v>1060</v>
      </c>
      <c r="F7" s="878" t="s">
        <v>20</v>
      </c>
      <c r="G7" s="879" t="s">
        <v>7</v>
      </c>
      <c r="H7" s="877" t="s">
        <v>510</v>
      </c>
      <c r="I7" s="877" t="s">
        <v>115</v>
      </c>
      <c r="J7" s="880" t="s">
        <v>1342</v>
      </c>
      <c r="K7" s="881">
        <v>2.5000000000000001E-2</v>
      </c>
      <c r="L7" s="876">
        <v>1000</v>
      </c>
      <c r="M7" s="882">
        <v>1709</v>
      </c>
      <c r="N7" s="883">
        <f t="shared" ref="N7:N70" si="0">M7/L7</f>
        <v>1.7090000000000001</v>
      </c>
      <c r="O7" s="884"/>
      <c r="P7" s="85"/>
    </row>
    <row r="8" spans="1:16" s="87" customFormat="1" ht="24.95" hidden="1" customHeight="1">
      <c r="A8" s="876" t="s">
        <v>368</v>
      </c>
      <c r="B8" s="876"/>
      <c r="C8" s="697">
        <v>2014</v>
      </c>
      <c r="D8" s="877" t="s">
        <v>1088</v>
      </c>
      <c r="E8" s="877" t="s">
        <v>1060</v>
      </c>
      <c r="F8" s="878" t="s">
        <v>20</v>
      </c>
      <c r="G8" s="879" t="s">
        <v>7</v>
      </c>
      <c r="H8" s="877" t="s">
        <v>510</v>
      </c>
      <c r="I8" s="877" t="s">
        <v>116</v>
      </c>
      <c r="J8" s="880" t="s">
        <v>1342</v>
      </c>
      <c r="K8" s="881">
        <v>2.5000000000000001E-2</v>
      </c>
      <c r="L8" s="876">
        <v>1000</v>
      </c>
      <c r="M8" s="882">
        <v>1709</v>
      </c>
      <c r="N8" s="883">
        <f t="shared" si="0"/>
        <v>1.7090000000000001</v>
      </c>
      <c r="O8" s="884"/>
      <c r="P8" s="85"/>
    </row>
    <row r="9" spans="1:16" s="87" customFormat="1" ht="24.95" hidden="1" customHeight="1">
      <c r="A9" s="876" t="s">
        <v>368</v>
      </c>
      <c r="B9" s="876"/>
      <c r="C9" s="876">
        <v>2014</v>
      </c>
      <c r="D9" s="877" t="s">
        <v>1088</v>
      </c>
      <c r="E9" s="877" t="s">
        <v>1060</v>
      </c>
      <c r="F9" s="878" t="s">
        <v>20</v>
      </c>
      <c r="G9" s="879" t="s">
        <v>7</v>
      </c>
      <c r="H9" s="877" t="s">
        <v>510</v>
      </c>
      <c r="I9" s="877" t="s">
        <v>118</v>
      </c>
      <c r="J9" s="880" t="s">
        <v>119</v>
      </c>
      <c r="K9" s="881">
        <v>2.5000000000000001E-2</v>
      </c>
      <c r="L9" s="876">
        <v>100</v>
      </c>
      <c r="M9" s="882">
        <v>194</v>
      </c>
      <c r="N9" s="883">
        <f t="shared" si="0"/>
        <v>1.94</v>
      </c>
      <c r="O9" s="884"/>
      <c r="P9" s="85"/>
    </row>
    <row r="10" spans="1:16" s="87" customFormat="1" ht="24.95" hidden="1" customHeight="1">
      <c r="A10" s="876" t="s">
        <v>368</v>
      </c>
      <c r="B10" s="876"/>
      <c r="C10" s="697">
        <v>2014</v>
      </c>
      <c r="D10" s="877" t="s">
        <v>1088</v>
      </c>
      <c r="E10" s="877" t="s">
        <v>1060</v>
      </c>
      <c r="F10" s="878" t="s">
        <v>20</v>
      </c>
      <c r="G10" s="879" t="s">
        <v>7</v>
      </c>
      <c r="H10" s="877" t="s">
        <v>110</v>
      </c>
      <c r="I10" s="877" t="s">
        <v>118</v>
      </c>
      <c r="J10" s="880" t="s">
        <v>119</v>
      </c>
      <c r="K10" s="881">
        <v>2.5000000000000001E-2</v>
      </c>
      <c r="L10" s="704">
        <v>2000</v>
      </c>
      <c r="M10" s="885">
        <v>3779</v>
      </c>
      <c r="N10" s="886">
        <f t="shared" si="0"/>
        <v>1.8895</v>
      </c>
      <c r="O10" s="705"/>
      <c r="P10" s="85"/>
    </row>
    <row r="11" spans="1:16" s="87" customFormat="1" ht="24.95" hidden="1" customHeight="1">
      <c r="A11" s="876" t="s">
        <v>368</v>
      </c>
      <c r="B11" s="876"/>
      <c r="C11" s="697">
        <v>2014</v>
      </c>
      <c r="D11" s="877" t="s">
        <v>1088</v>
      </c>
      <c r="E11" s="877" t="s">
        <v>1060</v>
      </c>
      <c r="F11" s="878" t="s">
        <v>20</v>
      </c>
      <c r="G11" s="879" t="s">
        <v>7</v>
      </c>
      <c r="H11" s="877" t="s">
        <v>510</v>
      </c>
      <c r="I11" s="877" t="s">
        <v>117</v>
      </c>
      <c r="J11" s="880"/>
      <c r="K11" s="881">
        <v>2.5000000000000001E-2</v>
      </c>
      <c r="L11" s="876">
        <v>100</v>
      </c>
      <c r="M11" s="882">
        <v>194</v>
      </c>
      <c r="N11" s="887">
        <f t="shared" si="0"/>
        <v>1.94</v>
      </c>
      <c r="O11" s="884"/>
      <c r="P11" s="85"/>
    </row>
    <row r="12" spans="1:16" s="87" customFormat="1" ht="24.95" hidden="1" customHeight="1">
      <c r="A12" s="876" t="s">
        <v>368</v>
      </c>
      <c r="B12" s="876"/>
      <c r="C12" s="876">
        <v>2014</v>
      </c>
      <c r="D12" s="877" t="s">
        <v>1088</v>
      </c>
      <c r="E12" s="877" t="s">
        <v>1060</v>
      </c>
      <c r="F12" s="878" t="s">
        <v>20</v>
      </c>
      <c r="G12" s="879" t="s">
        <v>7</v>
      </c>
      <c r="H12" s="877" t="s">
        <v>110</v>
      </c>
      <c r="I12" s="877" t="s">
        <v>117</v>
      </c>
      <c r="J12" s="880" t="s">
        <v>119</v>
      </c>
      <c r="K12" s="881">
        <v>2.5000000000000001E-2</v>
      </c>
      <c r="L12" s="876">
        <v>2000</v>
      </c>
      <c r="M12" s="885">
        <v>3779</v>
      </c>
      <c r="N12" s="887">
        <f t="shared" si="0"/>
        <v>1.8895</v>
      </c>
      <c r="O12" s="884"/>
      <c r="P12" s="85"/>
    </row>
    <row r="13" spans="1:16" s="87" customFormat="1" ht="24.95" hidden="1" customHeight="1">
      <c r="A13" s="876" t="s">
        <v>368</v>
      </c>
      <c r="B13" s="876"/>
      <c r="C13" s="697">
        <v>2014</v>
      </c>
      <c r="D13" s="877" t="s">
        <v>1088</v>
      </c>
      <c r="E13" s="877" t="s">
        <v>1060</v>
      </c>
      <c r="F13" s="878" t="s">
        <v>20</v>
      </c>
      <c r="G13" s="879" t="s">
        <v>7</v>
      </c>
      <c r="H13" s="877" t="s">
        <v>110</v>
      </c>
      <c r="I13" s="877" t="s">
        <v>115</v>
      </c>
      <c r="J13" s="880" t="s">
        <v>1343</v>
      </c>
      <c r="K13" s="881">
        <v>2.5000000000000001E-2</v>
      </c>
      <c r="L13" s="876">
        <v>10000</v>
      </c>
      <c r="M13" s="879">
        <v>11962</v>
      </c>
      <c r="N13" s="887">
        <f t="shared" si="0"/>
        <v>1.1961999999999999</v>
      </c>
      <c r="O13" s="884"/>
      <c r="P13" s="85"/>
    </row>
    <row r="14" spans="1:16" s="87" customFormat="1" ht="24.95" hidden="1" customHeight="1">
      <c r="A14" s="876" t="s">
        <v>368</v>
      </c>
      <c r="B14" s="876"/>
      <c r="C14" s="876">
        <v>2014</v>
      </c>
      <c r="D14" s="877" t="s">
        <v>1088</v>
      </c>
      <c r="E14" s="877" t="s">
        <v>1060</v>
      </c>
      <c r="F14" s="878" t="s">
        <v>20</v>
      </c>
      <c r="G14" s="879" t="s">
        <v>7</v>
      </c>
      <c r="H14" s="877" t="s">
        <v>110</v>
      </c>
      <c r="I14" s="877" t="s">
        <v>116</v>
      </c>
      <c r="J14" s="880" t="s">
        <v>1343</v>
      </c>
      <c r="K14" s="881">
        <v>2.5000000000000001E-2</v>
      </c>
      <c r="L14" s="876">
        <v>10000</v>
      </c>
      <c r="M14" s="879">
        <v>11962</v>
      </c>
      <c r="N14" s="887">
        <f t="shared" si="0"/>
        <v>1.1961999999999999</v>
      </c>
      <c r="O14" s="884"/>
      <c r="P14" s="85"/>
    </row>
    <row r="15" spans="1:16" s="890" customFormat="1" ht="24.95" hidden="1" customHeight="1">
      <c r="A15" s="876" t="s">
        <v>368</v>
      </c>
      <c r="B15" s="876"/>
      <c r="C15" s="697">
        <v>2014</v>
      </c>
      <c r="D15" s="877" t="s">
        <v>1047</v>
      </c>
      <c r="E15" s="877" t="s">
        <v>1049</v>
      </c>
      <c r="F15" s="879" t="s">
        <v>18</v>
      </c>
      <c r="G15" s="879" t="s">
        <v>7</v>
      </c>
      <c r="H15" s="877" t="s">
        <v>1048</v>
      </c>
      <c r="I15" s="877" t="s">
        <v>115</v>
      </c>
      <c r="J15" s="880" t="s">
        <v>1344</v>
      </c>
      <c r="K15" s="881">
        <v>2.5000000000000001E-2</v>
      </c>
      <c r="L15" s="876">
        <v>200</v>
      </c>
      <c r="M15" s="879"/>
      <c r="N15" s="888">
        <f t="shared" si="0"/>
        <v>0</v>
      </c>
      <c r="O15" s="889"/>
      <c r="P15" s="530"/>
    </row>
    <row r="16" spans="1:16" s="721" customFormat="1" ht="24.95" hidden="1" customHeight="1">
      <c r="A16" s="876" t="s">
        <v>368</v>
      </c>
      <c r="B16" s="876"/>
      <c r="C16" s="876">
        <v>2014</v>
      </c>
      <c r="D16" s="877" t="s">
        <v>1047</v>
      </c>
      <c r="E16" s="877" t="s">
        <v>1049</v>
      </c>
      <c r="F16" s="879" t="s">
        <v>18</v>
      </c>
      <c r="G16" s="879" t="s">
        <v>7</v>
      </c>
      <c r="H16" s="877" t="s">
        <v>1048</v>
      </c>
      <c r="I16" s="877" t="s">
        <v>118</v>
      </c>
      <c r="J16" s="880" t="s">
        <v>1345</v>
      </c>
      <c r="K16" s="881">
        <v>2.5000000000000001E-2</v>
      </c>
      <c r="L16" s="876">
        <v>0</v>
      </c>
      <c r="M16" s="879">
        <v>0</v>
      </c>
      <c r="N16" s="888" t="e">
        <f t="shared" si="0"/>
        <v>#DIV/0!</v>
      </c>
      <c r="O16" s="889"/>
      <c r="P16" s="45"/>
    </row>
    <row r="17" spans="1:15" s="721" customFormat="1" ht="24.95" hidden="1" customHeight="1">
      <c r="A17" s="876" t="s">
        <v>368</v>
      </c>
      <c r="B17" s="876"/>
      <c r="C17" s="697">
        <v>2014</v>
      </c>
      <c r="D17" s="877" t="s">
        <v>1047</v>
      </c>
      <c r="E17" s="877" t="s">
        <v>1049</v>
      </c>
      <c r="F17" s="879" t="s">
        <v>18</v>
      </c>
      <c r="G17" s="879" t="s">
        <v>7</v>
      </c>
      <c r="H17" s="877" t="s">
        <v>1048</v>
      </c>
      <c r="I17" s="877" t="s">
        <v>117</v>
      </c>
      <c r="J17" s="880" t="s">
        <v>1345</v>
      </c>
      <c r="K17" s="881">
        <v>2.5000000000000001E-2</v>
      </c>
      <c r="L17" s="876">
        <v>0</v>
      </c>
      <c r="M17" s="879">
        <v>324</v>
      </c>
      <c r="N17" s="888" t="e">
        <f t="shared" si="0"/>
        <v>#DIV/0!</v>
      </c>
      <c r="O17" s="889"/>
    </row>
    <row r="18" spans="1:15" s="721" customFormat="1" ht="24.95" hidden="1" customHeight="1">
      <c r="A18" s="876" t="s">
        <v>368</v>
      </c>
      <c r="B18" s="876"/>
      <c r="C18" s="697">
        <v>2014</v>
      </c>
      <c r="D18" s="877" t="s">
        <v>1047</v>
      </c>
      <c r="E18" s="877" t="s">
        <v>1049</v>
      </c>
      <c r="F18" s="879" t="s">
        <v>18</v>
      </c>
      <c r="G18" s="879" t="s">
        <v>7</v>
      </c>
      <c r="H18" s="877" t="s">
        <v>1048</v>
      </c>
      <c r="I18" s="877" t="s">
        <v>121</v>
      </c>
      <c r="J18" s="880" t="s">
        <v>1344</v>
      </c>
      <c r="K18" s="881">
        <v>2.5000000000000001E-2</v>
      </c>
      <c r="L18" s="876">
        <v>200</v>
      </c>
      <c r="M18" s="879">
        <v>302</v>
      </c>
      <c r="N18" s="888">
        <f t="shared" si="0"/>
        <v>1.51</v>
      </c>
      <c r="O18" s="889"/>
    </row>
    <row r="19" spans="1:15" ht="24.95" hidden="1" customHeight="1">
      <c r="A19" s="876" t="s">
        <v>368</v>
      </c>
      <c r="B19" s="876"/>
      <c r="C19" s="876">
        <v>2014</v>
      </c>
      <c r="D19" s="877" t="s">
        <v>1346</v>
      </c>
      <c r="E19" s="891" t="s">
        <v>1060</v>
      </c>
      <c r="F19" s="892" t="s">
        <v>22</v>
      </c>
      <c r="G19" s="879" t="s">
        <v>7</v>
      </c>
      <c r="H19" s="893" t="s">
        <v>1162</v>
      </c>
      <c r="I19" s="877" t="s">
        <v>118</v>
      </c>
      <c r="J19" s="880" t="s">
        <v>1344</v>
      </c>
      <c r="K19" s="881">
        <v>2.5000000000000001E-2</v>
      </c>
      <c r="L19" s="876" t="s">
        <v>488</v>
      </c>
      <c r="M19" s="879">
        <v>887</v>
      </c>
      <c r="N19" s="887" t="s">
        <v>488</v>
      </c>
      <c r="O19" s="884"/>
    </row>
    <row r="20" spans="1:15" ht="24.95" hidden="1" customHeight="1">
      <c r="A20" s="876" t="s">
        <v>368</v>
      </c>
      <c r="B20" s="876"/>
      <c r="C20" s="876">
        <v>2014</v>
      </c>
      <c r="D20" s="877" t="s">
        <v>1346</v>
      </c>
      <c r="E20" s="891" t="s">
        <v>1060</v>
      </c>
      <c r="F20" s="892" t="s">
        <v>22</v>
      </c>
      <c r="G20" s="879" t="s">
        <v>7</v>
      </c>
      <c r="H20" s="893" t="s">
        <v>1162</v>
      </c>
      <c r="I20" s="877" t="s">
        <v>117</v>
      </c>
      <c r="J20" s="880" t="s">
        <v>1344</v>
      </c>
      <c r="K20" s="881">
        <v>2.5000000000000001E-2</v>
      </c>
      <c r="L20" s="876" t="s">
        <v>488</v>
      </c>
      <c r="M20" s="879">
        <v>887</v>
      </c>
      <c r="N20" s="887" t="s">
        <v>488</v>
      </c>
      <c r="O20" s="884"/>
    </row>
    <row r="21" spans="1:15" ht="24.95" hidden="1" customHeight="1">
      <c r="A21" s="876" t="s">
        <v>368</v>
      </c>
      <c r="B21" s="876"/>
      <c r="C21" s="876">
        <v>2014</v>
      </c>
      <c r="D21" s="877" t="s">
        <v>1346</v>
      </c>
      <c r="E21" s="891" t="s">
        <v>1060</v>
      </c>
      <c r="F21" s="892" t="s">
        <v>22</v>
      </c>
      <c r="G21" s="879" t="s">
        <v>7</v>
      </c>
      <c r="H21" s="893" t="s">
        <v>1162</v>
      </c>
      <c r="I21" s="877" t="s">
        <v>115</v>
      </c>
      <c r="J21" s="880" t="s">
        <v>1347</v>
      </c>
      <c r="K21" s="881">
        <v>2.5000000000000001E-2</v>
      </c>
      <c r="L21" s="876" t="s">
        <v>488</v>
      </c>
      <c r="M21" s="879">
        <v>887</v>
      </c>
      <c r="N21" s="887" t="s">
        <v>488</v>
      </c>
      <c r="O21" s="884"/>
    </row>
    <row r="22" spans="1:15" ht="24.95" hidden="1" customHeight="1">
      <c r="A22" s="876" t="s">
        <v>368</v>
      </c>
      <c r="B22" s="876"/>
      <c r="C22" s="697">
        <v>2014</v>
      </c>
      <c r="D22" s="877" t="s">
        <v>1346</v>
      </c>
      <c r="E22" s="891" t="s">
        <v>1060</v>
      </c>
      <c r="F22" s="892" t="s">
        <v>22</v>
      </c>
      <c r="G22" s="879" t="s">
        <v>7</v>
      </c>
      <c r="H22" s="893" t="s">
        <v>1162</v>
      </c>
      <c r="I22" s="877" t="s">
        <v>116</v>
      </c>
      <c r="J22" s="880" t="s">
        <v>1347</v>
      </c>
      <c r="K22" s="881">
        <v>2.5000000000000001E-2</v>
      </c>
      <c r="L22" s="876" t="s">
        <v>488</v>
      </c>
      <c r="M22" s="879">
        <v>887</v>
      </c>
      <c r="N22" s="887" t="s">
        <v>488</v>
      </c>
      <c r="O22" s="884"/>
    </row>
    <row r="23" spans="1:15" ht="24.95" customHeight="1">
      <c r="A23" s="876" t="s">
        <v>368</v>
      </c>
      <c r="B23" s="876"/>
      <c r="C23" s="876">
        <v>2014</v>
      </c>
      <c r="D23" s="877" t="s">
        <v>1051</v>
      </c>
      <c r="E23" s="877" t="s">
        <v>1049</v>
      </c>
      <c r="F23" s="879" t="s">
        <v>18</v>
      </c>
      <c r="G23" s="879" t="s">
        <v>7</v>
      </c>
      <c r="H23" s="877" t="s">
        <v>1348</v>
      </c>
      <c r="I23" s="877" t="s">
        <v>115</v>
      </c>
      <c r="J23" s="880" t="s">
        <v>1344</v>
      </c>
      <c r="K23" s="881">
        <v>2.5000000000000001E-2</v>
      </c>
      <c r="L23" s="876">
        <v>2000</v>
      </c>
      <c r="M23" s="879">
        <v>701</v>
      </c>
      <c r="N23" s="887">
        <f t="shared" si="0"/>
        <v>0.35049999999999998</v>
      </c>
      <c r="O23" s="894"/>
    </row>
    <row r="24" spans="1:15" ht="24.95" customHeight="1">
      <c r="A24" s="876" t="s">
        <v>368</v>
      </c>
      <c r="B24" s="876"/>
      <c r="C24" s="697">
        <v>2014</v>
      </c>
      <c r="D24" s="877" t="s">
        <v>1051</v>
      </c>
      <c r="E24" s="877" t="s">
        <v>1049</v>
      </c>
      <c r="F24" s="879" t="s">
        <v>18</v>
      </c>
      <c r="G24" s="879" t="s">
        <v>7</v>
      </c>
      <c r="H24" s="877" t="s">
        <v>1348</v>
      </c>
      <c r="I24" s="877" t="s">
        <v>118</v>
      </c>
      <c r="J24" s="880" t="s">
        <v>119</v>
      </c>
      <c r="K24" s="881">
        <v>2.5000000000000001E-2</v>
      </c>
      <c r="L24" s="876">
        <v>1000</v>
      </c>
      <c r="M24" s="879">
        <v>440</v>
      </c>
      <c r="N24" s="887">
        <f t="shared" si="0"/>
        <v>0.44</v>
      </c>
      <c r="O24" s="894"/>
    </row>
    <row r="25" spans="1:15" ht="24.95" customHeight="1">
      <c r="A25" s="876" t="s">
        <v>368</v>
      </c>
      <c r="B25" s="876"/>
      <c r="C25" s="876">
        <v>2014</v>
      </c>
      <c r="D25" s="877" t="s">
        <v>1051</v>
      </c>
      <c r="E25" s="877" t="s">
        <v>1049</v>
      </c>
      <c r="F25" s="879" t="s">
        <v>18</v>
      </c>
      <c r="G25" s="879" t="s">
        <v>7</v>
      </c>
      <c r="H25" s="877" t="s">
        <v>1348</v>
      </c>
      <c r="I25" s="877" t="s">
        <v>117</v>
      </c>
      <c r="J25" s="880" t="s">
        <v>119</v>
      </c>
      <c r="K25" s="881">
        <v>2.5000000000000001E-2</v>
      </c>
      <c r="L25" s="876">
        <v>1000</v>
      </c>
      <c r="M25" s="879">
        <v>413</v>
      </c>
      <c r="N25" s="887">
        <f t="shared" si="0"/>
        <v>0.41299999999999998</v>
      </c>
      <c r="O25" s="894"/>
    </row>
    <row r="26" spans="1:15" ht="24.95" customHeight="1">
      <c r="A26" s="876" t="s">
        <v>368</v>
      </c>
      <c r="B26" s="876"/>
      <c r="C26" s="697">
        <v>2014</v>
      </c>
      <c r="D26" s="877" t="s">
        <v>1051</v>
      </c>
      <c r="E26" s="877" t="s">
        <v>1049</v>
      </c>
      <c r="F26" s="879" t="s">
        <v>18</v>
      </c>
      <c r="G26" s="879" t="s">
        <v>7</v>
      </c>
      <c r="H26" s="877" t="s">
        <v>1348</v>
      </c>
      <c r="I26" s="877" t="s">
        <v>116</v>
      </c>
      <c r="J26" s="880" t="s">
        <v>1344</v>
      </c>
      <c r="K26" s="881">
        <v>2.5000000000000001E-2</v>
      </c>
      <c r="L26" s="876">
        <v>2000</v>
      </c>
      <c r="M26" s="879">
        <v>701</v>
      </c>
      <c r="N26" s="887">
        <f t="shared" si="0"/>
        <v>0.35049999999999998</v>
      </c>
      <c r="O26" s="894"/>
    </row>
    <row r="27" spans="1:15" ht="24.95" customHeight="1">
      <c r="A27" s="876" t="s">
        <v>368</v>
      </c>
      <c r="B27" s="876"/>
      <c r="C27" s="697">
        <v>2014</v>
      </c>
      <c r="D27" s="877" t="s">
        <v>1051</v>
      </c>
      <c r="E27" s="877" t="s">
        <v>1049</v>
      </c>
      <c r="F27" s="879" t="s">
        <v>18</v>
      </c>
      <c r="G27" s="879" t="s">
        <v>7</v>
      </c>
      <c r="H27" s="877" t="s">
        <v>1349</v>
      </c>
      <c r="I27" s="877" t="s">
        <v>115</v>
      </c>
      <c r="J27" s="880" t="s">
        <v>1344</v>
      </c>
      <c r="K27" s="881">
        <v>2.5000000000000001E-2</v>
      </c>
      <c r="L27" s="876">
        <v>2000</v>
      </c>
      <c r="M27" s="879">
        <v>4617</v>
      </c>
      <c r="N27" s="887">
        <f t="shared" si="0"/>
        <v>2.3085</v>
      </c>
      <c r="O27" s="884"/>
    </row>
    <row r="28" spans="1:15" ht="24.95" customHeight="1">
      <c r="A28" s="876" t="s">
        <v>368</v>
      </c>
      <c r="B28" s="876"/>
      <c r="C28" s="876">
        <v>2014</v>
      </c>
      <c r="D28" s="877" t="s">
        <v>1051</v>
      </c>
      <c r="E28" s="877" t="s">
        <v>1049</v>
      </c>
      <c r="F28" s="879" t="s">
        <v>18</v>
      </c>
      <c r="G28" s="879" t="s">
        <v>7</v>
      </c>
      <c r="H28" s="877" t="s">
        <v>1349</v>
      </c>
      <c r="I28" s="877" t="s">
        <v>118</v>
      </c>
      <c r="J28" s="880" t="s">
        <v>119</v>
      </c>
      <c r="K28" s="881">
        <v>2.5000000000000001E-2</v>
      </c>
      <c r="L28" s="876">
        <v>1000</v>
      </c>
      <c r="M28" s="879">
        <v>3742</v>
      </c>
      <c r="N28" s="887">
        <f t="shared" si="0"/>
        <v>3.742</v>
      </c>
      <c r="O28" s="884"/>
    </row>
    <row r="29" spans="1:15" ht="24.95" customHeight="1">
      <c r="A29" s="876" t="s">
        <v>368</v>
      </c>
      <c r="B29" s="876"/>
      <c r="C29" s="697">
        <v>2014</v>
      </c>
      <c r="D29" s="877" t="s">
        <v>1051</v>
      </c>
      <c r="E29" s="877" t="s">
        <v>1049</v>
      </c>
      <c r="F29" s="879" t="s">
        <v>18</v>
      </c>
      <c r="G29" s="879" t="s">
        <v>7</v>
      </c>
      <c r="H29" s="877" t="s">
        <v>1349</v>
      </c>
      <c r="I29" s="877" t="s">
        <v>117</v>
      </c>
      <c r="J29" s="880" t="s">
        <v>119</v>
      </c>
      <c r="K29" s="881">
        <v>2.5000000000000001E-2</v>
      </c>
      <c r="L29" s="876">
        <v>1000</v>
      </c>
      <c r="M29" s="879">
        <v>3742</v>
      </c>
      <c r="N29" s="887">
        <f>M29/L29</f>
        <v>3.742</v>
      </c>
      <c r="O29" s="884"/>
    </row>
    <row r="30" spans="1:15" ht="24.95" customHeight="1">
      <c r="A30" s="876" t="s">
        <v>368</v>
      </c>
      <c r="B30" s="876"/>
      <c r="C30" s="876">
        <v>2014</v>
      </c>
      <c r="D30" s="877" t="s">
        <v>1051</v>
      </c>
      <c r="E30" s="877" t="s">
        <v>1049</v>
      </c>
      <c r="F30" s="879" t="s">
        <v>18</v>
      </c>
      <c r="G30" s="879" t="s">
        <v>7</v>
      </c>
      <c r="H30" s="877" t="s">
        <v>1349</v>
      </c>
      <c r="I30" s="877" t="s">
        <v>116</v>
      </c>
      <c r="J30" s="880" t="s">
        <v>1344</v>
      </c>
      <c r="K30" s="881">
        <v>2.5000000000000001E-2</v>
      </c>
      <c r="L30" s="876">
        <v>2000</v>
      </c>
      <c r="M30" s="879">
        <v>4617</v>
      </c>
      <c r="N30" s="887">
        <f t="shared" si="0"/>
        <v>2.3085</v>
      </c>
      <c r="O30" s="884"/>
    </row>
    <row r="31" spans="1:15" ht="24.95" customHeight="1">
      <c r="A31" s="876" t="s">
        <v>368</v>
      </c>
      <c r="B31" s="876"/>
      <c r="C31" s="697">
        <v>2014</v>
      </c>
      <c r="D31" s="877" t="s">
        <v>1103</v>
      </c>
      <c r="E31" s="877" t="s">
        <v>1049</v>
      </c>
      <c r="F31" s="878" t="s">
        <v>20</v>
      </c>
      <c r="G31" s="879" t="s">
        <v>7</v>
      </c>
      <c r="H31" s="877" t="s">
        <v>1350</v>
      </c>
      <c r="I31" s="877" t="s">
        <v>115</v>
      </c>
      <c r="J31" s="880" t="s">
        <v>1344</v>
      </c>
      <c r="K31" s="881">
        <v>2.5000000000000001E-2</v>
      </c>
      <c r="L31" s="876">
        <v>600</v>
      </c>
      <c r="M31" s="879">
        <v>533</v>
      </c>
      <c r="N31" s="887">
        <f t="shared" si="0"/>
        <v>0.88833333333333331</v>
      </c>
      <c r="O31" s="884"/>
    </row>
    <row r="32" spans="1:15" ht="24.95" customHeight="1">
      <c r="A32" s="876" t="s">
        <v>368</v>
      </c>
      <c r="B32" s="876"/>
      <c r="C32" s="876">
        <v>2014</v>
      </c>
      <c r="D32" s="877" t="s">
        <v>1103</v>
      </c>
      <c r="E32" s="877" t="s">
        <v>1049</v>
      </c>
      <c r="F32" s="878" t="s">
        <v>20</v>
      </c>
      <c r="G32" s="879" t="s">
        <v>7</v>
      </c>
      <c r="H32" s="877" t="s">
        <v>1350</v>
      </c>
      <c r="I32" s="877" t="s">
        <v>116</v>
      </c>
      <c r="J32" s="880" t="s">
        <v>1344</v>
      </c>
      <c r="K32" s="881">
        <v>2.5000000000000001E-2</v>
      </c>
      <c r="L32" s="876">
        <v>600</v>
      </c>
      <c r="M32" s="879">
        <v>533</v>
      </c>
      <c r="N32" s="887">
        <f t="shared" si="0"/>
        <v>0.88833333333333331</v>
      </c>
      <c r="O32" s="884"/>
    </row>
    <row r="33" spans="1:15" ht="24.95" customHeight="1">
      <c r="A33" s="876" t="s">
        <v>368</v>
      </c>
      <c r="B33" s="876"/>
      <c r="C33" s="697">
        <v>2014</v>
      </c>
      <c r="D33" s="877" t="s">
        <v>1103</v>
      </c>
      <c r="E33" s="877" t="s">
        <v>1049</v>
      </c>
      <c r="F33" s="878" t="s">
        <v>20</v>
      </c>
      <c r="G33" s="879" t="s">
        <v>7</v>
      </c>
      <c r="H33" s="877" t="s">
        <v>1350</v>
      </c>
      <c r="I33" s="877" t="s">
        <v>118</v>
      </c>
      <c r="J33" s="880" t="s">
        <v>119</v>
      </c>
      <c r="K33" s="881">
        <v>2.5000000000000001E-2</v>
      </c>
      <c r="L33" s="876">
        <v>600</v>
      </c>
      <c r="M33" s="879">
        <v>306</v>
      </c>
      <c r="N33" s="887">
        <f t="shared" si="0"/>
        <v>0.51</v>
      </c>
      <c r="O33" s="884"/>
    </row>
    <row r="34" spans="1:15" ht="24.95" customHeight="1">
      <c r="A34" s="876" t="s">
        <v>368</v>
      </c>
      <c r="B34" s="876"/>
      <c r="C34" s="697">
        <v>2014</v>
      </c>
      <c r="D34" s="877" t="s">
        <v>1103</v>
      </c>
      <c r="E34" s="877" t="s">
        <v>1049</v>
      </c>
      <c r="F34" s="878" t="s">
        <v>20</v>
      </c>
      <c r="G34" s="879" t="s">
        <v>7</v>
      </c>
      <c r="H34" s="877" t="s">
        <v>1351</v>
      </c>
      <c r="I34" s="877" t="s">
        <v>118</v>
      </c>
      <c r="J34" s="880" t="s">
        <v>119</v>
      </c>
      <c r="K34" s="881">
        <v>2.5000000000000001E-2</v>
      </c>
      <c r="L34" s="876">
        <v>2000</v>
      </c>
      <c r="M34" s="879">
        <v>4616</v>
      </c>
      <c r="N34" s="887">
        <f t="shared" si="0"/>
        <v>2.3079999999999998</v>
      </c>
      <c r="O34" s="884"/>
    </row>
    <row r="35" spans="1:15" ht="24.95" customHeight="1">
      <c r="A35" s="876" t="s">
        <v>368</v>
      </c>
      <c r="B35" s="876"/>
      <c r="C35" s="876">
        <v>2014</v>
      </c>
      <c r="D35" s="877" t="s">
        <v>1103</v>
      </c>
      <c r="E35" s="877" t="s">
        <v>1049</v>
      </c>
      <c r="F35" s="878" t="s">
        <v>20</v>
      </c>
      <c r="G35" s="879" t="s">
        <v>7</v>
      </c>
      <c r="H35" s="877" t="s">
        <v>1350</v>
      </c>
      <c r="I35" s="877" t="s">
        <v>117</v>
      </c>
      <c r="J35" s="880" t="s">
        <v>119</v>
      </c>
      <c r="K35" s="881">
        <v>2.5000000000000001E-2</v>
      </c>
      <c r="L35" s="876">
        <v>600</v>
      </c>
      <c r="M35" s="879">
        <v>376</v>
      </c>
      <c r="N35" s="887">
        <f t="shared" si="0"/>
        <v>0.62666666666666671</v>
      </c>
      <c r="O35" s="884"/>
    </row>
    <row r="36" spans="1:15" ht="24.95" customHeight="1">
      <c r="A36" s="876" t="s">
        <v>368</v>
      </c>
      <c r="B36" s="876"/>
      <c r="C36" s="697">
        <v>2014</v>
      </c>
      <c r="D36" s="877" t="s">
        <v>1103</v>
      </c>
      <c r="E36" s="877" t="s">
        <v>1049</v>
      </c>
      <c r="F36" s="878" t="s">
        <v>20</v>
      </c>
      <c r="G36" s="879" t="s">
        <v>7</v>
      </c>
      <c r="H36" s="877" t="s">
        <v>1351</v>
      </c>
      <c r="I36" s="877" t="s">
        <v>117</v>
      </c>
      <c r="J36" s="880" t="s">
        <v>119</v>
      </c>
      <c r="K36" s="881">
        <v>2.5000000000000001E-2</v>
      </c>
      <c r="L36" s="876">
        <v>2000</v>
      </c>
      <c r="M36" s="879">
        <v>4616</v>
      </c>
      <c r="N36" s="887">
        <f t="shared" si="0"/>
        <v>2.3079999999999998</v>
      </c>
      <c r="O36" s="884"/>
    </row>
    <row r="37" spans="1:15" ht="24.95" customHeight="1">
      <c r="A37" s="876" t="s">
        <v>368</v>
      </c>
      <c r="B37" s="876"/>
      <c r="C37" s="876">
        <v>2014</v>
      </c>
      <c r="D37" s="877" t="s">
        <v>1103</v>
      </c>
      <c r="E37" s="877" t="s">
        <v>1049</v>
      </c>
      <c r="F37" s="878" t="s">
        <v>20</v>
      </c>
      <c r="G37" s="879" t="s">
        <v>7</v>
      </c>
      <c r="H37" s="877" t="s">
        <v>1351</v>
      </c>
      <c r="I37" s="877" t="s">
        <v>115</v>
      </c>
      <c r="J37" s="880" t="s">
        <v>1344</v>
      </c>
      <c r="K37" s="881">
        <v>2.5000000000000001E-2</v>
      </c>
      <c r="L37" s="876">
        <v>3000</v>
      </c>
      <c r="M37" s="879">
        <v>6400</v>
      </c>
      <c r="N37" s="887">
        <f t="shared" si="0"/>
        <v>2.1333333333333333</v>
      </c>
      <c r="O37" s="884"/>
    </row>
    <row r="38" spans="1:15" ht="24.95" customHeight="1">
      <c r="A38" s="876" t="s">
        <v>368</v>
      </c>
      <c r="B38" s="876"/>
      <c r="C38" s="697">
        <v>2014</v>
      </c>
      <c r="D38" s="877" t="s">
        <v>1103</v>
      </c>
      <c r="E38" s="877" t="s">
        <v>1049</v>
      </c>
      <c r="F38" s="878" t="s">
        <v>20</v>
      </c>
      <c r="G38" s="879" t="s">
        <v>7</v>
      </c>
      <c r="H38" s="877" t="s">
        <v>1351</v>
      </c>
      <c r="I38" s="877" t="s">
        <v>116</v>
      </c>
      <c r="J38" s="880" t="s">
        <v>1344</v>
      </c>
      <c r="K38" s="881">
        <v>2.5000000000000001E-2</v>
      </c>
      <c r="L38" s="876">
        <v>3000</v>
      </c>
      <c r="M38" s="879">
        <v>6400</v>
      </c>
      <c r="N38" s="887">
        <f t="shared" si="0"/>
        <v>2.1333333333333333</v>
      </c>
      <c r="O38" s="884"/>
    </row>
    <row r="39" spans="1:15" ht="24.95" hidden="1" customHeight="1">
      <c r="A39" s="876" t="s">
        <v>368</v>
      </c>
      <c r="B39" s="876"/>
      <c r="C39" s="876">
        <v>2014</v>
      </c>
      <c r="D39" s="877" t="s">
        <v>967</v>
      </c>
      <c r="E39" s="877" t="s">
        <v>1049</v>
      </c>
      <c r="F39" s="878" t="s">
        <v>20</v>
      </c>
      <c r="G39" s="879" t="s">
        <v>7</v>
      </c>
      <c r="H39" s="877" t="s">
        <v>110</v>
      </c>
      <c r="I39" s="877" t="s">
        <v>121</v>
      </c>
      <c r="J39" s="880" t="s">
        <v>119</v>
      </c>
      <c r="K39" s="881">
        <v>0.125</v>
      </c>
      <c r="L39" s="876">
        <v>3000</v>
      </c>
      <c r="M39" s="879">
        <v>7960</v>
      </c>
      <c r="N39" s="887">
        <f t="shared" si="0"/>
        <v>2.6533333333333333</v>
      </c>
      <c r="O39" s="884"/>
    </row>
    <row r="40" spans="1:15" ht="24.95" hidden="1" customHeight="1">
      <c r="A40" s="876" t="s">
        <v>368</v>
      </c>
      <c r="B40" s="876"/>
      <c r="C40" s="697">
        <v>2014</v>
      </c>
      <c r="D40" s="877" t="s">
        <v>967</v>
      </c>
      <c r="E40" s="877" t="s">
        <v>1049</v>
      </c>
      <c r="F40" s="878" t="s">
        <v>20</v>
      </c>
      <c r="G40" s="879" t="s">
        <v>7</v>
      </c>
      <c r="H40" s="877" t="s">
        <v>110</v>
      </c>
      <c r="I40" s="877" t="s">
        <v>122</v>
      </c>
      <c r="J40" s="880" t="s">
        <v>119</v>
      </c>
      <c r="K40" s="881">
        <v>0.125</v>
      </c>
      <c r="L40" s="876">
        <v>1000</v>
      </c>
      <c r="M40" s="879">
        <v>391</v>
      </c>
      <c r="N40" s="887">
        <f t="shared" si="0"/>
        <v>0.39100000000000001</v>
      </c>
      <c r="O40" s="884"/>
    </row>
    <row r="41" spans="1:15" ht="24.95" hidden="1" customHeight="1">
      <c r="A41" s="876" t="s">
        <v>368</v>
      </c>
      <c r="B41" s="876"/>
      <c r="C41" s="697">
        <v>2014</v>
      </c>
      <c r="D41" s="877" t="s">
        <v>967</v>
      </c>
      <c r="E41" s="877" t="s">
        <v>1049</v>
      </c>
      <c r="F41" s="878" t="s">
        <v>20</v>
      </c>
      <c r="G41" s="879" t="s">
        <v>7</v>
      </c>
      <c r="H41" s="877" t="s">
        <v>110</v>
      </c>
      <c r="I41" s="877" t="s">
        <v>123</v>
      </c>
      <c r="J41" s="880" t="s">
        <v>119</v>
      </c>
      <c r="K41" s="881">
        <v>0.125</v>
      </c>
      <c r="L41" s="876">
        <v>1000</v>
      </c>
      <c r="M41" s="879">
        <v>1573</v>
      </c>
      <c r="N41" s="887">
        <f t="shared" si="0"/>
        <v>1.573</v>
      </c>
      <c r="O41" s="884"/>
    </row>
    <row r="42" spans="1:15" ht="35.1" hidden="1" customHeight="1">
      <c r="A42" s="876" t="s">
        <v>368</v>
      </c>
      <c r="B42" s="876"/>
      <c r="C42" s="876">
        <v>2014</v>
      </c>
      <c r="D42" s="877" t="s">
        <v>95</v>
      </c>
      <c r="E42" s="877" t="s">
        <v>1049</v>
      </c>
      <c r="F42" s="879" t="s">
        <v>18</v>
      </c>
      <c r="G42" s="879" t="s">
        <v>7</v>
      </c>
      <c r="H42" s="877" t="s">
        <v>1065</v>
      </c>
      <c r="I42" s="877" t="s">
        <v>115</v>
      </c>
      <c r="J42" s="880" t="s">
        <v>1352</v>
      </c>
      <c r="K42" s="881">
        <v>2.5000000000000001E-2</v>
      </c>
      <c r="L42" s="876">
        <v>3500</v>
      </c>
      <c r="M42" s="879">
        <v>3213</v>
      </c>
      <c r="N42" s="887">
        <f t="shared" si="0"/>
        <v>0.91800000000000004</v>
      </c>
      <c r="O42" s="894"/>
    </row>
    <row r="43" spans="1:15" ht="35.1" hidden="1" customHeight="1">
      <c r="A43" s="876" t="s">
        <v>368</v>
      </c>
      <c r="B43" s="876"/>
      <c r="C43" s="697">
        <v>2014</v>
      </c>
      <c r="D43" s="877" t="s">
        <v>95</v>
      </c>
      <c r="E43" s="877" t="s">
        <v>1049</v>
      </c>
      <c r="F43" s="879" t="s">
        <v>18</v>
      </c>
      <c r="G43" s="879" t="s">
        <v>7</v>
      </c>
      <c r="H43" s="877" t="s">
        <v>1063</v>
      </c>
      <c r="I43" s="877" t="s">
        <v>115</v>
      </c>
      <c r="J43" s="880" t="s">
        <v>1352</v>
      </c>
      <c r="K43" s="881">
        <v>2.5000000000000001E-2</v>
      </c>
      <c r="L43" s="876">
        <v>4500</v>
      </c>
      <c r="M43" s="879">
        <v>4019</v>
      </c>
      <c r="N43" s="887">
        <f t="shared" si="0"/>
        <v>0.89311111111111108</v>
      </c>
      <c r="O43" s="894"/>
    </row>
    <row r="44" spans="1:15" ht="24.95" hidden="1" customHeight="1">
      <c r="A44" s="876" t="s">
        <v>368</v>
      </c>
      <c r="B44" s="876"/>
      <c r="C44" s="876">
        <v>2014</v>
      </c>
      <c r="D44" s="877" t="s">
        <v>95</v>
      </c>
      <c r="E44" s="877" t="s">
        <v>1049</v>
      </c>
      <c r="F44" s="879" t="s">
        <v>18</v>
      </c>
      <c r="G44" s="879" t="s">
        <v>7</v>
      </c>
      <c r="H44" s="877" t="s">
        <v>1065</v>
      </c>
      <c r="I44" s="877" t="s">
        <v>118</v>
      </c>
      <c r="J44" s="880" t="s">
        <v>1353</v>
      </c>
      <c r="K44" s="881">
        <v>2.5000000000000001E-2</v>
      </c>
      <c r="L44" s="876">
        <v>500</v>
      </c>
      <c r="M44" s="879">
        <v>470</v>
      </c>
      <c r="N44" s="887">
        <f t="shared" si="0"/>
        <v>0.94</v>
      </c>
      <c r="O44" s="894"/>
    </row>
    <row r="45" spans="1:15" ht="24.95" hidden="1" customHeight="1">
      <c r="A45" s="876" t="s">
        <v>368</v>
      </c>
      <c r="B45" s="876"/>
      <c r="C45" s="697">
        <v>2014</v>
      </c>
      <c r="D45" s="877" t="s">
        <v>95</v>
      </c>
      <c r="E45" s="877" t="s">
        <v>1049</v>
      </c>
      <c r="F45" s="879" t="s">
        <v>18</v>
      </c>
      <c r="G45" s="879" t="s">
        <v>7</v>
      </c>
      <c r="H45" s="877" t="s">
        <v>1063</v>
      </c>
      <c r="I45" s="877" t="s">
        <v>118</v>
      </c>
      <c r="J45" s="880" t="s">
        <v>1353</v>
      </c>
      <c r="K45" s="881">
        <v>2.5000000000000001E-2</v>
      </c>
      <c r="L45" s="876">
        <v>1000</v>
      </c>
      <c r="M45" s="879">
        <v>1735</v>
      </c>
      <c r="N45" s="887">
        <f t="shared" si="0"/>
        <v>1.7350000000000001</v>
      </c>
      <c r="O45" s="894"/>
    </row>
    <row r="46" spans="1:15" ht="24.95" hidden="1" customHeight="1">
      <c r="A46" s="876" t="s">
        <v>368</v>
      </c>
      <c r="B46" s="876"/>
      <c r="C46" s="876">
        <v>2014</v>
      </c>
      <c r="D46" s="877" t="s">
        <v>95</v>
      </c>
      <c r="E46" s="877" t="s">
        <v>1049</v>
      </c>
      <c r="F46" s="879" t="s">
        <v>18</v>
      </c>
      <c r="G46" s="879" t="s">
        <v>7</v>
      </c>
      <c r="H46" s="877" t="s">
        <v>1065</v>
      </c>
      <c r="I46" s="877" t="s">
        <v>117</v>
      </c>
      <c r="J46" s="880" t="s">
        <v>1353</v>
      </c>
      <c r="K46" s="881">
        <v>2.5000000000000001E-2</v>
      </c>
      <c r="L46" s="876">
        <v>500</v>
      </c>
      <c r="M46" s="879">
        <v>436</v>
      </c>
      <c r="N46" s="887">
        <f t="shared" si="0"/>
        <v>0.872</v>
      </c>
      <c r="O46" s="895"/>
    </row>
    <row r="47" spans="1:15" ht="24.95" hidden="1" customHeight="1">
      <c r="A47" s="876" t="s">
        <v>368</v>
      </c>
      <c r="B47" s="876"/>
      <c r="C47" s="697">
        <v>2014</v>
      </c>
      <c r="D47" s="877" t="s">
        <v>95</v>
      </c>
      <c r="E47" s="877" t="s">
        <v>1049</v>
      </c>
      <c r="F47" s="879" t="s">
        <v>18</v>
      </c>
      <c r="G47" s="879" t="s">
        <v>7</v>
      </c>
      <c r="H47" s="877" t="s">
        <v>1063</v>
      </c>
      <c r="I47" s="877" t="s">
        <v>117</v>
      </c>
      <c r="J47" s="880" t="s">
        <v>1353</v>
      </c>
      <c r="K47" s="881">
        <v>2.5000000000000001E-2</v>
      </c>
      <c r="L47" s="876">
        <v>1000</v>
      </c>
      <c r="M47" s="879">
        <v>1748</v>
      </c>
      <c r="N47" s="887">
        <f t="shared" si="0"/>
        <v>1.748</v>
      </c>
      <c r="O47" s="884"/>
    </row>
    <row r="48" spans="1:15" ht="35.1" hidden="1" customHeight="1">
      <c r="A48" s="876" t="s">
        <v>368</v>
      </c>
      <c r="B48" s="876"/>
      <c r="C48" s="697">
        <v>2014</v>
      </c>
      <c r="D48" s="877" t="s">
        <v>95</v>
      </c>
      <c r="E48" s="877" t="s">
        <v>1049</v>
      </c>
      <c r="F48" s="879" t="s">
        <v>18</v>
      </c>
      <c r="G48" s="879" t="s">
        <v>7</v>
      </c>
      <c r="H48" s="877" t="s">
        <v>1065</v>
      </c>
      <c r="I48" s="877" t="s">
        <v>116</v>
      </c>
      <c r="J48" s="880" t="s">
        <v>1352</v>
      </c>
      <c r="K48" s="881">
        <v>2.5000000000000001E-2</v>
      </c>
      <c r="L48" s="876">
        <v>3500</v>
      </c>
      <c r="M48" s="879">
        <v>3213</v>
      </c>
      <c r="N48" s="887">
        <f t="shared" si="0"/>
        <v>0.91800000000000004</v>
      </c>
      <c r="O48" s="884"/>
    </row>
    <row r="49" spans="1:15" ht="35.1" hidden="1" customHeight="1">
      <c r="A49" s="876" t="s">
        <v>368</v>
      </c>
      <c r="B49" s="876"/>
      <c r="C49" s="876">
        <v>2014</v>
      </c>
      <c r="D49" s="877" t="s">
        <v>95</v>
      </c>
      <c r="E49" s="877" t="s">
        <v>1049</v>
      </c>
      <c r="F49" s="879" t="s">
        <v>18</v>
      </c>
      <c r="G49" s="879" t="s">
        <v>7</v>
      </c>
      <c r="H49" s="877" t="s">
        <v>1063</v>
      </c>
      <c r="I49" s="877" t="s">
        <v>116</v>
      </c>
      <c r="J49" s="880" t="s">
        <v>1352</v>
      </c>
      <c r="K49" s="881">
        <v>2.5000000000000001E-2</v>
      </c>
      <c r="L49" s="876">
        <v>4500</v>
      </c>
      <c r="M49" s="879">
        <v>4019</v>
      </c>
      <c r="N49" s="887">
        <f t="shared" si="0"/>
        <v>0.89311111111111108</v>
      </c>
      <c r="O49" s="884"/>
    </row>
    <row r="50" spans="1:15" ht="35.1" hidden="1" customHeight="1">
      <c r="A50" s="876" t="s">
        <v>368</v>
      </c>
      <c r="B50" s="876"/>
      <c r="C50" s="697">
        <v>2014</v>
      </c>
      <c r="D50" s="877" t="s">
        <v>1121</v>
      </c>
      <c r="E50" s="877" t="s">
        <v>1049</v>
      </c>
      <c r="F50" s="878" t="s">
        <v>20</v>
      </c>
      <c r="G50" s="879" t="s">
        <v>7</v>
      </c>
      <c r="H50" s="877" t="s">
        <v>1354</v>
      </c>
      <c r="I50" s="877" t="s">
        <v>115</v>
      </c>
      <c r="J50" s="880" t="s">
        <v>1352</v>
      </c>
      <c r="K50" s="881">
        <v>2.5000000000000001E-2</v>
      </c>
      <c r="L50" s="876">
        <v>4000</v>
      </c>
      <c r="M50" s="879">
        <v>3239</v>
      </c>
      <c r="N50" s="887">
        <f t="shared" si="0"/>
        <v>0.80974999999999997</v>
      </c>
      <c r="O50" s="884"/>
    </row>
    <row r="51" spans="1:15" ht="35.1" hidden="1" customHeight="1">
      <c r="A51" s="876" t="s">
        <v>368</v>
      </c>
      <c r="B51" s="876"/>
      <c r="C51" s="876">
        <v>2014</v>
      </c>
      <c r="D51" s="877" t="s">
        <v>1121</v>
      </c>
      <c r="E51" s="877" t="s">
        <v>1049</v>
      </c>
      <c r="F51" s="878" t="s">
        <v>20</v>
      </c>
      <c r="G51" s="879" t="s">
        <v>7</v>
      </c>
      <c r="H51" s="877" t="s">
        <v>1354</v>
      </c>
      <c r="I51" s="877" t="s">
        <v>116</v>
      </c>
      <c r="J51" s="880" t="s">
        <v>1352</v>
      </c>
      <c r="K51" s="881">
        <v>2.5000000000000001E-2</v>
      </c>
      <c r="L51" s="876">
        <v>4000</v>
      </c>
      <c r="M51" s="879">
        <v>3239</v>
      </c>
      <c r="N51" s="887">
        <f t="shared" si="0"/>
        <v>0.80974999999999997</v>
      </c>
      <c r="O51" s="884"/>
    </row>
    <row r="52" spans="1:15" ht="35.1" hidden="1" customHeight="1">
      <c r="A52" s="876" t="s">
        <v>368</v>
      </c>
      <c r="B52" s="876"/>
      <c r="C52" s="697">
        <v>2014</v>
      </c>
      <c r="D52" s="877" t="s">
        <v>1121</v>
      </c>
      <c r="E52" s="877" t="s">
        <v>1049</v>
      </c>
      <c r="F52" s="878" t="s">
        <v>20</v>
      </c>
      <c r="G52" s="879" t="s">
        <v>7</v>
      </c>
      <c r="H52" s="877" t="s">
        <v>1355</v>
      </c>
      <c r="I52" s="877" t="s">
        <v>115</v>
      </c>
      <c r="J52" s="880" t="s">
        <v>1352</v>
      </c>
      <c r="K52" s="881">
        <v>2.5000000000000001E-2</v>
      </c>
      <c r="L52" s="876">
        <v>2500</v>
      </c>
      <c r="M52" s="879">
        <v>2321</v>
      </c>
      <c r="N52" s="887">
        <f t="shared" si="0"/>
        <v>0.9284</v>
      </c>
      <c r="O52" s="884"/>
    </row>
    <row r="53" spans="1:15" ht="24.95" hidden="1" customHeight="1">
      <c r="A53" s="876" t="s">
        <v>368</v>
      </c>
      <c r="B53" s="876"/>
      <c r="C53" s="876">
        <v>2014</v>
      </c>
      <c r="D53" s="877" t="s">
        <v>1121</v>
      </c>
      <c r="E53" s="877" t="s">
        <v>1049</v>
      </c>
      <c r="F53" s="878" t="s">
        <v>20</v>
      </c>
      <c r="G53" s="879" t="s">
        <v>7</v>
      </c>
      <c r="H53" s="877" t="s">
        <v>1354</v>
      </c>
      <c r="I53" s="877" t="s">
        <v>118</v>
      </c>
      <c r="J53" s="880" t="s">
        <v>119</v>
      </c>
      <c r="K53" s="881">
        <v>2.5000000000000001E-2</v>
      </c>
      <c r="L53" s="876">
        <v>100</v>
      </c>
      <c r="M53" s="879">
        <v>76</v>
      </c>
      <c r="N53" s="887">
        <f t="shared" si="0"/>
        <v>0.76</v>
      </c>
      <c r="O53" s="884"/>
    </row>
    <row r="54" spans="1:15" ht="24.95" hidden="1" customHeight="1">
      <c r="A54" s="876" t="s">
        <v>368</v>
      </c>
      <c r="B54" s="876"/>
      <c r="C54" s="697">
        <v>2014</v>
      </c>
      <c r="D54" s="877" t="s">
        <v>1121</v>
      </c>
      <c r="E54" s="877" t="s">
        <v>1049</v>
      </c>
      <c r="F54" s="878" t="s">
        <v>20</v>
      </c>
      <c r="G54" s="879" t="s">
        <v>7</v>
      </c>
      <c r="H54" s="877" t="s">
        <v>1355</v>
      </c>
      <c r="I54" s="877" t="s">
        <v>118</v>
      </c>
      <c r="J54" s="880" t="s">
        <v>119</v>
      </c>
      <c r="K54" s="881">
        <v>2.5000000000000001E-2</v>
      </c>
      <c r="L54" s="876">
        <v>1000</v>
      </c>
      <c r="M54" s="879">
        <v>893</v>
      </c>
      <c r="N54" s="887">
        <f t="shared" si="0"/>
        <v>0.89300000000000002</v>
      </c>
      <c r="O54" s="884"/>
    </row>
    <row r="55" spans="1:15" ht="24.95" hidden="1" customHeight="1">
      <c r="A55" s="876" t="s">
        <v>368</v>
      </c>
      <c r="B55" s="876"/>
      <c r="C55" s="697">
        <v>2014</v>
      </c>
      <c r="D55" s="877" t="s">
        <v>1121</v>
      </c>
      <c r="E55" s="877" t="s">
        <v>1049</v>
      </c>
      <c r="F55" s="878" t="s">
        <v>20</v>
      </c>
      <c r="G55" s="879" t="s">
        <v>7</v>
      </c>
      <c r="H55" s="877" t="s">
        <v>1356</v>
      </c>
      <c r="I55" s="877" t="s">
        <v>118</v>
      </c>
      <c r="J55" s="880" t="s">
        <v>119</v>
      </c>
      <c r="K55" s="881">
        <v>2.5000000000000001E-2</v>
      </c>
      <c r="L55" s="876">
        <v>300</v>
      </c>
      <c r="M55" s="879">
        <v>129</v>
      </c>
      <c r="N55" s="887">
        <f t="shared" si="0"/>
        <v>0.43</v>
      </c>
      <c r="O55" s="884"/>
    </row>
    <row r="56" spans="1:15" ht="24.95" hidden="1" customHeight="1">
      <c r="A56" s="876" t="s">
        <v>368</v>
      </c>
      <c r="B56" s="876"/>
      <c r="C56" s="876">
        <v>2014</v>
      </c>
      <c r="D56" s="877" t="s">
        <v>1121</v>
      </c>
      <c r="E56" s="877" t="s">
        <v>1049</v>
      </c>
      <c r="F56" s="878" t="s">
        <v>20</v>
      </c>
      <c r="G56" s="879" t="s">
        <v>7</v>
      </c>
      <c r="H56" s="877" t="s">
        <v>1354</v>
      </c>
      <c r="I56" s="877" t="s">
        <v>117</v>
      </c>
      <c r="J56" s="880" t="s">
        <v>119</v>
      </c>
      <c r="K56" s="881">
        <v>2.5000000000000001E-2</v>
      </c>
      <c r="L56" s="876">
        <v>100</v>
      </c>
      <c r="M56" s="879">
        <v>129</v>
      </c>
      <c r="N56" s="887">
        <f t="shared" si="0"/>
        <v>1.29</v>
      </c>
      <c r="O56" s="884"/>
    </row>
    <row r="57" spans="1:15" ht="24.95" hidden="1" customHeight="1">
      <c r="A57" s="876" t="s">
        <v>368</v>
      </c>
      <c r="B57" s="876"/>
      <c r="C57" s="697">
        <v>2014</v>
      </c>
      <c r="D57" s="877" t="s">
        <v>1121</v>
      </c>
      <c r="E57" s="877" t="s">
        <v>1049</v>
      </c>
      <c r="F57" s="878" t="s">
        <v>20</v>
      </c>
      <c r="G57" s="879" t="s">
        <v>7</v>
      </c>
      <c r="H57" s="877" t="s">
        <v>1355</v>
      </c>
      <c r="I57" s="877" t="s">
        <v>117</v>
      </c>
      <c r="J57" s="880" t="s">
        <v>119</v>
      </c>
      <c r="K57" s="881">
        <v>2.5000000000000001E-2</v>
      </c>
      <c r="L57" s="876">
        <v>1000</v>
      </c>
      <c r="M57" s="879">
        <v>893</v>
      </c>
      <c r="N57" s="887">
        <f t="shared" si="0"/>
        <v>0.89300000000000002</v>
      </c>
      <c r="O57" s="884"/>
    </row>
    <row r="58" spans="1:15" ht="24.95" hidden="1" customHeight="1">
      <c r="A58" s="876" t="s">
        <v>368</v>
      </c>
      <c r="B58" s="876"/>
      <c r="C58" s="876">
        <v>2014</v>
      </c>
      <c r="D58" s="877" t="s">
        <v>1121</v>
      </c>
      <c r="E58" s="877" t="s">
        <v>1049</v>
      </c>
      <c r="F58" s="878" t="s">
        <v>20</v>
      </c>
      <c r="G58" s="879" t="s">
        <v>7</v>
      </c>
      <c r="H58" s="877" t="s">
        <v>1356</v>
      </c>
      <c r="I58" s="877" t="s">
        <v>117</v>
      </c>
      <c r="J58" s="880" t="s">
        <v>119</v>
      </c>
      <c r="K58" s="881">
        <v>2.5000000000000001E-2</v>
      </c>
      <c r="L58" s="876">
        <v>300</v>
      </c>
      <c r="M58" s="879">
        <v>371</v>
      </c>
      <c r="N58" s="887">
        <f t="shared" si="0"/>
        <v>1.2366666666666666</v>
      </c>
      <c r="O58" s="884"/>
    </row>
    <row r="59" spans="1:15" ht="35.1" hidden="1" customHeight="1">
      <c r="A59" s="876" t="s">
        <v>368</v>
      </c>
      <c r="B59" s="876"/>
      <c r="C59" s="697">
        <v>2014</v>
      </c>
      <c r="D59" s="877" t="s">
        <v>1121</v>
      </c>
      <c r="E59" s="877" t="s">
        <v>1049</v>
      </c>
      <c r="F59" s="878" t="s">
        <v>20</v>
      </c>
      <c r="G59" s="879" t="s">
        <v>7</v>
      </c>
      <c r="H59" s="877" t="s">
        <v>1355</v>
      </c>
      <c r="I59" s="877" t="s">
        <v>116</v>
      </c>
      <c r="J59" s="880" t="s">
        <v>1352</v>
      </c>
      <c r="K59" s="881">
        <v>2.5000000000000001E-2</v>
      </c>
      <c r="L59" s="876">
        <v>2500</v>
      </c>
      <c r="M59" s="879">
        <v>2321</v>
      </c>
      <c r="N59" s="887">
        <f t="shared" si="0"/>
        <v>0.9284</v>
      </c>
      <c r="O59" s="884"/>
    </row>
    <row r="60" spans="1:15" ht="35.1" hidden="1" customHeight="1">
      <c r="A60" s="876" t="s">
        <v>368</v>
      </c>
      <c r="B60" s="876"/>
      <c r="C60" s="876">
        <v>2014</v>
      </c>
      <c r="D60" s="877" t="s">
        <v>1121</v>
      </c>
      <c r="E60" s="877" t="s">
        <v>1049</v>
      </c>
      <c r="F60" s="878" t="s">
        <v>20</v>
      </c>
      <c r="G60" s="879" t="s">
        <v>7</v>
      </c>
      <c r="H60" s="877" t="s">
        <v>1356</v>
      </c>
      <c r="I60" s="877" t="s">
        <v>115</v>
      </c>
      <c r="J60" s="880" t="s">
        <v>1352</v>
      </c>
      <c r="K60" s="881">
        <v>2.5000000000000001E-2</v>
      </c>
      <c r="L60" s="876">
        <v>3000</v>
      </c>
      <c r="M60" s="879">
        <v>2763</v>
      </c>
      <c r="N60" s="887">
        <f t="shared" si="0"/>
        <v>0.92100000000000004</v>
      </c>
      <c r="O60" s="884"/>
    </row>
    <row r="61" spans="1:15" ht="35.1" hidden="1" customHeight="1">
      <c r="A61" s="876" t="s">
        <v>368</v>
      </c>
      <c r="B61" s="876"/>
      <c r="C61" s="697">
        <v>2014</v>
      </c>
      <c r="D61" s="877" t="s">
        <v>1121</v>
      </c>
      <c r="E61" s="877" t="s">
        <v>1049</v>
      </c>
      <c r="F61" s="878" t="s">
        <v>20</v>
      </c>
      <c r="G61" s="879" t="s">
        <v>7</v>
      </c>
      <c r="H61" s="877" t="s">
        <v>1356</v>
      </c>
      <c r="I61" s="877" t="s">
        <v>116</v>
      </c>
      <c r="J61" s="880" t="s">
        <v>1352</v>
      </c>
      <c r="K61" s="881">
        <v>2.5000000000000001E-2</v>
      </c>
      <c r="L61" s="876">
        <v>3000</v>
      </c>
      <c r="M61" s="879">
        <v>2763</v>
      </c>
      <c r="N61" s="887">
        <f t="shared" si="0"/>
        <v>0.92100000000000004</v>
      </c>
      <c r="O61" s="884"/>
    </row>
    <row r="62" spans="1:15" ht="35.1" hidden="1" customHeight="1">
      <c r="A62" s="876" t="s">
        <v>368</v>
      </c>
      <c r="B62" s="876"/>
      <c r="C62" s="697">
        <v>2014</v>
      </c>
      <c r="D62" s="877" t="s">
        <v>1357</v>
      </c>
      <c r="E62" s="877" t="s">
        <v>1049</v>
      </c>
      <c r="F62" s="878" t="s">
        <v>20</v>
      </c>
      <c r="G62" s="879" t="s">
        <v>7</v>
      </c>
      <c r="H62" s="877" t="s">
        <v>110</v>
      </c>
      <c r="I62" s="877" t="s">
        <v>117</v>
      </c>
      <c r="J62" s="880" t="s">
        <v>1341</v>
      </c>
      <c r="K62" s="881">
        <v>2.5000000000000001E-2</v>
      </c>
      <c r="L62" s="876" t="s">
        <v>488</v>
      </c>
      <c r="M62" s="879">
        <v>18</v>
      </c>
      <c r="N62" s="887" t="s">
        <v>488</v>
      </c>
      <c r="O62" s="884"/>
    </row>
    <row r="63" spans="1:15" ht="35.1" hidden="1" customHeight="1">
      <c r="A63" s="876" t="s">
        <v>368</v>
      </c>
      <c r="B63" s="876" t="s">
        <v>4</v>
      </c>
      <c r="C63" s="876">
        <v>2014</v>
      </c>
      <c r="D63" s="896" t="s">
        <v>1129</v>
      </c>
      <c r="E63" s="877" t="s">
        <v>1060</v>
      </c>
      <c r="F63" s="878" t="s">
        <v>20</v>
      </c>
      <c r="G63" s="879" t="s">
        <v>7</v>
      </c>
      <c r="H63" s="877" t="s">
        <v>510</v>
      </c>
      <c r="I63" s="877" t="s">
        <v>115</v>
      </c>
      <c r="J63" s="880" t="s">
        <v>1352</v>
      </c>
      <c r="K63" s="881">
        <v>2.5000000000000001E-2</v>
      </c>
      <c r="L63" s="876">
        <v>500</v>
      </c>
      <c r="M63" s="879">
        <v>685</v>
      </c>
      <c r="N63" s="887">
        <f t="shared" si="0"/>
        <v>1.37</v>
      </c>
      <c r="O63" s="884"/>
    </row>
    <row r="64" spans="1:15" ht="35.1" hidden="1" customHeight="1">
      <c r="A64" s="876" t="s">
        <v>368</v>
      </c>
      <c r="B64" s="876" t="s">
        <v>4</v>
      </c>
      <c r="C64" s="697">
        <v>2014</v>
      </c>
      <c r="D64" s="896" t="s">
        <v>1129</v>
      </c>
      <c r="E64" s="877" t="s">
        <v>1060</v>
      </c>
      <c r="F64" s="878" t="s">
        <v>20</v>
      </c>
      <c r="G64" s="879" t="s">
        <v>7</v>
      </c>
      <c r="H64" s="877" t="s">
        <v>510</v>
      </c>
      <c r="I64" s="877" t="s">
        <v>116</v>
      </c>
      <c r="J64" s="880" t="s">
        <v>1352</v>
      </c>
      <c r="K64" s="881">
        <v>2.5000000000000001E-2</v>
      </c>
      <c r="L64" s="876">
        <v>500</v>
      </c>
      <c r="M64" s="879">
        <v>685</v>
      </c>
      <c r="N64" s="887">
        <f t="shared" si="0"/>
        <v>1.37</v>
      </c>
      <c r="O64" s="884"/>
    </row>
    <row r="65" spans="1:15" ht="24.95" hidden="1" customHeight="1">
      <c r="A65" s="876" t="s">
        <v>368</v>
      </c>
      <c r="B65" s="876" t="s">
        <v>4</v>
      </c>
      <c r="C65" s="876">
        <v>2014</v>
      </c>
      <c r="D65" s="896" t="s">
        <v>1129</v>
      </c>
      <c r="E65" s="877" t="s">
        <v>1060</v>
      </c>
      <c r="F65" s="878" t="s">
        <v>20</v>
      </c>
      <c r="G65" s="879" t="s">
        <v>7</v>
      </c>
      <c r="H65" s="877" t="s">
        <v>510</v>
      </c>
      <c r="I65" s="877" t="s">
        <v>118</v>
      </c>
      <c r="J65" s="880" t="s">
        <v>119</v>
      </c>
      <c r="K65" s="881">
        <v>2.5000000000000001E-2</v>
      </c>
      <c r="L65" s="876">
        <v>50</v>
      </c>
      <c r="M65" s="879">
        <v>25</v>
      </c>
      <c r="N65" s="887">
        <f t="shared" si="0"/>
        <v>0.5</v>
      </c>
      <c r="O65" s="884"/>
    </row>
    <row r="66" spans="1:15" ht="24.95" hidden="1" customHeight="1">
      <c r="A66" s="876" t="s">
        <v>368</v>
      </c>
      <c r="B66" s="876" t="s">
        <v>4</v>
      </c>
      <c r="C66" s="697">
        <v>2014</v>
      </c>
      <c r="D66" s="896" t="s">
        <v>1129</v>
      </c>
      <c r="E66" s="877" t="s">
        <v>1060</v>
      </c>
      <c r="F66" s="878" t="s">
        <v>20</v>
      </c>
      <c r="G66" s="879" t="s">
        <v>7</v>
      </c>
      <c r="H66" s="877" t="s">
        <v>510</v>
      </c>
      <c r="I66" s="877" t="s">
        <v>117</v>
      </c>
      <c r="J66" s="880" t="s">
        <v>119</v>
      </c>
      <c r="K66" s="881">
        <v>2.5000000000000001E-2</v>
      </c>
      <c r="L66" s="876">
        <v>50</v>
      </c>
      <c r="M66" s="879">
        <v>25</v>
      </c>
      <c r="N66" s="887">
        <f t="shared" si="0"/>
        <v>0.5</v>
      </c>
      <c r="O66" s="884"/>
    </row>
    <row r="67" spans="1:15" ht="24.95" hidden="1" customHeight="1">
      <c r="A67" s="876" t="s">
        <v>368</v>
      </c>
      <c r="B67" s="876" t="s">
        <v>4</v>
      </c>
      <c r="C67" s="876">
        <v>2014</v>
      </c>
      <c r="D67" s="896" t="s">
        <v>1129</v>
      </c>
      <c r="E67" s="877" t="s">
        <v>1060</v>
      </c>
      <c r="F67" s="878" t="s">
        <v>20</v>
      </c>
      <c r="G67" s="879" t="s">
        <v>7</v>
      </c>
      <c r="H67" s="877" t="s">
        <v>65</v>
      </c>
      <c r="I67" s="877" t="s">
        <v>118</v>
      </c>
      <c r="J67" s="880" t="s">
        <v>119</v>
      </c>
      <c r="K67" s="881">
        <v>2.5000000000000001E-2</v>
      </c>
      <c r="L67" s="876">
        <v>50</v>
      </c>
      <c r="M67" s="879">
        <v>6</v>
      </c>
      <c r="N67" s="887">
        <f t="shared" si="0"/>
        <v>0.12</v>
      </c>
      <c r="O67" s="884"/>
    </row>
    <row r="68" spans="1:15" ht="24.95" hidden="1" customHeight="1">
      <c r="A68" s="876" t="s">
        <v>368</v>
      </c>
      <c r="B68" s="876" t="s">
        <v>4</v>
      </c>
      <c r="C68" s="697">
        <v>2014</v>
      </c>
      <c r="D68" s="896" t="s">
        <v>1129</v>
      </c>
      <c r="E68" s="877" t="s">
        <v>1060</v>
      </c>
      <c r="F68" s="878" t="s">
        <v>20</v>
      </c>
      <c r="G68" s="879" t="s">
        <v>7</v>
      </c>
      <c r="H68" s="877" t="s">
        <v>65</v>
      </c>
      <c r="I68" s="877" t="s">
        <v>117</v>
      </c>
      <c r="J68" s="880" t="s">
        <v>119</v>
      </c>
      <c r="K68" s="881">
        <v>2.5000000000000001E-2</v>
      </c>
      <c r="L68" s="876">
        <v>50</v>
      </c>
      <c r="M68" s="879">
        <v>6</v>
      </c>
      <c r="N68" s="887">
        <f t="shared" si="0"/>
        <v>0.12</v>
      </c>
      <c r="O68" s="884"/>
    </row>
    <row r="69" spans="1:15" ht="35.1" hidden="1" customHeight="1">
      <c r="A69" s="876" t="s">
        <v>368</v>
      </c>
      <c r="B69" s="876" t="s">
        <v>4</v>
      </c>
      <c r="C69" s="697">
        <v>2014</v>
      </c>
      <c r="D69" s="896" t="s">
        <v>1129</v>
      </c>
      <c r="E69" s="877" t="s">
        <v>1060</v>
      </c>
      <c r="F69" s="878" t="s">
        <v>20</v>
      </c>
      <c r="G69" s="879" t="s">
        <v>7</v>
      </c>
      <c r="H69" s="877" t="s">
        <v>65</v>
      </c>
      <c r="I69" s="877" t="s">
        <v>115</v>
      </c>
      <c r="J69" s="880" t="s">
        <v>1344</v>
      </c>
      <c r="K69" s="881">
        <v>2.5000000000000001E-2</v>
      </c>
      <c r="L69" s="876">
        <v>150</v>
      </c>
      <c r="M69" s="879">
        <v>67</v>
      </c>
      <c r="N69" s="887">
        <f t="shared" si="0"/>
        <v>0.44666666666666666</v>
      </c>
      <c r="O69" s="884"/>
    </row>
    <row r="70" spans="1:15" ht="35.1" hidden="1" customHeight="1">
      <c r="A70" s="876" t="s">
        <v>368</v>
      </c>
      <c r="B70" s="876" t="s">
        <v>4</v>
      </c>
      <c r="C70" s="876">
        <v>2014</v>
      </c>
      <c r="D70" s="896" t="s">
        <v>1129</v>
      </c>
      <c r="E70" s="877" t="s">
        <v>1060</v>
      </c>
      <c r="F70" s="878" t="s">
        <v>20</v>
      </c>
      <c r="G70" s="879" t="s">
        <v>7</v>
      </c>
      <c r="H70" s="877" t="s">
        <v>65</v>
      </c>
      <c r="I70" s="877" t="s">
        <v>116</v>
      </c>
      <c r="J70" s="880" t="s">
        <v>1344</v>
      </c>
      <c r="K70" s="881">
        <v>2.5000000000000001E-2</v>
      </c>
      <c r="L70" s="876">
        <v>150</v>
      </c>
      <c r="M70" s="879">
        <v>67</v>
      </c>
      <c r="N70" s="887">
        <f t="shared" si="0"/>
        <v>0.44666666666666666</v>
      </c>
      <c r="O70" s="884"/>
    </row>
    <row r="71" spans="1:15" ht="35.1" hidden="1" customHeight="1">
      <c r="A71" s="876" t="s">
        <v>368</v>
      </c>
      <c r="B71" s="876"/>
      <c r="C71" s="697">
        <v>2014</v>
      </c>
      <c r="D71" s="877" t="s">
        <v>1358</v>
      </c>
      <c r="E71" s="877" t="s">
        <v>1049</v>
      </c>
      <c r="F71" s="878" t="s">
        <v>20</v>
      </c>
      <c r="G71" s="879" t="s">
        <v>7</v>
      </c>
      <c r="H71" s="877" t="s">
        <v>110</v>
      </c>
      <c r="I71" s="877" t="s">
        <v>117</v>
      </c>
      <c r="J71" s="880" t="s">
        <v>1341</v>
      </c>
      <c r="K71" s="881">
        <v>2.5000000000000001E-2</v>
      </c>
      <c r="L71" s="876" t="s">
        <v>488</v>
      </c>
      <c r="M71" s="879" t="s">
        <v>488</v>
      </c>
      <c r="N71" s="887" t="s">
        <v>488</v>
      </c>
      <c r="O71" s="884"/>
    </row>
    <row r="72" spans="1:15" ht="35.1" hidden="1" customHeight="1">
      <c r="A72" s="876" t="s">
        <v>368</v>
      </c>
      <c r="B72" s="876"/>
      <c r="C72" s="876">
        <v>2014</v>
      </c>
      <c r="D72" s="877" t="s">
        <v>889</v>
      </c>
      <c r="E72" s="877" t="s">
        <v>1060</v>
      </c>
      <c r="F72" s="879" t="s">
        <v>20</v>
      </c>
      <c r="G72" s="879" t="s">
        <v>7</v>
      </c>
      <c r="H72" s="877" t="s">
        <v>510</v>
      </c>
      <c r="I72" s="877" t="s">
        <v>115</v>
      </c>
      <c r="J72" s="880" t="s">
        <v>1352</v>
      </c>
      <c r="K72" s="881">
        <v>2.5000000000000001E-2</v>
      </c>
      <c r="L72" s="876" t="s">
        <v>488</v>
      </c>
      <c r="M72" s="879">
        <v>1609</v>
      </c>
      <c r="N72" s="887" t="s">
        <v>488</v>
      </c>
      <c r="O72" s="884"/>
    </row>
    <row r="73" spans="1:15" ht="24.95" hidden="1" customHeight="1">
      <c r="A73" s="876" t="s">
        <v>368</v>
      </c>
      <c r="B73" s="876"/>
      <c r="C73" s="697">
        <v>2014</v>
      </c>
      <c r="D73" s="877" t="s">
        <v>889</v>
      </c>
      <c r="E73" s="877" t="s">
        <v>1060</v>
      </c>
      <c r="F73" s="879" t="s">
        <v>20</v>
      </c>
      <c r="G73" s="879" t="s">
        <v>7</v>
      </c>
      <c r="H73" s="877" t="s">
        <v>510</v>
      </c>
      <c r="I73" s="877" t="s">
        <v>1359</v>
      </c>
      <c r="J73" s="880" t="s">
        <v>119</v>
      </c>
      <c r="K73" s="881">
        <v>2.5000000000000001E-2</v>
      </c>
      <c r="L73" s="876" t="s">
        <v>488</v>
      </c>
      <c r="M73" s="879" t="s">
        <v>488</v>
      </c>
      <c r="N73" s="887" t="s">
        <v>488</v>
      </c>
      <c r="O73" s="884"/>
    </row>
    <row r="74" spans="1:15" ht="24.95" hidden="1" customHeight="1">
      <c r="A74" s="876" t="s">
        <v>368</v>
      </c>
      <c r="B74" s="876"/>
      <c r="C74" s="876">
        <v>2014</v>
      </c>
      <c r="D74" s="877" t="s">
        <v>889</v>
      </c>
      <c r="E74" s="877" t="s">
        <v>1060</v>
      </c>
      <c r="F74" s="879" t="s">
        <v>20</v>
      </c>
      <c r="G74" s="879" t="s">
        <v>7</v>
      </c>
      <c r="H74" s="877" t="s">
        <v>510</v>
      </c>
      <c r="I74" s="877" t="s">
        <v>117</v>
      </c>
      <c r="J74" s="880" t="s">
        <v>119</v>
      </c>
      <c r="K74" s="881">
        <v>2.5000000000000001E-2</v>
      </c>
      <c r="L74" s="876" t="s">
        <v>488</v>
      </c>
      <c r="M74" s="879">
        <v>3</v>
      </c>
      <c r="N74" s="887" t="s">
        <v>488</v>
      </c>
      <c r="O74" s="884"/>
    </row>
    <row r="75" spans="1:15" ht="35.1" hidden="1" customHeight="1">
      <c r="A75" s="876" t="s">
        <v>368</v>
      </c>
      <c r="B75" s="876"/>
      <c r="C75" s="697">
        <v>2014</v>
      </c>
      <c r="D75" s="877" t="s">
        <v>889</v>
      </c>
      <c r="E75" s="877" t="s">
        <v>1060</v>
      </c>
      <c r="F75" s="879" t="s">
        <v>20</v>
      </c>
      <c r="G75" s="879" t="s">
        <v>7</v>
      </c>
      <c r="H75" s="877" t="s">
        <v>510</v>
      </c>
      <c r="I75" s="877" t="s">
        <v>116</v>
      </c>
      <c r="J75" s="880" t="s">
        <v>1352</v>
      </c>
      <c r="K75" s="881">
        <v>2.5000000000000001E-2</v>
      </c>
      <c r="L75" s="876" t="s">
        <v>488</v>
      </c>
      <c r="M75" s="879">
        <v>1609</v>
      </c>
      <c r="N75" s="887" t="s">
        <v>488</v>
      </c>
      <c r="O75" s="884"/>
    </row>
    <row r="76" spans="1:15" ht="35.1" hidden="1" customHeight="1">
      <c r="A76" s="876" t="s">
        <v>368</v>
      </c>
      <c r="B76" s="876"/>
      <c r="C76" s="697">
        <v>2014</v>
      </c>
      <c r="D76" s="877" t="s">
        <v>889</v>
      </c>
      <c r="E76" s="877" t="s">
        <v>1060</v>
      </c>
      <c r="F76" s="879" t="s">
        <v>18</v>
      </c>
      <c r="G76" s="879" t="s">
        <v>7</v>
      </c>
      <c r="H76" s="877" t="s">
        <v>1065</v>
      </c>
      <c r="I76" s="877" t="s">
        <v>115</v>
      </c>
      <c r="J76" s="880" t="s">
        <v>1352</v>
      </c>
      <c r="K76" s="881">
        <v>2.5000000000000001E-2</v>
      </c>
      <c r="L76" s="876">
        <v>600</v>
      </c>
      <c r="M76" s="879">
        <v>851</v>
      </c>
      <c r="N76" s="887">
        <f t="shared" ref="N76:N139" si="1">M76/L76</f>
        <v>1.4183333333333332</v>
      </c>
      <c r="O76" s="884"/>
    </row>
    <row r="77" spans="1:15" ht="24.95" hidden="1" customHeight="1">
      <c r="A77" s="876" t="s">
        <v>368</v>
      </c>
      <c r="B77" s="876"/>
      <c r="C77" s="876">
        <v>2014</v>
      </c>
      <c r="D77" s="877" t="s">
        <v>889</v>
      </c>
      <c r="E77" s="877" t="s">
        <v>1060</v>
      </c>
      <c r="F77" s="879" t="s">
        <v>18</v>
      </c>
      <c r="G77" s="879" t="s">
        <v>7</v>
      </c>
      <c r="H77" s="877" t="s">
        <v>1065</v>
      </c>
      <c r="I77" s="877" t="s">
        <v>1359</v>
      </c>
      <c r="J77" s="880" t="s">
        <v>119</v>
      </c>
      <c r="K77" s="881">
        <v>2.5000000000000001E-2</v>
      </c>
      <c r="L77" s="876">
        <v>150</v>
      </c>
      <c r="M77" s="879" t="s">
        <v>488</v>
      </c>
      <c r="N77" s="887"/>
      <c r="O77" s="884"/>
    </row>
    <row r="78" spans="1:15" ht="24.95" hidden="1" customHeight="1">
      <c r="A78" s="876" t="s">
        <v>368</v>
      </c>
      <c r="B78" s="876"/>
      <c r="C78" s="697">
        <v>2014</v>
      </c>
      <c r="D78" s="877" t="s">
        <v>889</v>
      </c>
      <c r="E78" s="877" t="s">
        <v>1060</v>
      </c>
      <c r="F78" s="879" t="s">
        <v>18</v>
      </c>
      <c r="G78" s="879" t="s">
        <v>7</v>
      </c>
      <c r="H78" s="877" t="s">
        <v>1065</v>
      </c>
      <c r="I78" s="877" t="s">
        <v>117</v>
      </c>
      <c r="J78" s="880" t="s">
        <v>119</v>
      </c>
      <c r="K78" s="881">
        <v>2.5000000000000001E-2</v>
      </c>
      <c r="L78" s="876">
        <v>150</v>
      </c>
      <c r="M78" s="879" t="s">
        <v>488</v>
      </c>
      <c r="N78" s="887"/>
      <c r="O78" s="884"/>
    </row>
    <row r="79" spans="1:15" ht="35.1" hidden="1" customHeight="1">
      <c r="A79" s="876" t="s">
        <v>368</v>
      </c>
      <c r="B79" s="876"/>
      <c r="C79" s="876">
        <v>2014</v>
      </c>
      <c r="D79" s="877" t="s">
        <v>889</v>
      </c>
      <c r="E79" s="877" t="s">
        <v>1060</v>
      </c>
      <c r="F79" s="879" t="s">
        <v>18</v>
      </c>
      <c r="G79" s="879" t="s">
        <v>7</v>
      </c>
      <c r="H79" s="877" t="s">
        <v>1065</v>
      </c>
      <c r="I79" s="877" t="s">
        <v>116</v>
      </c>
      <c r="J79" s="880" t="s">
        <v>1352</v>
      </c>
      <c r="K79" s="881">
        <v>2.5000000000000001E-2</v>
      </c>
      <c r="L79" s="876">
        <v>600</v>
      </c>
      <c r="M79" s="879">
        <v>851</v>
      </c>
      <c r="N79" s="887">
        <f t="shared" si="1"/>
        <v>1.4183333333333332</v>
      </c>
      <c r="O79" s="884"/>
    </row>
    <row r="80" spans="1:15" ht="24.95" hidden="1" customHeight="1">
      <c r="A80" s="876" t="s">
        <v>368</v>
      </c>
      <c r="B80" s="876"/>
      <c r="C80" s="697">
        <v>2014</v>
      </c>
      <c r="D80" s="877" t="s">
        <v>889</v>
      </c>
      <c r="E80" s="877" t="s">
        <v>1060</v>
      </c>
      <c r="F80" s="878" t="s">
        <v>20</v>
      </c>
      <c r="G80" s="879" t="s">
        <v>7</v>
      </c>
      <c r="H80" s="877" t="s">
        <v>1356</v>
      </c>
      <c r="I80" s="877" t="s">
        <v>1359</v>
      </c>
      <c r="J80" s="880" t="s">
        <v>119</v>
      </c>
      <c r="K80" s="881">
        <v>2.5000000000000001E-2</v>
      </c>
      <c r="L80" s="876">
        <v>100</v>
      </c>
      <c r="M80" s="879" t="s">
        <v>488</v>
      </c>
      <c r="N80" s="887"/>
      <c r="O80" s="884"/>
    </row>
    <row r="81" spans="1:15" ht="24.95" hidden="1" customHeight="1">
      <c r="A81" s="876" t="s">
        <v>368</v>
      </c>
      <c r="B81" s="876"/>
      <c r="C81" s="876">
        <v>2014</v>
      </c>
      <c r="D81" s="877" t="s">
        <v>889</v>
      </c>
      <c r="E81" s="877" t="s">
        <v>1060</v>
      </c>
      <c r="F81" s="878" t="s">
        <v>20</v>
      </c>
      <c r="G81" s="879" t="s">
        <v>7</v>
      </c>
      <c r="H81" s="877" t="s">
        <v>1356</v>
      </c>
      <c r="I81" s="877" t="s">
        <v>117</v>
      </c>
      <c r="J81" s="880" t="s">
        <v>119</v>
      </c>
      <c r="K81" s="881">
        <v>2.5000000000000001E-2</v>
      </c>
      <c r="L81" s="876">
        <v>100</v>
      </c>
      <c r="M81" s="879" t="s">
        <v>488</v>
      </c>
      <c r="N81" s="887"/>
      <c r="O81" s="884"/>
    </row>
    <row r="82" spans="1:15" ht="35.1" hidden="1" customHeight="1">
      <c r="A82" s="876" t="s">
        <v>368</v>
      </c>
      <c r="B82" s="876"/>
      <c r="C82" s="697">
        <v>2014</v>
      </c>
      <c r="D82" s="877" t="s">
        <v>889</v>
      </c>
      <c r="E82" s="877" t="s">
        <v>1060</v>
      </c>
      <c r="F82" s="878" t="s">
        <v>20</v>
      </c>
      <c r="G82" s="879" t="s">
        <v>7</v>
      </c>
      <c r="H82" s="877" t="s">
        <v>1356</v>
      </c>
      <c r="I82" s="877" t="s">
        <v>115</v>
      </c>
      <c r="J82" s="880" t="s">
        <v>1352</v>
      </c>
      <c r="K82" s="881">
        <v>2.5000000000000001E-2</v>
      </c>
      <c r="L82" s="876">
        <v>200</v>
      </c>
      <c r="M82" s="879" t="s">
        <v>488</v>
      </c>
      <c r="N82" s="887"/>
      <c r="O82" s="884"/>
    </row>
    <row r="83" spans="1:15" ht="35.1" hidden="1" customHeight="1">
      <c r="A83" s="876" t="s">
        <v>368</v>
      </c>
      <c r="B83" s="876"/>
      <c r="C83" s="697">
        <v>2014</v>
      </c>
      <c r="D83" s="877" t="s">
        <v>889</v>
      </c>
      <c r="E83" s="877" t="s">
        <v>1060</v>
      </c>
      <c r="F83" s="878" t="s">
        <v>20</v>
      </c>
      <c r="G83" s="879" t="s">
        <v>7</v>
      </c>
      <c r="H83" s="877" t="s">
        <v>1356</v>
      </c>
      <c r="I83" s="877" t="s">
        <v>116</v>
      </c>
      <c r="J83" s="880" t="s">
        <v>1352</v>
      </c>
      <c r="K83" s="881">
        <v>2.5000000000000001E-2</v>
      </c>
      <c r="L83" s="876">
        <v>200</v>
      </c>
      <c r="M83" s="879" t="s">
        <v>488</v>
      </c>
      <c r="N83" s="887"/>
      <c r="O83" s="884"/>
    </row>
    <row r="84" spans="1:15" ht="24.95" hidden="1" customHeight="1">
      <c r="A84" s="876" t="s">
        <v>368</v>
      </c>
      <c r="B84" s="876"/>
      <c r="C84" s="876">
        <v>2014</v>
      </c>
      <c r="D84" s="877" t="s">
        <v>1272</v>
      </c>
      <c r="E84" s="877" t="s">
        <v>1049</v>
      </c>
      <c r="F84" s="878" t="s">
        <v>20</v>
      </c>
      <c r="G84" s="879" t="s">
        <v>7</v>
      </c>
      <c r="H84" s="877" t="s">
        <v>1360</v>
      </c>
      <c r="I84" s="877" t="s">
        <v>118</v>
      </c>
      <c r="J84" s="880" t="s">
        <v>119</v>
      </c>
      <c r="K84" s="881">
        <v>2.5000000000000001E-2</v>
      </c>
      <c r="L84" s="876">
        <v>0</v>
      </c>
      <c r="M84" s="879">
        <v>2</v>
      </c>
      <c r="N84" s="887"/>
      <c r="O84" s="884"/>
    </row>
    <row r="85" spans="1:15" ht="24.95" hidden="1" customHeight="1">
      <c r="A85" s="876" t="s">
        <v>368</v>
      </c>
      <c r="B85" s="876"/>
      <c r="C85" s="697">
        <v>2014</v>
      </c>
      <c r="D85" s="877" t="s">
        <v>1272</v>
      </c>
      <c r="E85" s="877" t="s">
        <v>1049</v>
      </c>
      <c r="F85" s="878" t="s">
        <v>20</v>
      </c>
      <c r="G85" s="879" t="s">
        <v>7</v>
      </c>
      <c r="H85" s="877" t="s">
        <v>1360</v>
      </c>
      <c r="I85" s="877" t="s">
        <v>117</v>
      </c>
      <c r="J85" s="880" t="s">
        <v>119</v>
      </c>
      <c r="K85" s="881">
        <v>2.5000000000000001E-2</v>
      </c>
      <c r="L85" s="876">
        <v>0</v>
      </c>
      <c r="M85" s="879">
        <v>2</v>
      </c>
      <c r="N85" s="887"/>
      <c r="O85" s="884"/>
    </row>
    <row r="86" spans="1:15" ht="24.95" hidden="1" customHeight="1">
      <c r="A86" s="876" t="s">
        <v>368</v>
      </c>
      <c r="B86" s="876"/>
      <c r="C86" s="876">
        <v>2014</v>
      </c>
      <c r="D86" s="877" t="s">
        <v>1272</v>
      </c>
      <c r="E86" s="877" t="s">
        <v>1049</v>
      </c>
      <c r="F86" s="878" t="s">
        <v>20</v>
      </c>
      <c r="G86" s="879" t="s">
        <v>7</v>
      </c>
      <c r="H86" s="877" t="s">
        <v>1360</v>
      </c>
      <c r="I86" s="877" t="s">
        <v>115</v>
      </c>
      <c r="J86" s="880" t="s">
        <v>1361</v>
      </c>
      <c r="K86" s="881">
        <v>2.5000000000000001E-2</v>
      </c>
      <c r="L86" s="876">
        <v>100</v>
      </c>
      <c r="M86" s="879">
        <v>259</v>
      </c>
      <c r="N86" s="887">
        <f t="shared" si="1"/>
        <v>2.59</v>
      </c>
      <c r="O86" s="884"/>
    </row>
    <row r="87" spans="1:15" ht="24.95" hidden="1" customHeight="1">
      <c r="A87" s="876" t="s">
        <v>368</v>
      </c>
      <c r="B87" s="876"/>
      <c r="C87" s="697">
        <v>2014</v>
      </c>
      <c r="D87" s="877" t="s">
        <v>1272</v>
      </c>
      <c r="E87" s="877" t="s">
        <v>1049</v>
      </c>
      <c r="F87" s="878" t="s">
        <v>20</v>
      </c>
      <c r="G87" s="879" t="s">
        <v>7</v>
      </c>
      <c r="H87" s="877" t="s">
        <v>1360</v>
      </c>
      <c r="I87" s="877" t="s">
        <v>116</v>
      </c>
      <c r="J87" s="880" t="s">
        <v>1361</v>
      </c>
      <c r="K87" s="881">
        <v>2.5000000000000001E-2</v>
      </c>
      <c r="L87" s="876">
        <v>100</v>
      </c>
      <c r="M87" s="879">
        <v>259</v>
      </c>
      <c r="N87" s="887">
        <f t="shared" si="1"/>
        <v>2.59</v>
      </c>
      <c r="O87" s="884"/>
    </row>
    <row r="88" spans="1:15" ht="24.95" hidden="1" customHeight="1">
      <c r="A88" s="876" t="s">
        <v>368</v>
      </c>
      <c r="B88" s="876"/>
      <c r="C88" s="876">
        <v>2014</v>
      </c>
      <c r="D88" s="877" t="s">
        <v>1152</v>
      </c>
      <c r="E88" s="877" t="s">
        <v>1049</v>
      </c>
      <c r="F88" s="878" t="s">
        <v>20</v>
      </c>
      <c r="G88" s="879" t="s">
        <v>7</v>
      </c>
      <c r="H88" s="877" t="s">
        <v>1362</v>
      </c>
      <c r="I88" s="877" t="s">
        <v>118</v>
      </c>
      <c r="J88" s="880" t="s">
        <v>119</v>
      </c>
      <c r="K88" s="881">
        <v>2.5000000000000001E-2</v>
      </c>
      <c r="L88" s="876">
        <v>100</v>
      </c>
      <c r="M88" s="879">
        <v>12</v>
      </c>
      <c r="N88" s="887">
        <f t="shared" si="1"/>
        <v>0.12</v>
      </c>
      <c r="O88" s="884"/>
    </row>
    <row r="89" spans="1:15" ht="24.95" hidden="1" customHeight="1">
      <c r="A89" s="876" t="s">
        <v>368</v>
      </c>
      <c r="B89" s="876"/>
      <c r="C89" s="697">
        <v>2014</v>
      </c>
      <c r="D89" s="877" t="s">
        <v>1152</v>
      </c>
      <c r="E89" s="877" t="s">
        <v>1049</v>
      </c>
      <c r="F89" s="878" t="s">
        <v>20</v>
      </c>
      <c r="G89" s="879" t="s">
        <v>7</v>
      </c>
      <c r="H89" s="877" t="s">
        <v>65</v>
      </c>
      <c r="I89" s="877" t="s">
        <v>118</v>
      </c>
      <c r="J89" s="880" t="s">
        <v>119</v>
      </c>
      <c r="K89" s="881">
        <v>2.5000000000000001E-2</v>
      </c>
      <c r="L89" s="876">
        <v>100</v>
      </c>
      <c r="M89" s="879">
        <v>105</v>
      </c>
      <c r="N89" s="887">
        <f t="shared" si="1"/>
        <v>1.05</v>
      </c>
      <c r="O89" s="884"/>
    </row>
    <row r="90" spans="1:15" ht="24.95" hidden="1" customHeight="1">
      <c r="A90" s="876" t="s">
        <v>368</v>
      </c>
      <c r="B90" s="876"/>
      <c r="C90" s="697">
        <v>2014</v>
      </c>
      <c r="D90" s="877" t="s">
        <v>1152</v>
      </c>
      <c r="E90" s="877" t="s">
        <v>1049</v>
      </c>
      <c r="F90" s="878" t="s">
        <v>20</v>
      </c>
      <c r="G90" s="879" t="s">
        <v>7</v>
      </c>
      <c r="H90" s="877" t="s">
        <v>1362</v>
      </c>
      <c r="I90" s="877" t="s">
        <v>117</v>
      </c>
      <c r="J90" s="880" t="s">
        <v>119</v>
      </c>
      <c r="K90" s="881">
        <v>2.5000000000000001E-2</v>
      </c>
      <c r="L90" s="876">
        <v>100</v>
      </c>
      <c r="M90" s="879">
        <v>21</v>
      </c>
      <c r="N90" s="887">
        <f t="shared" si="1"/>
        <v>0.21</v>
      </c>
      <c r="O90" s="884"/>
    </row>
    <row r="91" spans="1:15" ht="24.95" hidden="1" customHeight="1">
      <c r="A91" s="876" t="s">
        <v>368</v>
      </c>
      <c r="B91" s="876"/>
      <c r="C91" s="876">
        <v>2014</v>
      </c>
      <c r="D91" s="877" t="s">
        <v>1152</v>
      </c>
      <c r="E91" s="877" t="s">
        <v>1049</v>
      </c>
      <c r="F91" s="878" t="s">
        <v>20</v>
      </c>
      <c r="G91" s="879" t="s">
        <v>7</v>
      </c>
      <c r="H91" s="877" t="s">
        <v>65</v>
      </c>
      <c r="I91" s="877" t="s">
        <v>117</v>
      </c>
      <c r="J91" s="880" t="s">
        <v>119</v>
      </c>
      <c r="K91" s="881">
        <v>2.5000000000000001E-2</v>
      </c>
      <c r="L91" s="876">
        <v>100</v>
      </c>
      <c r="M91" s="879">
        <v>363</v>
      </c>
      <c r="N91" s="887">
        <f t="shared" si="1"/>
        <v>3.63</v>
      </c>
      <c r="O91" s="884"/>
    </row>
    <row r="92" spans="1:15" ht="24.95" hidden="1" customHeight="1">
      <c r="A92" s="876" t="s">
        <v>368</v>
      </c>
      <c r="B92" s="876"/>
      <c r="C92" s="697">
        <v>2014</v>
      </c>
      <c r="D92" s="877" t="s">
        <v>1152</v>
      </c>
      <c r="E92" s="877" t="s">
        <v>1049</v>
      </c>
      <c r="F92" s="878" t="s">
        <v>20</v>
      </c>
      <c r="G92" s="879" t="s">
        <v>7</v>
      </c>
      <c r="H92" s="877" t="s">
        <v>1362</v>
      </c>
      <c r="I92" s="877" t="s">
        <v>115</v>
      </c>
      <c r="J92" s="880" t="s">
        <v>1342</v>
      </c>
      <c r="K92" s="881">
        <v>2.5000000000000001E-2</v>
      </c>
      <c r="L92" s="876">
        <v>1500</v>
      </c>
      <c r="M92" s="879">
        <v>1441</v>
      </c>
      <c r="N92" s="887">
        <f t="shared" si="1"/>
        <v>0.96066666666666667</v>
      </c>
      <c r="O92" s="884"/>
    </row>
    <row r="93" spans="1:15" ht="24.95" hidden="1" customHeight="1">
      <c r="A93" s="876" t="s">
        <v>368</v>
      </c>
      <c r="B93" s="876"/>
      <c r="C93" s="876">
        <v>2014</v>
      </c>
      <c r="D93" s="877" t="s">
        <v>1152</v>
      </c>
      <c r="E93" s="877" t="s">
        <v>1049</v>
      </c>
      <c r="F93" s="878" t="s">
        <v>20</v>
      </c>
      <c r="G93" s="879" t="s">
        <v>7</v>
      </c>
      <c r="H93" s="877" t="s">
        <v>1362</v>
      </c>
      <c r="I93" s="877" t="s">
        <v>116</v>
      </c>
      <c r="J93" s="880" t="s">
        <v>1342</v>
      </c>
      <c r="K93" s="881">
        <v>2.5000000000000001E-2</v>
      </c>
      <c r="L93" s="876">
        <v>1500</v>
      </c>
      <c r="M93" s="879">
        <v>1441</v>
      </c>
      <c r="N93" s="887">
        <f t="shared" si="1"/>
        <v>0.96066666666666667</v>
      </c>
      <c r="O93" s="884"/>
    </row>
    <row r="94" spans="1:15" ht="35.1" hidden="1" customHeight="1">
      <c r="A94" s="876" t="s">
        <v>368</v>
      </c>
      <c r="B94" s="876"/>
      <c r="C94" s="697">
        <v>2014</v>
      </c>
      <c r="D94" s="877" t="s">
        <v>1152</v>
      </c>
      <c r="E94" s="877" t="s">
        <v>1049</v>
      </c>
      <c r="F94" s="878" t="s">
        <v>20</v>
      </c>
      <c r="G94" s="879" t="s">
        <v>7</v>
      </c>
      <c r="H94" s="877" t="s">
        <v>65</v>
      </c>
      <c r="I94" s="877" t="s">
        <v>115</v>
      </c>
      <c r="J94" s="880" t="s">
        <v>1352</v>
      </c>
      <c r="K94" s="881">
        <v>2.5000000000000001E-2</v>
      </c>
      <c r="L94" s="876">
        <v>1500</v>
      </c>
      <c r="M94" s="879">
        <v>1514</v>
      </c>
      <c r="N94" s="887">
        <f t="shared" si="1"/>
        <v>1.0093333333333334</v>
      </c>
      <c r="O94" s="884"/>
    </row>
    <row r="95" spans="1:15" ht="35.1" hidden="1" customHeight="1">
      <c r="A95" s="876" t="s">
        <v>368</v>
      </c>
      <c r="B95" s="876"/>
      <c r="C95" s="876">
        <v>2014</v>
      </c>
      <c r="D95" s="877" t="s">
        <v>1152</v>
      </c>
      <c r="E95" s="877" t="s">
        <v>1049</v>
      </c>
      <c r="F95" s="878" t="s">
        <v>20</v>
      </c>
      <c r="G95" s="879" t="s">
        <v>7</v>
      </c>
      <c r="H95" s="877" t="s">
        <v>65</v>
      </c>
      <c r="I95" s="877" t="s">
        <v>116</v>
      </c>
      <c r="J95" s="880" t="s">
        <v>1352</v>
      </c>
      <c r="K95" s="881">
        <v>2.5000000000000001E-2</v>
      </c>
      <c r="L95" s="876">
        <v>1500</v>
      </c>
      <c r="M95" s="879">
        <v>1514</v>
      </c>
      <c r="N95" s="887">
        <f t="shared" si="1"/>
        <v>1.0093333333333334</v>
      </c>
      <c r="O95" s="884"/>
    </row>
    <row r="96" spans="1:15" ht="24.95" hidden="1" customHeight="1">
      <c r="A96" s="876" t="s">
        <v>368</v>
      </c>
      <c r="B96" s="876"/>
      <c r="C96" s="697">
        <v>2014</v>
      </c>
      <c r="D96" s="877" t="s">
        <v>1155</v>
      </c>
      <c r="E96" s="877" t="s">
        <v>1060</v>
      </c>
      <c r="F96" s="878" t="s">
        <v>20</v>
      </c>
      <c r="G96" s="879" t="s">
        <v>7</v>
      </c>
      <c r="H96" s="877" t="s">
        <v>510</v>
      </c>
      <c r="I96" s="877" t="s">
        <v>118</v>
      </c>
      <c r="J96" s="880" t="s">
        <v>119</v>
      </c>
      <c r="K96" s="881">
        <v>2.5000000000000001E-2</v>
      </c>
      <c r="L96" s="876">
        <v>0</v>
      </c>
      <c r="M96" s="879">
        <v>65</v>
      </c>
      <c r="N96" s="887"/>
      <c r="O96" s="884"/>
    </row>
    <row r="97" spans="1:15" ht="24.95" hidden="1" customHeight="1">
      <c r="A97" s="876" t="s">
        <v>368</v>
      </c>
      <c r="B97" s="876"/>
      <c r="C97" s="697">
        <v>2014</v>
      </c>
      <c r="D97" s="877" t="s">
        <v>1155</v>
      </c>
      <c r="E97" s="877" t="s">
        <v>1049</v>
      </c>
      <c r="F97" s="878" t="s">
        <v>20</v>
      </c>
      <c r="G97" s="879" t="s">
        <v>7</v>
      </c>
      <c r="H97" s="877" t="s">
        <v>65</v>
      </c>
      <c r="I97" s="877" t="s">
        <v>118</v>
      </c>
      <c r="J97" s="880" t="s">
        <v>119</v>
      </c>
      <c r="K97" s="881">
        <v>2.5000000000000001E-2</v>
      </c>
      <c r="L97" s="876">
        <v>400</v>
      </c>
      <c r="M97" s="879">
        <v>477</v>
      </c>
      <c r="N97" s="887">
        <f t="shared" si="1"/>
        <v>1.1924999999999999</v>
      </c>
      <c r="O97" s="884"/>
    </row>
    <row r="98" spans="1:15" ht="24.95" hidden="1" customHeight="1">
      <c r="A98" s="876" t="s">
        <v>368</v>
      </c>
      <c r="B98" s="876"/>
      <c r="C98" s="876">
        <v>2014</v>
      </c>
      <c r="D98" s="877" t="s">
        <v>1155</v>
      </c>
      <c r="E98" s="877" t="s">
        <v>1060</v>
      </c>
      <c r="F98" s="878" t="s">
        <v>20</v>
      </c>
      <c r="G98" s="879" t="s">
        <v>7</v>
      </c>
      <c r="H98" s="877" t="s">
        <v>510</v>
      </c>
      <c r="I98" s="877" t="s">
        <v>117</v>
      </c>
      <c r="J98" s="880" t="s">
        <v>119</v>
      </c>
      <c r="K98" s="881">
        <v>2.5000000000000001E-2</v>
      </c>
      <c r="L98" s="876">
        <v>0</v>
      </c>
      <c r="M98" s="879">
        <v>88</v>
      </c>
      <c r="N98" s="887"/>
      <c r="O98" s="884"/>
    </row>
    <row r="99" spans="1:15" ht="24.95" hidden="1" customHeight="1">
      <c r="A99" s="876" t="s">
        <v>368</v>
      </c>
      <c r="B99" s="876"/>
      <c r="C99" s="697">
        <v>2014</v>
      </c>
      <c r="D99" s="877" t="s">
        <v>1155</v>
      </c>
      <c r="E99" s="877" t="s">
        <v>1049</v>
      </c>
      <c r="F99" s="878" t="s">
        <v>20</v>
      </c>
      <c r="G99" s="879" t="s">
        <v>7</v>
      </c>
      <c r="H99" s="877" t="s">
        <v>65</v>
      </c>
      <c r="I99" s="877" t="s">
        <v>117</v>
      </c>
      <c r="J99" s="880" t="s">
        <v>119</v>
      </c>
      <c r="K99" s="881">
        <v>2.5000000000000001E-2</v>
      </c>
      <c r="L99" s="876">
        <v>400</v>
      </c>
      <c r="M99" s="879">
        <v>982</v>
      </c>
      <c r="N99" s="887">
        <f t="shared" si="1"/>
        <v>2.4550000000000001</v>
      </c>
      <c r="O99" s="884"/>
    </row>
    <row r="100" spans="1:15" ht="35.1" hidden="1" customHeight="1">
      <c r="A100" s="876" t="s">
        <v>368</v>
      </c>
      <c r="B100" s="876"/>
      <c r="C100" s="876">
        <v>2014</v>
      </c>
      <c r="D100" s="877" t="s">
        <v>1155</v>
      </c>
      <c r="E100" s="877" t="s">
        <v>1060</v>
      </c>
      <c r="F100" s="878" t="s">
        <v>20</v>
      </c>
      <c r="G100" s="879" t="s">
        <v>7</v>
      </c>
      <c r="H100" s="877" t="s">
        <v>510</v>
      </c>
      <c r="I100" s="877" t="s">
        <v>115</v>
      </c>
      <c r="J100" s="880" t="s">
        <v>1352</v>
      </c>
      <c r="K100" s="881">
        <v>2.5000000000000001E-2</v>
      </c>
      <c r="L100" s="876">
        <v>400</v>
      </c>
      <c r="M100" s="879">
        <v>745</v>
      </c>
      <c r="N100" s="887">
        <f t="shared" si="1"/>
        <v>1.8625</v>
      </c>
      <c r="O100" s="884"/>
    </row>
    <row r="101" spans="1:15" ht="35.1" hidden="1" customHeight="1">
      <c r="A101" s="876" t="s">
        <v>368</v>
      </c>
      <c r="B101" s="876"/>
      <c r="C101" s="697">
        <v>2014</v>
      </c>
      <c r="D101" s="877" t="s">
        <v>1155</v>
      </c>
      <c r="E101" s="877" t="s">
        <v>1060</v>
      </c>
      <c r="F101" s="878" t="s">
        <v>20</v>
      </c>
      <c r="G101" s="879" t="s">
        <v>7</v>
      </c>
      <c r="H101" s="877" t="s">
        <v>510</v>
      </c>
      <c r="I101" s="877" t="s">
        <v>116</v>
      </c>
      <c r="J101" s="880" t="s">
        <v>1352</v>
      </c>
      <c r="K101" s="881">
        <v>2.5000000000000001E-2</v>
      </c>
      <c r="L101" s="876">
        <v>400</v>
      </c>
      <c r="M101" s="879">
        <v>745</v>
      </c>
      <c r="N101" s="887">
        <f t="shared" si="1"/>
        <v>1.8625</v>
      </c>
      <c r="O101" s="884"/>
    </row>
    <row r="102" spans="1:15" ht="35.1" hidden="1" customHeight="1">
      <c r="A102" s="876" t="s">
        <v>368</v>
      </c>
      <c r="B102" s="876"/>
      <c r="C102" s="876">
        <v>2014</v>
      </c>
      <c r="D102" s="877" t="s">
        <v>1155</v>
      </c>
      <c r="E102" s="877" t="s">
        <v>1049</v>
      </c>
      <c r="F102" s="878" t="s">
        <v>20</v>
      </c>
      <c r="G102" s="879" t="s">
        <v>7</v>
      </c>
      <c r="H102" s="877" t="s">
        <v>65</v>
      </c>
      <c r="I102" s="877" t="s">
        <v>115</v>
      </c>
      <c r="J102" s="880" t="s">
        <v>1352</v>
      </c>
      <c r="K102" s="881">
        <v>2.5000000000000001E-2</v>
      </c>
      <c r="L102" s="876">
        <v>1000</v>
      </c>
      <c r="M102" s="879">
        <v>1195</v>
      </c>
      <c r="N102" s="887">
        <f t="shared" si="1"/>
        <v>1.1950000000000001</v>
      </c>
      <c r="O102" s="884"/>
    </row>
    <row r="103" spans="1:15" ht="35.1" hidden="1" customHeight="1">
      <c r="A103" s="876" t="s">
        <v>368</v>
      </c>
      <c r="B103" s="876"/>
      <c r="C103" s="697">
        <v>2014</v>
      </c>
      <c r="D103" s="877" t="s">
        <v>1155</v>
      </c>
      <c r="E103" s="877" t="s">
        <v>1049</v>
      </c>
      <c r="F103" s="878" t="s">
        <v>20</v>
      </c>
      <c r="G103" s="879" t="s">
        <v>7</v>
      </c>
      <c r="H103" s="877" t="s">
        <v>65</v>
      </c>
      <c r="I103" s="877" t="s">
        <v>116</v>
      </c>
      <c r="J103" s="880" t="s">
        <v>1352</v>
      </c>
      <c r="K103" s="881">
        <v>2.5000000000000001E-2</v>
      </c>
      <c r="L103" s="876">
        <v>1000</v>
      </c>
      <c r="M103" s="879">
        <v>1195</v>
      </c>
      <c r="N103" s="887">
        <f t="shared" si="1"/>
        <v>1.1950000000000001</v>
      </c>
      <c r="O103" s="884"/>
    </row>
    <row r="104" spans="1:15" ht="24.95" hidden="1" customHeight="1">
      <c r="A104" s="876" t="s">
        <v>368</v>
      </c>
      <c r="B104" s="876"/>
      <c r="C104" s="697">
        <v>2014</v>
      </c>
      <c r="D104" s="877" t="s">
        <v>1158</v>
      </c>
      <c r="E104" s="877" t="s">
        <v>1049</v>
      </c>
      <c r="F104" s="878" t="s">
        <v>20</v>
      </c>
      <c r="G104" s="879" t="s">
        <v>7</v>
      </c>
      <c r="H104" s="877" t="s">
        <v>120</v>
      </c>
      <c r="I104" s="877" t="s">
        <v>118</v>
      </c>
      <c r="J104" s="880" t="s">
        <v>119</v>
      </c>
      <c r="K104" s="881">
        <v>2.5000000000000001E-2</v>
      </c>
      <c r="L104" s="876">
        <v>50</v>
      </c>
      <c r="M104" s="879">
        <v>12</v>
      </c>
      <c r="N104" s="887">
        <f t="shared" si="1"/>
        <v>0.24</v>
      </c>
      <c r="O104" s="884"/>
    </row>
    <row r="105" spans="1:15" ht="24.95" hidden="1" customHeight="1">
      <c r="A105" s="876" t="s">
        <v>368</v>
      </c>
      <c r="B105" s="876"/>
      <c r="C105" s="876">
        <v>2014</v>
      </c>
      <c r="D105" s="877" t="s">
        <v>1158</v>
      </c>
      <c r="E105" s="877" t="s">
        <v>1049</v>
      </c>
      <c r="F105" s="878" t="s">
        <v>20</v>
      </c>
      <c r="G105" s="879" t="s">
        <v>7</v>
      </c>
      <c r="H105" s="877" t="s">
        <v>120</v>
      </c>
      <c r="I105" s="877" t="s">
        <v>117</v>
      </c>
      <c r="J105" s="880" t="s">
        <v>119</v>
      </c>
      <c r="K105" s="881">
        <v>2.5000000000000001E-2</v>
      </c>
      <c r="L105" s="876">
        <v>50</v>
      </c>
      <c r="M105" s="879">
        <v>19</v>
      </c>
      <c r="N105" s="887">
        <f t="shared" si="1"/>
        <v>0.38</v>
      </c>
      <c r="O105" s="884"/>
    </row>
    <row r="106" spans="1:15" ht="35.1" hidden="1" customHeight="1">
      <c r="A106" s="876" t="s">
        <v>368</v>
      </c>
      <c r="B106" s="876"/>
      <c r="C106" s="697">
        <v>2014</v>
      </c>
      <c r="D106" s="877" t="s">
        <v>1158</v>
      </c>
      <c r="E106" s="877" t="s">
        <v>1049</v>
      </c>
      <c r="F106" s="878" t="s">
        <v>20</v>
      </c>
      <c r="G106" s="879" t="s">
        <v>7</v>
      </c>
      <c r="H106" s="877" t="s">
        <v>120</v>
      </c>
      <c r="I106" s="877" t="s">
        <v>115</v>
      </c>
      <c r="J106" s="880" t="s">
        <v>1352</v>
      </c>
      <c r="K106" s="881">
        <v>2.5000000000000001E-2</v>
      </c>
      <c r="L106" s="876">
        <v>1000</v>
      </c>
      <c r="M106" s="879">
        <v>1383</v>
      </c>
      <c r="N106" s="887">
        <f t="shared" si="1"/>
        <v>1.383</v>
      </c>
      <c r="O106" s="884"/>
    </row>
    <row r="107" spans="1:15" ht="35.1" hidden="1" customHeight="1">
      <c r="A107" s="876" t="s">
        <v>368</v>
      </c>
      <c r="B107" s="876"/>
      <c r="C107" s="876">
        <v>2014</v>
      </c>
      <c r="D107" s="877" t="s">
        <v>1158</v>
      </c>
      <c r="E107" s="877" t="s">
        <v>1049</v>
      </c>
      <c r="F107" s="878" t="s">
        <v>20</v>
      </c>
      <c r="G107" s="879" t="s">
        <v>7</v>
      </c>
      <c r="H107" s="877" t="s">
        <v>120</v>
      </c>
      <c r="I107" s="877" t="s">
        <v>116</v>
      </c>
      <c r="J107" s="880" t="s">
        <v>1352</v>
      </c>
      <c r="K107" s="881">
        <v>2.5000000000000001E-2</v>
      </c>
      <c r="L107" s="876">
        <v>1000</v>
      </c>
      <c r="M107" s="879">
        <v>1383</v>
      </c>
      <c r="N107" s="887">
        <f t="shared" si="1"/>
        <v>1.383</v>
      </c>
      <c r="O107" s="884"/>
    </row>
    <row r="108" spans="1:15" ht="24.95" hidden="1" customHeight="1">
      <c r="A108" s="876" t="s">
        <v>368</v>
      </c>
      <c r="B108" s="876"/>
      <c r="C108" s="697">
        <v>2014</v>
      </c>
      <c r="D108" s="877" t="s">
        <v>1161</v>
      </c>
      <c r="E108" s="877" t="s">
        <v>1060</v>
      </c>
      <c r="F108" s="878" t="s">
        <v>22</v>
      </c>
      <c r="G108" s="879" t="s">
        <v>7</v>
      </c>
      <c r="H108" s="877" t="s">
        <v>1162</v>
      </c>
      <c r="I108" s="877" t="s">
        <v>115</v>
      </c>
      <c r="J108" s="880" t="s">
        <v>1363</v>
      </c>
      <c r="K108" s="881">
        <v>2.5000000000000001E-2</v>
      </c>
      <c r="L108" s="876">
        <v>200</v>
      </c>
      <c r="M108" s="879">
        <v>965</v>
      </c>
      <c r="N108" s="887">
        <f t="shared" si="1"/>
        <v>4.8250000000000002</v>
      </c>
      <c r="O108" s="884"/>
    </row>
    <row r="109" spans="1:15" ht="24.95" hidden="1" customHeight="1">
      <c r="A109" s="876" t="s">
        <v>368</v>
      </c>
      <c r="B109" s="876"/>
      <c r="C109" s="876">
        <v>2014</v>
      </c>
      <c r="D109" s="877" t="s">
        <v>1161</v>
      </c>
      <c r="E109" s="877" t="s">
        <v>1269</v>
      </c>
      <c r="F109" s="878" t="s">
        <v>22</v>
      </c>
      <c r="G109" s="879" t="s">
        <v>7</v>
      </c>
      <c r="H109" s="877" t="s">
        <v>1162</v>
      </c>
      <c r="I109" s="877" t="s">
        <v>118</v>
      </c>
      <c r="J109" s="880" t="s">
        <v>488</v>
      </c>
      <c r="K109" s="881">
        <v>2.5000000000000001E-2</v>
      </c>
      <c r="L109" s="876">
        <v>0</v>
      </c>
      <c r="M109" s="879">
        <v>437</v>
      </c>
      <c r="N109" s="887"/>
      <c r="O109" s="884"/>
    </row>
    <row r="110" spans="1:15" ht="24.95" hidden="1" customHeight="1">
      <c r="A110" s="876" t="s">
        <v>368</v>
      </c>
      <c r="B110" s="876"/>
      <c r="C110" s="697">
        <v>2014</v>
      </c>
      <c r="D110" s="877" t="s">
        <v>1161</v>
      </c>
      <c r="E110" s="877" t="s">
        <v>1364</v>
      </c>
      <c r="F110" s="878" t="s">
        <v>22</v>
      </c>
      <c r="G110" s="879" t="s">
        <v>7</v>
      </c>
      <c r="H110" s="877" t="s">
        <v>1162</v>
      </c>
      <c r="I110" s="877" t="s">
        <v>117</v>
      </c>
      <c r="J110" s="880" t="s">
        <v>488</v>
      </c>
      <c r="K110" s="881">
        <v>2.5000000000000001E-2</v>
      </c>
      <c r="L110" s="876">
        <v>0</v>
      </c>
      <c r="M110" s="879">
        <v>482</v>
      </c>
      <c r="N110" s="887"/>
      <c r="O110" s="884"/>
    </row>
    <row r="111" spans="1:15" ht="24.95" hidden="1" customHeight="1">
      <c r="A111" s="876" t="s">
        <v>368</v>
      </c>
      <c r="B111" s="876"/>
      <c r="C111" s="697">
        <v>2014</v>
      </c>
      <c r="D111" s="877" t="s">
        <v>1161</v>
      </c>
      <c r="E111" s="877" t="s">
        <v>1365</v>
      </c>
      <c r="F111" s="878" t="s">
        <v>22</v>
      </c>
      <c r="G111" s="879" t="s">
        <v>7</v>
      </c>
      <c r="H111" s="877" t="s">
        <v>1162</v>
      </c>
      <c r="I111" s="877" t="s">
        <v>116</v>
      </c>
      <c r="J111" s="880" t="s">
        <v>1363</v>
      </c>
      <c r="K111" s="881">
        <v>2.5000000000000001E-2</v>
      </c>
      <c r="L111" s="876">
        <v>200</v>
      </c>
      <c r="M111" s="879">
        <v>965</v>
      </c>
      <c r="N111" s="887">
        <f t="shared" si="1"/>
        <v>4.8250000000000002</v>
      </c>
      <c r="O111" s="884"/>
    </row>
    <row r="112" spans="1:15" ht="24.95" hidden="1" customHeight="1">
      <c r="A112" s="876" t="s">
        <v>368</v>
      </c>
      <c r="B112" s="876" t="s">
        <v>488</v>
      </c>
      <c r="C112" s="876">
        <v>2014</v>
      </c>
      <c r="D112" s="896" t="s">
        <v>894</v>
      </c>
      <c r="E112" s="877" t="s">
        <v>1060</v>
      </c>
      <c r="F112" s="878" t="s">
        <v>20</v>
      </c>
      <c r="G112" s="879" t="s">
        <v>7</v>
      </c>
      <c r="H112" s="877" t="s">
        <v>65</v>
      </c>
      <c r="I112" s="877" t="s">
        <v>118</v>
      </c>
      <c r="J112" s="880" t="s">
        <v>119</v>
      </c>
      <c r="K112" s="881">
        <v>2.5000000000000001E-2</v>
      </c>
      <c r="L112" s="876">
        <v>150</v>
      </c>
      <c r="M112" s="879">
        <v>143</v>
      </c>
      <c r="N112" s="887">
        <f t="shared" si="1"/>
        <v>0.95333333333333337</v>
      </c>
      <c r="O112" s="884"/>
    </row>
    <row r="113" spans="1:15" ht="24.95" hidden="1" customHeight="1">
      <c r="A113" s="876" t="s">
        <v>368</v>
      </c>
      <c r="B113" s="876" t="s">
        <v>488</v>
      </c>
      <c r="C113" s="697">
        <v>2014</v>
      </c>
      <c r="D113" s="896" t="s">
        <v>894</v>
      </c>
      <c r="E113" s="877" t="s">
        <v>1060</v>
      </c>
      <c r="F113" s="878" t="s">
        <v>20</v>
      </c>
      <c r="G113" s="879" t="s">
        <v>7</v>
      </c>
      <c r="H113" s="877" t="s">
        <v>65</v>
      </c>
      <c r="I113" s="877" t="s">
        <v>117</v>
      </c>
      <c r="J113" s="880" t="s">
        <v>119</v>
      </c>
      <c r="K113" s="881">
        <v>2.5000000000000001E-2</v>
      </c>
      <c r="L113" s="876">
        <v>150</v>
      </c>
      <c r="M113" s="879">
        <v>143</v>
      </c>
      <c r="N113" s="887">
        <f t="shared" si="1"/>
        <v>0.95333333333333337</v>
      </c>
      <c r="O113" s="884"/>
    </row>
    <row r="114" spans="1:15" ht="35.1" hidden="1" customHeight="1">
      <c r="A114" s="876" t="s">
        <v>368</v>
      </c>
      <c r="B114" s="876" t="s">
        <v>488</v>
      </c>
      <c r="C114" s="876">
        <v>2014</v>
      </c>
      <c r="D114" s="896" t="s">
        <v>894</v>
      </c>
      <c r="E114" s="877" t="s">
        <v>1060</v>
      </c>
      <c r="F114" s="878" t="s">
        <v>20</v>
      </c>
      <c r="G114" s="879" t="s">
        <v>7</v>
      </c>
      <c r="H114" s="877" t="s">
        <v>65</v>
      </c>
      <c r="I114" s="877" t="s">
        <v>115</v>
      </c>
      <c r="J114" s="880" t="s">
        <v>1352</v>
      </c>
      <c r="K114" s="881">
        <v>2.5000000000000001E-2</v>
      </c>
      <c r="L114" s="876">
        <v>600</v>
      </c>
      <c r="M114" s="879">
        <v>389</v>
      </c>
      <c r="N114" s="887">
        <f t="shared" si="1"/>
        <v>0.64833333333333332</v>
      </c>
      <c r="O114" s="884"/>
    </row>
    <row r="115" spans="1:15" ht="35.1" hidden="1" customHeight="1">
      <c r="A115" s="876" t="s">
        <v>368</v>
      </c>
      <c r="B115" s="876" t="s">
        <v>488</v>
      </c>
      <c r="C115" s="697">
        <v>2014</v>
      </c>
      <c r="D115" s="896" t="s">
        <v>894</v>
      </c>
      <c r="E115" s="877" t="s">
        <v>1060</v>
      </c>
      <c r="F115" s="878" t="s">
        <v>20</v>
      </c>
      <c r="G115" s="879" t="s">
        <v>7</v>
      </c>
      <c r="H115" s="877" t="s">
        <v>65</v>
      </c>
      <c r="I115" s="877" t="s">
        <v>116</v>
      </c>
      <c r="J115" s="880" t="s">
        <v>1352</v>
      </c>
      <c r="K115" s="881">
        <v>2.5000000000000001E-2</v>
      </c>
      <c r="L115" s="876">
        <v>600</v>
      </c>
      <c r="M115" s="879">
        <v>389</v>
      </c>
      <c r="N115" s="887">
        <f t="shared" si="1"/>
        <v>0.64833333333333332</v>
      </c>
      <c r="O115" s="884"/>
    </row>
    <row r="116" spans="1:15" ht="35.1" hidden="1" customHeight="1">
      <c r="A116" s="876" t="s">
        <v>368</v>
      </c>
      <c r="B116" s="876"/>
      <c r="C116" s="876">
        <v>2014</v>
      </c>
      <c r="D116" s="896" t="s">
        <v>885</v>
      </c>
      <c r="E116" s="877" t="s">
        <v>1060</v>
      </c>
      <c r="F116" s="878" t="s">
        <v>20</v>
      </c>
      <c r="G116" s="879" t="s">
        <v>7</v>
      </c>
      <c r="H116" s="877" t="s">
        <v>1242</v>
      </c>
      <c r="I116" s="877" t="s">
        <v>115</v>
      </c>
      <c r="J116" s="880" t="s">
        <v>1352</v>
      </c>
      <c r="K116" s="881">
        <v>2.5000000000000001E-2</v>
      </c>
      <c r="L116" s="876">
        <v>100</v>
      </c>
      <c r="M116" s="879">
        <v>192</v>
      </c>
      <c r="N116" s="887">
        <f t="shared" si="1"/>
        <v>1.92</v>
      </c>
      <c r="O116" s="884"/>
    </row>
    <row r="117" spans="1:15" ht="24.95" hidden="1" customHeight="1">
      <c r="A117" s="876" t="s">
        <v>368</v>
      </c>
      <c r="B117" s="876"/>
      <c r="C117" s="697">
        <v>2014</v>
      </c>
      <c r="D117" s="896" t="s">
        <v>885</v>
      </c>
      <c r="E117" s="877" t="s">
        <v>1060</v>
      </c>
      <c r="F117" s="878" t="s">
        <v>20</v>
      </c>
      <c r="G117" s="879" t="s">
        <v>7</v>
      </c>
      <c r="H117" s="877" t="s">
        <v>1242</v>
      </c>
      <c r="I117" s="877" t="s">
        <v>118</v>
      </c>
      <c r="J117" s="880" t="s">
        <v>119</v>
      </c>
      <c r="K117" s="881">
        <v>2.5000000000000001E-2</v>
      </c>
      <c r="L117" s="876">
        <v>0</v>
      </c>
      <c r="M117" s="879" t="s">
        <v>488</v>
      </c>
      <c r="N117" s="887"/>
      <c r="O117" s="884"/>
    </row>
    <row r="118" spans="1:15" ht="24.95" hidden="1" customHeight="1">
      <c r="A118" s="876" t="s">
        <v>368</v>
      </c>
      <c r="B118" s="876"/>
      <c r="C118" s="697">
        <v>2014</v>
      </c>
      <c r="D118" s="896" t="s">
        <v>885</v>
      </c>
      <c r="E118" s="877" t="s">
        <v>1060</v>
      </c>
      <c r="F118" s="878" t="s">
        <v>20</v>
      </c>
      <c r="G118" s="879" t="s">
        <v>7</v>
      </c>
      <c r="H118" s="877" t="s">
        <v>1242</v>
      </c>
      <c r="I118" s="877" t="s">
        <v>117</v>
      </c>
      <c r="J118" s="880" t="s">
        <v>119</v>
      </c>
      <c r="K118" s="881">
        <v>2.5000000000000001E-2</v>
      </c>
      <c r="L118" s="876">
        <v>0</v>
      </c>
      <c r="M118" s="879" t="s">
        <v>488</v>
      </c>
      <c r="N118" s="887"/>
      <c r="O118" s="884"/>
    </row>
    <row r="119" spans="1:15" ht="35.1" hidden="1" customHeight="1">
      <c r="A119" s="876" t="s">
        <v>368</v>
      </c>
      <c r="B119" s="876"/>
      <c r="C119" s="876">
        <v>2014</v>
      </c>
      <c r="D119" s="896" t="s">
        <v>885</v>
      </c>
      <c r="E119" s="877" t="s">
        <v>1060</v>
      </c>
      <c r="F119" s="878" t="s">
        <v>20</v>
      </c>
      <c r="G119" s="879" t="s">
        <v>7</v>
      </c>
      <c r="H119" s="877" t="s">
        <v>1242</v>
      </c>
      <c r="I119" s="877" t="s">
        <v>116</v>
      </c>
      <c r="J119" s="880" t="s">
        <v>1352</v>
      </c>
      <c r="K119" s="881">
        <v>2.5000000000000001E-2</v>
      </c>
      <c r="L119" s="876">
        <v>100</v>
      </c>
      <c r="M119" s="879">
        <v>192</v>
      </c>
      <c r="N119" s="887">
        <f t="shared" si="1"/>
        <v>1.92</v>
      </c>
      <c r="O119" s="884"/>
    </row>
    <row r="120" spans="1:15" ht="24.95" hidden="1" customHeight="1">
      <c r="A120" s="876" t="s">
        <v>368</v>
      </c>
      <c r="B120" s="876"/>
      <c r="C120" s="697">
        <v>2014</v>
      </c>
      <c r="D120" s="877" t="s">
        <v>1167</v>
      </c>
      <c r="E120" s="877" t="s">
        <v>1049</v>
      </c>
      <c r="F120" s="878" t="s">
        <v>20</v>
      </c>
      <c r="G120" s="879" t="s">
        <v>7</v>
      </c>
      <c r="H120" s="877" t="s">
        <v>1362</v>
      </c>
      <c r="I120" s="877" t="s">
        <v>122</v>
      </c>
      <c r="J120" s="880" t="s">
        <v>119</v>
      </c>
      <c r="K120" s="881">
        <v>0.125</v>
      </c>
      <c r="L120" s="876">
        <v>8000</v>
      </c>
      <c r="M120" s="879">
        <v>8023</v>
      </c>
      <c r="N120" s="887">
        <f t="shared" si="1"/>
        <v>1.002875</v>
      </c>
      <c r="O120" s="884"/>
    </row>
    <row r="121" spans="1:15" ht="24.95" hidden="1" customHeight="1">
      <c r="A121" s="876" t="s">
        <v>368</v>
      </c>
      <c r="B121" s="876"/>
      <c r="C121" s="876">
        <v>2014</v>
      </c>
      <c r="D121" s="877" t="s">
        <v>1167</v>
      </c>
      <c r="E121" s="877" t="s">
        <v>1049</v>
      </c>
      <c r="F121" s="878" t="s">
        <v>20</v>
      </c>
      <c r="G121" s="879" t="s">
        <v>7</v>
      </c>
      <c r="H121" s="877" t="s">
        <v>1366</v>
      </c>
      <c r="I121" s="877" t="s">
        <v>122</v>
      </c>
      <c r="J121" s="880" t="s">
        <v>119</v>
      </c>
      <c r="K121" s="881">
        <v>0.125</v>
      </c>
      <c r="L121" s="876">
        <v>1500</v>
      </c>
      <c r="M121" s="879">
        <v>0</v>
      </c>
      <c r="N121" s="887">
        <f t="shared" si="1"/>
        <v>0</v>
      </c>
      <c r="O121" s="884"/>
    </row>
    <row r="122" spans="1:15" ht="24.95" hidden="1" customHeight="1">
      <c r="A122" s="876" t="s">
        <v>368</v>
      </c>
      <c r="B122" s="876"/>
      <c r="C122" s="697">
        <v>2014</v>
      </c>
      <c r="D122" s="877" t="s">
        <v>1167</v>
      </c>
      <c r="E122" s="877" t="s">
        <v>1049</v>
      </c>
      <c r="F122" s="878" t="s">
        <v>20</v>
      </c>
      <c r="G122" s="879" t="s">
        <v>7</v>
      </c>
      <c r="H122" s="877" t="s">
        <v>1362</v>
      </c>
      <c r="I122" s="877" t="s">
        <v>123</v>
      </c>
      <c r="J122" s="880" t="s">
        <v>1367</v>
      </c>
      <c r="K122" s="881">
        <v>0.125</v>
      </c>
      <c r="L122" s="876">
        <v>8000</v>
      </c>
      <c r="M122" s="879">
        <v>35425</v>
      </c>
      <c r="N122" s="887">
        <f>M122/L122</f>
        <v>4.4281249999999996</v>
      </c>
      <c r="O122" s="884"/>
    </row>
    <row r="123" spans="1:15" ht="24.95" hidden="1" customHeight="1">
      <c r="A123" s="876" t="s">
        <v>368</v>
      </c>
      <c r="B123" s="876"/>
      <c r="C123" s="876">
        <v>2014</v>
      </c>
      <c r="D123" s="877" t="s">
        <v>1167</v>
      </c>
      <c r="E123" s="877" t="s">
        <v>1049</v>
      </c>
      <c r="F123" s="878" t="s">
        <v>20</v>
      </c>
      <c r="G123" s="879" t="s">
        <v>7</v>
      </c>
      <c r="H123" s="877" t="s">
        <v>1366</v>
      </c>
      <c r="I123" s="877" t="s">
        <v>123</v>
      </c>
      <c r="J123" s="880" t="s">
        <v>1367</v>
      </c>
      <c r="K123" s="881">
        <v>0.125</v>
      </c>
      <c r="L123" s="876">
        <v>1500</v>
      </c>
      <c r="M123" s="879">
        <v>6506</v>
      </c>
      <c r="N123" s="887">
        <f t="shared" si="1"/>
        <v>4.3373333333333335</v>
      </c>
      <c r="O123" s="884"/>
    </row>
    <row r="124" spans="1:15" ht="24.95" hidden="1" customHeight="1">
      <c r="A124" s="876" t="s">
        <v>368</v>
      </c>
      <c r="B124" s="876"/>
      <c r="C124" s="697">
        <v>2014</v>
      </c>
      <c r="D124" s="877" t="s">
        <v>1292</v>
      </c>
      <c r="E124" s="877" t="s">
        <v>1049</v>
      </c>
      <c r="F124" s="878" t="s">
        <v>20</v>
      </c>
      <c r="G124" s="879" t="s">
        <v>7</v>
      </c>
      <c r="H124" s="877" t="s">
        <v>1362</v>
      </c>
      <c r="I124" s="877" t="s">
        <v>121</v>
      </c>
      <c r="J124" s="880" t="s">
        <v>1367</v>
      </c>
      <c r="K124" s="881">
        <v>0.125</v>
      </c>
      <c r="L124" s="876">
        <v>4000</v>
      </c>
      <c r="M124" s="879">
        <v>6763</v>
      </c>
      <c r="N124" s="887">
        <f t="shared" si="1"/>
        <v>1.69075</v>
      </c>
      <c r="O124" s="884"/>
    </row>
    <row r="125" spans="1:15" ht="24.95" hidden="1" customHeight="1">
      <c r="A125" s="876" t="s">
        <v>368</v>
      </c>
      <c r="B125" s="876"/>
      <c r="C125" s="697">
        <v>2014</v>
      </c>
      <c r="D125" s="877" t="s">
        <v>1292</v>
      </c>
      <c r="E125" s="877" t="s">
        <v>1049</v>
      </c>
      <c r="F125" s="878" t="s">
        <v>20</v>
      </c>
      <c r="G125" s="879" t="s">
        <v>7</v>
      </c>
      <c r="H125" s="877" t="s">
        <v>1362</v>
      </c>
      <c r="I125" s="877" t="s">
        <v>122</v>
      </c>
      <c r="J125" s="880" t="s">
        <v>119</v>
      </c>
      <c r="K125" s="881">
        <v>0.125</v>
      </c>
      <c r="L125" s="876">
        <v>4000</v>
      </c>
      <c r="M125" s="879">
        <v>2475</v>
      </c>
      <c r="N125" s="887">
        <f t="shared" si="1"/>
        <v>0.61875000000000002</v>
      </c>
      <c r="O125" s="884"/>
    </row>
    <row r="126" spans="1:15" ht="24.95" hidden="1" customHeight="1">
      <c r="A126" s="876" t="s">
        <v>368</v>
      </c>
      <c r="B126" s="876"/>
      <c r="C126" s="876">
        <v>2014</v>
      </c>
      <c r="D126" s="877" t="s">
        <v>1292</v>
      </c>
      <c r="E126" s="877" t="s">
        <v>1049</v>
      </c>
      <c r="F126" s="878" t="s">
        <v>20</v>
      </c>
      <c r="G126" s="879" t="s">
        <v>7</v>
      </c>
      <c r="H126" s="877" t="s">
        <v>1362</v>
      </c>
      <c r="I126" s="877" t="s">
        <v>123</v>
      </c>
      <c r="J126" s="880" t="s">
        <v>1367</v>
      </c>
      <c r="K126" s="881">
        <v>0.125</v>
      </c>
      <c r="L126" s="876">
        <v>4000</v>
      </c>
      <c r="M126" s="706">
        <v>6763</v>
      </c>
      <c r="N126" s="887">
        <f t="shared" si="1"/>
        <v>1.69075</v>
      </c>
      <c r="O126" s="884"/>
    </row>
    <row r="127" spans="1:15" ht="35.1" hidden="1" customHeight="1">
      <c r="A127" s="876" t="s">
        <v>368</v>
      </c>
      <c r="B127" s="876"/>
      <c r="C127" s="697">
        <v>2014</v>
      </c>
      <c r="D127" s="877" t="s">
        <v>888</v>
      </c>
      <c r="E127" s="877" t="s">
        <v>1060</v>
      </c>
      <c r="F127" s="879" t="s">
        <v>18</v>
      </c>
      <c r="G127" s="879" t="s">
        <v>7</v>
      </c>
      <c r="H127" s="877" t="s">
        <v>1048</v>
      </c>
      <c r="I127" s="877" t="s">
        <v>115</v>
      </c>
      <c r="J127" s="880" t="s">
        <v>1352</v>
      </c>
      <c r="K127" s="881">
        <v>2.5000000000000001E-2</v>
      </c>
      <c r="L127" s="876">
        <v>2000</v>
      </c>
      <c r="M127" s="879">
        <v>1985</v>
      </c>
      <c r="N127" s="887">
        <f t="shared" si="1"/>
        <v>0.99250000000000005</v>
      </c>
      <c r="O127" s="884"/>
    </row>
    <row r="128" spans="1:15" ht="24.95" hidden="1" customHeight="1">
      <c r="A128" s="876" t="s">
        <v>368</v>
      </c>
      <c r="B128" s="876"/>
      <c r="C128" s="876">
        <v>2014</v>
      </c>
      <c r="D128" s="877" t="s">
        <v>888</v>
      </c>
      <c r="E128" s="877" t="s">
        <v>1060</v>
      </c>
      <c r="F128" s="879" t="s">
        <v>18</v>
      </c>
      <c r="G128" s="879" t="s">
        <v>7</v>
      </c>
      <c r="H128" s="877" t="s">
        <v>1048</v>
      </c>
      <c r="I128" s="877" t="s">
        <v>1359</v>
      </c>
      <c r="J128" s="880" t="s">
        <v>119</v>
      </c>
      <c r="K128" s="881">
        <v>2.5000000000000001E-2</v>
      </c>
      <c r="L128" s="876">
        <v>300</v>
      </c>
      <c r="M128" s="879">
        <v>635</v>
      </c>
      <c r="N128" s="887">
        <f t="shared" si="1"/>
        <v>2.1166666666666667</v>
      </c>
      <c r="O128" s="884"/>
    </row>
    <row r="129" spans="1:15" ht="24.95" hidden="1" customHeight="1">
      <c r="A129" s="876" t="s">
        <v>368</v>
      </c>
      <c r="B129" s="876"/>
      <c r="C129" s="697">
        <v>2014</v>
      </c>
      <c r="D129" s="877" t="s">
        <v>888</v>
      </c>
      <c r="E129" s="877" t="s">
        <v>1060</v>
      </c>
      <c r="F129" s="879" t="s">
        <v>18</v>
      </c>
      <c r="G129" s="879" t="s">
        <v>7</v>
      </c>
      <c r="H129" s="877" t="s">
        <v>1048</v>
      </c>
      <c r="I129" s="877" t="s">
        <v>117</v>
      </c>
      <c r="J129" s="880" t="s">
        <v>119</v>
      </c>
      <c r="K129" s="881">
        <v>2.5000000000000001E-2</v>
      </c>
      <c r="L129" s="876">
        <v>500</v>
      </c>
      <c r="M129" s="879">
        <v>1186</v>
      </c>
      <c r="N129" s="887">
        <f t="shared" si="1"/>
        <v>2.3719999999999999</v>
      </c>
      <c r="O129" s="884"/>
    </row>
    <row r="130" spans="1:15" ht="35.1" hidden="1" customHeight="1">
      <c r="A130" s="876" t="s">
        <v>368</v>
      </c>
      <c r="B130" s="876"/>
      <c r="C130" s="876">
        <v>2014</v>
      </c>
      <c r="D130" s="877" t="s">
        <v>888</v>
      </c>
      <c r="E130" s="877" t="s">
        <v>1060</v>
      </c>
      <c r="F130" s="879" t="s">
        <v>18</v>
      </c>
      <c r="G130" s="879" t="s">
        <v>7</v>
      </c>
      <c r="H130" s="877" t="s">
        <v>1048</v>
      </c>
      <c r="I130" s="877" t="s">
        <v>116</v>
      </c>
      <c r="J130" s="880" t="s">
        <v>1352</v>
      </c>
      <c r="K130" s="881">
        <v>2.5000000000000001E-2</v>
      </c>
      <c r="L130" s="876">
        <v>2000</v>
      </c>
      <c r="M130" s="879">
        <v>1985</v>
      </c>
      <c r="N130" s="887">
        <f t="shared" si="1"/>
        <v>0.99250000000000005</v>
      </c>
      <c r="O130" s="884"/>
    </row>
    <row r="131" spans="1:15" ht="35.1" hidden="1" customHeight="1">
      <c r="A131" s="876" t="s">
        <v>368</v>
      </c>
      <c r="B131" s="876"/>
      <c r="C131" s="697">
        <v>2014</v>
      </c>
      <c r="D131" s="877" t="s">
        <v>1180</v>
      </c>
      <c r="E131" s="877" t="s">
        <v>1060</v>
      </c>
      <c r="F131" s="879" t="s">
        <v>18</v>
      </c>
      <c r="G131" s="879" t="s">
        <v>7</v>
      </c>
      <c r="H131" s="877" t="s">
        <v>1048</v>
      </c>
      <c r="I131" s="877" t="s">
        <v>115</v>
      </c>
      <c r="J131" s="880" t="s">
        <v>1352</v>
      </c>
      <c r="K131" s="881">
        <v>2.5000000000000001E-2</v>
      </c>
      <c r="L131" s="876">
        <v>3000</v>
      </c>
      <c r="M131" s="879">
        <v>3002</v>
      </c>
      <c r="N131" s="887">
        <f t="shared" si="1"/>
        <v>1.0006666666666666</v>
      </c>
      <c r="O131" s="884"/>
    </row>
    <row r="132" spans="1:15" ht="24.95" hidden="1" customHeight="1">
      <c r="A132" s="876" t="s">
        <v>368</v>
      </c>
      <c r="B132" s="876"/>
      <c r="C132" s="697">
        <v>2014</v>
      </c>
      <c r="D132" s="877" t="s">
        <v>1180</v>
      </c>
      <c r="E132" s="877" t="s">
        <v>1060</v>
      </c>
      <c r="F132" s="879" t="s">
        <v>18</v>
      </c>
      <c r="G132" s="879" t="s">
        <v>7</v>
      </c>
      <c r="H132" s="877" t="s">
        <v>1048</v>
      </c>
      <c r="I132" s="877" t="s">
        <v>118</v>
      </c>
      <c r="J132" s="880" t="s">
        <v>119</v>
      </c>
      <c r="K132" s="881">
        <v>2.5000000000000001E-2</v>
      </c>
      <c r="L132" s="876">
        <v>400</v>
      </c>
      <c r="M132" s="879">
        <v>1084</v>
      </c>
      <c r="N132" s="887">
        <f t="shared" si="1"/>
        <v>2.71</v>
      </c>
      <c r="O132" s="884"/>
    </row>
    <row r="133" spans="1:15" ht="24.95" hidden="1" customHeight="1">
      <c r="A133" s="876" t="s">
        <v>368</v>
      </c>
      <c r="B133" s="876"/>
      <c r="C133" s="876">
        <v>2014</v>
      </c>
      <c r="D133" s="877" t="s">
        <v>1180</v>
      </c>
      <c r="E133" s="877" t="s">
        <v>1060</v>
      </c>
      <c r="F133" s="879" t="s">
        <v>18</v>
      </c>
      <c r="G133" s="879" t="s">
        <v>7</v>
      </c>
      <c r="H133" s="877" t="s">
        <v>1048</v>
      </c>
      <c r="I133" s="877" t="s">
        <v>117</v>
      </c>
      <c r="J133" s="880" t="s">
        <v>1353</v>
      </c>
      <c r="K133" s="881">
        <v>2.5000000000000001E-2</v>
      </c>
      <c r="L133" s="876">
        <v>400</v>
      </c>
      <c r="M133" s="879">
        <v>1084</v>
      </c>
      <c r="N133" s="887">
        <f t="shared" si="1"/>
        <v>2.71</v>
      </c>
      <c r="O133" s="884"/>
    </row>
    <row r="134" spans="1:15" ht="35.1" hidden="1" customHeight="1">
      <c r="A134" s="876" t="s">
        <v>368</v>
      </c>
      <c r="B134" s="876"/>
      <c r="C134" s="697">
        <v>2014</v>
      </c>
      <c r="D134" s="877" t="s">
        <v>1180</v>
      </c>
      <c r="E134" s="877" t="s">
        <v>1060</v>
      </c>
      <c r="F134" s="879" t="s">
        <v>18</v>
      </c>
      <c r="G134" s="879" t="s">
        <v>7</v>
      </c>
      <c r="H134" s="877" t="s">
        <v>1048</v>
      </c>
      <c r="I134" s="877" t="s">
        <v>116</v>
      </c>
      <c r="J134" s="880" t="s">
        <v>1352</v>
      </c>
      <c r="K134" s="881">
        <v>2.5000000000000001E-2</v>
      </c>
      <c r="L134" s="876">
        <v>3000</v>
      </c>
      <c r="M134" s="879">
        <v>3002</v>
      </c>
      <c r="N134" s="887">
        <f t="shared" si="1"/>
        <v>1.0006666666666666</v>
      </c>
      <c r="O134" s="884"/>
    </row>
    <row r="135" spans="1:15" ht="35.1" hidden="1" customHeight="1">
      <c r="A135" s="876" t="s">
        <v>368</v>
      </c>
      <c r="B135" s="876"/>
      <c r="C135" s="876">
        <v>2014</v>
      </c>
      <c r="D135" s="877" t="s">
        <v>1180</v>
      </c>
      <c r="E135" s="877" t="s">
        <v>1049</v>
      </c>
      <c r="F135" s="878" t="s">
        <v>20</v>
      </c>
      <c r="G135" s="879" t="s">
        <v>7</v>
      </c>
      <c r="H135" s="877" t="s">
        <v>510</v>
      </c>
      <c r="I135" s="877" t="s">
        <v>115</v>
      </c>
      <c r="J135" s="880" t="s">
        <v>1352</v>
      </c>
      <c r="K135" s="881">
        <v>2.5000000000000001E-2</v>
      </c>
      <c r="L135" s="876">
        <v>3500</v>
      </c>
      <c r="M135" s="879">
        <v>4738</v>
      </c>
      <c r="N135" s="887">
        <f t="shared" si="1"/>
        <v>1.3537142857142856</v>
      </c>
      <c r="O135" s="884"/>
    </row>
    <row r="136" spans="1:15" ht="35.1" hidden="1" customHeight="1">
      <c r="A136" s="876" t="s">
        <v>368</v>
      </c>
      <c r="B136" s="876"/>
      <c r="C136" s="697">
        <v>2014</v>
      </c>
      <c r="D136" s="877" t="s">
        <v>1180</v>
      </c>
      <c r="E136" s="877" t="s">
        <v>1049</v>
      </c>
      <c r="F136" s="878" t="s">
        <v>20</v>
      </c>
      <c r="G136" s="879" t="s">
        <v>7</v>
      </c>
      <c r="H136" s="877" t="s">
        <v>510</v>
      </c>
      <c r="I136" s="877" t="s">
        <v>116</v>
      </c>
      <c r="J136" s="880" t="s">
        <v>1352</v>
      </c>
      <c r="K136" s="881">
        <v>2.5000000000000001E-2</v>
      </c>
      <c r="L136" s="876">
        <v>3500</v>
      </c>
      <c r="M136" s="879">
        <v>4738</v>
      </c>
      <c r="N136" s="887">
        <f t="shared" si="1"/>
        <v>1.3537142857142856</v>
      </c>
      <c r="O136" s="884"/>
    </row>
    <row r="137" spans="1:15" ht="24.95" hidden="1" customHeight="1">
      <c r="A137" s="876" t="s">
        <v>368</v>
      </c>
      <c r="B137" s="876"/>
      <c r="C137" s="876">
        <v>2014</v>
      </c>
      <c r="D137" s="877" t="s">
        <v>1180</v>
      </c>
      <c r="E137" s="877" t="s">
        <v>1049</v>
      </c>
      <c r="F137" s="878" t="s">
        <v>20</v>
      </c>
      <c r="G137" s="879" t="s">
        <v>7</v>
      </c>
      <c r="H137" s="877" t="s">
        <v>510</v>
      </c>
      <c r="I137" s="877" t="s">
        <v>118</v>
      </c>
      <c r="J137" s="880" t="s">
        <v>119</v>
      </c>
      <c r="K137" s="881">
        <v>2.5000000000000001E-2</v>
      </c>
      <c r="L137" s="876">
        <v>300</v>
      </c>
      <c r="M137" s="879">
        <v>642</v>
      </c>
      <c r="N137" s="887">
        <f t="shared" si="1"/>
        <v>2.14</v>
      </c>
      <c r="O137" s="884"/>
    </row>
    <row r="138" spans="1:15" ht="24.95" hidden="1" customHeight="1">
      <c r="A138" s="876" t="s">
        <v>368</v>
      </c>
      <c r="B138" s="876"/>
      <c r="C138" s="697">
        <v>2014</v>
      </c>
      <c r="D138" s="877" t="s">
        <v>1180</v>
      </c>
      <c r="E138" s="877" t="s">
        <v>1049</v>
      </c>
      <c r="F138" s="878" t="s">
        <v>20</v>
      </c>
      <c r="G138" s="879" t="s">
        <v>7</v>
      </c>
      <c r="H138" s="877" t="s">
        <v>110</v>
      </c>
      <c r="I138" s="877" t="s">
        <v>118</v>
      </c>
      <c r="J138" s="880" t="s">
        <v>119</v>
      </c>
      <c r="K138" s="881">
        <v>2.5000000000000001E-2</v>
      </c>
      <c r="L138" s="876">
        <v>500</v>
      </c>
      <c r="M138" s="879">
        <v>653</v>
      </c>
      <c r="N138" s="887">
        <f t="shared" si="1"/>
        <v>1.306</v>
      </c>
      <c r="O138" s="884"/>
    </row>
    <row r="139" spans="1:15" ht="24.95" hidden="1" customHeight="1">
      <c r="A139" s="876" t="s">
        <v>368</v>
      </c>
      <c r="B139" s="876"/>
      <c r="C139" s="697">
        <v>2014</v>
      </c>
      <c r="D139" s="877" t="s">
        <v>1180</v>
      </c>
      <c r="E139" s="877" t="s">
        <v>1049</v>
      </c>
      <c r="F139" s="878" t="s">
        <v>20</v>
      </c>
      <c r="G139" s="879" t="s">
        <v>7</v>
      </c>
      <c r="H139" s="877" t="s">
        <v>510</v>
      </c>
      <c r="I139" s="877" t="s">
        <v>117</v>
      </c>
      <c r="J139" s="880" t="s">
        <v>119</v>
      </c>
      <c r="K139" s="881">
        <v>2.5000000000000001E-2</v>
      </c>
      <c r="L139" s="876">
        <v>400</v>
      </c>
      <c r="M139" s="879">
        <v>669</v>
      </c>
      <c r="N139" s="887">
        <f t="shared" si="1"/>
        <v>1.6725000000000001</v>
      </c>
      <c r="O139" s="884"/>
    </row>
    <row r="140" spans="1:15" ht="24.95" hidden="1" customHeight="1">
      <c r="A140" s="876" t="s">
        <v>368</v>
      </c>
      <c r="B140" s="876"/>
      <c r="C140" s="876">
        <v>2014</v>
      </c>
      <c r="D140" s="877" t="s">
        <v>1180</v>
      </c>
      <c r="E140" s="877" t="s">
        <v>1049</v>
      </c>
      <c r="F140" s="878" t="s">
        <v>20</v>
      </c>
      <c r="G140" s="879" t="s">
        <v>7</v>
      </c>
      <c r="H140" s="877" t="s">
        <v>110</v>
      </c>
      <c r="I140" s="877" t="s">
        <v>117</v>
      </c>
      <c r="J140" s="880" t="s">
        <v>119</v>
      </c>
      <c r="K140" s="881">
        <v>2.5000000000000001E-2</v>
      </c>
      <c r="L140" s="876">
        <v>1000</v>
      </c>
      <c r="M140" s="879">
        <v>2035</v>
      </c>
      <c r="N140" s="887">
        <f t="shared" ref="N140:N202" si="2">M140/L140</f>
        <v>2.0350000000000001</v>
      </c>
      <c r="O140" s="884"/>
    </row>
    <row r="141" spans="1:15" ht="35.1" hidden="1" customHeight="1">
      <c r="A141" s="876" t="s">
        <v>368</v>
      </c>
      <c r="B141" s="876"/>
      <c r="C141" s="697">
        <v>2014</v>
      </c>
      <c r="D141" s="877" t="s">
        <v>1180</v>
      </c>
      <c r="E141" s="877" t="s">
        <v>1049</v>
      </c>
      <c r="F141" s="878" t="s">
        <v>20</v>
      </c>
      <c r="G141" s="879" t="s">
        <v>7</v>
      </c>
      <c r="H141" s="877" t="s">
        <v>110</v>
      </c>
      <c r="I141" s="877" t="s">
        <v>115</v>
      </c>
      <c r="J141" s="880" t="s">
        <v>1352</v>
      </c>
      <c r="K141" s="881">
        <v>2.5000000000000001E-2</v>
      </c>
      <c r="L141" s="876">
        <v>5000</v>
      </c>
      <c r="M141" s="879">
        <v>3116</v>
      </c>
      <c r="N141" s="887">
        <f t="shared" si="2"/>
        <v>0.62319999999999998</v>
      </c>
      <c r="O141" s="884"/>
    </row>
    <row r="142" spans="1:15" ht="35.1" hidden="1" customHeight="1">
      <c r="A142" s="876" t="s">
        <v>368</v>
      </c>
      <c r="B142" s="876"/>
      <c r="C142" s="876">
        <v>2014</v>
      </c>
      <c r="D142" s="877" t="s">
        <v>1180</v>
      </c>
      <c r="E142" s="877" t="s">
        <v>1049</v>
      </c>
      <c r="F142" s="878" t="s">
        <v>20</v>
      </c>
      <c r="G142" s="879" t="s">
        <v>7</v>
      </c>
      <c r="H142" s="877" t="s">
        <v>110</v>
      </c>
      <c r="I142" s="877" t="s">
        <v>116</v>
      </c>
      <c r="J142" s="880" t="s">
        <v>1352</v>
      </c>
      <c r="K142" s="881">
        <v>2.5000000000000001E-2</v>
      </c>
      <c r="L142" s="876">
        <v>5000</v>
      </c>
      <c r="M142" s="879">
        <v>3116</v>
      </c>
      <c r="N142" s="887">
        <f t="shared" si="2"/>
        <v>0.62319999999999998</v>
      </c>
      <c r="O142" s="884"/>
    </row>
    <row r="143" spans="1:15" ht="35.1" hidden="1" customHeight="1">
      <c r="A143" s="876" t="s">
        <v>368</v>
      </c>
      <c r="B143" s="876"/>
      <c r="C143" s="697">
        <v>2014</v>
      </c>
      <c r="D143" s="877" t="s">
        <v>1185</v>
      </c>
      <c r="E143" s="877" t="s">
        <v>1049</v>
      </c>
      <c r="F143" s="878" t="s">
        <v>20</v>
      </c>
      <c r="G143" s="879" t="s">
        <v>7</v>
      </c>
      <c r="H143" s="877" t="s">
        <v>1188</v>
      </c>
      <c r="I143" s="877" t="s">
        <v>115</v>
      </c>
      <c r="J143" s="880" t="s">
        <v>1352</v>
      </c>
      <c r="K143" s="881">
        <v>2.5000000000000001E-2</v>
      </c>
      <c r="L143" s="876">
        <v>1500</v>
      </c>
      <c r="M143" s="879">
        <v>1835</v>
      </c>
      <c r="N143" s="887">
        <f t="shared" si="2"/>
        <v>1.2233333333333334</v>
      </c>
      <c r="O143" s="884"/>
    </row>
    <row r="144" spans="1:15" ht="24.95" hidden="1" customHeight="1">
      <c r="A144" s="876" t="s">
        <v>368</v>
      </c>
      <c r="B144" s="876"/>
      <c r="C144" s="876">
        <v>2014</v>
      </c>
      <c r="D144" s="877" t="s">
        <v>1185</v>
      </c>
      <c r="E144" s="877" t="s">
        <v>1049</v>
      </c>
      <c r="F144" s="878" t="s">
        <v>20</v>
      </c>
      <c r="G144" s="879" t="s">
        <v>7</v>
      </c>
      <c r="H144" s="877" t="s">
        <v>1188</v>
      </c>
      <c r="I144" s="877" t="s">
        <v>118</v>
      </c>
      <c r="J144" s="880" t="s">
        <v>488</v>
      </c>
      <c r="K144" s="881">
        <v>2.5000000000000001E-2</v>
      </c>
      <c r="L144" s="876">
        <v>0</v>
      </c>
      <c r="M144" s="879">
        <v>1</v>
      </c>
      <c r="N144" s="887"/>
      <c r="O144" s="884"/>
    </row>
    <row r="145" spans="1:15" ht="24.95" hidden="1" customHeight="1">
      <c r="A145" s="876" t="s">
        <v>368</v>
      </c>
      <c r="B145" s="876"/>
      <c r="C145" s="697">
        <v>2014</v>
      </c>
      <c r="D145" s="877" t="s">
        <v>1185</v>
      </c>
      <c r="E145" s="877" t="s">
        <v>1049</v>
      </c>
      <c r="F145" s="878" t="s">
        <v>20</v>
      </c>
      <c r="G145" s="879" t="s">
        <v>7</v>
      </c>
      <c r="H145" s="877" t="s">
        <v>1188</v>
      </c>
      <c r="I145" s="877" t="s">
        <v>117</v>
      </c>
      <c r="J145" s="880" t="s">
        <v>488</v>
      </c>
      <c r="K145" s="881">
        <v>2.5000000000000001E-2</v>
      </c>
      <c r="L145" s="876">
        <v>0</v>
      </c>
      <c r="M145" s="879">
        <v>11</v>
      </c>
      <c r="N145" s="887"/>
      <c r="O145" s="884"/>
    </row>
    <row r="146" spans="1:15" ht="35.1" hidden="1" customHeight="1">
      <c r="A146" s="876" t="s">
        <v>368</v>
      </c>
      <c r="B146" s="876"/>
      <c r="C146" s="697">
        <v>2014</v>
      </c>
      <c r="D146" s="877" t="s">
        <v>1185</v>
      </c>
      <c r="E146" s="877" t="s">
        <v>1049</v>
      </c>
      <c r="F146" s="878" t="s">
        <v>20</v>
      </c>
      <c r="G146" s="879" t="s">
        <v>7</v>
      </c>
      <c r="H146" s="877" t="s">
        <v>1188</v>
      </c>
      <c r="I146" s="877" t="s">
        <v>116</v>
      </c>
      <c r="J146" s="880" t="s">
        <v>1352</v>
      </c>
      <c r="K146" s="881">
        <v>2.5000000000000001E-2</v>
      </c>
      <c r="L146" s="876">
        <v>1500</v>
      </c>
      <c r="M146" s="879">
        <v>1835</v>
      </c>
      <c r="N146" s="887">
        <f t="shared" si="2"/>
        <v>1.2233333333333334</v>
      </c>
      <c r="O146" s="884"/>
    </row>
    <row r="147" spans="1:15" ht="35.1" hidden="1" customHeight="1">
      <c r="A147" s="876" t="s">
        <v>368</v>
      </c>
      <c r="B147" s="876" t="s">
        <v>379</v>
      </c>
      <c r="C147" s="876">
        <v>2014</v>
      </c>
      <c r="D147" s="877" t="s">
        <v>891</v>
      </c>
      <c r="E147" s="877" t="s">
        <v>1060</v>
      </c>
      <c r="F147" s="879" t="s">
        <v>18</v>
      </c>
      <c r="G147" s="879" t="s">
        <v>7</v>
      </c>
      <c r="H147" s="877" t="s">
        <v>1065</v>
      </c>
      <c r="I147" s="877" t="s">
        <v>115</v>
      </c>
      <c r="J147" s="880" t="s">
        <v>1352</v>
      </c>
      <c r="K147" s="881">
        <v>2.5000000000000001E-2</v>
      </c>
      <c r="L147" s="876" t="s">
        <v>488</v>
      </c>
      <c r="M147" s="879">
        <v>51</v>
      </c>
      <c r="N147" s="887"/>
      <c r="O147" s="884"/>
    </row>
    <row r="148" spans="1:15" ht="24.95" hidden="1" customHeight="1">
      <c r="A148" s="876" t="s">
        <v>368</v>
      </c>
      <c r="B148" s="876" t="s">
        <v>379</v>
      </c>
      <c r="C148" s="697">
        <v>2014</v>
      </c>
      <c r="D148" s="877" t="s">
        <v>891</v>
      </c>
      <c r="E148" s="877" t="s">
        <v>1060</v>
      </c>
      <c r="F148" s="879" t="s">
        <v>18</v>
      </c>
      <c r="G148" s="879" t="s">
        <v>7</v>
      </c>
      <c r="H148" s="877" t="s">
        <v>1065</v>
      </c>
      <c r="I148" s="877" t="s">
        <v>118</v>
      </c>
      <c r="J148" s="880" t="s">
        <v>119</v>
      </c>
      <c r="K148" s="881">
        <v>2.5000000000000001E-2</v>
      </c>
      <c r="L148" s="876" t="s">
        <v>488</v>
      </c>
      <c r="M148" s="879">
        <v>33</v>
      </c>
      <c r="N148" s="887"/>
      <c r="O148" s="884"/>
    </row>
    <row r="149" spans="1:15" ht="24.95" hidden="1" customHeight="1">
      <c r="A149" s="876" t="s">
        <v>368</v>
      </c>
      <c r="B149" s="876" t="s">
        <v>379</v>
      </c>
      <c r="C149" s="876">
        <v>2014</v>
      </c>
      <c r="D149" s="877" t="s">
        <v>891</v>
      </c>
      <c r="E149" s="877" t="s">
        <v>1060</v>
      </c>
      <c r="F149" s="879" t="s">
        <v>18</v>
      </c>
      <c r="G149" s="879" t="s">
        <v>7</v>
      </c>
      <c r="H149" s="877" t="s">
        <v>1065</v>
      </c>
      <c r="I149" s="877" t="s">
        <v>117</v>
      </c>
      <c r="J149" s="880" t="s">
        <v>119</v>
      </c>
      <c r="K149" s="881">
        <v>2.5000000000000001E-2</v>
      </c>
      <c r="L149" s="876" t="s">
        <v>488</v>
      </c>
      <c r="M149" s="879">
        <v>35</v>
      </c>
      <c r="N149" s="887"/>
      <c r="O149" s="884"/>
    </row>
    <row r="150" spans="1:15" ht="35.1" hidden="1" customHeight="1">
      <c r="A150" s="876" t="s">
        <v>368</v>
      </c>
      <c r="B150" s="876" t="s">
        <v>379</v>
      </c>
      <c r="C150" s="697">
        <v>2014</v>
      </c>
      <c r="D150" s="877" t="s">
        <v>891</v>
      </c>
      <c r="E150" s="877" t="s">
        <v>1060</v>
      </c>
      <c r="F150" s="879" t="s">
        <v>18</v>
      </c>
      <c r="G150" s="879" t="s">
        <v>7</v>
      </c>
      <c r="H150" s="877" t="s">
        <v>1065</v>
      </c>
      <c r="I150" s="877" t="s">
        <v>116</v>
      </c>
      <c r="J150" s="880" t="s">
        <v>1352</v>
      </c>
      <c r="K150" s="881">
        <v>2.5000000000000001E-2</v>
      </c>
      <c r="L150" s="876" t="s">
        <v>488</v>
      </c>
      <c r="M150" s="879">
        <v>51</v>
      </c>
      <c r="N150" s="887"/>
      <c r="O150" s="884"/>
    </row>
    <row r="151" spans="1:15" ht="35.1" hidden="1" customHeight="1">
      <c r="A151" s="876" t="s">
        <v>368</v>
      </c>
      <c r="B151" s="876" t="s">
        <v>379</v>
      </c>
      <c r="C151" s="876">
        <v>2014</v>
      </c>
      <c r="D151" s="877" t="s">
        <v>891</v>
      </c>
      <c r="E151" s="877" t="s">
        <v>1060</v>
      </c>
      <c r="F151" s="878" t="s">
        <v>20</v>
      </c>
      <c r="G151" s="879" t="s">
        <v>7</v>
      </c>
      <c r="H151" s="877" t="s">
        <v>510</v>
      </c>
      <c r="I151" s="877" t="s">
        <v>115</v>
      </c>
      <c r="J151" s="880" t="s">
        <v>1352</v>
      </c>
      <c r="K151" s="881">
        <v>2.5000000000000001E-2</v>
      </c>
      <c r="L151" s="876" t="s">
        <v>488</v>
      </c>
      <c r="M151" s="879">
        <v>18</v>
      </c>
      <c r="N151" s="887"/>
      <c r="O151" s="884"/>
    </row>
    <row r="152" spans="1:15" ht="24.95" hidden="1" customHeight="1">
      <c r="A152" s="876" t="s">
        <v>368</v>
      </c>
      <c r="B152" s="876" t="s">
        <v>379</v>
      </c>
      <c r="C152" s="697">
        <v>2014</v>
      </c>
      <c r="D152" s="877" t="s">
        <v>891</v>
      </c>
      <c r="E152" s="877" t="s">
        <v>1060</v>
      </c>
      <c r="F152" s="878" t="s">
        <v>20</v>
      </c>
      <c r="G152" s="879" t="s">
        <v>7</v>
      </c>
      <c r="H152" s="877" t="s">
        <v>510</v>
      </c>
      <c r="I152" s="877" t="s">
        <v>118</v>
      </c>
      <c r="J152" s="880" t="s">
        <v>488</v>
      </c>
      <c r="K152" s="881">
        <v>2.5000000000000001E-2</v>
      </c>
      <c r="L152" s="876" t="s">
        <v>488</v>
      </c>
      <c r="M152" s="879">
        <v>5</v>
      </c>
      <c r="N152" s="887"/>
      <c r="O152" s="884"/>
    </row>
    <row r="153" spans="1:15" ht="24.95" hidden="1" customHeight="1">
      <c r="A153" s="876" t="s">
        <v>368</v>
      </c>
      <c r="B153" s="876" t="s">
        <v>379</v>
      </c>
      <c r="C153" s="697">
        <v>2014</v>
      </c>
      <c r="D153" s="877" t="s">
        <v>891</v>
      </c>
      <c r="E153" s="877" t="s">
        <v>1060</v>
      </c>
      <c r="F153" s="878" t="s">
        <v>20</v>
      </c>
      <c r="G153" s="879" t="s">
        <v>7</v>
      </c>
      <c r="H153" s="877" t="s">
        <v>510</v>
      </c>
      <c r="I153" s="877" t="s">
        <v>117</v>
      </c>
      <c r="J153" s="880" t="s">
        <v>119</v>
      </c>
      <c r="K153" s="881">
        <v>2.5000000000000001E-2</v>
      </c>
      <c r="L153" s="876" t="s">
        <v>488</v>
      </c>
      <c r="M153" s="879">
        <v>6</v>
      </c>
      <c r="N153" s="887"/>
      <c r="O153" s="884"/>
    </row>
    <row r="154" spans="1:15" ht="35.1" hidden="1" customHeight="1">
      <c r="A154" s="876" t="s">
        <v>368</v>
      </c>
      <c r="B154" s="876" t="s">
        <v>379</v>
      </c>
      <c r="C154" s="876">
        <v>2014</v>
      </c>
      <c r="D154" s="877" t="s">
        <v>891</v>
      </c>
      <c r="E154" s="877" t="s">
        <v>1060</v>
      </c>
      <c r="F154" s="878" t="s">
        <v>20</v>
      </c>
      <c r="G154" s="879" t="s">
        <v>7</v>
      </c>
      <c r="H154" s="877" t="s">
        <v>510</v>
      </c>
      <c r="I154" s="877" t="s">
        <v>116</v>
      </c>
      <c r="J154" s="880" t="s">
        <v>1352</v>
      </c>
      <c r="K154" s="881">
        <v>2.5000000000000001E-2</v>
      </c>
      <c r="L154" s="876" t="s">
        <v>488</v>
      </c>
      <c r="M154" s="879">
        <v>18</v>
      </c>
      <c r="N154" s="887"/>
      <c r="O154" s="884"/>
    </row>
    <row r="155" spans="1:15" ht="35.1" hidden="1" customHeight="1">
      <c r="A155" s="876" t="s">
        <v>368</v>
      </c>
      <c r="B155" s="876" t="s">
        <v>379</v>
      </c>
      <c r="C155" s="697">
        <v>2014</v>
      </c>
      <c r="D155" s="877" t="s">
        <v>1303</v>
      </c>
      <c r="E155" s="877" t="s">
        <v>1060</v>
      </c>
      <c r="F155" s="878" t="s">
        <v>20</v>
      </c>
      <c r="G155" s="879" t="s">
        <v>7</v>
      </c>
      <c r="H155" s="877" t="s">
        <v>65</v>
      </c>
      <c r="I155" s="877" t="s">
        <v>115</v>
      </c>
      <c r="J155" s="880" t="s">
        <v>1344</v>
      </c>
      <c r="K155" s="881">
        <v>2.5000000000000001E-2</v>
      </c>
      <c r="L155" s="876">
        <v>100</v>
      </c>
      <c r="M155" s="879">
        <v>160</v>
      </c>
      <c r="N155" s="887">
        <f t="shared" si="2"/>
        <v>1.6</v>
      </c>
      <c r="O155" s="884"/>
    </row>
    <row r="156" spans="1:15" ht="24.95" hidden="1" customHeight="1">
      <c r="A156" s="876" t="s">
        <v>368</v>
      </c>
      <c r="B156" s="876" t="s">
        <v>379</v>
      </c>
      <c r="C156" s="876">
        <v>2014</v>
      </c>
      <c r="D156" s="877" t="s">
        <v>1303</v>
      </c>
      <c r="E156" s="877" t="s">
        <v>1060</v>
      </c>
      <c r="F156" s="878" t="s">
        <v>20</v>
      </c>
      <c r="G156" s="879" t="s">
        <v>7</v>
      </c>
      <c r="H156" s="877" t="s">
        <v>65</v>
      </c>
      <c r="I156" s="877" t="s">
        <v>118</v>
      </c>
      <c r="J156" s="880" t="s">
        <v>488</v>
      </c>
      <c r="K156" s="881">
        <v>2.5000000000000001E-2</v>
      </c>
      <c r="L156" s="876">
        <v>50</v>
      </c>
      <c r="M156" s="879">
        <v>15</v>
      </c>
      <c r="N156" s="887">
        <f t="shared" si="2"/>
        <v>0.3</v>
      </c>
      <c r="O156" s="884"/>
    </row>
    <row r="157" spans="1:15" ht="24.95" hidden="1" customHeight="1">
      <c r="A157" s="876" t="s">
        <v>368</v>
      </c>
      <c r="B157" s="876" t="s">
        <v>379</v>
      </c>
      <c r="C157" s="697">
        <v>2014</v>
      </c>
      <c r="D157" s="877" t="s">
        <v>1303</v>
      </c>
      <c r="E157" s="877" t="s">
        <v>1060</v>
      </c>
      <c r="F157" s="878" t="s">
        <v>20</v>
      </c>
      <c r="G157" s="879" t="s">
        <v>7</v>
      </c>
      <c r="H157" s="877" t="s">
        <v>65</v>
      </c>
      <c r="I157" s="877" t="s">
        <v>117</v>
      </c>
      <c r="J157" s="880" t="s">
        <v>119</v>
      </c>
      <c r="K157" s="881">
        <v>2.5000000000000001E-2</v>
      </c>
      <c r="L157" s="876">
        <v>50</v>
      </c>
      <c r="M157" s="879">
        <v>32</v>
      </c>
      <c r="N157" s="887">
        <f t="shared" si="2"/>
        <v>0.64</v>
      </c>
      <c r="O157" s="884"/>
    </row>
    <row r="158" spans="1:15" ht="35.1" hidden="1" customHeight="1">
      <c r="A158" s="876" t="s">
        <v>368</v>
      </c>
      <c r="B158" s="876" t="s">
        <v>379</v>
      </c>
      <c r="C158" s="876">
        <v>2014</v>
      </c>
      <c r="D158" s="877" t="s">
        <v>1303</v>
      </c>
      <c r="E158" s="877" t="s">
        <v>1060</v>
      </c>
      <c r="F158" s="878" t="s">
        <v>20</v>
      </c>
      <c r="G158" s="879" t="s">
        <v>7</v>
      </c>
      <c r="H158" s="877" t="s">
        <v>65</v>
      </c>
      <c r="I158" s="877" t="s">
        <v>116</v>
      </c>
      <c r="J158" s="880" t="s">
        <v>1344</v>
      </c>
      <c r="K158" s="881">
        <v>2.5000000000000001E-2</v>
      </c>
      <c r="L158" s="876">
        <v>100</v>
      </c>
      <c r="M158" s="879">
        <v>160</v>
      </c>
      <c r="N158" s="887">
        <f t="shared" si="2"/>
        <v>1.6</v>
      </c>
      <c r="O158" s="884"/>
    </row>
    <row r="159" spans="1:15" ht="24.95" hidden="1" customHeight="1">
      <c r="A159" s="876" t="s">
        <v>368</v>
      </c>
      <c r="B159" s="876"/>
      <c r="C159" s="697">
        <v>2014</v>
      </c>
      <c r="D159" s="877" t="s">
        <v>1368</v>
      </c>
      <c r="E159" s="877" t="s">
        <v>1049</v>
      </c>
      <c r="F159" s="878" t="s">
        <v>20</v>
      </c>
      <c r="G159" s="879" t="s">
        <v>7</v>
      </c>
      <c r="H159" s="877" t="s">
        <v>110</v>
      </c>
      <c r="I159" s="877" t="s">
        <v>117</v>
      </c>
      <c r="J159" s="880" t="s">
        <v>1341</v>
      </c>
      <c r="K159" s="881">
        <v>2.5000000000000001E-2</v>
      </c>
      <c r="L159" s="876" t="s">
        <v>488</v>
      </c>
      <c r="M159" s="879" t="s">
        <v>488</v>
      </c>
      <c r="N159" s="887" t="s">
        <v>488</v>
      </c>
      <c r="O159" s="884"/>
    </row>
    <row r="160" spans="1:15" ht="24.95" hidden="1" customHeight="1">
      <c r="A160" s="876" t="s">
        <v>368</v>
      </c>
      <c r="B160" s="876"/>
      <c r="C160" s="697">
        <v>2014</v>
      </c>
      <c r="D160" s="877" t="s">
        <v>1369</v>
      </c>
      <c r="E160" s="877" t="s">
        <v>1049</v>
      </c>
      <c r="F160" s="878" t="s">
        <v>20</v>
      </c>
      <c r="G160" s="879" t="s">
        <v>7</v>
      </c>
      <c r="H160" s="877" t="s">
        <v>510</v>
      </c>
      <c r="I160" s="877" t="s">
        <v>123</v>
      </c>
      <c r="J160" s="880" t="s">
        <v>1341</v>
      </c>
      <c r="K160" s="881">
        <v>2.5000000000000001E-2</v>
      </c>
      <c r="L160" s="876" t="s">
        <v>488</v>
      </c>
      <c r="M160" s="879">
        <v>140</v>
      </c>
      <c r="N160" s="887" t="s">
        <v>488</v>
      </c>
      <c r="O160" s="884"/>
    </row>
    <row r="161" spans="1:15" ht="24.95" hidden="1" customHeight="1">
      <c r="A161" s="876" t="s">
        <v>368</v>
      </c>
      <c r="B161" s="876"/>
      <c r="C161" s="876">
        <v>2014</v>
      </c>
      <c r="D161" s="877" t="s">
        <v>1369</v>
      </c>
      <c r="E161" s="877" t="s">
        <v>1049</v>
      </c>
      <c r="F161" s="878" t="s">
        <v>20</v>
      </c>
      <c r="G161" s="879" t="s">
        <v>7</v>
      </c>
      <c r="H161" s="877" t="s">
        <v>110</v>
      </c>
      <c r="I161" s="877" t="s">
        <v>123</v>
      </c>
      <c r="J161" s="880" t="s">
        <v>1341</v>
      </c>
      <c r="K161" s="881">
        <v>2.5000000000000001E-2</v>
      </c>
      <c r="L161" s="876" t="s">
        <v>488</v>
      </c>
      <c r="M161" s="879">
        <v>43</v>
      </c>
      <c r="N161" s="887" t="s">
        <v>488</v>
      </c>
      <c r="O161" s="884"/>
    </row>
    <row r="162" spans="1:15" ht="24.95" hidden="1" customHeight="1">
      <c r="A162" s="876" t="s">
        <v>368</v>
      </c>
      <c r="B162" s="876"/>
      <c r="C162" s="697">
        <v>2014</v>
      </c>
      <c r="D162" s="877" t="s">
        <v>1370</v>
      </c>
      <c r="E162" s="877" t="s">
        <v>1049</v>
      </c>
      <c r="F162" s="878" t="s">
        <v>20</v>
      </c>
      <c r="G162" s="879" t="s">
        <v>7</v>
      </c>
      <c r="H162" s="877" t="s">
        <v>110</v>
      </c>
      <c r="I162" s="877" t="s">
        <v>117</v>
      </c>
      <c r="J162" s="880" t="s">
        <v>1341</v>
      </c>
      <c r="K162" s="881">
        <v>2.5000000000000001E-2</v>
      </c>
      <c r="L162" s="876" t="s">
        <v>488</v>
      </c>
      <c r="M162" s="879">
        <v>56</v>
      </c>
      <c r="N162" s="887" t="s">
        <v>488</v>
      </c>
      <c r="O162" s="884"/>
    </row>
    <row r="163" spans="1:15" ht="24.95" hidden="1" customHeight="1">
      <c r="A163" s="876" t="s">
        <v>368</v>
      </c>
      <c r="B163" s="876"/>
      <c r="C163" s="876">
        <v>2014</v>
      </c>
      <c r="D163" s="877" t="s">
        <v>897</v>
      </c>
      <c r="E163" s="877" t="s">
        <v>1049</v>
      </c>
      <c r="F163" s="879" t="s">
        <v>18</v>
      </c>
      <c r="G163" s="879" t="s">
        <v>7</v>
      </c>
      <c r="H163" s="877" t="s">
        <v>1074</v>
      </c>
      <c r="I163" s="877" t="s">
        <v>115</v>
      </c>
      <c r="J163" s="880" t="s">
        <v>1371</v>
      </c>
      <c r="K163" s="881">
        <v>2.5000000000000001E-2</v>
      </c>
      <c r="L163" s="876">
        <v>200</v>
      </c>
      <c r="M163" s="879">
        <v>189</v>
      </c>
      <c r="N163" s="887">
        <f t="shared" si="2"/>
        <v>0.94499999999999995</v>
      </c>
      <c r="O163" s="884"/>
    </row>
    <row r="164" spans="1:15" ht="24.95" hidden="1" customHeight="1">
      <c r="A164" s="876" t="s">
        <v>368</v>
      </c>
      <c r="B164" s="876"/>
      <c r="C164" s="697">
        <v>2014</v>
      </c>
      <c r="D164" s="877" t="s">
        <v>897</v>
      </c>
      <c r="E164" s="877" t="s">
        <v>1049</v>
      </c>
      <c r="F164" s="879" t="s">
        <v>18</v>
      </c>
      <c r="G164" s="879" t="s">
        <v>7</v>
      </c>
      <c r="H164" s="877" t="s">
        <v>1074</v>
      </c>
      <c r="I164" s="877" t="s">
        <v>118</v>
      </c>
      <c r="J164" s="880" t="s">
        <v>488</v>
      </c>
      <c r="K164" s="881">
        <v>2.5000000000000001E-2</v>
      </c>
      <c r="L164" s="876">
        <v>0</v>
      </c>
      <c r="M164" s="879">
        <v>0</v>
      </c>
      <c r="N164" s="887"/>
      <c r="O164" s="884"/>
    </row>
    <row r="165" spans="1:15" ht="24.95" hidden="1" customHeight="1">
      <c r="A165" s="876" t="s">
        <v>368</v>
      </c>
      <c r="B165" s="876"/>
      <c r="C165" s="876">
        <v>2014</v>
      </c>
      <c r="D165" s="877" t="s">
        <v>897</v>
      </c>
      <c r="E165" s="877" t="s">
        <v>1049</v>
      </c>
      <c r="F165" s="879" t="s">
        <v>18</v>
      </c>
      <c r="G165" s="879" t="s">
        <v>7</v>
      </c>
      <c r="H165" s="877" t="s">
        <v>1074</v>
      </c>
      <c r="I165" s="877" t="s">
        <v>117</v>
      </c>
      <c r="J165" s="880" t="s">
        <v>488</v>
      </c>
      <c r="K165" s="881">
        <v>2.5000000000000001E-2</v>
      </c>
      <c r="L165" s="876">
        <v>0</v>
      </c>
      <c r="M165" s="879">
        <v>0</v>
      </c>
      <c r="N165" s="887"/>
      <c r="O165" s="884"/>
    </row>
    <row r="166" spans="1:15" ht="24.95" hidden="1" customHeight="1">
      <c r="A166" s="876" t="s">
        <v>368</v>
      </c>
      <c r="B166" s="876"/>
      <c r="C166" s="697">
        <v>2014</v>
      </c>
      <c r="D166" s="877" t="s">
        <v>897</v>
      </c>
      <c r="E166" s="877" t="s">
        <v>1049</v>
      </c>
      <c r="F166" s="879" t="s">
        <v>18</v>
      </c>
      <c r="G166" s="879" t="s">
        <v>7</v>
      </c>
      <c r="H166" s="877" t="s">
        <v>1074</v>
      </c>
      <c r="I166" s="877" t="s">
        <v>116</v>
      </c>
      <c r="J166" s="880" t="s">
        <v>1371</v>
      </c>
      <c r="K166" s="881">
        <v>2.5000000000000001E-2</v>
      </c>
      <c r="L166" s="876">
        <v>100</v>
      </c>
      <c r="M166" s="879">
        <v>189</v>
      </c>
      <c r="N166" s="887">
        <f t="shared" si="2"/>
        <v>1.89</v>
      </c>
      <c r="O166" s="884"/>
    </row>
    <row r="167" spans="1:15" ht="24.95" hidden="1" customHeight="1">
      <c r="A167" s="876" t="s">
        <v>368</v>
      </c>
      <c r="B167" s="876"/>
      <c r="C167" s="697">
        <v>2014</v>
      </c>
      <c r="D167" s="877" t="s">
        <v>1207</v>
      </c>
      <c r="E167" s="877" t="s">
        <v>1049</v>
      </c>
      <c r="F167" s="878" t="s">
        <v>20</v>
      </c>
      <c r="G167" s="879" t="s">
        <v>7</v>
      </c>
      <c r="H167" s="877" t="s">
        <v>1208</v>
      </c>
      <c r="I167" s="877" t="s">
        <v>115</v>
      </c>
      <c r="J167" s="880" t="s">
        <v>1372</v>
      </c>
      <c r="K167" s="881">
        <v>2.5000000000000001E-2</v>
      </c>
      <c r="L167" s="876">
        <v>1500</v>
      </c>
      <c r="M167" s="879">
        <v>1415</v>
      </c>
      <c r="N167" s="887">
        <f t="shared" si="2"/>
        <v>0.94333333333333336</v>
      </c>
      <c r="O167" s="884"/>
    </row>
    <row r="168" spans="1:15" ht="24.95" hidden="1" customHeight="1">
      <c r="A168" s="876" t="s">
        <v>368</v>
      </c>
      <c r="B168" s="876"/>
      <c r="C168" s="876">
        <v>2014</v>
      </c>
      <c r="D168" s="877" t="s">
        <v>1207</v>
      </c>
      <c r="E168" s="877" t="s">
        <v>1049</v>
      </c>
      <c r="F168" s="878" t="s">
        <v>20</v>
      </c>
      <c r="G168" s="879" t="s">
        <v>7</v>
      </c>
      <c r="H168" s="877" t="s">
        <v>1208</v>
      </c>
      <c r="I168" s="877" t="s">
        <v>118</v>
      </c>
      <c r="J168" s="880" t="s">
        <v>119</v>
      </c>
      <c r="K168" s="881">
        <v>2.5000000000000001E-2</v>
      </c>
      <c r="L168" s="876">
        <v>50</v>
      </c>
      <c r="M168" s="879">
        <v>62</v>
      </c>
      <c r="N168" s="887">
        <f t="shared" si="2"/>
        <v>1.24</v>
      </c>
      <c r="O168" s="884"/>
    </row>
    <row r="169" spans="1:15" ht="24.95" hidden="1" customHeight="1">
      <c r="A169" s="876" t="s">
        <v>368</v>
      </c>
      <c r="B169" s="876"/>
      <c r="C169" s="697">
        <v>2014</v>
      </c>
      <c r="D169" s="877" t="s">
        <v>1207</v>
      </c>
      <c r="E169" s="877" t="s">
        <v>1049</v>
      </c>
      <c r="F169" s="878" t="s">
        <v>20</v>
      </c>
      <c r="G169" s="879" t="s">
        <v>7</v>
      </c>
      <c r="H169" s="877" t="s">
        <v>1208</v>
      </c>
      <c r="I169" s="877" t="s">
        <v>117</v>
      </c>
      <c r="J169" s="880" t="s">
        <v>119</v>
      </c>
      <c r="K169" s="881">
        <v>2.5000000000000001E-2</v>
      </c>
      <c r="L169" s="876">
        <v>50</v>
      </c>
      <c r="M169" s="879">
        <v>234</v>
      </c>
      <c r="N169" s="887">
        <f t="shared" si="2"/>
        <v>4.68</v>
      </c>
      <c r="O169" s="884"/>
    </row>
    <row r="170" spans="1:15" ht="24.95" hidden="1" customHeight="1">
      <c r="A170" s="876" t="s">
        <v>368</v>
      </c>
      <c r="B170" s="876"/>
      <c r="C170" s="876">
        <v>2014</v>
      </c>
      <c r="D170" s="877" t="s">
        <v>1207</v>
      </c>
      <c r="E170" s="877" t="s">
        <v>1049</v>
      </c>
      <c r="F170" s="878" t="s">
        <v>20</v>
      </c>
      <c r="G170" s="879" t="s">
        <v>7</v>
      </c>
      <c r="H170" s="877" t="s">
        <v>1208</v>
      </c>
      <c r="I170" s="877" t="s">
        <v>116</v>
      </c>
      <c r="J170" s="880" t="s">
        <v>1372</v>
      </c>
      <c r="K170" s="881">
        <v>2.5000000000000001E-2</v>
      </c>
      <c r="L170" s="876">
        <v>1500</v>
      </c>
      <c r="M170" s="879">
        <v>1415</v>
      </c>
      <c r="N170" s="887">
        <f t="shared" si="2"/>
        <v>0.94333333333333336</v>
      </c>
      <c r="O170" s="884"/>
    </row>
    <row r="171" spans="1:15" ht="35.1" hidden="1" customHeight="1">
      <c r="A171" s="876" t="s">
        <v>368</v>
      </c>
      <c r="B171" s="876" t="s">
        <v>379</v>
      </c>
      <c r="C171" s="697">
        <v>2014</v>
      </c>
      <c r="D171" s="877" t="s">
        <v>1079</v>
      </c>
      <c r="E171" s="877" t="s">
        <v>1060</v>
      </c>
      <c r="F171" s="879" t="s">
        <v>18</v>
      </c>
      <c r="G171" s="879" t="s">
        <v>7</v>
      </c>
      <c r="H171" s="877" t="s">
        <v>1065</v>
      </c>
      <c r="I171" s="877" t="s">
        <v>115</v>
      </c>
      <c r="J171" s="880" t="s">
        <v>1352</v>
      </c>
      <c r="K171" s="881">
        <v>2.5000000000000001E-2</v>
      </c>
      <c r="L171" s="876" t="s">
        <v>488</v>
      </c>
      <c r="M171" s="879">
        <v>52</v>
      </c>
      <c r="N171" s="887"/>
      <c r="O171" s="884"/>
    </row>
    <row r="172" spans="1:15" ht="24.95" hidden="1" customHeight="1">
      <c r="A172" s="876" t="s">
        <v>368</v>
      </c>
      <c r="B172" s="876" t="s">
        <v>379</v>
      </c>
      <c r="C172" s="876">
        <v>2014</v>
      </c>
      <c r="D172" s="877" t="s">
        <v>1079</v>
      </c>
      <c r="E172" s="877" t="s">
        <v>1060</v>
      </c>
      <c r="F172" s="879" t="s">
        <v>18</v>
      </c>
      <c r="G172" s="879" t="s">
        <v>7</v>
      </c>
      <c r="H172" s="877" t="s">
        <v>1065</v>
      </c>
      <c r="I172" s="877" t="s">
        <v>118</v>
      </c>
      <c r="J172" s="880" t="s">
        <v>119</v>
      </c>
      <c r="K172" s="881">
        <v>2.5000000000000001E-2</v>
      </c>
      <c r="L172" s="876" t="s">
        <v>488</v>
      </c>
      <c r="M172" s="879">
        <v>47</v>
      </c>
      <c r="N172" s="887"/>
      <c r="O172" s="884"/>
    </row>
    <row r="173" spans="1:15" ht="24.95" hidden="1" customHeight="1">
      <c r="A173" s="876" t="s">
        <v>368</v>
      </c>
      <c r="B173" s="876" t="s">
        <v>379</v>
      </c>
      <c r="C173" s="697">
        <v>2014</v>
      </c>
      <c r="D173" s="877" t="s">
        <v>1079</v>
      </c>
      <c r="E173" s="877" t="s">
        <v>1060</v>
      </c>
      <c r="F173" s="879" t="s">
        <v>18</v>
      </c>
      <c r="G173" s="879" t="s">
        <v>7</v>
      </c>
      <c r="H173" s="877" t="s">
        <v>1065</v>
      </c>
      <c r="I173" s="877" t="s">
        <v>117</v>
      </c>
      <c r="J173" s="880" t="s">
        <v>119</v>
      </c>
      <c r="K173" s="881">
        <v>2.5000000000000001E-2</v>
      </c>
      <c r="L173" s="876" t="s">
        <v>488</v>
      </c>
      <c r="M173" s="879">
        <v>51</v>
      </c>
      <c r="N173" s="887"/>
      <c r="O173" s="884"/>
    </row>
    <row r="174" spans="1:15" ht="35.1" hidden="1" customHeight="1">
      <c r="A174" s="876" t="s">
        <v>368</v>
      </c>
      <c r="B174" s="876" t="s">
        <v>379</v>
      </c>
      <c r="C174" s="697">
        <v>2014</v>
      </c>
      <c r="D174" s="877" t="s">
        <v>1079</v>
      </c>
      <c r="E174" s="877" t="s">
        <v>1060</v>
      </c>
      <c r="F174" s="879" t="s">
        <v>18</v>
      </c>
      <c r="G174" s="879" t="s">
        <v>7</v>
      </c>
      <c r="H174" s="877" t="s">
        <v>1065</v>
      </c>
      <c r="I174" s="877" t="s">
        <v>116</v>
      </c>
      <c r="J174" s="880" t="s">
        <v>1352</v>
      </c>
      <c r="K174" s="881">
        <v>2.5000000000000001E-2</v>
      </c>
      <c r="L174" s="876" t="s">
        <v>488</v>
      </c>
      <c r="M174" s="879">
        <v>52</v>
      </c>
      <c r="N174" s="887"/>
      <c r="O174" s="884"/>
    </row>
    <row r="175" spans="1:15" ht="35.1" hidden="1" customHeight="1">
      <c r="A175" s="876" t="s">
        <v>368</v>
      </c>
      <c r="B175" s="876" t="s">
        <v>379</v>
      </c>
      <c r="C175" s="876">
        <v>2014</v>
      </c>
      <c r="D175" s="877" t="s">
        <v>1079</v>
      </c>
      <c r="E175" s="877" t="s">
        <v>1060</v>
      </c>
      <c r="F175" s="878" t="s">
        <v>20</v>
      </c>
      <c r="G175" s="879" t="s">
        <v>7</v>
      </c>
      <c r="H175" s="877" t="s">
        <v>510</v>
      </c>
      <c r="I175" s="877" t="s">
        <v>115</v>
      </c>
      <c r="J175" s="880" t="s">
        <v>1352</v>
      </c>
      <c r="K175" s="881">
        <v>2.5000000000000001E-2</v>
      </c>
      <c r="L175" s="876" t="s">
        <v>488</v>
      </c>
      <c r="M175" s="879">
        <v>128</v>
      </c>
      <c r="N175" s="887"/>
      <c r="O175" s="884"/>
    </row>
    <row r="176" spans="1:15" ht="24.95" hidden="1" customHeight="1">
      <c r="A176" s="876" t="s">
        <v>368</v>
      </c>
      <c r="B176" s="876" t="s">
        <v>379</v>
      </c>
      <c r="C176" s="697">
        <v>2014</v>
      </c>
      <c r="D176" s="877" t="s">
        <v>1079</v>
      </c>
      <c r="E176" s="877" t="s">
        <v>1060</v>
      </c>
      <c r="F176" s="878" t="s">
        <v>20</v>
      </c>
      <c r="G176" s="879" t="s">
        <v>7</v>
      </c>
      <c r="H176" s="877" t="s">
        <v>510</v>
      </c>
      <c r="I176" s="877" t="s">
        <v>118</v>
      </c>
      <c r="J176" s="880" t="s">
        <v>488</v>
      </c>
      <c r="K176" s="881">
        <v>2.5000000000000001E-2</v>
      </c>
      <c r="L176" s="876" t="s">
        <v>488</v>
      </c>
      <c r="M176" s="879">
        <v>57</v>
      </c>
      <c r="N176" s="887"/>
      <c r="O176" s="884"/>
    </row>
    <row r="177" spans="1:15" ht="24.95" hidden="1" customHeight="1">
      <c r="A177" s="876" t="s">
        <v>368</v>
      </c>
      <c r="B177" s="876" t="s">
        <v>379</v>
      </c>
      <c r="C177" s="876">
        <v>2014</v>
      </c>
      <c r="D177" s="877" t="s">
        <v>1079</v>
      </c>
      <c r="E177" s="877" t="s">
        <v>1060</v>
      </c>
      <c r="F177" s="878" t="s">
        <v>20</v>
      </c>
      <c r="G177" s="879" t="s">
        <v>7</v>
      </c>
      <c r="H177" s="877" t="s">
        <v>510</v>
      </c>
      <c r="I177" s="877" t="s">
        <v>117</v>
      </c>
      <c r="J177" s="880" t="s">
        <v>119</v>
      </c>
      <c r="K177" s="881">
        <v>2.5000000000000001E-2</v>
      </c>
      <c r="L177" s="876" t="s">
        <v>488</v>
      </c>
      <c r="M177" s="879">
        <v>91</v>
      </c>
      <c r="N177" s="887"/>
      <c r="O177" s="884"/>
    </row>
    <row r="178" spans="1:15" ht="35.1" hidden="1" customHeight="1">
      <c r="A178" s="876" t="s">
        <v>368</v>
      </c>
      <c r="B178" s="876" t="s">
        <v>379</v>
      </c>
      <c r="C178" s="697">
        <v>2014</v>
      </c>
      <c r="D178" s="877" t="s">
        <v>1079</v>
      </c>
      <c r="E178" s="877" t="s">
        <v>1060</v>
      </c>
      <c r="F178" s="878" t="s">
        <v>20</v>
      </c>
      <c r="G178" s="879" t="s">
        <v>7</v>
      </c>
      <c r="H178" s="877" t="s">
        <v>510</v>
      </c>
      <c r="I178" s="877" t="s">
        <v>116</v>
      </c>
      <c r="J178" s="880" t="s">
        <v>1352</v>
      </c>
      <c r="K178" s="881">
        <v>2.5000000000000001E-2</v>
      </c>
      <c r="L178" s="876" t="s">
        <v>488</v>
      </c>
      <c r="M178" s="879">
        <v>128</v>
      </c>
      <c r="N178" s="887"/>
      <c r="O178" s="884"/>
    </row>
    <row r="179" spans="1:15" ht="35.1" hidden="1" customHeight="1">
      <c r="A179" s="876" t="s">
        <v>368</v>
      </c>
      <c r="B179" s="876"/>
      <c r="C179" s="876">
        <v>2014</v>
      </c>
      <c r="D179" s="877" t="s">
        <v>83</v>
      </c>
      <c r="E179" s="877" t="s">
        <v>1049</v>
      </c>
      <c r="F179" s="879" t="s">
        <v>18</v>
      </c>
      <c r="G179" s="879" t="s">
        <v>7</v>
      </c>
      <c r="H179" s="891" t="s">
        <v>1065</v>
      </c>
      <c r="I179" s="877" t="s">
        <v>115</v>
      </c>
      <c r="J179" s="880" t="s">
        <v>1352</v>
      </c>
      <c r="K179" s="881">
        <v>2.5000000000000001E-2</v>
      </c>
      <c r="L179" s="876">
        <v>300</v>
      </c>
      <c r="M179" s="879">
        <v>397</v>
      </c>
      <c r="N179" s="887">
        <f t="shared" si="2"/>
        <v>1.3233333333333333</v>
      </c>
      <c r="O179" s="884"/>
    </row>
    <row r="180" spans="1:15" ht="24.95" hidden="1" customHeight="1">
      <c r="A180" s="876" t="s">
        <v>368</v>
      </c>
      <c r="B180" s="876"/>
      <c r="C180" s="697">
        <v>2014</v>
      </c>
      <c r="D180" s="877" t="s">
        <v>83</v>
      </c>
      <c r="E180" s="877" t="s">
        <v>1049</v>
      </c>
      <c r="F180" s="879" t="s">
        <v>18</v>
      </c>
      <c r="G180" s="879" t="s">
        <v>7</v>
      </c>
      <c r="H180" s="891" t="s">
        <v>1065</v>
      </c>
      <c r="I180" s="877" t="s">
        <v>118</v>
      </c>
      <c r="J180" s="880" t="s">
        <v>119</v>
      </c>
      <c r="K180" s="881">
        <v>2.5000000000000001E-2</v>
      </c>
      <c r="L180" s="876">
        <v>100</v>
      </c>
      <c r="M180" s="879">
        <v>381</v>
      </c>
      <c r="N180" s="887">
        <f t="shared" si="2"/>
        <v>3.81</v>
      </c>
      <c r="O180" s="884"/>
    </row>
    <row r="181" spans="1:15" ht="24.95" hidden="1" customHeight="1">
      <c r="A181" s="876" t="s">
        <v>368</v>
      </c>
      <c r="B181" s="876"/>
      <c r="C181" s="697">
        <v>2014</v>
      </c>
      <c r="D181" s="877" t="s">
        <v>83</v>
      </c>
      <c r="E181" s="877" t="s">
        <v>1049</v>
      </c>
      <c r="F181" s="879" t="s">
        <v>18</v>
      </c>
      <c r="G181" s="879" t="s">
        <v>7</v>
      </c>
      <c r="H181" s="891" t="s">
        <v>1065</v>
      </c>
      <c r="I181" s="877" t="s">
        <v>117</v>
      </c>
      <c r="J181" s="880" t="s">
        <v>119</v>
      </c>
      <c r="K181" s="881">
        <v>2.5000000000000001E-2</v>
      </c>
      <c r="L181" s="876">
        <v>100</v>
      </c>
      <c r="M181" s="879">
        <v>384</v>
      </c>
      <c r="N181" s="887">
        <f t="shared" si="2"/>
        <v>3.84</v>
      </c>
      <c r="O181" s="884"/>
    </row>
    <row r="182" spans="1:15" ht="35.1" hidden="1" customHeight="1">
      <c r="A182" s="876" t="s">
        <v>368</v>
      </c>
      <c r="B182" s="876"/>
      <c r="C182" s="876">
        <v>2014</v>
      </c>
      <c r="D182" s="877" t="s">
        <v>83</v>
      </c>
      <c r="E182" s="877" t="s">
        <v>1049</v>
      </c>
      <c r="F182" s="879" t="s">
        <v>18</v>
      </c>
      <c r="G182" s="879" t="s">
        <v>7</v>
      </c>
      <c r="H182" s="891" t="s">
        <v>1065</v>
      </c>
      <c r="I182" s="877" t="s">
        <v>116</v>
      </c>
      <c r="J182" s="880" t="s">
        <v>1352</v>
      </c>
      <c r="K182" s="881">
        <v>2.5000000000000001E-2</v>
      </c>
      <c r="L182" s="876">
        <v>300</v>
      </c>
      <c r="M182" s="879">
        <v>397</v>
      </c>
      <c r="N182" s="887">
        <f t="shared" si="2"/>
        <v>1.3233333333333333</v>
      </c>
      <c r="O182" s="884"/>
    </row>
    <row r="183" spans="1:15" ht="35.1" hidden="1" customHeight="1">
      <c r="A183" s="876" t="s">
        <v>368</v>
      </c>
      <c r="B183" s="876"/>
      <c r="C183" s="697">
        <v>2014</v>
      </c>
      <c r="D183" s="877" t="s">
        <v>1220</v>
      </c>
      <c r="E183" s="877" t="s">
        <v>1049</v>
      </c>
      <c r="F183" s="878" t="s">
        <v>20</v>
      </c>
      <c r="G183" s="879" t="s">
        <v>7</v>
      </c>
      <c r="H183" s="877" t="s">
        <v>1362</v>
      </c>
      <c r="I183" s="877" t="s">
        <v>115</v>
      </c>
      <c r="J183" s="880" t="s">
        <v>1352</v>
      </c>
      <c r="K183" s="881">
        <v>2.5000000000000001E-2</v>
      </c>
      <c r="L183" s="876">
        <v>1000</v>
      </c>
      <c r="M183" s="879">
        <v>922</v>
      </c>
      <c r="N183" s="887">
        <f t="shared" si="2"/>
        <v>0.92200000000000004</v>
      </c>
      <c r="O183" s="884"/>
    </row>
    <row r="184" spans="1:15" ht="35.1" hidden="1" customHeight="1">
      <c r="A184" s="876" t="s">
        <v>368</v>
      </c>
      <c r="B184" s="876"/>
      <c r="C184" s="876">
        <v>2014</v>
      </c>
      <c r="D184" s="877" t="s">
        <v>1220</v>
      </c>
      <c r="E184" s="877" t="s">
        <v>1049</v>
      </c>
      <c r="F184" s="878" t="s">
        <v>20</v>
      </c>
      <c r="G184" s="879" t="s">
        <v>7</v>
      </c>
      <c r="H184" s="877" t="s">
        <v>1362</v>
      </c>
      <c r="I184" s="877" t="s">
        <v>116</v>
      </c>
      <c r="J184" s="880" t="s">
        <v>1352</v>
      </c>
      <c r="K184" s="881">
        <v>2.5000000000000001E-2</v>
      </c>
      <c r="L184" s="876">
        <v>1000</v>
      </c>
      <c r="M184" s="879">
        <v>922</v>
      </c>
      <c r="N184" s="887">
        <f t="shared" si="2"/>
        <v>0.92200000000000004</v>
      </c>
      <c r="O184" s="884"/>
    </row>
    <row r="185" spans="1:15" ht="24.95" hidden="1" customHeight="1">
      <c r="A185" s="876" t="s">
        <v>368</v>
      </c>
      <c r="B185" s="876"/>
      <c r="C185" s="697">
        <v>2014</v>
      </c>
      <c r="D185" s="877" t="s">
        <v>1220</v>
      </c>
      <c r="E185" s="877" t="s">
        <v>1049</v>
      </c>
      <c r="F185" s="878" t="s">
        <v>20</v>
      </c>
      <c r="G185" s="879" t="s">
        <v>7</v>
      </c>
      <c r="H185" s="877" t="s">
        <v>1362</v>
      </c>
      <c r="I185" s="877" t="s">
        <v>118</v>
      </c>
      <c r="J185" s="880" t="s">
        <v>119</v>
      </c>
      <c r="K185" s="881">
        <v>2.5000000000000001E-2</v>
      </c>
      <c r="L185" s="876">
        <v>500</v>
      </c>
      <c r="M185" s="879">
        <v>729</v>
      </c>
      <c r="N185" s="887">
        <f t="shared" si="2"/>
        <v>1.458</v>
      </c>
      <c r="O185" s="884"/>
    </row>
    <row r="186" spans="1:15" ht="24.95" hidden="1" customHeight="1">
      <c r="A186" s="876" t="s">
        <v>368</v>
      </c>
      <c r="B186" s="876"/>
      <c r="C186" s="876">
        <v>2014</v>
      </c>
      <c r="D186" s="877" t="s">
        <v>1220</v>
      </c>
      <c r="E186" s="877" t="s">
        <v>1049</v>
      </c>
      <c r="F186" s="878" t="s">
        <v>20</v>
      </c>
      <c r="G186" s="879" t="s">
        <v>7</v>
      </c>
      <c r="H186" s="877" t="s">
        <v>110</v>
      </c>
      <c r="I186" s="877" t="s">
        <v>118</v>
      </c>
      <c r="J186" s="880" t="s">
        <v>488</v>
      </c>
      <c r="K186" s="881">
        <v>2.5000000000000001E-2</v>
      </c>
      <c r="L186" s="876" t="s">
        <v>488</v>
      </c>
      <c r="M186" s="879">
        <v>43</v>
      </c>
      <c r="N186" s="887"/>
      <c r="O186" s="884"/>
    </row>
    <row r="187" spans="1:15" ht="24.95" hidden="1" customHeight="1">
      <c r="A187" s="876" t="s">
        <v>368</v>
      </c>
      <c r="B187" s="876"/>
      <c r="C187" s="697">
        <v>2014</v>
      </c>
      <c r="D187" s="877" t="s">
        <v>1220</v>
      </c>
      <c r="E187" s="877" t="s">
        <v>1049</v>
      </c>
      <c r="F187" s="878" t="s">
        <v>20</v>
      </c>
      <c r="G187" s="879" t="s">
        <v>7</v>
      </c>
      <c r="H187" s="877" t="s">
        <v>1362</v>
      </c>
      <c r="I187" s="877" t="s">
        <v>117</v>
      </c>
      <c r="J187" s="880" t="s">
        <v>119</v>
      </c>
      <c r="K187" s="881">
        <v>2.5000000000000001E-2</v>
      </c>
      <c r="L187" s="876">
        <v>500</v>
      </c>
      <c r="M187" s="879">
        <v>756</v>
      </c>
      <c r="N187" s="887">
        <f t="shared" si="2"/>
        <v>1.512</v>
      </c>
      <c r="O187" s="884"/>
    </row>
    <row r="188" spans="1:15" ht="24.95" hidden="1" customHeight="1">
      <c r="A188" s="876" t="s">
        <v>368</v>
      </c>
      <c r="B188" s="876"/>
      <c r="C188" s="697">
        <v>2014</v>
      </c>
      <c r="D188" s="877" t="s">
        <v>1220</v>
      </c>
      <c r="E188" s="877" t="s">
        <v>1049</v>
      </c>
      <c r="F188" s="878" t="s">
        <v>20</v>
      </c>
      <c r="G188" s="879" t="s">
        <v>7</v>
      </c>
      <c r="H188" s="877" t="s">
        <v>110</v>
      </c>
      <c r="I188" s="877" t="s">
        <v>117</v>
      </c>
      <c r="J188" s="880"/>
      <c r="K188" s="881">
        <v>2.5000000000000001E-2</v>
      </c>
      <c r="L188" s="876" t="s">
        <v>488</v>
      </c>
      <c r="M188" s="879">
        <v>55</v>
      </c>
      <c r="N188" s="887"/>
      <c r="O188" s="884"/>
    </row>
    <row r="189" spans="1:15" ht="35.1" hidden="1" customHeight="1">
      <c r="A189" s="876" t="s">
        <v>368</v>
      </c>
      <c r="B189" s="876"/>
      <c r="C189" s="876">
        <v>2014</v>
      </c>
      <c r="D189" s="877" t="s">
        <v>1220</v>
      </c>
      <c r="E189" s="877" t="s">
        <v>1049</v>
      </c>
      <c r="F189" s="878" t="s">
        <v>20</v>
      </c>
      <c r="G189" s="879" t="s">
        <v>7</v>
      </c>
      <c r="H189" s="877" t="s">
        <v>110</v>
      </c>
      <c r="I189" s="877" t="s">
        <v>115</v>
      </c>
      <c r="J189" s="880" t="s">
        <v>1352</v>
      </c>
      <c r="K189" s="881">
        <v>2.5000000000000001E-2</v>
      </c>
      <c r="L189" s="876" t="s">
        <v>488</v>
      </c>
      <c r="M189" s="879">
        <v>301</v>
      </c>
      <c r="N189" s="887"/>
      <c r="O189" s="884"/>
    </row>
    <row r="190" spans="1:15" ht="35.1" hidden="1" customHeight="1">
      <c r="A190" s="876" t="s">
        <v>368</v>
      </c>
      <c r="B190" s="876"/>
      <c r="C190" s="697">
        <v>2014</v>
      </c>
      <c r="D190" s="877" t="s">
        <v>1220</v>
      </c>
      <c r="E190" s="877" t="s">
        <v>1049</v>
      </c>
      <c r="F190" s="878" t="s">
        <v>20</v>
      </c>
      <c r="G190" s="879" t="s">
        <v>7</v>
      </c>
      <c r="H190" s="877" t="s">
        <v>110</v>
      </c>
      <c r="I190" s="877" t="s">
        <v>116</v>
      </c>
      <c r="J190" s="880" t="s">
        <v>1352</v>
      </c>
      <c r="K190" s="881">
        <v>2.5000000000000001E-2</v>
      </c>
      <c r="L190" s="876" t="s">
        <v>488</v>
      </c>
      <c r="M190" s="879">
        <v>301</v>
      </c>
      <c r="N190" s="887"/>
      <c r="O190" s="884"/>
    </row>
    <row r="191" spans="1:15" ht="24.95" hidden="1" customHeight="1">
      <c r="A191" s="876" t="s">
        <v>368</v>
      </c>
      <c r="B191" s="876"/>
      <c r="C191" s="876">
        <v>2014</v>
      </c>
      <c r="D191" s="877" t="s">
        <v>1084</v>
      </c>
      <c r="E191" s="877" t="s">
        <v>1060</v>
      </c>
      <c r="F191" s="879" t="s">
        <v>18</v>
      </c>
      <c r="G191" s="879" t="s">
        <v>7</v>
      </c>
      <c r="H191" s="877" t="s">
        <v>1048</v>
      </c>
      <c r="I191" s="877" t="s">
        <v>115</v>
      </c>
      <c r="J191" s="880" t="s">
        <v>1344</v>
      </c>
      <c r="K191" s="881">
        <v>2.5000000000000001E-2</v>
      </c>
      <c r="L191" s="876">
        <v>2000</v>
      </c>
      <c r="M191" s="879">
        <v>1444</v>
      </c>
      <c r="N191" s="887">
        <f t="shared" si="2"/>
        <v>0.72199999999999998</v>
      </c>
      <c r="O191" s="884"/>
    </row>
    <row r="192" spans="1:15" ht="24.95" hidden="1" customHeight="1">
      <c r="A192" s="876" t="s">
        <v>368</v>
      </c>
      <c r="B192" s="876"/>
      <c r="C192" s="697">
        <v>2014</v>
      </c>
      <c r="D192" s="877" t="s">
        <v>1084</v>
      </c>
      <c r="E192" s="877" t="s">
        <v>1060</v>
      </c>
      <c r="F192" s="879" t="s">
        <v>18</v>
      </c>
      <c r="G192" s="879" t="s">
        <v>7</v>
      </c>
      <c r="H192" s="877" t="s">
        <v>1048</v>
      </c>
      <c r="I192" s="877" t="s">
        <v>118</v>
      </c>
      <c r="J192" s="880" t="s">
        <v>119</v>
      </c>
      <c r="K192" s="881">
        <v>2.5000000000000001E-2</v>
      </c>
      <c r="L192" s="876">
        <v>400</v>
      </c>
      <c r="M192" s="879">
        <v>190</v>
      </c>
      <c r="N192" s="887">
        <f t="shared" si="2"/>
        <v>0.47499999999999998</v>
      </c>
      <c r="O192" s="884"/>
    </row>
    <row r="193" spans="1:15" ht="24.95" hidden="1" customHeight="1">
      <c r="A193" s="876" t="s">
        <v>368</v>
      </c>
      <c r="B193" s="876"/>
      <c r="C193" s="876">
        <v>2014</v>
      </c>
      <c r="D193" s="877" t="s">
        <v>1084</v>
      </c>
      <c r="E193" s="877" t="s">
        <v>1060</v>
      </c>
      <c r="F193" s="879" t="s">
        <v>18</v>
      </c>
      <c r="G193" s="879" t="s">
        <v>7</v>
      </c>
      <c r="H193" s="877" t="s">
        <v>1048</v>
      </c>
      <c r="I193" s="877" t="s">
        <v>117</v>
      </c>
      <c r="J193" s="880" t="s">
        <v>119</v>
      </c>
      <c r="K193" s="881">
        <v>2.5000000000000001E-2</v>
      </c>
      <c r="L193" s="876">
        <v>400</v>
      </c>
      <c r="M193" s="879">
        <v>190</v>
      </c>
      <c r="N193" s="887">
        <f t="shared" si="2"/>
        <v>0.47499999999999998</v>
      </c>
      <c r="O193" s="884"/>
    </row>
    <row r="194" spans="1:15" ht="24.95" hidden="1" customHeight="1">
      <c r="A194" s="876" t="s">
        <v>368</v>
      </c>
      <c r="B194" s="876"/>
      <c r="C194" s="697">
        <v>2014</v>
      </c>
      <c r="D194" s="877" t="s">
        <v>1084</v>
      </c>
      <c r="E194" s="877" t="s">
        <v>1060</v>
      </c>
      <c r="F194" s="879" t="s">
        <v>18</v>
      </c>
      <c r="G194" s="879" t="s">
        <v>7</v>
      </c>
      <c r="H194" s="877" t="s">
        <v>1048</v>
      </c>
      <c r="I194" s="877" t="s">
        <v>116</v>
      </c>
      <c r="J194" s="880" t="s">
        <v>1344</v>
      </c>
      <c r="K194" s="881">
        <v>2.5000000000000001E-2</v>
      </c>
      <c r="L194" s="876">
        <v>2000</v>
      </c>
      <c r="M194" s="879">
        <v>1444</v>
      </c>
      <c r="N194" s="887">
        <f t="shared" si="2"/>
        <v>0.72199999999999998</v>
      </c>
      <c r="O194" s="884"/>
    </row>
    <row r="195" spans="1:15" ht="24.95" hidden="1" customHeight="1">
      <c r="A195" s="876" t="s">
        <v>368</v>
      </c>
      <c r="B195" s="876"/>
      <c r="C195" s="697">
        <v>2014</v>
      </c>
      <c r="D195" s="877" t="s">
        <v>1315</v>
      </c>
      <c r="E195" s="877" t="s">
        <v>1049</v>
      </c>
      <c r="F195" s="878" t="s">
        <v>20</v>
      </c>
      <c r="G195" s="879" t="s">
        <v>7</v>
      </c>
      <c r="H195" s="877" t="s">
        <v>510</v>
      </c>
      <c r="I195" s="877" t="s">
        <v>115</v>
      </c>
      <c r="J195" s="880" t="s">
        <v>1344</v>
      </c>
      <c r="K195" s="881">
        <v>2.5000000000000001E-2</v>
      </c>
      <c r="L195" s="876">
        <v>2500</v>
      </c>
      <c r="M195" s="879">
        <v>1699</v>
      </c>
      <c r="N195" s="887">
        <f t="shared" si="2"/>
        <v>0.67959999999999998</v>
      </c>
      <c r="O195" s="884"/>
    </row>
    <row r="196" spans="1:15" ht="24.95" hidden="1" customHeight="1">
      <c r="A196" s="876" t="s">
        <v>368</v>
      </c>
      <c r="B196" s="876"/>
      <c r="C196" s="876">
        <v>2014</v>
      </c>
      <c r="D196" s="877" t="s">
        <v>1315</v>
      </c>
      <c r="E196" s="877" t="s">
        <v>1049</v>
      </c>
      <c r="F196" s="878" t="s">
        <v>20</v>
      </c>
      <c r="G196" s="879" t="s">
        <v>7</v>
      </c>
      <c r="H196" s="877" t="s">
        <v>510</v>
      </c>
      <c r="I196" s="877" t="s">
        <v>116</v>
      </c>
      <c r="J196" s="880" t="s">
        <v>1344</v>
      </c>
      <c r="K196" s="881">
        <v>2.5000000000000001E-2</v>
      </c>
      <c r="L196" s="876">
        <v>2500</v>
      </c>
      <c r="M196" s="879">
        <v>1699</v>
      </c>
      <c r="N196" s="887">
        <f t="shared" si="2"/>
        <v>0.67959999999999998</v>
      </c>
      <c r="O196" s="884"/>
    </row>
    <row r="197" spans="1:15" ht="24.95" hidden="1" customHeight="1">
      <c r="A197" s="876" t="s">
        <v>368</v>
      </c>
      <c r="B197" s="876"/>
      <c r="C197" s="697">
        <v>2014</v>
      </c>
      <c r="D197" s="877" t="s">
        <v>1315</v>
      </c>
      <c r="E197" s="877" t="s">
        <v>1049</v>
      </c>
      <c r="F197" s="878" t="s">
        <v>20</v>
      </c>
      <c r="G197" s="879" t="s">
        <v>7</v>
      </c>
      <c r="H197" s="877" t="s">
        <v>510</v>
      </c>
      <c r="I197" s="877" t="s">
        <v>118</v>
      </c>
      <c r="J197" s="880" t="s">
        <v>119</v>
      </c>
      <c r="K197" s="881">
        <v>2.5000000000000001E-2</v>
      </c>
      <c r="L197" s="876">
        <v>500</v>
      </c>
      <c r="M197" s="879">
        <v>428</v>
      </c>
      <c r="N197" s="887">
        <f t="shared" si="2"/>
        <v>0.85599999999999998</v>
      </c>
      <c r="O197" s="884"/>
    </row>
    <row r="198" spans="1:15" ht="24.95" hidden="1" customHeight="1">
      <c r="A198" s="876" t="s">
        <v>368</v>
      </c>
      <c r="B198" s="876"/>
      <c r="C198" s="876">
        <v>2014</v>
      </c>
      <c r="D198" s="877" t="s">
        <v>1315</v>
      </c>
      <c r="E198" s="877" t="s">
        <v>1049</v>
      </c>
      <c r="F198" s="878" t="s">
        <v>20</v>
      </c>
      <c r="G198" s="879" t="s">
        <v>7</v>
      </c>
      <c r="H198" s="877" t="s">
        <v>110</v>
      </c>
      <c r="I198" s="877" t="s">
        <v>118</v>
      </c>
      <c r="J198" s="880" t="s">
        <v>119</v>
      </c>
      <c r="K198" s="881">
        <v>2.5000000000000001E-2</v>
      </c>
      <c r="L198" s="876">
        <v>1000</v>
      </c>
      <c r="M198" s="879">
        <v>529</v>
      </c>
      <c r="N198" s="887">
        <f t="shared" si="2"/>
        <v>0.52900000000000003</v>
      </c>
      <c r="O198" s="884"/>
    </row>
    <row r="199" spans="1:15" ht="24.95" hidden="1" customHeight="1">
      <c r="A199" s="876" t="s">
        <v>368</v>
      </c>
      <c r="B199" s="876"/>
      <c r="C199" s="697">
        <v>2014</v>
      </c>
      <c r="D199" s="877" t="s">
        <v>1315</v>
      </c>
      <c r="E199" s="877" t="s">
        <v>1049</v>
      </c>
      <c r="F199" s="878" t="s">
        <v>20</v>
      </c>
      <c r="G199" s="879" t="s">
        <v>7</v>
      </c>
      <c r="H199" s="877" t="s">
        <v>510</v>
      </c>
      <c r="I199" s="877" t="s">
        <v>117</v>
      </c>
      <c r="J199" s="880" t="s">
        <v>119</v>
      </c>
      <c r="K199" s="881">
        <v>2.5000000000000001E-2</v>
      </c>
      <c r="L199" s="876">
        <v>500</v>
      </c>
      <c r="M199" s="879">
        <v>428</v>
      </c>
      <c r="N199" s="887">
        <f t="shared" si="2"/>
        <v>0.85599999999999998</v>
      </c>
      <c r="O199" s="884"/>
    </row>
    <row r="200" spans="1:15" ht="24.95" hidden="1" customHeight="1">
      <c r="A200" s="876" t="s">
        <v>368</v>
      </c>
      <c r="B200" s="876"/>
      <c r="C200" s="876">
        <v>2014</v>
      </c>
      <c r="D200" s="877" t="s">
        <v>1315</v>
      </c>
      <c r="E200" s="877" t="s">
        <v>1049</v>
      </c>
      <c r="F200" s="878" t="s">
        <v>20</v>
      </c>
      <c r="G200" s="879" t="s">
        <v>7</v>
      </c>
      <c r="H200" s="877" t="s">
        <v>110</v>
      </c>
      <c r="I200" s="877" t="s">
        <v>117</v>
      </c>
      <c r="J200" s="880" t="s">
        <v>119</v>
      </c>
      <c r="K200" s="881">
        <v>2.5000000000000001E-2</v>
      </c>
      <c r="L200" s="876">
        <v>1000</v>
      </c>
      <c r="M200" s="879">
        <v>868</v>
      </c>
      <c r="N200" s="887">
        <f t="shared" si="2"/>
        <v>0.86799999999999999</v>
      </c>
      <c r="O200" s="884"/>
    </row>
    <row r="201" spans="1:15" ht="24.95" hidden="1" customHeight="1">
      <c r="A201" s="876" t="s">
        <v>368</v>
      </c>
      <c r="B201" s="876"/>
      <c r="C201" s="697">
        <v>2014</v>
      </c>
      <c r="D201" s="877" t="s">
        <v>1315</v>
      </c>
      <c r="E201" s="877" t="s">
        <v>1049</v>
      </c>
      <c r="F201" s="878" t="s">
        <v>20</v>
      </c>
      <c r="G201" s="879" t="s">
        <v>7</v>
      </c>
      <c r="H201" s="877" t="s">
        <v>110</v>
      </c>
      <c r="I201" s="877" t="s">
        <v>115</v>
      </c>
      <c r="J201" s="880" t="s">
        <v>1344</v>
      </c>
      <c r="K201" s="881">
        <v>2.5000000000000001E-2</v>
      </c>
      <c r="L201" s="876">
        <v>2500</v>
      </c>
      <c r="M201" s="879">
        <v>6082</v>
      </c>
      <c r="N201" s="887">
        <f t="shared" si="2"/>
        <v>2.4327999999999999</v>
      </c>
      <c r="O201" s="884"/>
    </row>
    <row r="202" spans="1:15" ht="24.95" hidden="1" customHeight="1">
      <c r="A202" s="876" t="s">
        <v>368</v>
      </c>
      <c r="B202" s="876"/>
      <c r="C202" s="697">
        <v>2014</v>
      </c>
      <c r="D202" s="877" t="s">
        <v>1315</v>
      </c>
      <c r="E202" s="877" t="s">
        <v>1049</v>
      </c>
      <c r="F202" s="878" t="s">
        <v>20</v>
      </c>
      <c r="G202" s="879" t="s">
        <v>7</v>
      </c>
      <c r="H202" s="877" t="s">
        <v>110</v>
      </c>
      <c r="I202" s="877" t="s">
        <v>116</v>
      </c>
      <c r="J202" s="880" t="s">
        <v>1344</v>
      </c>
      <c r="K202" s="881">
        <v>2.5000000000000001E-2</v>
      </c>
      <c r="L202" s="876">
        <v>2500</v>
      </c>
      <c r="M202" s="879">
        <v>6082</v>
      </c>
      <c r="N202" s="887">
        <f t="shared" si="2"/>
        <v>2.4327999999999999</v>
      </c>
      <c r="O202" s="884"/>
    </row>
    <row r="203" spans="1:15" ht="24.95" hidden="1" customHeight="1">
      <c r="A203" s="876" t="s">
        <v>368</v>
      </c>
      <c r="B203" s="876"/>
      <c r="C203" s="876">
        <v>2014</v>
      </c>
      <c r="D203" s="877" t="s">
        <v>1373</v>
      </c>
      <c r="E203" s="877" t="s">
        <v>1060</v>
      </c>
      <c r="F203" s="878" t="s">
        <v>20</v>
      </c>
      <c r="G203" s="879" t="s">
        <v>7</v>
      </c>
      <c r="H203" s="877" t="s">
        <v>1374</v>
      </c>
      <c r="I203" s="877" t="s">
        <v>115</v>
      </c>
      <c r="J203" s="880" t="s">
        <v>119</v>
      </c>
      <c r="K203" s="881">
        <v>2.5000000000000001E-2</v>
      </c>
      <c r="L203" s="876" t="s">
        <v>488</v>
      </c>
      <c r="M203" s="879" t="s">
        <v>488</v>
      </c>
      <c r="N203" s="887" t="s">
        <v>488</v>
      </c>
      <c r="O203" s="884"/>
    </row>
    <row r="204" spans="1:15" ht="24.95" hidden="1" customHeight="1">
      <c r="A204" s="876" t="s">
        <v>368</v>
      </c>
      <c r="B204" s="876"/>
      <c r="C204" s="697">
        <v>2014</v>
      </c>
      <c r="D204" s="877" t="s">
        <v>1373</v>
      </c>
      <c r="E204" s="877" t="s">
        <v>1060</v>
      </c>
      <c r="F204" s="878" t="s">
        <v>20</v>
      </c>
      <c r="G204" s="879" t="s">
        <v>7</v>
      </c>
      <c r="H204" s="877" t="s">
        <v>1374</v>
      </c>
      <c r="I204" s="877" t="s">
        <v>118</v>
      </c>
      <c r="J204" s="880" t="s">
        <v>119</v>
      </c>
      <c r="K204" s="881">
        <v>2.5000000000000001E-2</v>
      </c>
      <c r="L204" s="876" t="s">
        <v>488</v>
      </c>
      <c r="M204" s="879" t="s">
        <v>488</v>
      </c>
      <c r="N204" s="887" t="s">
        <v>488</v>
      </c>
      <c r="O204" s="884"/>
    </row>
    <row r="205" spans="1:15" ht="24.95" hidden="1" customHeight="1">
      <c r="A205" s="876" t="s">
        <v>368</v>
      </c>
      <c r="B205" s="876"/>
      <c r="C205" s="876">
        <v>2014</v>
      </c>
      <c r="D205" s="877" t="s">
        <v>1373</v>
      </c>
      <c r="E205" s="877" t="s">
        <v>1060</v>
      </c>
      <c r="F205" s="878" t="s">
        <v>20</v>
      </c>
      <c r="G205" s="879" t="s">
        <v>7</v>
      </c>
      <c r="H205" s="877" t="s">
        <v>1374</v>
      </c>
      <c r="I205" s="877" t="s">
        <v>117</v>
      </c>
      <c r="J205" s="880" t="s">
        <v>119</v>
      </c>
      <c r="K205" s="881">
        <v>2.5000000000000001E-2</v>
      </c>
      <c r="L205" s="876" t="s">
        <v>488</v>
      </c>
      <c r="M205" s="879" t="s">
        <v>488</v>
      </c>
      <c r="N205" s="887" t="s">
        <v>488</v>
      </c>
      <c r="O205" s="884"/>
    </row>
    <row r="206" spans="1:15" ht="24.95" hidden="1" customHeight="1">
      <c r="A206" s="876" t="s">
        <v>368</v>
      </c>
      <c r="B206" s="876"/>
      <c r="C206" s="697">
        <v>2014</v>
      </c>
      <c r="D206" s="877" t="s">
        <v>1373</v>
      </c>
      <c r="E206" s="877" t="s">
        <v>1060</v>
      </c>
      <c r="F206" s="878" t="s">
        <v>20</v>
      </c>
      <c r="G206" s="879" t="s">
        <v>7</v>
      </c>
      <c r="H206" s="877" t="s">
        <v>1374</v>
      </c>
      <c r="I206" s="877" t="s">
        <v>116</v>
      </c>
      <c r="J206" s="880" t="s">
        <v>119</v>
      </c>
      <c r="K206" s="881">
        <v>2.5000000000000001E-2</v>
      </c>
      <c r="L206" s="876" t="s">
        <v>488</v>
      </c>
      <c r="M206" s="879" t="s">
        <v>488</v>
      </c>
      <c r="N206" s="887" t="s">
        <v>488</v>
      </c>
      <c r="O206" s="884"/>
    </row>
    <row r="207" spans="1:15" ht="35.1" hidden="1" customHeight="1">
      <c r="A207" s="876" t="s">
        <v>368</v>
      </c>
      <c r="B207" s="876"/>
      <c r="C207" s="876">
        <v>2014</v>
      </c>
      <c r="D207" s="877" t="s">
        <v>1375</v>
      </c>
      <c r="E207" s="877" t="s">
        <v>1060</v>
      </c>
      <c r="F207" s="878" t="s">
        <v>20</v>
      </c>
      <c r="G207" s="879" t="s">
        <v>7</v>
      </c>
      <c r="H207" s="877" t="s">
        <v>1242</v>
      </c>
      <c r="I207" s="877" t="s">
        <v>115</v>
      </c>
      <c r="J207" s="880" t="s">
        <v>1352</v>
      </c>
      <c r="K207" s="881">
        <v>2.5000000000000001E-2</v>
      </c>
      <c r="L207" s="876">
        <v>3000</v>
      </c>
      <c r="M207" s="879">
        <v>1076</v>
      </c>
      <c r="N207" s="887">
        <f t="shared" ref="N207:N210" si="3">M207/L207</f>
        <v>0.35866666666666669</v>
      </c>
      <c r="O207" s="884"/>
    </row>
    <row r="208" spans="1:15" ht="24.95" hidden="1" customHeight="1">
      <c r="A208" s="876" t="s">
        <v>368</v>
      </c>
      <c r="B208" s="876"/>
      <c r="C208" s="697">
        <v>2014</v>
      </c>
      <c r="D208" s="877" t="s">
        <v>1375</v>
      </c>
      <c r="E208" s="877" t="s">
        <v>1060</v>
      </c>
      <c r="F208" s="878" t="s">
        <v>20</v>
      </c>
      <c r="G208" s="879" t="s">
        <v>7</v>
      </c>
      <c r="H208" s="877" t="s">
        <v>1242</v>
      </c>
      <c r="I208" s="877" t="s">
        <v>118</v>
      </c>
      <c r="J208" s="880" t="s">
        <v>119</v>
      </c>
      <c r="K208" s="881">
        <v>2.5000000000000001E-2</v>
      </c>
      <c r="L208" s="876">
        <v>200</v>
      </c>
      <c r="M208" s="879">
        <v>60</v>
      </c>
      <c r="N208" s="887">
        <f t="shared" si="3"/>
        <v>0.3</v>
      </c>
      <c r="O208" s="884"/>
    </row>
    <row r="209" spans="1:15" ht="24.95" hidden="1" customHeight="1">
      <c r="A209" s="876" t="s">
        <v>368</v>
      </c>
      <c r="B209" s="876"/>
      <c r="C209" s="697">
        <v>2014</v>
      </c>
      <c r="D209" s="877" t="s">
        <v>1375</v>
      </c>
      <c r="E209" s="877" t="s">
        <v>1060</v>
      </c>
      <c r="F209" s="878" t="s">
        <v>20</v>
      </c>
      <c r="G209" s="879" t="s">
        <v>7</v>
      </c>
      <c r="H209" s="877" t="s">
        <v>1242</v>
      </c>
      <c r="I209" s="877" t="s">
        <v>117</v>
      </c>
      <c r="J209" s="880" t="s">
        <v>119</v>
      </c>
      <c r="K209" s="881">
        <v>2.5000000000000001E-2</v>
      </c>
      <c r="L209" s="876">
        <v>200</v>
      </c>
      <c r="M209" s="879">
        <v>64</v>
      </c>
      <c r="N209" s="887">
        <f t="shared" si="3"/>
        <v>0.32</v>
      </c>
      <c r="O209" s="884"/>
    </row>
    <row r="210" spans="1:15" ht="35.1" hidden="1" customHeight="1">
      <c r="A210" s="876" t="s">
        <v>368</v>
      </c>
      <c r="B210" s="876"/>
      <c r="C210" s="876">
        <v>2014</v>
      </c>
      <c r="D210" s="877" t="s">
        <v>1375</v>
      </c>
      <c r="E210" s="877" t="s">
        <v>1060</v>
      </c>
      <c r="F210" s="878" t="s">
        <v>20</v>
      </c>
      <c r="G210" s="879" t="s">
        <v>7</v>
      </c>
      <c r="H210" s="877" t="s">
        <v>1242</v>
      </c>
      <c r="I210" s="877" t="s">
        <v>116</v>
      </c>
      <c r="J210" s="880" t="s">
        <v>1352</v>
      </c>
      <c r="K210" s="881">
        <v>2.5000000000000001E-2</v>
      </c>
      <c r="L210" s="876">
        <v>3000</v>
      </c>
      <c r="M210" s="879">
        <v>1076</v>
      </c>
      <c r="N210" s="887">
        <f t="shared" si="3"/>
        <v>0.35866666666666669</v>
      </c>
      <c r="O210" s="884"/>
    </row>
    <row r="211" spans="1:15" ht="33.75" hidden="1">
      <c r="A211" s="876" t="s">
        <v>368</v>
      </c>
      <c r="B211" s="876"/>
      <c r="C211" s="876">
        <v>2014</v>
      </c>
      <c r="D211" s="877" t="s">
        <v>1546</v>
      </c>
      <c r="E211" s="877" t="s">
        <v>1049</v>
      </c>
      <c r="F211" s="878" t="s">
        <v>20</v>
      </c>
      <c r="G211" s="879" t="s">
        <v>7</v>
      </c>
      <c r="H211" s="877" t="s">
        <v>1242</v>
      </c>
      <c r="I211" s="877" t="s">
        <v>123</v>
      </c>
      <c r="J211" s="880" t="s">
        <v>1352</v>
      </c>
      <c r="K211" s="881">
        <v>2.5000000000000001E-2</v>
      </c>
      <c r="L211" s="876" t="s">
        <v>488</v>
      </c>
      <c r="M211" s="879">
        <v>27</v>
      </c>
      <c r="N211" s="876" t="s">
        <v>488</v>
      </c>
      <c r="O211" s="884"/>
    </row>
    <row r="212" spans="1:15" ht="33.75" hidden="1">
      <c r="A212" s="876" t="s">
        <v>368</v>
      </c>
      <c r="B212" s="876"/>
      <c r="C212" s="876">
        <v>2014</v>
      </c>
      <c r="D212" s="877" t="s">
        <v>1545</v>
      </c>
      <c r="E212" s="877" t="s">
        <v>1049</v>
      </c>
      <c r="F212" s="878" t="s">
        <v>20</v>
      </c>
      <c r="G212" s="879" t="s">
        <v>7</v>
      </c>
      <c r="H212" s="877" t="s">
        <v>1242</v>
      </c>
      <c r="I212" s="877" t="s">
        <v>123</v>
      </c>
      <c r="J212" s="880" t="s">
        <v>1352</v>
      </c>
      <c r="K212" s="881">
        <v>2.5000000000000001E-2</v>
      </c>
      <c r="L212" s="876" t="s">
        <v>488</v>
      </c>
      <c r="M212" s="879">
        <v>515</v>
      </c>
      <c r="N212" s="876" t="s">
        <v>488</v>
      </c>
      <c r="O212" s="884"/>
    </row>
    <row r="213" spans="1:15" hidden="1">
      <c r="A213" s="50" t="s">
        <v>121</v>
      </c>
    </row>
    <row r="214" spans="1:15" hidden="1">
      <c r="A214" s="50" t="s">
        <v>116</v>
      </c>
    </row>
    <row r="215" spans="1:15" hidden="1">
      <c r="A215" s="50" t="s">
        <v>122</v>
      </c>
    </row>
    <row r="216" spans="1:15" hidden="1">
      <c r="A216" s="50" t="s">
        <v>118</v>
      </c>
    </row>
    <row r="217" spans="1:15" hidden="1">
      <c r="A217" s="50" t="s">
        <v>123</v>
      </c>
    </row>
    <row r="218" spans="1:15" hidden="1">
      <c r="A218" s="50" t="s">
        <v>117</v>
      </c>
    </row>
    <row r="219" spans="1:15" hidden="1">
      <c r="A219" s="50" t="s">
        <v>124</v>
      </c>
    </row>
    <row r="220" spans="1:15" hidden="1">
      <c r="A220" s="50" t="s">
        <v>125</v>
      </c>
    </row>
    <row r="221" spans="1:15" hidden="1">
      <c r="A221" s="721" t="s">
        <v>126</v>
      </c>
    </row>
    <row r="222" spans="1:15" hidden="1">
      <c r="A222" s="721" t="s">
        <v>127</v>
      </c>
    </row>
    <row r="223" spans="1:15" hidden="1">
      <c r="A223" s="721" t="s">
        <v>128</v>
      </c>
    </row>
  </sheetData>
  <autoFilter ref="A3:O223">
    <filterColumn colId="3">
      <filters>
        <filter val="Clupea harengus"/>
      </filters>
    </filterColumn>
  </autoFilter>
  <phoneticPr fontId="32" type="noConversion"/>
  <dataValidations count="1">
    <dataValidation type="textLength" showInputMessage="1" showErrorMessage="1" sqref="O4:O15">
      <formula1>0</formula1>
      <formula2>150</formula2>
    </dataValidation>
  </dataValidations>
  <pageMargins left="0.78749999999999998" right="0.78749999999999998" top="1.0631944444444446" bottom="1.0631944444444446" header="0.51180555555555551" footer="0.51180555555555551"/>
  <pageSetup paperSize="9" scale="36" firstPageNumber="0" orientation="landscape" horizontalDpi="300" verticalDpi="300" r:id="rId1"/>
  <headerFooter alignWithMargins="0"/>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enableFormatConditionsCalculation="0">
    <tabColor rgb="FFFF0000"/>
    <pageSetUpPr fitToPage="1"/>
  </sheetPr>
  <dimension ref="A1:K25"/>
  <sheetViews>
    <sheetView tabSelected="1" zoomScaleSheetLayoutView="100" workbookViewId="0">
      <selection activeCell="E19" sqref="E19"/>
    </sheetView>
  </sheetViews>
  <sheetFormatPr defaultColWidth="11.42578125" defaultRowHeight="12.75"/>
  <cols>
    <col min="1" max="1" width="11.42578125" style="112" customWidth="1"/>
    <col min="2" max="2" width="25.7109375" style="112" customWidth="1"/>
    <col min="3" max="3" width="14.42578125" style="112" customWidth="1"/>
    <col min="4" max="4" width="38" style="112" customWidth="1"/>
    <col min="5" max="5" width="21.42578125" style="112" customWidth="1"/>
    <col min="6" max="6" width="17.7109375" style="112" customWidth="1"/>
    <col min="7" max="7" width="14.140625" style="112" customWidth="1"/>
    <col min="8" max="16384" width="11.42578125" style="112"/>
  </cols>
  <sheetData>
    <row r="1" spans="1:11" ht="20.100000000000001" customHeight="1" thickBot="1">
      <c r="A1" s="111" t="s">
        <v>129</v>
      </c>
      <c r="B1" s="111"/>
      <c r="C1" s="111"/>
      <c r="D1" s="111"/>
      <c r="E1" s="111"/>
      <c r="F1" s="111"/>
      <c r="G1" s="111"/>
      <c r="J1" s="110" t="s">
        <v>0</v>
      </c>
      <c r="K1" s="105" t="s">
        <v>538</v>
      </c>
    </row>
    <row r="2" spans="1:11" ht="42.75" customHeight="1" thickBot="1">
      <c r="A2" s="113"/>
      <c r="B2" s="113"/>
      <c r="C2" s="113"/>
      <c r="D2" s="113"/>
      <c r="E2" s="113"/>
      <c r="F2" s="146"/>
      <c r="G2" s="111"/>
      <c r="J2" s="147" t="s">
        <v>299</v>
      </c>
      <c r="K2" s="148" t="s">
        <v>448</v>
      </c>
    </row>
    <row r="3" spans="1:11" ht="43.5" customHeight="1" thickBot="1">
      <c r="A3" s="477" t="s">
        <v>1</v>
      </c>
      <c r="B3" s="478" t="s">
        <v>9</v>
      </c>
      <c r="C3" s="477" t="s">
        <v>54</v>
      </c>
      <c r="D3" s="477" t="s">
        <v>55</v>
      </c>
      <c r="E3" s="477" t="s">
        <v>56</v>
      </c>
      <c r="F3" s="479" t="s">
        <v>284</v>
      </c>
      <c r="G3" s="479" t="s">
        <v>285</v>
      </c>
      <c r="H3" s="480" t="s">
        <v>255</v>
      </c>
      <c r="I3" s="481" t="s">
        <v>286</v>
      </c>
      <c r="J3" s="481" t="s">
        <v>287</v>
      </c>
      <c r="K3" s="149" t="s">
        <v>352</v>
      </c>
    </row>
    <row r="4" spans="1:11" s="119" customFormat="1" ht="38.25">
      <c r="A4" s="482" t="s">
        <v>368</v>
      </c>
      <c r="B4" s="483" t="s">
        <v>40</v>
      </c>
      <c r="C4" s="484" t="s">
        <v>130</v>
      </c>
      <c r="D4" s="485" t="s">
        <v>131</v>
      </c>
      <c r="E4" s="118" t="s">
        <v>899</v>
      </c>
      <c r="F4" s="486" t="s">
        <v>900</v>
      </c>
      <c r="G4" s="487" t="s">
        <v>41</v>
      </c>
      <c r="H4" s="488">
        <v>2014</v>
      </c>
      <c r="I4" s="489" t="s">
        <v>688</v>
      </c>
      <c r="J4" s="490">
        <v>1</v>
      </c>
      <c r="K4" s="150"/>
    </row>
    <row r="5" spans="1:11" s="119" customFormat="1" ht="13.35" customHeight="1">
      <c r="A5" s="482" t="s">
        <v>368</v>
      </c>
      <c r="B5" s="483" t="s">
        <v>40</v>
      </c>
      <c r="C5" s="484" t="s">
        <v>130</v>
      </c>
      <c r="D5" s="485" t="s">
        <v>132</v>
      </c>
      <c r="E5" s="118" t="s">
        <v>899</v>
      </c>
      <c r="F5" s="486" t="s">
        <v>900</v>
      </c>
      <c r="G5" s="487" t="s">
        <v>41</v>
      </c>
      <c r="H5" s="488">
        <v>2014</v>
      </c>
      <c r="I5" s="489" t="s">
        <v>688</v>
      </c>
      <c r="J5" s="490">
        <v>1</v>
      </c>
      <c r="K5" s="150"/>
    </row>
    <row r="6" spans="1:11" s="119" customFormat="1" ht="13.35" customHeight="1">
      <c r="A6" s="482" t="s">
        <v>368</v>
      </c>
      <c r="B6" s="483" t="s">
        <v>40</v>
      </c>
      <c r="C6" s="484" t="s">
        <v>133</v>
      </c>
      <c r="D6" s="485" t="s">
        <v>131</v>
      </c>
      <c r="E6" s="118" t="s">
        <v>901</v>
      </c>
      <c r="F6" s="487" t="s">
        <v>902</v>
      </c>
      <c r="G6" s="487" t="s">
        <v>41</v>
      </c>
      <c r="H6" s="488">
        <v>2014</v>
      </c>
      <c r="I6" s="489" t="s">
        <v>688</v>
      </c>
      <c r="J6" s="490">
        <v>1</v>
      </c>
      <c r="K6" s="150"/>
    </row>
    <row r="7" spans="1:11" s="119" customFormat="1" ht="13.35" customHeight="1">
      <c r="A7" s="482" t="s">
        <v>368</v>
      </c>
      <c r="B7" s="483" t="s">
        <v>40</v>
      </c>
      <c r="C7" s="484" t="s">
        <v>133</v>
      </c>
      <c r="D7" s="485" t="s">
        <v>134</v>
      </c>
      <c r="E7" s="118" t="s">
        <v>901</v>
      </c>
      <c r="F7" s="487" t="s">
        <v>902</v>
      </c>
      <c r="G7" s="492" t="s">
        <v>41</v>
      </c>
      <c r="H7" s="488">
        <v>2014</v>
      </c>
      <c r="I7" s="489" t="s">
        <v>688</v>
      </c>
      <c r="J7" s="490">
        <v>1</v>
      </c>
      <c r="K7" s="151"/>
    </row>
    <row r="8" spans="1:11" s="119" customFormat="1" ht="38.25">
      <c r="A8" s="482" t="s">
        <v>368</v>
      </c>
      <c r="B8" s="483" t="s">
        <v>40</v>
      </c>
      <c r="C8" s="484" t="s">
        <v>133</v>
      </c>
      <c r="D8" s="485" t="s">
        <v>135</v>
      </c>
      <c r="E8" s="917" t="s">
        <v>488</v>
      </c>
      <c r="F8" s="487" t="s">
        <v>488</v>
      </c>
      <c r="G8" s="492" t="s">
        <v>488</v>
      </c>
      <c r="H8" s="491" t="s">
        <v>488</v>
      </c>
      <c r="I8" s="489" t="s">
        <v>488</v>
      </c>
      <c r="J8" s="489" t="s">
        <v>488</v>
      </c>
      <c r="K8" s="151"/>
    </row>
    <row r="9" spans="1:11" s="119" customFormat="1" ht="38.25">
      <c r="A9" s="482" t="s">
        <v>368</v>
      </c>
      <c r="B9" s="483" t="s">
        <v>40</v>
      </c>
      <c r="C9" s="484" t="s">
        <v>133</v>
      </c>
      <c r="D9" s="485" t="s">
        <v>136</v>
      </c>
      <c r="E9" s="114" t="s">
        <v>901</v>
      </c>
      <c r="F9" s="487" t="s">
        <v>902</v>
      </c>
      <c r="G9" s="492" t="s">
        <v>41</v>
      </c>
      <c r="H9" s="488">
        <v>2014</v>
      </c>
      <c r="I9" s="489" t="s">
        <v>688</v>
      </c>
      <c r="J9" s="490">
        <v>1</v>
      </c>
      <c r="K9" s="151"/>
    </row>
    <row r="10" spans="1:11" s="119" customFormat="1" ht="38.25">
      <c r="A10" s="482" t="s">
        <v>368</v>
      </c>
      <c r="B10" s="483" t="s">
        <v>40</v>
      </c>
      <c r="C10" s="484" t="s">
        <v>133</v>
      </c>
      <c r="D10" s="485" t="s">
        <v>137</v>
      </c>
      <c r="E10" s="114" t="s">
        <v>901</v>
      </c>
      <c r="F10" s="487" t="s">
        <v>902</v>
      </c>
      <c r="G10" s="492" t="s">
        <v>41</v>
      </c>
      <c r="H10" s="488">
        <v>2014</v>
      </c>
      <c r="I10" s="489" t="s">
        <v>688</v>
      </c>
      <c r="J10" s="490">
        <v>1</v>
      </c>
      <c r="K10" s="151"/>
    </row>
    <row r="11" spans="1:11" s="119" customFormat="1" ht="38.25">
      <c r="A11" s="482" t="s">
        <v>368</v>
      </c>
      <c r="B11" s="483" t="s">
        <v>40</v>
      </c>
      <c r="C11" s="484" t="s">
        <v>133</v>
      </c>
      <c r="D11" s="485" t="s">
        <v>903</v>
      </c>
      <c r="E11" s="114" t="s">
        <v>901</v>
      </c>
      <c r="F11" s="487" t="s">
        <v>902</v>
      </c>
      <c r="G11" s="492" t="s">
        <v>41</v>
      </c>
      <c r="H11" s="488">
        <v>2014</v>
      </c>
      <c r="I11" s="489" t="s">
        <v>688</v>
      </c>
      <c r="J11" s="490">
        <v>1</v>
      </c>
      <c r="K11" s="151"/>
    </row>
    <row r="12" spans="1:11" s="119" customFormat="1" ht="38.25">
      <c r="A12" s="482" t="s">
        <v>368</v>
      </c>
      <c r="B12" s="483" t="s">
        <v>40</v>
      </c>
      <c r="C12" s="484" t="s">
        <v>133</v>
      </c>
      <c r="D12" s="485" t="s">
        <v>904</v>
      </c>
      <c r="E12" s="114" t="s">
        <v>901</v>
      </c>
      <c r="F12" s="487" t="s">
        <v>902</v>
      </c>
      <c r="G12" s="492" t="s">
        <v>41</v>
      </c>
      <c r="H12" s="488">
        <v>2014</v>
      </c>
      <c r="I12" s="489" t="s">
        <v>688</v>
      </c>
      <c r="J12" s="490">
        <v>1</v>
      </c>
      <c r="K12" s="151"/>
    </row>
    <row r="13" spans="1:11" s="119" customFormat="1" ht="38.25">
      <c r="A13" s="482" t="s">
        <v>368</v>
      </c>
      <c r="B13" s="483" t="s">
        <v>40</v>
      </c>
      <c r="C13" s="484" t="s">
        <v>133</v>
      </c>
      <c r="D13" s="485" t="s">
        <v>905</v>
      </c>
      <c r="E13" s="917" t="s">
        <v>488</v>
      </c>
      <c r="F13" s="487" t="s">
        <v>488</v>
      </c>
      <c r="G13" s="492" t="s">
        <v>488</v>
      </c>
      <c r="H13" s="493" t="s">
        <v>488</v>
      </c>
      <c r="I13" s="493" t="s">
        <v>488</v>
      </c>
      <c r="J13" s="493" t="s">
        <v>488</v>
      </c>
      <c r="K13" s="151"/>
    </row>
    <row r="14" spans="1:11" s="119" customFormat="1" ht="38.25">
      <c r="A14" s="482" t="s">
        <v>368</v>
      </c>
      <c r="B14" s="483" t="s">
        <v>40</v>
      </c>
      <c r="C14" s="484" t="s">
        <v>133</v>
      </c>
      <c r="D14" s="485" t="s">
        <v>906</v>
      </c>
      <c r="E14" s="917" t="s">
        <v>488</v>
      </c>
      <c r="F14" s="487" t="s">
        <v>488</v>
      </c>
      <c r="G14" s="492" t="s">
        <v>488</v>
      </c>
      <c r="H14" s="493" t="s">
        <v>488</v>
      </c>
      <c r="I14" s="493" t="s">
        <v>488</v>
      </c>
      <c r="J14" s="493" t="s">
        <v>488</v>
      </c>
      <c r="K14" s="151"/>
    </row>
    <row r="15" spans="1:11" ht="38.25">
      <c r="A15" s="482" t="s">
        <v>368</v>
      </c>
      <c r="B15" s="483" t="s">
        <v>40</v>
      </c>
      <c r="C15" s="494" t="s">
        <v>133</v>
      </c>
      <c r="D15" s="485" t="s">
        <v>907</v>
      </c>
      <c r="E15" s="917" t="s">
        <v>488</v>
      </c>
      <c r="F15" s="487" t="s">
        <v>488</v>
      </c>
      <c r="G15" s="492" t="s">
        <v>488</v>
      </c>
      <c r="H15" s="493" t="s">
        <v>488</v>
      </c>
      <c r="I15" s="493" t="s">
        <v>488</v>
      </c>
      <c r="J15" s="493" t="s">
        <v>488</v>
      </c>
      <c r="K15" s="151"/>
    </row>
    <row r="16" spans="1:11" ht="38.25">
      <c r="A16" s="482" t="s">
        <v>368</v>
      </c>
      <c r="B16" s="483" t="s">
        <v>40</v>
      </c>
      <c r="C16" s="494" t="s">
        <v>133</v>
      </c>
      <c r="D16" s="485" t="s">
        <v>908</v>
      </c>
      <c r="E16" s="917" t="s">
        <v>488</v>
      </c>
      <c r="F16" s="487" t="s">
        <v>488</v>
      </c>
      <c r="G16" s="492" t="s">
        <v>488</v>
      </c>
      <c r="H16" s="493" t="s">
        <v>488</v>
      </c>
      <c r="I16" s="493" t="s">
        <v>488</v>
      </c>
      <c r="J16" s="493" t="s">
        <v>488</v>
      </c>
      <c r="K16" s="151"/>
    </row>
    <row r="17" spans="1:11" ht="38.25">
      <c r="A17" s="482" t="s">
        <v>368</v>
      </c>
      <c r="B17" s="483" t="s">
        <v>40</v>
      </c>
      <c r="C17" s="494" t="s">
        <v>133</v>
      </c>
      <c r="D17" s="485" t="s">
        <v>909</v>
      </c>
      <c r="E17" s="917" t="s">
        <v>488</v>
      </c>
      <c r="F17" s="487" t="s">
        <v>488</v>
      </c>
      <c r="G17" s="492" t="s">
        <v>488</v>
      </c>
      <c r="H17" s="493" t="s">
        <v>488</v>
      </c>
      <c r="I17" s="493" t="s">
        <v>488</v>
      </c>
      <c r="J17" s="493" t="s">
        <v>488</v>
      </c>
      <c r="K17" s="65"/>
    </row>
    <row r="18" spans="1:11" ht="38.25">
      <c r="A18" s="482" t="s">
        <v>368</v>
      </c>
      <c r="B18" s="483" t="s">
        <v>40</v>
      </c>
      <c r="C18" s="494" t="s">
        <v>133</v>
      </c>
      <c r="D18" s="485" t="s">
        <v>910</v>
      </c>
      <c r="E18" s="917" t="s">
        <v>488</v>
      </c>
      <c r="F18" s="487" t="s">
        <v>488</v>
      </c>
      <c r="G18" s="492" t="s">
        <v>488</v>
      </c>
      <c r="H18" s="493" t="s">
        <v>488</v>
      </c>
      <c r="I18" s="493" t="s">
        <v>488</v>
      </c>
      <c r="J18" s="493" t="s">
        <v>488</v>
      </c>
      <c r="K18" s="65"/>
    </row>
    <row r="19" spans="1:11" ht="38.25">
      <c r="A19" s="482" t="s">
        <v>368</v>
      </c>
      <c r="B19" s="483" t="s">
        <v>40</v>
      </c>
      <c r="C19" s="484" t="s">
        <v>138</v>
      </c>
      <c r="D19" s="485" t="s">
        <v>139</v>
      </c>
      <c r="E19" s="114" t="s">
        <v>911</v>
      </c>
      <c r="F19" s="495" t="s">
        <v>912</v>
      </c>
      <c r="G19" s="492" t="s">
        <v>41</v>
      </c>
      <c r="H19" s="488">
        <v>2014</v>
      </c>
      <c r="I19" s="489" t="s">
        <v>688</v>
      </c>
      <c r="J19" s="490">
        <v>1</v>
      </c>
      <c r="K19" s="65"/>
    </row>
    <row r="20" spans="1:11" ht="38.25">
      <c r="A20" s="482" t="s">
        <v>368</v>
      </c>
      <c r="B20" s="483" t="s">
        <v>40</v>
      </c>
      <c r="C20" s="484" t="s">
        <v>138</v>
      </c>
      <c r="D20" s="485" t="s">
        <v>140</v>
      </c>
      <c r="E20" s="114" t="s">
        <v>911</v>
      </c>
      <c r="F20" s="495" t="s">
        <v>912</v>
      </c>
      <c r="G20" s="492" t="s">
        <v>41</v>
      </c>
      <c r="H20" s="488">
        <v>2014</v>
      </c>
      <c r="I20" s="489" t="s">
        <v>688</v>
      </c>
      <c r="J20" s="490">
        <v>1</v>
      </c>
      <c r="K20" s="65"/>
    </row>
    <row r="21" spans="1:11" ht="38.25">
      <c r="A21" s="482" t="s">
        <v>368</v>
      </c>
      <c r="B21" s="483" t="s">
        <v>40</v>
      </c>
      <c r="C21" s="484" t="s">
        <v>138</v>
      </c>
      <c r="D21" s="485" t="s">
        <v>913</v>
      </c>
      <c r="E21" s="114" t="s">
        <v>911</v>
      </c>
      <c r="F21" s="495" t="s">
        <v>912</v>
      </c>
      <c r="G21" s="492" t="s">
        <v>41</v>
      </c>
      <c r="H21" s="488">
        <v>2014</v>
      </c>
      <c r="I21" s="489" t="s">
        <v>688</v>
      </c>
      <c r="J21" s="490">
        <v>1</v>
      </c>
      <c r="K21" s="65"/>
    </row>
    <row r="22" spans="1:11" ht="38.25">
      <c r="A22" s="482" t="s">
        <v>368</v>
      </c>
      <c r="B22" s="483" t="s">
        <v>40</v>
      </c>
      <c r="C22" s="484" t="s">
        <v>138</v>
      </c>
      <c r="D22" s="485" t="s">
        <v>913</v>
      </c>
      <c r="E22" s="114" t="s">
        <v>914</v>
      </c>
      <c r="F22" s="495" t="s">
        <v>912</v>
      </c>
      <c r="G22" s="492" t="s">
        <v>41</v>
      </c>
      <c r="H22" s="488">
        <v>2014</v>
      </c>
      <c r="I22" s="489" t="s">
        <v>688</v>
      </c>
      <c r="J22" s="490">
        <v>1</v>
      </c>
      <c r="K22" s="65"/>
    </row>
    <row r="23" spans="1:11" ht="13.35" customHeight="1">
      <c r="A23" s="117" t="s">
        <v>424</v>
      </c>
      <c r="E23" s="32"/>
      <c r="F23" s="32"/>
      <c r="G23" s="32"/>
    </row>
    <row r="24" spans="1:11" ht="13.35" customHeight="1">
      <c r="A24" s="116" t="s">
        <v>288</v>
      </c>
      <c r="E24" s="32"/>
      <c r="F24" s="32"/>
      <c r="G24" s="32"/>
    </row>
    <row r="25" spans="1:11" ht="42.75" customHeight="1">
      <c r="A25" s="978" t="s">
        <v>291</v>
      </c>
      <c r="B25" s="978"/>
      <c r="C25" s="978"/>
      <c r="D25" s="978"/>
      <c r="E25" s="978"/>
      <c r="F25" s="978"/>
      <c r="G25" s="978"/>
      <c r="H25" s="978"/>
      <c r="I25" s="978"/>
      <c r="J25" s="978"/>
    </row>
  </sheetData>
  <mergeCells count="1">
    <mergeCell ref="A25:J25"/>
  </mergeCells>
  <pageMargins left="0.70866141732283472" right="0.70866141732283472" top="0.74803149606299213" bottom="0.74803149606299213" header="0.51181102362204722" footer="0.51181102362204722"/>
  <pageSetup paperSize="9" scale="73" firstPageNumber="0" orientation="landscape" horizontalDpi="300" verticalDpi="300"/>
  <headerFooter alignWithMargins="0"/>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enableFormatConditionsCalculation="0">
    <pageSetUpPr fitToPage="1"/>
  </sheetPr>
  <dimension ref="A1:D26"/>
  <sheetViews>
    <sheetView view="pageBreakPreview" zoomScaleSheetLayoutView="100" workbookViewId="0">
      <selection activeCell="D2" sqref="D2"/>
    </sheetView>
  </sheetViews>
  <sheetFormatPr defaultColWidth="11.42578125" defaultRowHeight="12.75"/>
  <cols>
    <col min="1" max="1" width="9.5703125" style="97" customWidth="1"/>
    <col min="2" max="2" width="40" style="97" customWidth="1"/>
    <col min="3" max="3" width="18.28515625" style="97" customWidth="1"/>
    <col min="4" max="4" width="16.7109375" style="97" customWidth="1"/>
    <col min="257" max="257" width="9.5703125" customWidth="1"/>
    <col min="258" max="258" width="40" customWidth="1"/>
    <col min="259" max="259" width="18.28515625" customWidth="1"/>
    <col min="260" max="260" width="16.7109375" customWidth="1"/>
    <col min="513" max="513" width="9.5703125" customWidth="1"/>
    <col min="514" max="514" width="40" customWidth="1"/>
    <col min="515" max="515" width="18.28515625" customWidth="1"/>
    <col min="516" max="516" width="16.7109375" customWidth="1"/>
    <col min="769" max="769" width="9.5703125" customWidth="1"/>
    <col min="770" max="770" width="40" customWidth="1"/>
    <col min="771" max="771" width="18.28515625" customWidth="1"/>
    <col min="772" max="772" width="16.7109375" customWidth="1"/>
    <col min="1025" max="1025" width="9.5703125" customWidth="1"/>
    <col min="1026" max="1026" width="40" customWidth="1"/>
    <col min="1027" max="1027" width="18.28515625" customWidth="1"/>
    <col min="1028" max="1028" width="16.7109375" customWidth="1"/>
    <col min="1281" max="1281" width="9.5703125" customWidth="1"/>
    <col min="1282" max="1282" width="40" customWidth="1"/>
    <col min="1283" max="1283" width="18.28515625" customWidth="1"/>
    <col min="1284" max="1284" width="16.7109375" customWidth="1"/>
    <col min="1537" max="1537" width="9.5703125" customWidth="1"/>
    <col min="1538" max="1538" width="40" customWidth="1"/>
    <col min="1539" max="1539" width="18.28515625" customWidth="1"/>
    <col min="1540" max="1540" width="16.7109375" customWidth="1"/>
    <col min="1793" max="1793" width="9.5703125" customWidth="1"/>
    <col min="1794" max="1794" width="40" customWidth="1"/>
    <col min="1795" max="1795" width="18.28515625" customWidth="1"/>
    <col min="1796" max="1796" width="16.7109375" customWidth="1"/>
    <col min="2049" max="2049" width="9.5703125" customWidth="1"/>
    <col min="2050" max="2050" width="40" customWidth="1"/>
    <col min="2051" max="2051" width="18.28515625" customWidth="1"/>
    <col min="2052" max="2052" width="16.7109375" customWidth="1"/>
    <col min="2305" max="2305" width="9.5703125" customWidth="1"/>
    <col min="2306" max="2306" width="40" customWidth="1"/>
    <col min="2307" max="2307" width="18.28515625" customWidth="1"/>
    <col min="2308" max="2308" width="16.7109375" customWidth="1"/>
    <col min="2561" max="2561" width="9.5703125" customWidth="1"/>
    <col min="2562" max="2562" width="40" customWidth="1"/>
    <col min="2563" max="2563" width="18.28515625" customWidth="1"/>
    <col min="2564" max="2564" width="16.7109375" customWidth="1"/>
    <col min="2817" max="2817" width="9.5703125" customWidth="1"/>
    <col min="2818" max="2818" width="40" customWidth="1"/>
    <col min="2819" max="2819" width="18.28515625" customWidth="1"/>
    <col min="2820" max="2820" width="16.7109375" customWidth="1"/>
    <col min="3073" max="3073" width="9.5703125" customWidth="1"/>
    <col min="3074" max="3074" width="40" customWidth="1"/>
    <col min="3075" max="3075" width="18.28515625" customWidth="1"/>
    <col min="3076" max="3076" width="16.7109375" customWidth="1"/>
    <col min="3329" max="3329" width="9.5703125" customWidth="1"/>
    <col min="3330" max="3330" width="40" customWidth="1"/>
    <col min="3331" max="3331" width="18.28515625" customWidth="1"/>
    <col min="3332" max="3332" width="16.7109375" customWidth="1"/>
    <col min="3585" max="3585" width="9.5703125" customWidth="1"/>
    <col min="3586" max="3586" width="40" customWidth="1"/>
    <col min="3587" max="3587" width="18.28515625" customWidth="1"/>
    <col min="3588" max="3588" width="16.7109375" customWidth="1"/>
    <col min="3841" max="3841" width="9.5703125" customWidth="1"/>
    <col min="3842" max="3842" width="40" customWidth="1"/>
    <col min="3843" max="3843" width="18.28515625" customWidth="1"/>
    <col min="3844" max="3844" width="16.7109375" customWidth="1"/>
    <col min="4097" max="4097" width="9.5703125" customWidth="1"/>
    <col min="4098" max="4098" width="40" customWidth="1"/>
    <col min="4099" max="4099" width="18.28515625" customWidth="1"/>
    <col min="4100" max="4100" width="16.7109375" customWidth="1"/>
    <col min="4353" max="4353" width="9.5703125" customWidth="1"/>
    <col min="4354" max="4354" width="40" customWidth="1"/>
    <col min="4355" max="4355" width="18.28515625" customWidth="1"/>
    <col min="4356" max="4356" width="16.7109375" customWidth="1"/>
    <col min="4609" max="4609" width="9.5703125" customWidth="1"/>
    <col min="4610" max="4610" width="40" customWidth="1"/>
    <col min="4611" max="4611" width="18.28515625" customWidth="1"/>
    <col min="4612" max="4612" width="16.7109375" customWidth="1"/>
    <col min="4865" max="4865" width="9.5703125" customWidth="1"/>
    <col min="4866" max="4866" width="40" customWidth="1"/>
    <col min="4867" max="4867" width="18.28515625" customWidth="1"/>
    <col min="4868" max="4868" width="16.7109375" customWidth="1"/>
    <col min="5121" max="5121" width="9.5703125" customWidth="1"/>
    <col min="5122" max="5122" width="40" customWidth="1"/>
    <col min="5123" max="5123" width="18.28515625" customWidth="1"/>
    <col min="5124" max="5124" width="16.7109375" customWidth="1"/>
    <col min="5377" max="5377" width="9.5703125" customWidth="1"/>
    <col min="5378" max="5378" width="40" customWidth="1"/>
    <col min="5379" max="5379" width="18.28515625" customWidth="1"/>
    <col min="5380" max="5380" width="16.7109375" customWidth="1"/>
    <col min="5633" max="5633" width="9.5703125" customWidth="1"/>
    <col min="5634" max="5634" width="40" customWidth="1"/>
    <col min="5635" max="5635" width="18.28515625" customWidth="1"/>
    <col min="5636" max="5636" width="16.7109375" customWidth="1"/>
    <col min="5889" max="5889" width="9.5703125" customWidth="1"/>
    <col min="5890" max="5890" width="40" customWidth="1"/>
    <col min="5891" max="5891" width="18.28515625" customWidth="1"/>
    <col min="5892" max="5892" width="16.7109375" customWidth="1"/>
    <col min="6145" max="6145" width="9.5703125" customWidth="1"/>
    <col min="6146" max="6146" width="40" customWidth="1"/>
    <col min="6147" max="6147" width="18.28515625" customWidth="1"/>
    <col min="6148" max="6148" width="16.7109375" customWidth="1"/>
    <col min="6401" max="6401" width="9.5703125" customWidth="1"/>
    <col min="6402" max="6402" width="40" customWidth="1"/>
    <col min="6403" max="6403" width="18.28515625" customWidth="1"/>
    <col min="6404" max="6404" width="16.7109375" customWidth="1"/>
    <col min="6657" max="6657" width="9.5703125" customWidth="1"/>
    <col min="6658" max="6658" width="40" customWidth="1"/>
    <col min="6659" max="6659" width="18.28515625" customWidth="1"/>
    <col min="6660" max="6660" width="16.7109375" customWidth="1"/>
    <col min="6913" max="6913" width="9.5703125" customWidth="1"/>
    <col min="6914" max="6914" width="40" customWidth="1"/>
    <col min="6915" max="6915" width="18.28515625" customWidth="1"/>
    <col min="6916" max="6916" width="16.7109375" customWidth="1"/>
    <col min="7169" max="7169" width="9.5703125" customWidth="1"/>
    <col min="7170" max="7170" width="40" customWidth="1"/>
    <col min="7171" max="7171" width="18.28515625" customWidth="1"/>
    <col min="7172" max="7172" width="16.7109375" customWidth="1"/>
    <col min="7425" max="7425" width="9.5703125" customWidth="1"/>
    <col min="7426" max="7426" width="40" customWidth="1"/>
    <col min="7427" max="7427" width="18.28515625" customWidth="1"/>
    <col min="7428" max="7428" width="16.7109375" customWidth="1"/>
    <col min="7681" max="7681" width="9.5703125" customWidth="1"/>
    <col min="7682" max="7682" width="40" customWidth="1"/>
    <col min="7683" max="7683" width="18.28515625" customWidth="1"/>
    <col min="7684" max="7684" width="16.7109375" customWidth="1"/>
    <col min="7937" max="7937" width="9.5703125" customWidth="1"/>
    <col min="7938" max="7938" width="40" customWidth="1"/>
    <col min="7939" max="7939" width="18.28515625" customWidth="1"/>
    <col min="7940" max="7940" width="16.7109375" customWidth="1"/>
    <col min="8193" max="8193" width="9.5703125" customWidth="1"/>
    <col min="8194" max="8194" width="40" customWidth="1"/>
    <col min="8195" max="8195" width="18.28515625" customWidth="1"/>
    <col min="8196" max="8196" width="16.7109375" customWidth="1"/>
    <col min="8449" max="8449" width="9.5703125" customWidth="1"/>
    <col min="8450" max="8450" width="40" customWidth="1"/>
    <col min="8451" max="8451" width="18.28515625" customWidth="1"/>
    <col min="8452" max="8452" width="16.7109375" customWidth="1"/>
    <col min="8705" max="8705" width="9.5703125" customWidth="1"/>
    <col min="8706" max="8706" width="40" customWidth="1"/>
    <col min="8707" max="8707" width="18.28515625" customWidth="1"/>
    <col min="8708" max="8708" width="16.7109375" customWidth="1"/>
    <col min="8961" max="8961" width="9.5703125" customWidth="1"/>
    <col min="8962" max="8962" width="40" customWidth="1"/>
    <col min="8963" max="8963" width="18.28515625" customWidth="1"/>
    <col min="8964" max="8964" width="16.7109375" customWidth="1"/>
    <col min="9217" max="9217" width="9.5703125" customWidth="1"/>
    <col min="9218" max="9218" width="40" customWidth="1"/>
    <col min="9219" max="9219" width="18.28515625" customWidth="1"/>
    <col min="9220" max="9220" width="16.7109375" customWidth="1"/>
    <col min="9473" max="9473" width="9.5703125" customWidth="1"/>
    <col min="9474" max="9474" width="40" customWidth="1"/>
    <col min="9475" max="9475" width="18.28515625" customWidth="1"/>
    <col min="9476" max="9476" width="16.7109375" customWidth="1"/>
    <col min="9729" max="9729" width="9.5703125" customWidth="1"/>
    <col min="9730" max="9730" width="40" customWidth="1"/>
    <col min="9731" max="9731" width="18.28515625" customWidth="1"/>
    <col min="9732" max="9732" width="16.7109375" customWidth="1"/>
    <col min="9985" max="9985" width="9.5703125" customWidth="1"/>
    <col min="9986" max="9986" width="40" customWidth="1"/>
    <col min="9987" max="9987" width="18.28515625" customWidth="1"/>
    <col min="9988" max="9988" width="16.7109375" customWidth="1"/>
    <col min="10241" max="10241" width="9.5703125" customWidth="1"/>
    <col min="10242" max="10242" width="40" customWidth="1"/>
    <col min="10243" max="10243" width="18.28515625" customWidth="1"/>
    <col min="10244" max="10244" width="16.7109375" customWidth="1"/>
    <col min="10497" max="10497" width="9.5703125" customWidth="1"/>
    <col min="10498" max="10498" width="40" customWidth="1"/>
    <col min="10499" max="10499" width="18.28515625" customWidth="1"/>
    <col min="10500" max="10500" width="16.7109375" customWidth="1"/>
    <col min="10753" max="10753" width="9.5703125" customWidth="1"/>
    <col min="10754" max="10754" width="40" customWidth="1"/>
    <col min="10755" max="10755" width="18.28515625" customWidth="1"/>
    <col min="10756" max="10756" width="16.7109375" customWidth="1"/>
    <col min="11009" max="11009" width="9.5703125" customWidth="1"/>
    <col min="11010" max="11010" width="40" customWidth="1"/>
    <col min="11011" max="11011" width="18.28515625" customWidth="1"/>
    <col min="11012" max="11012" width="16.7109375" customWidth="1"/>
    <col min="11265" max="11265" width="9.5703125" customWidth="1"/>
    <col min="11266" max="11266" width="40" customWidth="1"/>
    <col min="11267" max="11267" width="18.28515625" customWidth="1"/>
    <col min="11268" max="11268" width="16.7109375" customWidth="1"/>
    <col min="11521" max="11521" width="9.5703125" customWidth="1"/>
    <col min="11522" max="11522" width="40" customWidth="1"/>
    <col min="11523" max="11523" width="18.28515625" customWidth="1"/>
    <col min="11524" max="11524" width="16.7109375" customWidth="1"/>
    <col min="11777" max="11777" width="9.5703125" customWidth="1"/>
    <col min="11778" max="11778" width="40" customWidth="1"/>
    <col min="11779" max="11779" width="18.28515625" customWidth="1"/>
    <col min="11780" max="11780" width="16.7109375" customWidth="1"/>
    <col min="12033" max="12033" width="9.5703125" customWidth="1"/>
    <col min="12034" max="12034" width="40" customWidth="1"/>
    <col min="12035" max="12035" width="18.28515625" customWidth="1"/>
    <col min="12036" max="12036" width="16.7109375" customWidth="1"/>
    <col min="12289" max="12289" width="9.5703125" customWidth="1"/>
    <col min="12290" max="12290" width="40" customWidth="1"/>
    <col min="12291" max="12291" width="18.28515625" customWidth="1"/>
    <col min="12292" max="12292" width="16.7109375" customWidth="1"/>
    <col min="12545" max="12545" width="9.5703125" customWidth="1"/>
    <col min="12546" max="12546" width="40" customWidth="1"/>
    <col min="12547" max="12547" width="18.28515625" customWidth="1"/>
    <col min="12548" max="12548" width="16.7109375" customWidth="1"/>
    <col min="12801" max="12801" width="9.5703125" customWidth="1"/>
    <col min="12802" max="12802" width="40" customWidth="1"/>
    <col min="12803" max="12803" width="18.28515625" customWidth="1"/>
    <col min="12804" max="12804" width="16.7109375" customWidth="1"/>
    <col min="13057" max="13057" width="9.5703125" customWidth="1"/>
    <col min="13058" max="13058" width="40" customWidth="1"/>
    <col min="13059" max="13059" width="18.28515625" customWidth="1"/>
    <col min="13060" max="13060" width="16.7109375" customWidth="1"/>
    <col min="13313" max="13313" width="9.5703125" customWidth="1"/>
    <col min="13314" max="13314" width="40" customWidth="1"/>
    <col min="13315" max="13315" width="18.28515625" customWidth="1"/>
    <col min="13316" max="13316" width="16.7109375" customWidth="1"/>
    <col min="13569" max="13569" width="9.5703125" customWidth="1"/>
    <col min="13570" max="13570" width="40" customWidth="1"/>
    <col min="13571" max="13571" width="18.28515625" customWidth="1"/>
    <col min="13572" max="13572" width="16.7109375" customWidth="1"/>
    <col min="13825" max="13825" width="9.5703125" customWidth="1"/>
    <col min="13826" max="13826" width="40" customWidth="1"/>
    <col min="13827" max="13827" width="18.28515625" customWidth="1"/>
    <col min="13828" max="13828" width="16.7109375" customWidth="1"/>
    <col min="14081" max="14081" width="9.5703125" customWidth="1"/>
    <col min="14082" max="14082" width="40" customWidth="1"/>
    <col min="14083" max="14083" width="18.28515625" customWidth="1"/>
    <col min="14084" max="14084" width="16.7109375" customWidth="1"/>
    <col min="14337" max="14337" width="9.5703125" customWidth="1"/>
    <col min="14338" max="14338" width="40" customWidth="1"/>
    <col min="14339" max="14339" width="18.28515625" customWidth="1"/>
    <col min="14340" max="14340" width="16.7109375" customWidth="1"/>
    <col min="14593" max="14593" width="9.5703125" customWidth="1"/>
    <col min="14594" max="14594" width="40" customWidth="1"/>
    <col min="14595" max="14595" width="18.28515625" customWidth="1"/>
    <col min="14596" max="14596" width="16.7109375" customWidth="1"/>
    <col min="14849" max="14849" width="9.5703125" customWidth="1"/>
    <col min="14850" max="14850" width="40" customWidth="1"/>
    <col min="14851" max="14851" width="18.28515625" customWidth="1"/>
    <col min="14852" max="14852" width="16.7109375" customWidth="1"/>
    <col min="15105" max="15105" width="9.5703125" customWidth="1"/>
    <col min="15106" max="15106" width="40" customWidth="1"/>
    <col min="15107" max="15107" width="18.28515625" customWidth="1"/>
    <col min="15108" max="15108" width="16.7109375" customWidth="1"/>
    <col min="15361" max="15361" width="9.5703125" customWidth="1"/>
    <col min="15362" max="15362" width="40" customWidth="1"/>
    <col min="15363" max="15363" width="18.28515625" customWidth="1"/>
    <col min="15364" max="15364" width="16.7109375" customWidth="1"/>
    <col min="15617" max="15617" width="9.5703125" customWidth="1"/>
    <col min="15618" max="15618" width="40" customWidth="1"/>
    <col min="15619" max="15619" width="18.28515625" customWidth="1"/>
    <col min="15620" max="15620" width="16.7109375" customWidth="1"/>
    <col min="15873" max="15873" width="9.5703125" customWidth="1"/>
    <col min="15874" max="15874" width="40" customWidth="1"/>
    <col min="15875" max="15875" width="18.28515625" customWidth="1"/>
    <col min="15876" max="15876" width="16.7109375" customWidth="1"/>
    <col min="16129" max="16129" width="9.5703125" customWidth="1"/>
    <col min="16130" max="16130" width="40" customWidth="1"/>
    <col min="16131" max="16131" width="18.28515625" customWidth="1"/>
    <col min="16132" max="16132" width="16.7109375" customWidth="1"/>
  </cols>
  <sheetData>
    <row r="1" spans="1:4" ht="19.899999999999999" customHeight="1" thickBot="1">
      <c r="A1" s="52" t="s">
        <v>141</v>
      </c>
      <c r="B1" s="53"/>
      <c r="C1" s="459" t="s">
        <v>53</v>
      </c>
      <c r="D1" s="460" t="s">
        <v>448</v>
      </c>
    </row>
    <row r="2" spans="1:4" ht="18.600000000000001" customHeight="1" thickBot="1">
      <c r="A2" s="27"/>
      <c r="B2" s="461"/>
      <c r="C2" s="462"/>
      <c r="D2" s="459"/>
    </row>
    <row r="3" spans="1:4" ht="25.5">
      <c r="A3" s="463" t="s">
        <v>1</v>
      </c>
      <c r="B3" s="464" t="s">
        <v>78</v>
      </c>
      <c r="C3" s="465" t="s">
        <v>142</v>
      </c>
      <c r="D3" s="466" t="s">
        <v>143</v>
      </c>
    </row>
    <row r="4" spans="1:4">
      <c r="A4" s="467" t="s">
        <v>368</v>
      </c>
      <c r="B4" s="468" t="s">
        <v>95</v>
      </c>
      <c r="C4" s="469" t="s">
        <v>145</v>
      </c>
      <c r="D4" s="470">
        <v>1.17</v>
      </c>
    </row>
    <row r="5" spans="1:4">
      <c r="A5" s="467" t="s">
        <v>368</v>
      </c>
      <c r="B5" s="468" t="s">
        <v>98</v>
      </c>
      <c r="C5" s="469" t="s">
        <v>146</v>
      </c>
      <c r="D5" s="470">
        <v>1</v>
      </c>
    </row>
    <row r="6" spans="1:4">
      <c r="A6" s="467" t="s">
        <v>368</v>
      </c>
      <c r="B6" s="468" t="s">
        <v>98</v>
      </c>
      <c r="C6" s="469" t="s">
        <v>147</v>
      </c>
      <c r="D6" s="470">
        <v>3</v>
      </c>
    </row>
    <row r="7" spans="1:4">
      <c r="A7" s="467" t="s">
        <v>368</v>
      </c>
      <c r="B7" s="471" t="s">
        <v>883</v>
      </c>
      <c r="C7" s="469" t="s">
        <v>145</v>
      </c>
      <c r="D7" s="472">
        <v>1.17</v>
      </c>
    </row>
    <row r="8" spans="1:4">
      <c r="A8" s="467" t="s">
        <v>368</v>
      </c>
      <c r="B8" s="471" t="s">
        <v>884</v>
      </c>
      <c r="C8" s="469" t="s">
        <v>145</v>
      </c>
      <c r="D8" s="472">
        <v>1.1180000000000001</v>
      </c>
    </row>
    <row r="9" spans="1:4">
      <c r="A9" s="467" t="s">
        <v>368</v>
      </c>
      <c r="B9" s="471" t="s">
        <v>101</v>
      </c>
      <c r="C9" s="469" t="s">
        <v>145</v>
      </c>
      <c r="D9" s="472">
        <v>1.1100000000000001</v>
      </c>
    </row>
    <row r="10" spans="1:4">
      <c r="A10" s="467" t="s">
        <v>368</v>
      </c>
      <c r="B10" s="471" t="s">
        <v>885</v>
      </c>
      <c r="C10" s="469" t="s">
        <v>145</v>
      </c>
      <c r="D10" s="472">
        <v>1.17</v>
      </c>
    </row>
    <row r="11" spans="1:4">
      <c r="A11" s="467" t="s">
        <v>368</v>
      </c>
      <c r="B11" s="471" t="s">
        <v>886</v>
      </c>
      <c r="C11" s="469" t="s">
        <v>145</v>
      </c>
      <c r="D11" s="472">
        <v>1.19</v>
      </c>
    </row>
    <row r="12" spans="1:4">
      <c r="A12" s="467" t="s">
        <v>368</v>
      </c>
      <c r="B12" s="471" t="s">
        <v>887</v>
      </c>
      <c r="C12" s="469" t="s">
        <v>145</v>
      </c>
      <c r="D12" s="472">
        <v>1.17</v>
      </c>
    </row>
    <row r="13" spans="1:4">
      <c r="A13" s="467" t="s">
        <v>368</v>
      </c>
      <c r="B13" s="471" t="s">
        <v>85</v>
      </c>
      <c r="C13" s="469" t="s">
        <v>145</v>
      </c>
      <c r="D13" s="472">
        <v>1.05</v>
      </c>
    </row>
    <row r="14" spans="1:4">
      <c r="A14" s="467" t="s">
        <v>368</v>
      </c>
      <c r="B14" s="471" t="s">
        <v>888</v>
      </c>
      <c r="C14" s="469" t="s">
        <v>145</v>
      </c>
      <c r="D14" s="472">
        <v>1.08</v>
      </c>
    </row>
    <row r="15" spans="1:4">
      <c r="A15" s="467" t="s">
        <v>368</v>
      </c>
      <c r="B15" s="471" t="s">
        <v>889</v>
      </c>
      <c r="C15" s="469" t="s">
        <v>145</v>
      </c>
      <c r="D15" s="472">
        <v>1.1100000000000001</v>
      </c>
    </row>
    <row r="16" spans="1:4">
      <c r="A16" s="467" t="s">
        <v>368</v>
      </c>
      <c r="B16" s="471" t="s">
        <v>890</v>
      </c>
      <c r="C16" s="469" t="s">
        <v>145</v>
      </c>
      <c r="D16" s="472">
        <v>1.22</v>
      </c>
    </row>
    <row r="17" spans="1:4">
      <c r="A17" s="467" t="s">
        <v>368</v>
      </c>
      <c r="B17" s="471" t="s">
        <v>891</v>
      </c>
      <c r="C17" s="469" t="s">
        <v>145</v>
      </c>
      <c r="D17" s="472">
        <v>1.0900000000000001</v>
      </c>
    </row>
    <row r="18" spans="1:4">
      <c r="A18" s="467" t="s">
        <v>368</v>
      </c>
      <c r="B18" s="471" t="s">
        <v>892</v>
      </c>
      <c r="C18" s="469" t="s">
        <v>145</v>
      </c>
      <c r="D18" s="472">
        <v>1.0900000000000001</v>
      </c>
    </row>
    <row r="19" spans="1:4">
      <c r="A19" s="467" t="s">
        <v>368</v>
      </c>
      <c r="B19" s="471" t="s">
        <v>893</v>
      </c>
      <c r="C19" s="469" t="s">
        <v>145</v>
      </c>
      <c r="D19" s="472">
        <v>1.06</v>
      </c>
    </row>
    <row r="20" spans="1:4">
      <c r="A20" s="467" t="s">
        <v>368</v>
      </c>
      <c r="B20" s="471" t="s">
        <v>894</v>
      </c>
      <c r="C20" s="469" t="s">
        <v>145</v>
      </c>
      <c r="D20" s="472">
        <v>1.05</v>
      </c>
    </row>
    <row r="21" spans="1:4">
      <c r="A21" s="467" t="s">
        <v>368</v>
      </c>
      <c r="B21" s="471" t="s">
        <v>895</v>
      </c>
      <c r="C21" s="469" t="s">
        <v>145</v>
      </c>
      <c r="D21" s="472">
        <v>1.05</v>
      </c>
    </row>
    <row r="22" spans="1:4">
      <c r="A22" s="467" t="s">
        <v>368</v>
      </c>
      <c r="B22" s="471" t="s">
        <v>83</v>
      </c>
      <c r="C22" s="469" t="s">
        <v>145</v>
      </c>
      <c r="D22" s="472">
        <v>1.04</v>
      </c>
    </row>
    <row r="23" spans="1:4">
      <c r="A23" s="467" t="s">
        <v>368</v>
      </c>
      <c r="B23" s="471" t="s">
        <v>896</v>
      </c>
      <c r="C23" s="469" t="s">
        <v>145</v>
      </c>
      <c r="D23" s="472">
        <v>1.33</v>
      </c>
    </row>
    <row r="24" spans="1:4">
      <c r="A24" s="467" t="s">
        <v>368</v>
      </c>
      <c r="B24" s="471" t="s">
        <v>897</v>
      </c>
      <c r="C24" s="469" t="s">
        <v>145</v>
      </c>
      <c r="D24" s="472">
        <v>1.1000000000000001</v>
      </c>
    </row>
    <row r="25" spans="1:4">
      <c r="A25" s="467" t="s">
        <v>368</v>
      </c>
      <c r="B25" s="471" t="s">
        <v>95</v>
      </c>
      <c r="C25" s="469" t="s">
        <v>898</v>
      </c>
      <c r="D25" s="472">
        <v>1.7</v>
      </c>
    </row>
    <row r="26" spans="1:4" ht="13.5" thickBot="1">
      <c r="A26" s="473" t="s">
        <v>368</v>
      </c>
      <c r="B26" s="474" t="s">
        <v>890</v>
      </c>
      <c r="C26" s="475" t="s">
        <v>898</v>
      </c>
      <c r="D26" s="476">
        <v>3</v>
      </c>
    </row>
  </sheetData>
  <phoneticPr fontId="32" type="noConversion"/>
  <pageMargins left="0.70833333333333337" right="0.70833333333333337" top="0.78749999999999998" bottom="0.78749999999999998" header="0.51180555555555551" footer="0.51180555555555551"/>
  <pageSetup paperSize="9" scale="74" firstPageNumber="0" fitToHeight="3" orientation="portrait" horizontalDpi="300" verticalDpi="300" r:id="rId1"/>
  <headerFooter alignWithMargins="0"/>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enableFormatConditionsCalculation="0">
    <pageSetUpPr fitToPage="1"/>
  </sheetPr>
  <dimension ref="A1:IU27"/>
  <sheetViews>
    <sheetView topLeftCell="A16" zoomScale="80" zoomScaleNormal="80" zoomScaleSheetLayoutView="75" zoomScalePageLayoutView="80" workbookViewId="0">
      <selection activeCell="B37" sqref="B37"/>
    </sheetView>
  </sheetViews>
  <sheetFormatPr defaultRowHeight="20.100000000000001" customHeight="1"/>
  <cols>
    <col min="1" max="1" width="12.42578125" style="269" customWidth="1"/>
    <col min="2" max="2" width="52" style="48" customWidth="1"/>
    <col min="3" max="3" width="53.85546875" style="48" customWidth="1"/>
    <col min="4" max="4" width="14.85546875" style="48" customWidth="1"/>
    <col min="5" max="5" width="19.5703125" style="48" customWidth="1"/>
    <col min="6" max="8" width="7" style="48" customWidth="1"/>
    <col min="9" max="9" width="7" style="48" bestFit="1" customWidth="1"/>
    <col min="10" max="10" width="14.42578125" style="48" customWidth="1"/>
    <col min="11" max="11" width="9.28515625" style="48" bestFit="1" customWidth="1"/>
    <col min="12" max="12" width="11.42578125" style="48" bestFit="1" customWidth="1"/>
    <col min="13" max="13" width="13.42578125" style="48" customWidth="1"/>
    <col min="14" max="14" width="12.85546875" style="48" bestFit="1" customWidth="1"/>
    <col min="15" max="15" width="15.7109375" style="48" customWidth="1"/>
    <col min="16" max="16" width="17.7109375" style="48" bestFit="1" customWidth="1"/>
    <col min="17" max="17" width="17.7109375" style="47" customWidth="1"/>
    <col min="18" max="18" width="12.85546875" style="47" customWidth="1"/>
    <col min="19" max="19" width="14.28515625" style="47" customWidth="1"/>
    <col min="20" max="21" width="17.85546875" style="47" bestFit="1" customWidth="1"/>
    <col min="22" max="22" width="21.85546875" style="54" customWidth="1"/>
  </cols>
  <sheetData>
    <row r="1" spans="1:255" ht="23.45" customHeight="1" thickBot="1">
      <c r="A1" s="49" t="s">
        <v>148</v>
      </c>
      <c r="B1" s="47"/>
      <c r="C1" s="49"/>
      <c r="D1" s="49"/>
      <c r="E1" s="49"/>
      <c r="F1" s="49"/>
      <c r="G1" s="49"/>
      <c r="H1" s="49"/>
      <c r="I1" s="49"/>
      <c r="J1" s="49"/>
      <c r="K1" s="49"/>
      <c r="L1" s="49"/>
      <c r="M1" s="49"/>
      <c r="N1" s="49"/>
      <c r="O1" s="41"/>
      <c r="P1" s="41"/>
      <c r="T1" s="152" t="s">
        <v>0</v>
      </c>
      <c r="U1" s="153"/>
      <c r="W1" s="54"/>
      <c r="X1" s="54"/>
      <c r="Y1" s="54"/>
      <c r="Z1" s="54"/>
      <c r="AA1" s="54"/>
      <c r="AB1" s="54"/>
      <c r="AC1" s="54"/>
      <c r="AD1" s="54"/>
      <c r="AE1" s="54"/>
      <c r="AF1" s="54"/>
      <c r="AG1" s="54"/>
      <c r="AH1" s="54"/>
      <c r="AI1" s="54"/>
      <c r="AJ1" s="54"/>
      <c r="AK1" s="54"/>
      <c r="AL1" s="54"/>
      <c r="AM1" s="54"/>
      <c r="AN1" s="54"/>
      <c r="AO1" s="54"/>
      <c r="AP1" s="54"/>
      <c r="AQ1" s="54"/>
      <c r="AR1" s="54"/>
      <c r="AS1" s="54"/>
      <c r="AT1" s="54"/>
      <c r="AU1" s="54"/>
      <c r="AV1" s="54"/>
      <c r="AW1" s="54"/>
      <c r="AX1" s="54"/>
      <c r="AY1" s="54"/>
      <c r="AZ1" s="54"/>
      <c r="BA1" s="54"/>
      <c r="BB1" s="54"/>
      <c r="BC1" s="54"/>
      <c r="BD1" s="54"/>
      <c r="BE1" s="54"/>
      <c r="BF1" s="54"/>
      <c r="BG1" s="54"/>
      <c r="BH1" s="54"/>
      <c r="BI1" s="54"/>
      <c r="BJ1" s="54"/>
      <c r="BK1" s="54"/>
      <c r="BL1" s="54"/>
      <c r="BM1" s="54"/>
      <c r="BN1" s="54"/>
      <c r="BO1" s="54"/>
      <c r="BP1" s="54"/>
      <c r="BQ1" s="54"/>
      <c r="BR1" s="54"/>
      <c r="BS1" s="54"/>
      <c r="BT1" s="54"/>
      <c r="BU1" s="54"/>
      <c r="BV1" s="54"/>
      <c r="BW1" s="54"/>
      <c r="BX1" s="54"/>
      <c r="BY1" s="54"/>
      <c r="BZ1" s="54"/>
      <c r="CA1" s="54"/>
      <c r="CB1" s="54"/>
      <c r="CC1" s="54"/>
      <c r="CD1" s="54"/>
      <c r="CE1" s="54"/>
      <c r="CF1" s="54"/>
      <c r="CG1" s="54"/>
      <c r="CH1" s="54"/>
      <c r="CI1" s="54"/>
      <c r="CJ1" s="54"/>
      <c r="CK1" s="54"/>
      <c r="CL1" s="54"/>
      <c r="CM1" s="54"/>
      <c r="CN1" s="54"/>
      <c r="CO1" s="54"/>
      <c r="CP1" s="54"/>
      <c r="CQ1" s="54"/>
      <c r="CR1" s="54"/>
      <c r="CS1" s="54"/>
      <c r="CT1" s="54"/>
      <c r="CU1" s="54"/>
      <c r="CV1" s="54"/>
      <c r="CW1" s="54"/>
      <c r="CX1" s="54"/>
      <c r="CY1" s="54"/>
      <c r="CZ1" s="54"/>
      <c r="DA1" s="54"/>
      <c r="DB1" s="54"/>
      <c r="DC1" s="54"/>
      <c r="DD1" s="54"/>
      <c r="DE1" s="54"/>
      <c r="DF1" s="54"/>
      <c r="DG1" s="54"/>
      <c r="DH1" s="54"/>
      <c r="DI1" s="54"/>
      <c r="DJ1" s="54"/>
      <c r="DK1" s="54"/>
      <c r="DL1" s="54"/>
      <c r="DM1" s="54"/>
      <c r="DN1" s="54"/>
      <c r="DO1" s="54"/>
      <c r="DP1" s="54"/>
      <c r="DQ1" s="54"/>
      <c r="DR1" s="54"/>
      <c r="DS1" s="54"/>
      <c r="DT1" s="54"/>
      <c r="DU1" s="54"/>
      <c r="DV1" s="54"/>
      <c r="DW1" s="54"/>
      <c r="DX1" s="54"/>
      <c r="DY1" s="54"/>
      <c r="DZ1" s="54"/>
      <c r="EA1" s="54"/>
      <c r="EB1" s="54"/>
      <c r="EC1" s="54"/>
      <c r="ED1" s="54"/>
      <c r="EE1" s="54"/>
      <c r="EF1" s="54"/>
      <c r="EG1" s="54"/>
      <c r="EH1" s="54"/>
      <c r="EI1" s="54"/>
      <c r="EJ1" s="54"/>
      <c r="EK1" s="54"/>
      <c r="EL1" s="54"/>
      <c r="EM1" s="54"/>
      <c r="EN1" s="54"/>
      <c r="EO1" s="54"/>
      <c r="EP1" s="54"/>
      <c r="EQ1" s="54"/>
      <c r="ER1" s="54"/>
      <c r="ES1" s="54"/>
      <c r="ET1" s="54"/>
      <c r="EU1" s="54"/>
      <c r="EV1" s="54"/>
      <c r="EW1" s="54"/>
      <c r="EX1" s="54"/>
      <c r="EY1" s="54"/>
      <c r="EZ1" s="54"/>
      <c r="FA1" s="54"/>
      <c r="FB1" s="54"/>
      <c r="FC1" s="54"/>
      <c r="FD1" s="54"/>
      <c r="FE1" s="54"/>
      <c r="FF1" s="54"/>
      <c r="FG1" s="54"/>
      <c r="FH1" s="54"/>
      <c r="FI1" s="54"/>
      <c r="FJ1" s="54"/>
      <c r="FK1" s="54"/>
      <c r="FL1" s="54"/>
      <c r="FM1" s="54"/>
      <c r="FN1" s="54"/>
      <c r="FO1" s="54"/>
      <c r="FP1" s="54"/>
      <c r="FQ1" s="54"/>
      <c r="FR1" s="54"/>
      <c r="FS1" s="54"/>
      <c r="FT1" s="54"/>
      <c r="FU1" s="54"/>
      <c r="FV1" s="54"/>
      <c r="FW1" s="54"/>
      <c r="FX1" s="54"/>
      <c r="FY1" s="54"/>
      <c r="FZ1" s="54"/>
      <c r="GA1" s="54"/>
      <c r="GB1" s="54"/>
      <c r="GC1" s="54"/>
      <c r="GD1" s="54"/>
      <c r="GE1" s="54"/>
      <c r="GF1" s="54"/>
      <c r="GG1" s="54"/>
      <c r="GH1" s="54"/>
      <c r="GI1" s="54"/>
      <c r="GJ1" s="54"/>
      <c r="GK1" s="54"/>
      <c r="GL1" s="54"/>
      <c r="GM1" s="54"/>
      <c r="GN1" s="54"/>
      <c r="GO1" s="54"/>
      <c r="GP1" s="54"/>
      <c r="GQ1" s="54"/>
      <c r="GR1" s="54"/>
      <c r="GS1" s="54"/>
      <c r="GT1" s="54"/>
      <c r="GU1" s="54"/>
      <c r="GV1" s="54"/>
      <c r="GW1" s="54"/>
      <c r="GX1" s="54"/>
      <c r="GY1" s="54"/>
      <c r="GZ1" s="54"/>
      <c r="HA1" s="54"/>
      <c r="HB1" s="54"/>
      <c r="HC1" s="54"/>
      <c r="HD1" s="54"/>
      <c r="HE1" s="54"/>
      <c r="HF1" s="54"/>
      <c r="HG1" s="54"/>
      <c r="HH1" s="54"/>
      <c r="HI1" s="54"/>
      <c r="HJ1" s="54"/>
      <c r="HK1" s="54"/>
      <c r="HL1" s="54"/>
      <c r="HM1" s="54"/>
      <c r="HN1" s="54"/>
      <c r="HO1" s="54"/>
      <c r="HP1" s="54"/>
      <c r="HQ1" s="54"/>
      <c r="HR1" s="54"/>
      <c r="HS1" s="54"/>
      <c r="HT1" s="54"/>
      <c r="HU1" s="54"/>
      <c r="HV1" s="54"/>
      <c r="HW1" s="54"/>
      <c r="HX1" s="54"/>
      <c r="HY1" s="54"/>
      <c r="HZ1" s="54"/>
      <c r="IA1" s="54"/>
      <c r="IB1" s="54"/>
      <c r="IC1" s="54"/>
      <c r="ID1" s="54"/>
      <c r="IE1" s="54"/>
      <c r="IF1" s="54"/>
      <c r="IG1" s="54"/>
      <c r="IH1" s="54"/>
      <c r="II1" s="54"/>
      <c r="IJ1" s="54"/>
      <c r="IK1" s="54"/>
      <c r="IL1" s="54"/>
      <c r="IM1" s="54"/>
      <c r="IN1" s="54"/>
      <c r="IO1" s="54"/>
      <c r="IP1" s="54"/>
      <c r="IQ1" s="54"/>
      <c r="IR1" s="54"/>
      <c r="IS1" s="54"/>
      <c r="IT1" s="54"/>
      <c r="IU1" s="54"/>
    </row>
    <row r="2" spans="1:255" ht="20.100000000000001" customHeight="1" thickBot="1">
      <c r="A2" s="271" t="s">
        <v>537</v>
      </c>
      <c r="B2" s="49"/>
      <c r="C2" s="49"/>
      <c r="D2" s="49"/>
      <c r="E2" s="49"/>
      <c r="F2" s="49"/>
      <c r="G2" s="49"/>
      <c r="H2" s="49"/>
      <c r="I2" s="49"/>
      <c r="J2" s="49"/>
      <c r="K2" s="49"/>
      <c r="L2" s="49"/>
      <c r="M2" s="49"/>
      <c r="N2" s="49"/>
      <c r="O2" s="41"/>
      <c r="P2" s="41"/>
      <c r="T2" s="199" t="s">
        <v>299</v>
      </c>
      <c r="U2" s="154" t="s">
        <v>448</v>
      </c>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c r="BG2" s="54"/>
      <c r="BH2" s="54"/>
      <c r="BI2" s="54"/>
      <c r="BJ2" s="54"/>
      <c r="BK2" s="54"/>
      <c r="BL2" s="54"/>
      <c r="BM2" s="54"/>
      <c r="BN2" s="54"/>
      <c r="BO2" s="54"/>
      <c r="BP2" s="54"/>
      <c r="BQ2" s="54"/>
      <c r="BR2" s="54"/>
      <c r="BS2" s="54"/>
      <c r="BT2" s="54"/>
      <c r="BU2" s="54"/>
      <c r="BV2" s="54"/>
      <c r="BW2" s="54"/>
      <c r="BX2" s="54"/>
      <c r="BY2" s="54"/>
      <c r="BZ2" s="54"/>
      <c r="CA2" s="54"/>
      <c r="CB2" s="54"/>
      <c r="CC2" s="54"/>
      <c r="CD2" s="54"/>
      <c r="CE2" s="54"/>
      <c r="CF2" s="54"/>
      <c r="CG2" s="54"/>
      <c r="CH2" s="54"/>
      <c r="CI2" s="54"/>
      <c r="CJ2" s="54"/>
      <c r="CK2" s="54"/>
      <c r="CL2" s="54"/>
      <c r="CM2" s="54"/>
      <c r="CN2" s="54"/>
      <c r="CO2" s="54"/>
      <c r="CP2" s="54"/>
      <c r="CQ2" s="54"/>
      <c r="CR2" s="54"/>
      <c r="CS2" s="54"/>
      <c r="CT2" s="54"/>
      <c r="CU2" s="54"/>
      <c r="CV2" s="54"/>
      <c r="CW2" s="54"/>
      <c r="CX2" s="54"/>
      <c r="CY2" s="54"/>
      <c r="CZ2" s="54"/>
      <c r="DA2" s="54"/>
      <c r="DB2" s="54"/>
      <c r="DC2" s="54"/>
      <c r="DD2" s="54"/>
      <c r="DE2" s="54"/>
      <c r="DF2" s="54"/>
      <c r="DG2" s="54"/>
      <c r="DH2" s="54"/>
      <c r="DI2" s="54"/>
      <c r="DJ2" s="54"/>
      <c r="DK2" s="54"/>
      <c r="DL2" s="54"/>
      <c r="DM2" s="54"/>
      <c r="DN2" s="54"/>
      <c r="DO2" s="54"/>
      <c r="DP2" s="54"/>
      <c r="DQ2" s="54"/>
      <c r="DR2" s="54"/>
      <c r="DS2" s="54"/>
      <c r="DT2" s="54"/>
      <c r="DU2" s="54"/>
      <c r="DV2" s="54"/>
      <c r="DW2" s="54"/>
      <c r="DX2" s="54"/>
      <c r="DY2" s="54"/>
      <c r="DZ2" s="54"/>
      <c r="EA2" s="54"/>
      <c r="EB2" s="54"/>
      <c r="EC2" s="54"/>
      <c r="ED2" s="54"/>
      <c r="EE2" s="54"/>
      <c r="EF2" s="54"/>
      <c r="EG2" s="54"/>
      <c r="EH2" s="54"/>
      <c r="EI2" s="54"/>
      <c r="EJ2" s="54"/>
      <c r="EK2" s="54"/>
      <c r="EL2" s="54"/>
      <c r="EM2" s="54"/>
      <c r="EN2" s="54"/>
      <c r="EO2" s="54"/>
      <c r="EP2" s="54"/>
      <c r="EQ2" s="54"/>
      <c r="ER2" s="54"/>
      <c r="ES2" s="54"/>
      <c r="ET2" s="54"/>
      <c r="EU2" s="54"/>
      <c r="EV2" s="54"/>
      <c r="EW2" s="54"/>
      <c r="EX2" s="54"/>
      <c r="EY2" s="54"/>
      <c r="EZ2" s="54"/>
      <c r="FA2" s="54"/>
      <c r="FB2" s="54"/>
      <c r="FC2" s="54"/>
      <c r="FD2" s="54"/>
      <c r="FE2" s="54"/>
      <c r="FF2" s="54"/>
      <c r="FG2" s="54"/>
      <c r="FH2" s="54"/>
      <c r="FI2" s="54"/>
      <c r="FJ2" s="54"/>
      <c r="FK2" s="54"/>
      <c r="FL2" s="54"/>
      <c r="FM2" s="54"/>
      <c r="FN2" s="54"/>
      <c r="FO2" s="54"/>
      <c r="FP2" s="54"/>
      <c r="FQ2" s="54"/>
      <c r="FR2" s="54"/>
      <c r="FS2" s="54"/>
      <c r="FT2" s="54"/>
      <c r="FU2" s="54"/>
      <c r="FV2" s="54"/>
      <c r="FW2" s="54"/>
      <c r="FX2" s="54"/>
      <c r="FY2" s="54"/>
      <c r="FZ2" s="54"/>
      <c r="GA2" s="54"/>
      <c r="GB2" s="54"/>
      <c r="GC2" s="54"/>
      <c r="GD2" s="54"/>
      <c r="GE2" s="54"/>
      <c r="GF2" s="54"/>
      <c r="GG2" s="54"/>
      <c r="GH2" s="54"/>
      <c r="GI2" s="54"/>
      <c r="GJ2" s="54"/>
      <c r="GK2" s="54"/>
      <c r="GL2" s="54"/>
      <c r="GM2" s="54"/>
      <c r="GN2" s="54"/>
      <c r="GO2" s="54"/>
      <c r="GP2" s="54"/>
      <c r="GQ2" s="54"/>
      <c r="GR2" s="54"/>
      <c r="GS2" s="54"/>
      <c r="GT2" s="54"/>
      <c r="GU2" s="54"/>
      <c r="GV2" s="54"/>
      <c r="GW2" s="54"/>
      <c r="GX2" s="54"/>
      <c r="GY2" s="54"/>
      <c r="GZ2" s="54"/>
      <c r="HA2" s="54"/>
      <c r="HB2" s="54"/>
      <c r="HC2" s="54"/>
      <c r="HD2" s="54"/>
      <c r="HE2" s="54"/>
      <c r="HF2" s="54"/>
      <c r="HG2" s="54"/>
      <c r="HH2" s="54"/>
      <c r="HI2" s="54"/>
      <c r="HJ2" s="54"/>
      <c r="HK2" s="54"/>
      <c r="HL2" s="54"/>
      <c r="HM2" s="54"/>
      <c r="HN2" s="54"/>
      <c r="HO2" s="54"/>
      <c r="HP2" s="54"/>
      <c r="HQ2" s="54"/>
      <c r="HR2" s="54"/>
      <c r="HS2" s="54"/>
      <c r="HT2" s="54"/>
      <c r="HU2" s="54"/>
      <c r="HV2" s="54"/>
      <c r="HW2" s="54"/>
      <c r="HX2" s="54"/>
      <c r="HY2" s="54"/>
      <c r="HZ2" s="54"/>
      <c r="IA2" s="54"/>
      <c r="IB2" s="54"/>
      <c r="IC2" s="54"/>
      <c r="ID2" s="54"/>
      <c r="IE2" s="54"/>
      <c r="IF2" s="54"/>
      <c r="IG2" s="54"/>
      <c r="IH2" s="54"/>
      <c r="II2" s="54"/>
      <c r="IJ2" s="54"/>
      <c r="IK2" s="54"/>
      <c r="IL2" s="54"/>
      <c r="IM2" s="54"/>
      <c r="IN2" s="54"/>
      <c r="IO2" s="54"/>
      <c r="IP2" s="54"/>
      <c r="IQ2" s="54"/>
      <c r="IR2" s="54"/>
      <c r="IS2" s="54"/>
      <c r="IT2" s="54"/>
      <c r="IU2" s="54"/>
    </row>
    <row r="3" spans="1:255" ht="25.35" customHeight="1" thickBot="1">
      <c r="A3" s="200"/>
      <c r="B3" s="1023"/>
      <c r="C3" s="1023"/>
      <c r="D3" s="1023"/>
      <c r="E3" s="1023"/>
      <c r="F3" s="1024"/>
      <c r="G3" s="1024"/>
      <c r="H3" s="1024"/>
      <c r="I3" s="1024"/>
      <c r="J3" s="1024"/>
      <c r="K3" s="1024"/>
      <c r="L3" s="1024"/>
      <c r="M3" s="1024"/>
      <c r="N3" s="1024"/>
      <c r="O3" s="1024"/>
      <c r="P3" s="1024"/>
      <c r="T3" s="155" t="s">
        <v>421</v>
      </c>
      <c r="U3" s="201" t="s">
        <v>448</v>
      </c>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c r="BH3" s="54"/>
      <c r="BI3" s="54"/>
      <c r="BJ3" s="54"/>
      <c r="BK3" s="54"/>
      <c r="BL3" s="54"/>
      <c r="BM3" s="54"/>
      <c r="BN3" s="54"/>
      <c r="BO3" s="54"/>
      <c r="BP3" s="54"/>
      <c r="BQ3" s="54"/>
      <c r="BR3" s="54"/>
      <c r="BS3" s="54"/>
      <c r="BT3" s="54"/>
      <c r="BU3" s="54"/>
      <c r="BV3" s="54"/>
      <c r="BW3" s="54"/>
      <c r="BX3" s="54"/>
      <c r="BY3" s="54"/>
      <c r="BZ3" s="54"/>
      <c r="CA3" s="54"/>
      <c r="CB3" s="54"/>
      <c r="CC3" s="54"/>
      <c r="CD3" s="54"/>
      <c r="CE3" s="54"/>
      <c r="CF3" s="54"/>
      <c r="CG3" s="54"/>
      <c r="CH3" s="54"/>
      <c r="CI3" s="54"/>
      <c r="CJ3" s="54"/>
      <c r="CK3" s="54"/>
      <c r="CL3" s="54"/>
      <c r="CM3" s="54"/>
      <c r="CN3" s="54"/>
      <c r="CO3" s="54"/>
      <c r="CP3" s="54"/>
      <c r="CQ3" s="54"/>
      <c r="CR3" s="54"/>
      <c r="CS3" s="54"/>
      <c r="CT3" s="54"/>
      <c r="CU3" s="54"/>
      <c r="CV3" s="54"/>
      <c r="CW3" s="54"/>
      <c r="CX3" s="54"/>
      <c r="CY3" s="54"/>
      <c r="CZ3" s="54"/>
      <c r="DA3" s="54"/>
      <c r="DB3" s="54"/>
      <c r="DC3" s="54"/>
      <c r="DD3" s="54"/>
      <c r="DE3" s="54"/>
      <c r="DF3" s="54"/>
      <c r="DG3" s="54"/>
      <c r="DH3" s="54"/>
      <c r="DI3" s="54"/>
      <c r="DJ3" s="54"/>
      <c r="DK3" s="54"/>
      <c r="DL3" s="54"/>
      <c r="DM3" s="54"/>
      <c r="DN3" s="54"/>
      <c r="DO3" s="54"/>
      <c r="DP3" s="54"/>
      <c r="DQ3" s="54"/>
      <c r="DR3" s="54"/>
      <c r="DS3" s="54"/>
      <c r="DT3" s="54"/>
      <c r="DU3" s="54"/>
      <c r="DV3" s="54"/>
      <c r="DW3" s="54"/>
      <c r="DX3" s="54"/>
      <c r="DY3" s="54"/>
      <c r="DZ3" s="54"/>
      <c r="EA3" s="54"/>
      <c r="EB3" s="54"/>
      <c r="EC3" s="54"/>
      <c r="ED3" s="54"/>
      <c r="EE3" s="54"/>
      <c r="EF3" s="54"/>
      <c r="EG3" s="54"/>
      <c r="EH3" s="54"/>
      <c r="EI3" s="54"/>
      <c r="EJ3" s="54"/>
      <c r="EK3" s="54"/>
      <c r="EL3" s="54"/>
      <c r="EM3" s="54"/>
      <c r="EN3" s="54"/>
      <c r="EO3" s="54"/>
      <c r="EP3" s="54"/>
      <c r="EQ3" s="54"/>
      <c r="ER3" s="54"/>
      <c r="ES3" s="54"/>
      <c r="ET3" s="54"/>
      <c r="EU3" s="54"/>
      <c r="EV3" s="54"/>
      <c r="EW3" s="54"/>
      <c r="EX3" s="54"/>
      <c r="EY3" s="54"/>
      <c r="EZ3" s="54"/>
      <c r="FA3" s="54"/>
      <c r="FB3" s="54"/>
      <c r="FC3" s="54"/>
      <c r="FD3" s="54"/>
      <c r="FE3" s="54"/>
      <c r="FF3" s="54"/>
      <c r="FG3" s="54"/>
      <c r="FH3" s="54"/>
      <c r="FI3" s="54"/>
      <c r="FJ3" s="54"/>
      <c r="FK3" s="54"/>
      <c r="FL3" s="54"/>
      <c r="FM3" s="54"/>
      <c r="FN3" s="54"/>
      <c r="FO3" s="54"/>
      <c r="FP3" s="54"/>
      <c r="FQ3" s="54"/>
      <c r="FR3" s="54"/>
      <c r="FS3" s="54"/>
      <c r="FT3" s="54"/>
      <c r="FU3" s="54"/>
      <c r="FV3" s="54"/>
      <c r="FW3" s="54"/>
      <c r="FX3" s="54"/>
      <c r="FY3" s="54"/>
      <c r="FZ3" s="54"/>
      <c r="GA3" s="54"/>
      <c r="GB3" s="54"/>
      <c r="GC3" s="54"/>
      <c r="GD3" s="54"/>
      <c r="GE3" s="54"/>
      <c r="GF3" s="54"/>
      <c r="GG3" s="54"/>
      <c r="GH3" s="54"/>
      <c r="GI3" s="54"/>
      <c r="GJ3" s="54"/>
      <c r="GK3" s="54"/>
      <c r="GL3" s="54"/>
      <c r="GM3" s="54"/>
      <c r="GN3" s="54"/>
      <c r="GO3" s="54"/>
      <c r="GP3" s="54"/>
      <c r="GQ3" s="54"/>
      <c r="GR3" s="54"/>
      <c r="GS3" s="54"/>
      <c r="GT3" s="54"/>
      <c r="GU3" s="54"/>
      <c r="GV3" s="54"/>
      <c r="GW3" s="54"/>
      <c r="GX3" s="54"/>
      <c r="GY3" s="54"/>
      <c r="GZ3" s="54"/>
      <c r="HA3" s="54"/>
      <c r="HB3" s="54"/>
      <c r="HC3" s="54"/>
      <c r="HD3" s="54"/>
      <c r="HE3" s="54"/>
      <c r="HF3" s="54"/>
      <c r="HG3" s="54"/>
      <c r="HH3" s="54"/>
      <c r="HI3" s="54"/>
      <c r="HJ3" s="54"/>
      <c r="HK3" s="54"/>
      <c r="HL3" s="54"/>
      <c r="HM3" s="54"/>
      <c r="HN3" s="54"/>
      <c r="HO3" s="54"/>
      <c r="HP3" s="54"/>
      <c r="HQ3" s="54"/>
      <c r="HR3" s="54"/>
      <c r="HS3" s="54"/>
      <c r="HT3" s="54"/>
      <c r="HU3" s="54"/>
      <c r="HV3" s="54"/>
      <c r="HW3" s="54"/>
      <c r="HX3" s="54"/>
      <c r="HY3" s="54"/>
      <c r="HZ3" s="54"/>
      <c r="IA3" s="54"/>
      <c r="IB3" s="54"/>
      <c r="IC3" s="54"/>
      <c r="ID3" s="54"/>
      <c r="IE3" s="54"/>
      <c r="IF3" s="54"/>
      <c r="IG3" s="54"/>
      <c r="IH3" s="54"/>
      <c r="II3" s="54"/>
      <c r="IJ3" s="54"/>
      <c r="IK3" s="54"/>
      <c r="IL3" s="54"/>
      <c r="IM3" s="54"/>
      <c r="IN3" s="54"/>
      <c r="IO3" s="54"/>
      <c r="IP3" s="54"/>
      <c r="IQ3" s="54"/>
      <c r="IR3" s="54"/>
      <c r="IS3" s="54"/>
      <c r="IT3" s="54"/>
      <c r="IU3" s="54"/>
    </row>
    <row r="4" spans="1:255" ht="51.75" thickBot="1">
      <c r="A4" s="202" t="s">
        <v>1</v>
      </c>
      <c r="B4" s="203" t="s">
        <v>149</v>
      </c>
      <c r="C4" s="204" t="s">
        <v>150</v>
      </c>
      <c r="D4" s="205" t="s">
        <v>151</v>
      </c>
      <c r="E4" s="205" t="s">
        <v>152</v>
      </c>
      <c r="F4" s="206">
        <v>2011</v>
      </c>
      <c r="G4" s="206">
        <v>2012</v>
      </c>
      <c r="H4" s="206">
        <v>2013</v>
      </c>
      <c r="I4" s="206">
        <v>2014</v>
      </c>
      <c r="J4" s="205" t="s">
        <v>341</v>
      </c>
      <c r="K4" s="205" t="s">
        <v>153</v>
      </c>
      <c r="L4" s="205" t="s">
        <v>154</v>
      </c>
      <c r="M4" s="205" t="s">
        <v>366</v>
      </c>
      <c r="N4" s="205" t="s">
        <v>155</v>
      </c>
      <c r="O4" s="205" t="s">
        <v>156</v>
      </c>
      <c r="P4" s="205" t="s">
        <v>157</v>
      </c>
      <c r="Q4" s="207" t="s">
        <v>158</v>
      </c>
      <c r="R4" s="205" t="s">
        <v>159</v>
      </c>
      <c r="S4" s="205" t="s">
        <v>160</v>
      </c>
      <c r="T4" s="205" t="s">
        <v>161</v>
      </c>
      <c r="U4" s="205" t="s">
        <v>162</v>
      </c>
      <c r="V4" s="208" t="s">
        <v>352</v>
      </c>
    </row>
    <row r="5" spans="1:255" ht="29.25" customHeight="1">
      <c r="A5" s="209" t="s">
        <v>368</v>
      </c>
      <c r="B5" s="210" t="s">
        <v>449</v>
      </c>
      <c r="C5" s="210" t="s">
        <v>450</v>
      </c>
      <c r="D5" s="211" t="s">
        <v>451</v>
      </c>
      <c r="E5" s="1025" t="s">
        <v>452</v>
      </c>
      <c r="F5" s="212" t="s">
        <v>5</v>
      </c>
      <c r="G5" s="212" t="s">
        <v>5</v>
      </c>
      <c r="H5" s="212" t="s">
        <v>5</v>
      </c>
      <c r="I5" s="212" t="s">
        <v>5</v>
      </c>
      <c r="J5" s="213">
        <v>18</v>
      </c>
      <c r="K5" s="214">
        <v>160</v>
      </c>
      <c r="L5" s="213" t="s">
        <v>163</v>
      </c>
      <c r="M5" s="213">
        <v>50</v>
      </c>
      <c r="N5" s="210" t="s">
        <v>453</v>
      </c>
      <c r="O5" s="210" t="s">
        <v>454</v>
      </c>
      <c r="P5" s="210" t="s">
        <v>455</v>
      </c>
      <c r="Q5" s="210" t="s">
        <v>66</v>
      </c>
      <c r="R5" s="215" t="s">
        <v>456</v>
      </c>
      <c r="S5" s="216" t="s">
        <v>457</v>
      </c>
      <c r="T5" s="217">
        <f t="shared" ref="T5:T18" si="0">IF(ISBLANK(J5),"",R5/J5)</f>
        <v>1</v>
      </c>
      <c r="U5" s="218">
        <f>IF(ISBLANK(M5),"",S5/M5)</f>
        <v>0.92</v>
      </c>
      <c r="V5" s="219"/>
    </row>
    <row r="6" spans="1:255" ht="29.25" customHeight="1">
      <c r="A6" s="220" t="s">
        <v>368</v>
      </c>
      <c r="B6" s="221" t="s">
        <v>449</v>
      </c>
      <c r="C6" s="221" t="s">
        <v>458</v>
      </c>
      <c r="D6" s="222" t="s">
        <v>459</v>
      </c>
      <c r="E6" s="1010"/>
      <c r="F6" s="223" t="s">
        <v>5</v>
      </c>
      <c r="G6" s="223" t="s">
        <v>5</v>
      </c>
      <c r="H6" s="223" t="s">
        <v>5</v>
      </c>
      <c r="I6" s="223" t="s">
        <v>5</v>
      </c>
      <c r="J6" s="224">
        <v>20</v>
      </c>
      <c r="K6" s="225">
        <v>160</v>
      </c>
      <c r="L6" s="224" t="s">
        <v>163</v>
      </c>
      <c r="M6" s="224">
        <v>49</v>
      </c>
      <c r="N6" s="221" t="s">
        <v>453</v>
      </c>
      <c r="O6" s="221" t="s">
        <v>460</v>
      </c>
      <c r="P6" s="221" t="s">
        <v>455</v>
      </c>
      <c r="Q6" s="221" t="s">
        <v>66</v>
      </c>
      <c r="R6" s="55" t="s">
        <v>461</v>
      </c>
      <c r="S6" s="226" t="s">
        <v>462</v>
      </c>
      <c r="T6" s="217">
        <f t="shared" si="0"/>
        <v>0.95</v>
      </c>
      <c r="U6" s="227">
        <f t="shared" ref="U6:U18" si="1">IF(ISBLANK(M6),"",S6/M6)</f>
        <v>1</v>
      </c>
      <c r="V6" s="228"/>
    </row>
    <row r="7" spans="1:255" ht="29.25" customHeight="1">
      <c r="A7" s="220" t="s">
        <v>368</v>
      </c>
      <c r="B7" s="229" t="s">
        <v>449</v>
      </c>
      <c r="C7" s="229" t="s">
        <v>450</v>
      </c>
      <c r="D7" s="230" t="s">
        <v>451</v>
      </c>
      <c r="E7" s="1009" t="s">
        <v>463</v>
      </c>
      <c r="F7" s="231" t="s">
        <v>5</v>
      </c>
      <c r="G7" s="231" t="s">
        <v>5</v>
      </c>
      <c r="H7" s="231" t="s">
        <v>5</v>
      </c>
      <c r="I7" s="231" t="s">
        <v>5</v>
      </c>
      <c r="J7" s="232">
        <v>18</v>
      </c>
      <c r="K7" s="233">
        <v>160</v>
      </c>
      <c r="L7" s="232" t="s">
        <v>163</v>
      </c>
      <c r="M7" s="232">
        <v>50</v>
      </c>
      <c r="N7" s="229" t="s">
        <v>453</v>
      </c>
      <c r="O7" s="229" t="s">
        <v>464</v>
      </c>
      <c r="P7" s="229" t="s">
        <v>455</v>
      </c>
      <c r="Q7" s="229" t="s">
        <v>66</v>
      </c>
      <c r="R7" s="55" t="s">
        <v>465</v>
      </c>
      <c r="S7" s="226" t="s">
        <v>462</v>
      </c>
      <c r="T7" s="217">
        <f t="shared" si="0"/>
        <v>0.88888888888888884</v>
      </c>
      <c r="U7" s="227">
        <f t="shared" si="1"/>
        <v>0.98</v>
      </c>
      <c r="V7" s="228"/>
    </row>
    <row r="8" spans="1:255" ht="29.25" customHeight="1">
      <c r="A8" s="220" t="s">
        <v>368</v>
      </c>
      <c r="B8" s="221" t="s">
        <v>449</v>
      </c>
      <c r="C8" s="221" t="s">
        <v>458</v>
      </c>
      <c r="D8" s="222" t="s">
        <v>459</v>
      </c>
      <c r="E8" s="1010"/>
      <c r="F8" s="223" t="s">
        <v>5</v>
      </c>
      <c r="G8" s="223" t="s">
        <v>5</v>
      </c>
      <c r="H8" s="223" t="s">
        <v>5</v>
      </c>
      <c r="I8" s="223" t="s">
        <v>5</v>
      </c>
      <c r="J8" s="224">
        <v>20</v>
      </c>
      <c r="K8" s="225">
        <v>160</v>
      </c>
      <c r="L8" s="224" t="s">
        <v>163</v>
      </c>
      <c r="M8" s="224">
        <v>49</v>
      </c>
      <c r="N8" s="221" t="s">
        <v>453</v>
      </c>
      <c r="O8" s="221" t="s">
        <v>466</v>
      </c>
      <c r="P8" s="221" t="s">
        <v>455</v>
      </c>
      <c r="Q8" s="221" t="s">
        <v>66</v>
      </c>
      <c r="R8" s="55" t="s">
        <v>461</v>
      </c>
      <c r="S8" s="226" t="s">
        <v>467</v>
      </c>
      <c r="T8" s="217">
        <f t="shared" si="0"/>
        <v>0.95</v>
      </c>
      <c r="U8" s="227">
        <f t="shared" si="1"/>
        <v>0.97959183673469385</v>
      </c>
      <c r="V8" s="228"/>
    </row>
    <row r="9" spans="1:255" ht="29.25" customHeight="1">
      <c r="A9" s="220" t="s">
        <v>368</v>
      </c>
      <c r="B9" s="221" t="s">
        <v>468</v>
      </c>
      <c r="C9" s="221" t="s">
        <v>469</v>
      </c>
      <c r="D9" s="221" t="s">
        <v>110</v>
      </c>
      <c r="E9" s="221" t="s">
        <v>470</v>
      </c>
      <c r="F9" s="223" t="s">
        <v>5</v>
      </c>
      <c r="G9" s="223" t="s">
        <v>5</v>
      </c>
      <c r="H9" s="223" t="s">
        <v>5</v>
      </c>
      <c r="I9" s="223" t="s">
        <v>5</v>
      </c>
      <c r="J9" s="224">
        <v>18</v>
      </c>
      <c r="K9" s="225">
        <v>315</v>
      </c>
      <c r="L9" s="224" t="s">
        <v>163</v>
      </c>
      <c r="M9" s="224">
        <v>40</v>
      </c>
      <c r="N9" s="221" t="s">
        <v>453</v>
      </c>
      <c r="O9" s="221" t="s">
        <v>471</v>
      </c>
      <c r="P9" s="221" t="s">
        <v>472</v>
      </c>
      <c r="Q9" s="221" t="s">
        <v>66</v>
      </c>
      <c r="R9" s="55" t="s">
        <v>473</v>
      </c>
      <c r="S9" s="226" t="s">
        <v>474</v>
      </c>
      <c r="T9" s="217">
        <f t="shared" si="0"/>
        <v>0.94444444444444442</v>
      </c>
      <c r="U9" s="227">
        <f t="shared" si="1"/>
        <v>0.9</v>
      </c>
      <c r="V9" s="234" t="s">
        <v>475</v>
      </c>
    </row>
    <row r="10" spans="1:255" ht="29.25" customHeight="1">
      <c r="A10" s="220" t="s">
        <v>368</v>
      </c>
      <c r="B10" s="229" t="s">
        <v>468</v>
      </c>
      <c r="C10" s="229" t="s">
        <v>469</v>
      </c>
      <c r="D10" s="229" t="s">
        <v>110</v>
      </c>
      <c r="E10" s="229" t="s">
        <v>476</v>
      </c>
      <c r="F10" s="231" t="s">
        <v>5</v>
      </c>
      <c r="G10" s="231" t="s">
        <v>5</v>
      </c>
      <c r="H10" s="231" t="s">
        <v>5</v>
      </c>
      <c r="I10" s="231" t="s">
        <v>5</v>
      </c>
      <c r="J10" s="232">
        <v>18</v>
      </c>
      <c r="K10" s="233">
        <v>315</v>
      </c>
      <c r="L10" s="232" t="s">
        <v>163</v>
      </c>
      <c r="M10" s="232">
        <v>50</v>
      </c>
      <c r="N10" s="229" t="s">
        <v>453</v>
      </c>
      <c r="O10" s="229" t="s">
        <v>477</v>
      </c>
      <c r="P10" s="229" t="s">
        <v>472</v>
      </c>
      <c r="Q10" s="229" t="s">
        <v>66</v>
      </c>
      <c r="R10" s="55" t="s">
        <v>456</v>
      </c>
      <c r="S10" s="226" t="s">
        <v>478</v>
      </c>
      <c r="T10" s="217">
        <f t="shared" si="0"/>
        <v>1</v>
      </c>
      <c r="U10" s="227">
        <f t="shared" si="1"/>
        <v>1</v>
      </c>
      <c r="V10" s="228"/>
    </row>
    <row r="11" spans="1:255" ht="29.25" customHeight="1">
      <c r="A11" s="1021" t="s">
        <v>368</v>
      </c>
      <c r="B11" s="1009" t="s">
        <v>479</v>
      </c>
      <c r="C11" s="1009" t="s">
        <v>480</v>
      </c>
      <c r="D11" s="1009" t="s">
        <v>481</v>
      </c>
      <c r="E11" s="1009" t="s">
        <v>482</v>
      </c>
      <c r="F11" s="1013" t="s">
        <v>5</v>
      </c>
      <c r="G11" s="1013" t="s">
        <v>5</v>
      </c>
      <c r="H11" s="1013" t="s">
        <v>5</v>
      </c>
      <c r="I11" s="1013" t="s">
        <v>5</v>
      </c>
      <c r="J11" s="1019">
        <v>29</v>
      </c>
      <c r="K11" s="1017">
        <v>35</v>
      </c>
      <c r="L11" s="232" t="s">
        <v>163</v>
      </c>
      <c r="M11" s="232" t="s">
        <v>483</v>
      </c>
      <c r="N11" s="1009" t="s">
        <v>453</v>
      </c>
      <c r="O11" s="1009" t="s">
        <v>484</v>
      </c>
      <c r="P11" s="1009" t="s">
        <v>485</v>
      </c>
      <c r="Q11" s="1009" t="s">
        <v>66</v>
      </c>
      <c r="R11" s="1001" t="s">
        <v>486</v>
      </c>
      <c r="S11" s="235" t="s">
        <v>487</v>
      </c>
      <c r="T11" s="1003">
        <f t="shared" si="0"/>
        <v>1.0344827586206897</v>
      </c>
      <c r="U11" s="236" t="s">
        <v>488</v>
      </c>
      <c r="V11" s="228"/>
    </row>
    <row r="12" spans="1:255" ht="29.25" customHeight="1">
      <c r="A12" s="1022"/>
      <c r="B12" s="1010"/>
      <c r="C12" s="1010"/>
      <c r="D12" s="1010"/>
      <c r="E12" s="1010"/>
      <c r="F12" s="1014"/>
      <c r="G12" s="1014"/>
      <c r="H12" s="1014"/>
      <c r="I12" s="1014"/>
      <c r="J12" s="1020"/>
      <c r="K12" s="1018"/>
      <c r="L12" s="232" t="s">
        <v>166</v>
      </c>
      <c r="M12" s="237">
        <v>3500</v>
      </c>
      <c r="N12" s="1010"/>
      <c r="O12" s="1010"/>
      <c r="P12" s="1010"/>
      <c r="Q12" s="1010"/>
      <c r="R12" s="1002"/>
      <c r="S12" s="235" t="s">
        <v>489</v>
      </c>
      <c r="T12" s="1004"/>
      <c r="U12" s="236">
        <f t="shared" si="1"/>
        <v>0.90257142857142858</v>
      </c>
      <c r="V12" s="228"/>
    </row>
    <row r="13" spans="1:255" ht="29.25" customHeight="1">
      <c r="A13" s="220" t="s">
        <v>368</v>
      </c>
      <c r="B13" s="229" t="s">
        <v>490</v>
      </c>
      <c r="C13" s="229" t="s">
        <v>491</v>
      </c>
      <c r="D13" s="229" t="s">
        <v>110</v>
      </c>
      <c r="E13" s="229" t="s">
        <v>470</v>
      </c>
      <c r="F13" s="231" t="s">
        <v>5</v>
      </c>
      <c r="G13" s="231" t="s">
        <v>5</v>
      </c>
      <c r="H13" s="231" t="s">
        <v>5</v>
      </c>
      <c r="I13" s="231" t="s">
        <v>5</v>
      </c>
      <c r="J13" s="232">
        <v>18</v>
      </c>
      <c r="K13" s="233">
        <v>315</v>
      </c>
      <c r="L13" s="232" t="s">
        <v>492</v>
      </c>
      <c r="M13" s="232">
        <v>80</v>
      </c>
      <c r="N13" s="229" t="s">
        <v>453</v>
      </c>
      <c r="O13" s="229" t="s">
        <v>493</v>
      </c>
      <c r="P13" s="229" t="s">
        <v>472</v>
      </c>
      <c r="Q13" s="229" t="s">
        <v>66</v>
      </c>
      <c r="R13" s="55" t="s">
        <v>456</v>
      </c>
      <c r="S13" s="226" t="s">
        <v>494</v>
      </c>
      <c r="T13" s="217">
        <f>IF(ISBLANK(J13),"",R13/J13)</f>
        <v>1</v>
      </c>
      <c r="U13" s="227">
        <f>IF(ISBLANK(M13),"",S13/M13)</f>
        <v>0.85</v>
      </c>
      <c r="V13" s="234" t="s">
        <v>475</v>
      </c>
    </row>
    <row r="14" spans="1:255" ht="29.25" customHeight="1">
      <c r="A14" s="1009" t="s">
        <v>368</v>
      </c>
      <c r="B14" s="1009" t="s">
        <v>164</v>
      </c>
      <c r="C14" s="1011" t="s">
        <v>480</v>
      </c>
      <c r="D14" s="1009" t="s">
        <v>165</v>
      </c>
      <c r="E14" s="1009" t="s">
        <v>495</v>
      </c>
      <c r="F14" s="1013" t="s">
        <v>5</v>
      </c>
      <c r="G14" s="1013" t="s">
        <v>5</v>
      </c>
      <c r="H14" s="1013" t="s">
        <v>5</v>
      </c>
      <c r="I14" s="1013" t="s">
        <v>5</v>
      </c>
      <c r="J14" s="1015">
        <v>14</v>
      </c>
      <c r="K14" s="1017">
        <v>105</v>
      </c>
      <c r="L14" s="232" t="s">
        <v>163</v>
      </c>
      <c r="M14" s="232" t="s">
        <v>483</v>
      </c>
      <c r="N14" s="229" t="s">
        <v>453</v>
      </c>
      <c r="O14" s="1009" t="s">
        <v>496</v>
      </c>
      <c r="P14" s="1009" t="s">
        <v>485</v>
      </c>
      <c r="Q14" s="1009" t="s">
        <v>66</v>
      </c>
      <c r="R14" s="1001" t="s">
        <v>168</v>
      </c>
      <c r="S14" s="235" t="s">
        <v>497</v>
      </c>
      <c r="T14" s="1003">
        <f t="shared" si="0"/>
        <v>1</v>
      </c>
      <c r="U14" s="236" t="s">
        <v>488</v>
      </c>
      <c r="V14" s="228"/>
    </row>
    <row r="15" spans="1:255" ht="29.25" customHeight="1">
      <c r="A15" s="1010"/>
      <c r="B15" s="1010"/>
      <c r="C15" s="1012"/>
      <c r="D15" s="1010"/>
      <c r="E15" s="1010"/>
      <c r="F15" s="1014"/>
      <c r="G15" s="1014"/>
      <c r="H15" s="1014"/>
      <c r="I15" s="1014"/>
      <c r="J15" s="1016"/>
      <c r="K15" s="1018"/>
      <c r="L15" s="232" t="s">
        <v>166</v>
      </c>
      <c r="M15" s="232">
        <v>1600</v>
      </c>
      <c r="N15" s="229" t="s">
        <v>453</v>
      </c>
      <c r="O15" s="1010"/>
      <c r="P15" s="1010"/>
      <c r="Q15" s="1010"/>
      <c r="R15" s="1002"/>
      <c r="S15" s="235" t="s">
        <v>498</v>
      </c>
      <c r="T15" s="1004"/>
      <c r="U15" s="236">
        <f t="shared" si="1"/>
        <v>1.1018749999999999</v>
      </c>
      <c r="V15" s="228"/>
    </row>
    <row r="16" spans="1:255" ht="29.25" customHeight="1">
      <c r="A16" s="220" t="s">
        <v>368</v>
      </c>
      <c r="B16" s="238" t="s">
        <v>499</v>
      </c>
      <c r="C16" s="221" t="s">
        <v>480</v>
      </c>
      <c r="D16" s="238" t="s">
        <v>500</v>
      </c>
      <c r="E16" s="238" t="s">
        <v>501</v>
      </c>
      <c r="F16" s="239" t="s">
        <v>5</v>
      </c>
      <c r="G16" s="239" t="s">
        <v>5</v>
      </c>
      <c r="H16" s="239" t="s">
        <v>5</v>
      </c>
      <c r="I16" s="239" t="s">
        <v>5</v>
      </c>
      <c r="J16" s="240">
        <v>18</v>
      </c>
      <c r="K16" s="225">
        <v>115</v>
      </c>
      <c r="L16" s="1005" t="s">
        <v>502</v>
      </c>
      <c r="M16" s="1006"/>
      <c r="N16" s="1006"/>
      <c r="O16" s="1006"/>
      <c r="P16" s="1006"/>
      <c r="Q16" s="1007"/>
      <c r="R16" s="55" t="s">
        <v>488</v>
      </c>
      <c r="S16" s="226" t="s">
        <v>488</v>
      </c>
      <c r="T16" s="217" t="s">
        <v>488</v>
      </c>
      <c r="U16" s="227" t="s">
        <v>488</v>
      </c>
      <c r="V16" s="228"/>
    </row>
    <row r="17" spans="1:22" ht="29.25" customHeight="1">
      <c r="A17" s="241" t="s">
        <v>368</v>
      </c>
      <c r="B17" s="238" t="s">
        <v>503</v>
      </c>
      <c r="C17" s="238" t="s">
        <v>504</v>
      </c>
      <c r="D17" s="238" t="s">
        <v>505</v>
      </c>
      <c r="E17" s="238" t="s">
        <v>506</v>
      </c>
      <c r="F17" s="239" t="s">
        <v>5</v>
      </c>
      <c r="G17" s="239" t="s">
        <v>5</v>
      </c>
      <c r="H17" s="239" t="s">
        <v>5</v>
      </c>
      <c r="I17" s="239" t="s">
        <v>5</v>
      </c>
      <c r="J17" s="224">
        <v>45</v>
      </c>
      <c r="K17" s="225">
        <v>45</v>
      </c>
      <c r="L17" s="1008" t="s">
        <v>507</v>
      </c>
      <c r="M17" s="1008"/>
      <c r="N17" s="1008"/>
      <c r="O17" s="1008"/>
      <c r="P17" s="1008"/>
      <c r="Q17" s="1008"/>
      <c r="R17" s="242" t="s">
        <v>488</v>
      </c>
      <c r="S17" s="243" t="s">
        <v>488</v>
      </c>
      <c r="T17" s="244" t="s">
        <v>488</v>
      </c>
      <c r="U17" s="245" t="s">
        <v>488</v>
      </c>
      <c r="V17" s="228"/>
    </row>
    <row r="18" spans="1:22" ht="29.25" customHeight="1">
      <c r="A18" s="246" t="s">
        <v>368</v>
      </c>
      <c r="B18" s="247" t="s">
        <v>508</v>
      </c>
      <c r="C18" s="247" t="s">
        <v>509</v>
      </c>
      <c r="D18" s="247" t="s">
        <v>510</v>
      </c>
      <c r="E18" s="247" t="s">
        <v>511</v>
      </c>
      <c r="F18" s="248" t="s">
        <v>5</v>
      </c>
      <c r="G18" s="248" t="s">
        <v>5</v>
      </c>
      <c r="H18" s="248" t="s">
        <v>5</v>
      </c>
      <c r="I18" s="248" t="s">
        <v>5</v>
      </c>
      <c r="J18" s="249">
        <v>15</v>
      </c>
      <c r="K18" s="250">
        <v>15</v>
      </c>
      <c r="L18" s="251" t="s">
        <v>512</v>
      </c>
      <c r="M18" s="252">
        <v>120</v>
      </c>
      <c r="N18" s="253"/>
      <c r="O18" s="253" t="s">
        <v>513</v>
      </c>
      <c r="P18" s="253" t="s">
        <v>514</v>
      </c>
      <c r="Q18" s="254" t="s">
        <v>515</v>
      </c>
      <c r="R18" s="255" t="s">
        <v>167</v>
      </c>
      <c r="S18" s="256" t="s">
        <v>516</v>
      </c>
      <c r="T18" s="257">
        <f t="shared" si="0"/>
        <v>1</v>
      </c>
      <c r="U18" s="258">
        <f t="shared" si="1"/>
        <v>0.80833333333333335</v>
      </c>
      <c r="V18" s="234" t="s">
        <v>517</v>
      </c>
    </row>
    <row r="19" spans="1:22" ht="29.25" customHeight="1" thickBot="1">
      <c r="A19" s="259" t="s">
        <v>368</v>
      </c>
      <c r="B19" s="260" t="s">
        <v>518</v>
      </c>
      <c r="C19" s="260" t="s">
        <v>519</v>
      </c>
      <c r="D19" s="260" t="s">
        <v>520</v>
      </c>
      <c r="E19" s="260" t="s">
        <v>521</v>
      </c>
      <c r="F19" s="261" t="s">
        <v>5</v>
      </c>
      <c r="G19" s="261" t="s">
        <v>5</v>
      </c>
      <c r="H19" s="261" t="s">
        <v>5</v>
      </c>
      <c r="I19" s="261" t="s">
        <v>5</v>
      </c>
      <c r="J19" s="262">
        <v>15</v>
      </c>
      <c r="K19" s="262">
        <v>18</v>
      </c>
      <c r="L19" s="263" t="s">
        <v>522</v>
      </c>
      <c r="M19" s="262">
        <v>48</v>
      </c>
      <c r="N19" s="260" t="s">
        <v>453</v>
      </c>
      <c r="O19" s="260" t="s">
        <v>523</v>
      </c>
      <c r="P19" s="260" t="s">
        <v>249</v>
      </c>
      <c r="Q19" s="264" t="s">
        <v>66</v>
      </c>
      <c r="R19" s="265" t="s">
        <v>524</v>
      </c>
      <c r="S19" s="266" t="s">
        <v>494</v>
      </c>
      <c r="T19" s="267">
        <f>IF(ISBLANK(J19),"",R19/J19)</f>
        <v>1.5333333333333334</v>
      </c>
      <c r="U19" s="268">
        <f>IF(ISBLANK(M19),"",S19/M19)</f>
        <v>1.4166666666666667</v>
      </c>
      <c r="V19" s="228"/>
    </row>
    <row r="20" spans="1:22" ht="12.75">
      <c r="V20" s="47"/>
    </row>
    <row r="21" spans="1:22" ht="12.75">
      <c r="V21" s="47"/>
    </row>
    <row r="22" spans="1:22" ht="15">
      <c r="A22" s="270" t="s">
        <v>525</v>
      </c>
      <c r="V22" s="47"/>
    </row>
    <row r="23" spans="1:22" ht="12.75">
      <c r="V23" s="47"/>
    </row>
    <row r="24" spans="1:22" ht="29.25" customHeight="1">
      <c r="A24" s="852" t="s">
        <v>368</v>
      </c>
      <c r="B24" s="853" t="s">
        <v>526</v>
      </c>
      <c r="C24" s="853" t="s">
        <v>527</v>
      </c>
      <c r="D24" s="853" t="s">
        <v>510</v>
      </c>
      <c r="E24" s="853" t="s">
        <v>528</v>
      </c>
      <c r="F24" s="854"/>
      <c r="G24" s="854"/>
      <c r="H24" s="854"/>
      <c r="I24" s="854" t="s">
        <v>5</v>
      </c>
      <c r="J24" s="855" t="s">
        <v>529</v>
      </c>
      <c r="K24" s="856"/>
      <c r="L24" s="855" t="s">
        <v>163</v>
      </c>
      <c r="M24" s="856" t="s">
        <v>530</v>
      </c>
      <c r="N24" s="853"/>
      <c r="O24" s="853"/>
      <c r="P24" s="853" t="s">
        <v>249</v>
      </c>
      <c r="Q24" s="834" t="s">
        <v>515</v>
      </c>
      <c r="R24" s="857" t="s">
        <v>1237</v>
      </c>
      <c r="S24" s="858" t="s">
        <v>531</v>
      </c>
      <c r="T24" s="859"/>
      <c r="U24" s="860">
        <f>S24/80</f>
        <v>0.96250000000000002</v>
      </c>
      <c r="V24" s="861" t="s">
        <v>1574</v>
      </c>
    </row>
    <row r="25" spans="1:22" ht="29.25" customHeight="1">
      <c r="A25" s="852" t="s">
        <v>368</v>
      </c>
      <c r="B25" s="862" t="s">
        <v>532</v>
      </c>
      <c r="C25" s="862" t="s">
        <v>533</v>
      </c>
      <c r="D25" s="862" t="s">
        <v>534</v>
      </c>
      <c r="E25" s="862" t="s">
        <v>535</v>
      </c>
      <c r="F25" s="863"/>
      <c r="G25" s="863"/>
      <c r="H25" s="863"/>
      <c r="I25" s="863" t="s">
        <v>5</v>
      </c>
      <c r="J25" s="864" t="s">
        <v>1575</v>
      </c>
      <c r="K25" s="865"/>
      <c r="L25" s="864" t="s">
        <v>163</v>
      </c>
      <c r="M25" s="865" t="s">
        <v>1576</v>
      </c>
      <c r="N25" s="862"/>
      <c r="O25" s="862"/>
      <c r="P25" s="862" t="s">
        <v>536</v>
      </c>
      <c r="Q25" s="866" t="s">
        <v>515</v>
      </c>
      <c r="R25" s="857" t="s">
        <v>1240</v>
      </c>
      <c r="S25" s="858" t="s">
        <v>497</v>
      </c>
      <c r="T25" s="859"/>
      <c r="U25" s="860">
        <f>S25/80</f>
        <v>0.48749999999999999</v>
      </c>
      <c r="V25" s="861" t="s">
        <v>1577</v>
      </c>
    </row>
    <row r="27" spans="1:22" ht="12.75"/>
  </sheetData>
  <mergeCells count="40">
    <mergeCell ref="B3:E3"/>
    <mergeCell ref="F3:H3"/>
    <mergeCell ref="I3:P3"/>
    <mergeCell ref="E5:E6"/>
    <mergeCell ref="E7:E8"/>
    <mergeCell ref="A11:A12"/>
    <mergeCell ref="B11:B12"/>
    <mergeCell ref="C11:C12"/>
    <mergeCell ref="D11:D12"/>
    <mergeCell ref="E11:E12"/>
    <mergeCell ref="F11:F12"/>
    <mergeCell ref="G11:G12"/>
    <mergeCell ref="H11:H12"/>
    <mergeCell ref="I11:I12"/>
    <mergeCell ref="J11:J12"/>
    <mergeCell ref="K14:K15"/>
    <mergeCell ref="O14:O15"/>
    <mergeCell ref="P14:P15"/>
    <mergeCell ref="Q14:Q15"/>
    <mergeCell ref="K11:K12"/>
    <mergeCell ref="N11:N12"/>
    <mergeCell ref="O11:O12"/>
    <mergeCell ref="P11:P12"/>
    <mergeCell ref="Q11:Q12"/>
    <mergeCell ref="F14:F15"/>
    <mergeCell ref="G14:G15"/>
    <mergeCell ref="H14:H15"/>
    <mergeCell ref="I14:I15"/>
    <mergeCell ref="J14:J15"/>
    <mergeCell ref="A14:A15"/>
    <mergeCell ref="B14:B15"/>
    <mergeCell ref="C14:C15"/>
    <mergeCell ref="D14:D15"/>
    <mergeCell ref="E14:E15"/>
    <mergeCell ref="R14:R15"/>
    <mergeCell ref="T14:T15"/>
    <mergeCell ref="L16:Q16"/>
    <mergeCell ref="L17:Q17"/>
    <mergeCell ref="R11:R12"/>
    <mergeCell ref="T11:T12"/>
  </mergeCells>
  <phoneticPr fontId="32" type="noConversion"/>
  <dataValidations count="1">
    <dataValidation type="textLength" showInputMessage="1" showErrorMessage="1" sqref="V5:V19">
      <formula1>0</formula1>
      <formula2>150</formula2>
    </dataValidation>
  </dataValidations>
  <pageMargins left="0.78749999999999998" right="0.78749999999999998" top="1.0631944444444446" bottom="1.0631944444444446" header="0.51180555555555551" footer="0.51180555555555551"/>
  <pageSetup paperSize="9" scale="45" firstPageNumber="0" orientation="landscape" horizontalDpi="300" verticalDpi="300" r:id="rId1"/>
  <headerFooter alignWithMargins="0"/>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enableFormatConditionsCalculation="0">
    <pageSetUpPr fitToPage="1"/>
  </sheetPr>
  <dimension ref="A1:K36"/>
  <sheetViews>
    <sheetView zoomScaleSheetLayoutView="100" workbookViewId="0">
      <selection sqref="A1:XFD1048576"/>
    </sheetView>
  </sheetViews>
  <sheetFormatPr defaultColWidth="11.42578125" defaultRowHeight="12.75"/>
  <cols>
    <col min="1" max="1" width="8.7109375" style="721" customWidth="1"/>
    <col min="2" max="2" width="27.42578125" style="721" customWidth="1"/>
    <col min="3" max="9" width="11.42578125" style="721" customWidth="1"/>
    <col min="10" max="10" width="12.140625" style="721" customWidth="1"/>
    <col min="11" max="16384" width="11.42578125" style="720"/>
  </cols>
  <sheetData>
    <row r="1" spans="1:11" ht="15" customHeight="1" thickBot="1">
      <c r="A1" s="33" t="s">
        <v>169</v>
      </c>
      <c r="B1" s="33"/>
      <c r="C1" s="33"/>
      <c r="D1" s="33"/>
      <c r="E1" s="33"/>
      <c r="F1" s="33"/>
      <c r="G1" s="33"/>
      <c r="H1" s="56"/>
      <c r="I1" s="815" t="s">
        <v>53</v>
      </c>
      <c r="J1" s="754" t="s">
        <v>538</v>
      </c>
    </row>
    <row r="2" spans="1:11" ht="16.5" thickBot="1">
      <c r="A2" s="816"/>
      <c r="B2" s="816"/>
      <c r="C2" s="816"/>
      <c r="D2" s="816"/>
      <c r="E2" s="816"/>
      <c r="F2" s="816"/>
      <c r="G2" s="816"/>
      <c r="H2" s="817"/>
      <c r="I2" s="818"/>
      <c r="J2" s="787">
        <v>2014</v>
      </c>
    </row>
    <row r="3" spans="1:11" ht="13.35" customHeight="1" thickBot="1">
      <c r="A3" s="57"/>
      <c r="B3" s="1026" t="s">
        <v>78</v>
      </c>
      <c r="C3" s="1027" t="s">
        <v>170</v>
      </c>
      <c r="D3" s="1027"/>
      <c r="E3" s="1027"/>
      <c r="F3" s="1027"/>
      <c r="G3" s="1027" t="s">
        <v>171</v>
      </c>
      <c r="H3" s="1027"/>
      <c r="I3" s="1027"/>
      <c r="J3" s="1027"/>
    </row>
    <row r="4" spans="1:11" ht="13.35" customHeight="1" thickBot="1">
      <c r="A4" s="58"/>
      <c r="B4" s="1026"/>
      <c r="C4" s="1028" t="s">
        <v>172</v>
      </c>
      <c r="D4" s="1028"/>
      <c r="E4" s="1028"/>
      <c r="F4" s="819" t="s">
        <v>173</v>
      </c>
      <c r="G4" s="1027"/>
      <c r="H4" s="1027"/>
      <c r="I4" s="1027"/>
      <c r="J4" s="1027"/>
    </row>
    <row r="5" spans="1:11" ht="39" thickBot="1">
      <c r="A5" s="820" t="s">
        <v>1</v>
      </c>
      <c r="B5" s="1026"/>
      <c r="C5" s="821" t="s">
        <v>174</v>
      </c>
      <c r="D5" s="821" t="s">
        <v>175</v>
      </c>
      <c r="E5" s="821" t="s">
        <v>176</v>
      </c>
      <c r="F5" s="821" t="s">
        <v>173</v>
      </c>
      <c r="G5" s="821" t="s">
        <v>177</v>
      </c>
      <c r="H5" s="821" t="s">
        <v>178</v>
      </c>
      <c r="I5" s="821" t="s">
        <v>179</v>
      </c>
      <c r="J5" s="821" t="s">
        <v>180</v>
      </c>
      <c r="K5" s="738" t="s">
        <v>352</v>
      </c>
    </row>
    <row r="6" spans="1:11">
      <c r="A6" s="722" t="s">
        <v>368</v>
      </c>
      <c r="B6" s="822" t="s">
        <v>181</v>
      </c>
      <c r="C6" s="823" t="s">
        <v>84</v>
      </c>
      <c r="D6" s="823" t="s">
        <v>84</v>
      </c>
      <c r="E6" s="823" t="s">
        <v>84</v>
      </c>
      <c r="F6" s="823" t="s">
        <v>84</v>
      </c>
      <c r="G6" s="823"/>
      <c r="H6" s="823"/>
      <c r="I6" s="823"/>
      <c r="J6" s="824"/>
      <c r="K6" s="760"/>
    </row>
    <row r="7" spans="1:11">
      <c r="A7" s="722" t="s">
        <v>368</v>
      </c>
      <c r="B7" s="822" t="s">
        <v>182</v>
      </c>
      <c r="C7" s="823" t="s">
        <v>84</v>
      </c>
      <c r="D7" s="823" t="s">
        <v>84</v>
      </c>
      <c r="E7" s="823" t="s">
        <v>69</v>
      </c>
      <c r="F7" s="823" t="s">
        <v>84</v>
      </c>
      <c r="G7" s="823"/>
      <c r="H7" s="823"/>
      <c r="I7" s="823"/>
      <c r="J7" s="824"/>
      <c r="K7" s="760"/>
    </row>
    <row r="8" spans="1:11">
      <c r="A8" s="722" t="s">
        <v>368</v>
      </c>
      <c r="B8" s="822" t="s">
        <v>183</v>
      </c>
      <c r="C8" s="823" t="s">
        <v>84</v>
      </c>
      <c r="D8" s="823" t="s">
        <v>84</v>
      </c>
      <c r="E8" s="823" t="s">
        <v>84</v>
      </c>
      <c r="F8" s="823" t="s">
        <v>84</v>
      </c>
      <c r="G8" s="823"/>
      <c r="H8" s="823"/>
      <c r="I8" s="823"/>
      <c r="J8" s="824"/>
      <c r="K8" s="760"/>
    </row>
    <row r="9" spans="1:11">
      <c r="A9" s="722" t="s">
        <v>368</v>
      </c>
      <c r="B9" s="822" t="s">
        <v>184</v>
      </c>
      <c r="C9" s="823" t="s">
        <v>84</v>
      </c>
      <c r="D9" s="823" t="s">
        <v>84</v>
      </c>
      <c r="E9" s="823" t="s">
        <v>84</v>
      </c>
      <c r="F9" s="823" t="s">
        <v>84</v>
      </c>
      <c r="G9" s="823"/>
      <c r="H9" s="823"/>
      <c r="I9" s="823"/>
      <c r="J9" s="824"/>
      <c r="K9" s="760"/>
    </row>
    <row r="10" spans="1:11">
      <c r="A10" s="722" t="s">
        <v>368</v>
      </c>
      <c r="B10" s="729" t="s">
        <v>185</v>
      </c>
      <c r="C10" s="823" t="s">
        <v>84</v>
      </c>
      <c r="D10" s="823" t="s">
        <v>84</v>
      </c>
      <c r="E10" s="823" t="s">
        <v>84</v>
      </c>
      <c r="F10" s="823" t="s">
        <v>84</v>
      </c>
      <c r="G10" s="825"/>
      <c r="H10" s="825"/>
      <c r="I10" s="825"/>
      <c r="J10" s="826"/>
      <c r="K10" s="760"/>
    </row>
    <row r="11" spans="1:11">
      <c r="A11" s="722" t="s">
        <v>368</v>
      </c>
      <c r="B11" s="729" t="s">
        <v>186</v>
      </c>
      <c r="C11" s="823" t="s">
        <v>84</v>
      </c>
      <c r="D11" s="823" t="s">
        <v>84</v>
      </c>
      <c r="E11" s="823" t="s">
        <v>84</v>
      </c>
      <c r="F11" s="823" t="s">
        <v>84</v>
      </c>
      <c r="G11" s="825"/>
      <c r="H11" s="825"/>
      <c r="I11" s="825"/>
      <c r="J11" s="826"/>
      <c r="K11" s="760"/>
    </row>
    <row r="12" spans="1:11">
      <c r="A12" s="722" t="s">
        <v>368</v>
      </c>
      <c r="B12" s="729" t="s">
        <v>187</v>
      </c>
      <c r="C12" s="823" t="s">
        <v>84</v>
      </c>
      <c r="D12" s="823" t="s">
        <v>84</v>
      </c>
      <c r="E12" s="823" t="s">
        <v>84</v>
      </c>
      <c r="F12" s="823" t="s">
        <v>84</v>
      </c>
      <c r="G12" s="825"/>
      <c r="H12" s="825"/>
      <c r="I12" s="825"/>
      <c r="J12" s="826"/>
      <c r="K12" s="760"/>
    </row>
    <row r="13" spans="1:11">
      <c r="A13" s="722" t="s">
        <v>368</v>
      </c>
      <c r="B13" s="729" t="s">
        <v>188</v>
      </c>
      <c r="C13" s="823" t="s">
        <v>84</v>
      </c>
      <c r="D13" s="823" t="s">
        <v>84</v>
      </c>
      <c r="E13" s="823" t="s">
        <v>84</v>
      </c>
      <c r="F13" s="823" t="s">
        <v>84</v>
      </c>
      <c r="G13" s="825"/>
      <c r="H13" s="825"/>
      <c r="I13" s="825"/>
      <c r="J13" s="826"/>
      <c r="K13" s="760"/>
    </row>
    <row r="14" spans="1:11">
      <c r="A14" s="722" t="s">
        <v>368</v>
      </c>
      <c r="B14" s="822" t="s">
        <v>189</v>
      </c>
      <c r="C14" s="823" t="s">
        <v>84</v>
      </c>
      <c r="D14" s="823" t="s">
        <v>84</v>
      </c>
      <c r="E14" s="823" t="s">
        <v>84</v>
      </c>
      <c r="F14" s="823" t="s">
        <v>84</v>
      </c>
      <c r="G14" s="823" t="s">
        <v>84</v>
      </c>
      <c r="H14" s="823" t="s">
        <v>69</v>
      </c>
      <c r="I14" s="823" t="s">
        <v>84</v>
      </c>
      <c r="J14" s="824" t="s">
        <v>84</v>
      </c>
      <c r="K14" s="760"/>
    </row>
    <row r="15" spans="1:11">
      <c r="A15" s="722" t="s">
        <v>368</v>
      </c>
      <c r="B15" s="822" t="s">
        <v>190</v>
      </c>
      <c r="C15" s="823" t="s">
        <v>84</v>
      </c>
      <c r="D15" s="823" t="s">
        <v>84</v>
      </c>
      <c r="E15" s="823" t="s">
        <v>84</v>
      </c>
      <c r="F15" s="823" t="s">
        <v>84</v>
      </c>
      <c r="G15" s="823" t="s">
        <v>84</v>
      </c>
      <c r="H15" s="823" t="s">
        <v>84</v>
      </c>
      <c r="I15" s="823" t="s">
        <v>84</v>
      </c>
      <c r="J15" s="824" t="s">
        <v>84</v>
      </c>
      <c r="K15" s="760"/>
    </row>
    <row r="16" spans="1:11">
      <c r="A16" s="722" t="s">
        <v>368</v>
      </c>
      <c r="B16" s="822" t="s">
        <v>191</v>
      </c>
      <c r="C16" s="823" t="s">
        <v>84</v>
      </c>
      <c r="D16" s="823" t="s">
        <v>84</v>
      </c>
      <c r="E16" s="823" t="s">
        <v>84</v>
      </c>
      <c r="F16" s="823" t="s">
        <v>84</v>
      </c>
      <c r="G16" s="823" t="s">
        <v>84</v>
      </c>
      <c r="H16" s="823" t="s">
        <v>84</v>
      </c>
      <c r="I16" s="823" t="s">
        <v>84</v>
      </c>
      <c r="J16" s="824" t="s">
        <v>84</v>
      </c>
      <c r="K16" s="760"/>
    </row>
    <row r="17" spans="1:11">
      <c r="A17" s="722" t="s">
        <v>368</v>
      </c>
      <c r="B17" s="822" t="s">
        <v>192</v>
      </c>
      <c r="C17" s="823" t="s">
        <v>84</v>
      </c>
      <c r="D17" s="823" t="s">
        <v>84</v>
      </c>
      <c r="E17" s="823" t="s">
        <v>84</v>
      </c>
      <c r="F17" s="823" t="s">
        <v>84</v>
      </c>
      <c r="G17" s="823" t="s">
        <v>84</v>
      </c>
      <c r="H17" s="823" t="s">
        <v>84</v>
      </c>
      <c r="I17" s="823" t="s">
        <v>84</v>
      </c>
      <c r="J17" s="824" t="s">
        <v>84</v>
      </c>
      <c r="K17" s="760"/>
    </row>
    <row r="18" spans="1:11">
      <c r="A18" s="722" t="s">
        <v>368</v>
      </c>
      <c r="B18" s="822" t="s">
        <v>193</v>
      </c>
      <c r="C18" s="823" t="s">
        <v>84</v>
      </c>
      <c r="D18" s="823" t="s">
        <v>84</v>
      </c>
      <c r="E18" s="823" t="s">
        <v>84</v>
      </c>
      <c r="F18" s="823" t="s">
        <v>84</v>
      </c>
      <c r="G18" s="823"/>
      <c r="H18" s="823"/>
      <c r="I18" s="823"/>
      <c r="J18" s="824"/>
      <c r="K18" s="760"/>
    </row>
    <row r="19" spans="1:11">
      <c r="A19" s="722" t="s">
        <v>368</v>
      </c>
      <c r="B19" s="827" t="s">
        <v>194</v>
      </c>
      <c r="C19" s="823" t="s">
        <v>84</v>
      </c>
      <c r="D19" s="823" t="s">
        <v>84</v>
      </c>
      <c r="E19" s="823" t="s">
        <v>69</v>
      </c>
      <c r="F19" s="823" t="s">
        <v>69</v>
      </c>
      <c r="G19" s="823"/>
      <c r="H19" s="823"/>
      <c r="I19" s="823"/>
      <c r="J19" s="824"/>
      <c r="K19" s="760"/>
    </row>
    <row r="20" spans="1:11">
      <c r="A20" s="722" t="s">
        <v>368</v>
      </c>
      <c r="B20" s="827" t="s">
        <v>195</v>
      </c>
      <c r="C20" s="823" t="s">
        <v>84</v>
      </c>
      <c r="D20" s="823" t="s">
        <v>84</v>
      </c>
      <c r="E20" s="823" t="s">
        <v>84</v>
      </c>
      <c r="F20" s="823" t="s">
        <v>84</v>
      </c>
      <c r="G20" s="823"/>
      <c r="H20" s="823"/>
      <c r="I20" s="823"/>
      <c r="J20" s="824"/>
      <c r="K20" s="760"/>
    </row>
    <row r="21" spans="1:11" s="99" customFormat="1">
      <c r="A21" s="45" t="s">
        <v>196</v>
      </c>
      <c r="B21" s="45"/>
      <c r="C21" s="45"/>
      <c r="D21" s="45"/>
      <c r="E21" s="45"/>
      <c r="F21" s="45"/>
      <c r="G21" s="45"/>
      <c r="H21" s="45"/>
      <c r="I21" s="45"/>
      <c r="J21" s="45"/>
    </row>
    <row r="22" spans="1:11" s="99" customFormat="1">
      <c r="A22" s="45" t="s">
        <v>1465</v>
      </c>
      <c r="B22" s="45"/>
      <c r="C22" s="45"/>
      <c r="D22" s="45"/>
      <c r="E22" s="45"/>
      <c r="F22" s="45"/>
      <c r="G22" s="45"/>
      <c r="H22" s="45"/>
      <c r="I22" s="45"/>
      <c r="J22" s="45"/>
    </row>
    <row r="23" spans="1:11" s="99" customFormat="1">
      <c r="A23" s="99" t="s">
        <v>1466</v>
      </c>
    </row>
    <row r="24" spans="1:11" s="99" customFormat="1">
      <c r="A24" s="45" t="s">
        <v>197</v>
      </c>
      <c r="B24" s="45"/>
      <c r="C24" s="45"/>
      <c r="D24" s="45"/>
      <c r="E24" s="45"/>
      <c r="F24" s="45"/>
      <c r="G24" s="45"/>
      <c r="H24" s="45"/>
      <c r="I24" s="45"/>
      <c r="J24" s="45"/>
    </row>
    <row r="25" spans="1:11" s="99" customFormat="1">
      <c r="A25" s="45" t="s">
        <v>1467</v>
      </c>
      <c r="B25" s="45"/>
      <c r="C25" s="45"/>
      <c r="D25" s="45"/>
      <c r="E25" s="45"/>
      <c r="F25" s="45"/>
      <c r="G25" s="45"/>
      <c r="H25" s="45"/>
      <c r="I25" s="45"/>
      <c r="J25" s="45"/>
    </row>
    <row r="26" spans="1:11" s="99" customFormat="1">
      <c r="A26" s="45" t="s">
        <v>1468</v>
      </c>
      <c r="B26" s="45"/>
      <c r="C26" s="45"/>
      <c r="D26" s="45"/>
      <c r="E26" s="45"/>
      <c r="F26" s="45"/>
      <c r="G26" s="45"/>
      <c r="H26" s="45"/>
      <c r="I26" s="45"/>
      <c r="J26" s="45"/>
    </row>
    <row r="27" spans="1:11" s="99" customFormat="1">
      <c r="A27" s="45" t="s">
        <v>1469</v>
      </c>
      <c r="B27" s="45"/>
      <c r="C27" s="45"/>
      <c r="D27" s="45"/>
      <c r="E27" s="45"/>
      <c r="F27" s="45"/>
      <c r="G27" s="45"/>
      <c r="H27" s="45"/>
      <c r="I27" s="45"/>
      <c r="J27" s="45"/>
    </row>
    <row r="28" spans="1:11" s="99" customFormat="1">
      <c r="A28" s="45" t="s">
        <v>1470</v>
      </c>
      <c r="B28" s="45"/>
      <c r="C28" s="45"/>
      <c r="D28" s="45"/>
      <c r="E28" s="45"/>
      <c r="F28" s="45"/>
      <c r="G28" s="45"/>
      <c r="H28" s="45"/>
      <c r="I28" s="45"/>
      <c r="J28" s="45"/>
    </row>
    <row r="29" spans="1:11" s="99" customFormat="1">
      <c r="A29" s="45" t="s">
        <v>1471</v>
      </c>
      <c r="B29" s="45"/>
      <c r="C29" s="45"/>
      <c r="D29" s="45"/>
      <c r="E29" s="45"/>
      <c r="F29" s="45"/>
      <c r="G29" s="45"/>
      <c r="H29" s="45"/>
      <c r="I29" s="45"/>
      <c r="J29" s="45"/>
    </row>
    <row r="30" spans="1:11" s="99" customFormat="1">
      <c r="A30" s="45" t="s">
        <v>1472</v>
      </c>
      <c r="B30" s="45"/>
      <c r="C30" s="45"/>
      <c r="D30" s="45"/>
      <c r="E30" s="45"/>
      <c r="F30" s="45"/>
      <c r="G30" s="45"/>
      <c r="H30" s="45"/>
      <c r="I30" s="45"/>
      <c r="J30" s="45"/>
    </row>
    <row r="31" spans="1:11" s="99" customFormat="1">
      <c r="A31" s="45" t="s">
        <v>1473</v>
      </c>
      <c r="B31" s="45"/>
      <c r="C31" s="45"/>
      <c r="D31" s="45"/>
      <c r="E31" s="45"/>
      <c r="F31" s="45"/>
      <c r="G31" s="45"/>
      <c r="H31" s="45"/>
      <c r="I31" s="45"/>
      <c r="J31" s="45"/>
    </row>
    <row r="32" spans="1:11" s="99" customFormat="1">
      <c r="A32" s="45" t="s">
        <v>198</v>
      </c>
      <c r="B32" s="45"/>
      <c r="C32" s="45"/>
      <c r="D32" s="45"/>
      <c r="E32" s="45"/>
      <c r="F32" s="45"/>
      <c r="G32" s="45"/>
      <c r="H32" s="45"/>
      <c r="I32" s="45"/>
      <c r="J32" s="45"/>
    </row>
    <row r="33" spans="1:10" s="99" customFormat="1">
      <c r="A33" s="45" t="s">
        <v>199</v>
      </c>
      <c r="B33" s="45"/>
      <c r="C33" s="45"/>
      <c r="D33" s="45"/>
      <c r="E33" s="45"/>
      <c r="F33" s="45"/>
      <c r="G33" s="45"/>
      <c r="H33" s="45"/>
      <c r="I33" s="45"/>
      <c r="J33" s="45"/>
    </row>
    <row r="34" spans="1:10" s="99" customFormat="1">
      <c r="A34" s="45" t="s">
        <v>1474</v>
      </c>
      <c r="B34" s="45"/>
      <c r="C34" s="45"/>
      <c r="D34" s="45"/>
      <c r="E34" s="45"/>
      <c r="F34" s="45"/>
      <c r="G34" s="45"/>
      <c r="H34" s="45"/>
      <c r="I34" s="45"/>
      <c r="J34" s="45"/>
    </row>
    <row r="35" spans="1:10" s="99" customFormat="1">
      <c r="A35" s="45" t="s">
        <v>200</v>
      </c>
      <c r="B35" s="45"/>
      <c r="C35" s="45"/>
      <c r="D35" s="45"/>
      <c r="E35" s="45"/>
      <c r="F35" s="45"/>
      <c r="G35" s="45"/>
      <c r="H35" s="45"/>
      <c r="I35" s="45"/>
      <c r="J35" s="45"/>
    </row>
    <row r="36" spans="1:10" s="99" customFormat="1">
      <c r="A36" s="45"/>
      <c r="B36" s="45"/>
      <c r="C36" s="45"/>
      <c r="D36" s="45"/>
      <c r="E36" s="45"/>
      <c r="F36" s="45"/>
      <c r="G36" s="45"/>
      <c r="H36" s="45"/>
      <c r="I36" s="45"/>
      <c r="J36" s="45"/>
    </row>
  </sheetData>
  <mergeCells count="4">
    <mergeCell ref="B3:B5"/>
    <mergeCell ref="C3:F3"/>
    <mergeCell ref="G3:J4"/>
    <mergeCell ref="C4:E4"/>
  </mergeCells>
  <pageMargins left="0.70833333333333337" right="0.70833333333333337" top="0.78749999999999998" bottom="0.78749999999999998" header="0.51180555555555551" footer="0.51180555555555551"/>
  <pageSetup paperSize="9" scale="69" firstPageNumber="0" orientation="portrait" horizontalDpi="300" verticalDpi="300"/>
  <headerFooter alignWithMargins="0"/>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enableFormatConditionsCalculation="0">
    <pageSetUpPr fitToPage="1"/>
  </sheetPr>
  <dimension ref="A1:M18"/>
  <sheetViews>
    <sheetView zoomScaleSheetLayoutView="100" workbookViewId="0">
      <selection sqref="A1:XFD1048576"/>
    </sheetView>
  </sheetViews>
  <sheetFormatPr defaultColWidth="11.42578125" defaultRowHeight="12.75"/>
  <cols>
    <col min="1" max="1" width="8.28515625" style="721" customWidth="1"/>
    <col min="2" max="2" width="53.85546875" style="721" customWidth="1"/>
    <col min="3" max="3" width="11.7109375" style="721" customWidth="1"/>
    <col min="4" max="4" width="18.42578125" style="721" customWidth="1"/>
    <col min="5" max="6" width="11.5703125" style="721" customWidth="1"/>
    <col min="7" max="7" width="13.7109375" style="721" customWidth="1"/>
    <col min="8" max="8" width="18.28515625" style="721" customWidth="1"/>
    <col min="9" max="9" width="11.42578125" style="721" customWidth="1"/>
    <col min="10" max="10" width="12.85546875" style="721" customWidth="1"/>
    <col min="11" max="11" width="16.7109375" style="721" customWidth="1"/>
    <col min="12" max="12" width="28.85546875" style="720" bestFit="1" customWidth="1"/>
    <col min="13" max="13" width="29.28515625" style="720" bestFit="1" customWidth="1"/>
    <col min="14" max="16384" width="11.42578125" style="720"/>
  </cols>
  <sheetData>
    <row r="1" spans="1:13" ht="20.45" customHeight="1" thickBot="1">
      <c r="A1" s="723" t="s">
        <v>201</v>
      </c>
      <c r="B1" s="723"/>
      <c r="C1" s="723"/>
      <c r="D1" s="723"/>
      <c r="E1" s="723"/>
      <c r="F1" s="723"/>
      <c r="G1" s="720"/>
      <c r="H1" s="720"/>
      <c r="I1" s="724"/>
      <c r="J1" s="739" t="s">
        <v>0</v>
      </c>
      <c r="K1" s="754" t="s">
        <v>538</v>
      </c>
    </row>
    <row r="2" spans="1:13" ht="20.45" customHeight="1" thickBot="1">
      <c r="A2" s="725"/>
      <c r="B2" s="761"/>
      <c r="C2" s="725"/>
      <c r="D2" s="725"/>
      <c r="E2" s="725"/>
      <c r="F2" s="725"/>
      <c r="G2" s="720"/>
      <c r="H2" s="720"/>
      <c r="I2" s="724"/>
      <c r="J2" s="759" t="s">
        <v>299</v>
      </c>
      <c r="K2" s="755">
        <v>2014</v>
      </c>
    </row>
    <row r="3" spans="1:13" ht="64.5" thickBot="1">
      <c r="A3" s="726" t="s">
        <v>1</v>
      </c>
      <c r="B3" s="730" t="s">
        <v>202</v>
      </c>
      <c r="C3" s="731" t="s">
        <v>255</v>
      </c>
      <c r="D3" s="731" t="s">
        <v>305</v>
      </c>
      <c r="E3" s="726" t="s">
        <v>254</v>
      </c>
      <c r="F3" s="731" t="s">
        <v>213</v>
      </c>
      <c r="G3" s="731" t="s">
        <v>306</v>
      </c>
      <c r="H3" s="731" t="s">
        <v>1398</v>
      </c>
      <c r="I3" s="752" t="s">
        <v>204</v>
      </c>
      <c r="J3" s="752" t="s">
        <v>321</v>
      </c>
      <c r="K3" s="750" t="s">
        <v>205</v>
      </c>
      <c r="L3" s="738" t="s">
        <v>300</v>
      </c>
      <c r="M3" s="738" t="s">
        <v>352</v>
      </c>
    </row>
    <row r="4" spans="1:13" s="86" customFormat="1" ht="13.15" customHeight="1">
      <c r="A4" s="741" t="s">
        <v>368</v>
      </c>
      <c r="B4" s="748" t="s">
        <v>1379</v>
      </c>
      <c r="C4" s="756">
        <v>2013</v>
      </c>
      <c r="D4" s="762">
        <v>105</v>
      </c>
      <c r="E4" s="762">
        <v>105</v>
      </c>
      <c r="F4" s="763" t="s">
        <v>1399</v>
      </c>
      <c r="G4" s="743" t="s">
        <v>1400</v>
      </c>
      <c r="H4" s="764" t="s">
        <v>1401</v>
      </c>
      <c r="I4" s="757" t="s">
        <v>1399</v>
      </c>
      <c r="J4" s="758" t="s">
        <v>1400</v>
      </c>
      <c r="K4" s="746">
        <v>1</v>
      </c>
      <c r="L4" s="744" t="s">
        <v>1402</v>
      </c>
      <c r="M4" s="744" t="s">
        <v>1403</v>
      </c>
    </row>
    <row r="5" spans="1:13" s="86" customFormat="1" ht="13.15" customHeight="1">
      <c r="A5" s="741" t="s">
        <v>368</v>
      </c>
      <c r="B5" s="748" t="s">
        <v>1392</v>
      </c>
      <c r="C5" s="742">
        <v>2013</v>
      </c>
      <c r="D5" s="762">
        <v>10</v>
      </c>
      <c r="E5" s="764">
        <v>8</v>
      </c>
      <c r="F5" s="763" t="s">
        <v>1404</v>
      </c>
      <c r="G5" s="743" t="s">
        <v>1405</v>
      </c>
      <c r="H5" s="764" t="s">
        <v>1401</v>
      </c>
      <c r="I5" s="757" t="s">
        <v>1404</v>
      </c>
      <c r="J5" s="758" t="s">
        <v>1405</v>
      </c>
      <c r="K5" s="746">
        <v>1</v>
      </c>
      <c r="L5" s="744" t="s">
        <v>1402</v>
      </c>
      <c r="M5" s="744" t="s">
        <v>1403</v>
      </c>
    </row>
    <row r="6" spans="1:13" s="86" customFormat="1" ht="13.15" customHeight="1">
      <c r="A6" s="741" t="s">
        <v>368</v>
      </c>
      <c r="B6" s="748" t="s">
        <v>1393</v>
      </c>
      <c r="C6" s="756">
        <v>2013</v>
      </c>
      <c r="D6" s="764">
        <v>6</v>
      </c>
      <c r="E6" s="764">
        <v>6</v>
      </c>
      <c r="F6" s="763" t="s">
        <v>1406</v>
      </c>
      <c r="G6" s="743" t="s">
        <v>1407</v>
      </c>
      <c r="H6" s="764" t="s">
        <v>1401</v>
      </c>
      <c r="I6" s="757" t="s">
        <v>1406</v>
      </c>
      <c r="J6" s="758" t="s">
        <v>1407</v>
      </c>
      <c r="K6" s="746">
        <v>1</v>
      </c>
      <c r="L6" s="744" t="s">
        <v>1402</v>
      </c>
      <c r="M6" s="744" t="s">
        <v>1403</v>
      </c>
    </row>
    <row r="7" spans="1:13" s="86" customFormat="1" ht="13.15" customHeight="1">
      <c r="A7" s="741" t="s">
        <v>368</v>
      </c>
      <c r="B7" s="748" t="s">
        <v>1394</v>
      </c>
      <c r="C7" s="742">
        <v>2013</v>
      </c>
      <c r="D7" s="762">
        <v>9</v>
      </c>
      <c r="E7" s="762">
        <v>9</v>
      </c>
      <c r="F7" s="763" t="s">
        <v>1408</v>
      </c>
      <c r="G7" s="743" t="s">
        <v>1409</v>
      </c>
      <c r="H7" s="764" t="s">
        <v>1401</v>
      </c>
      <c r="I7" s="757" t="s">
        <v>1408</v>
      </c>
      <c r="J7" s="758" t="s">
        <v>1409</v>
      </c>
      <c r="K7" s="746">
        <v>1</v>
      </c>
      <c r="L7" s="744" t="s">
        <v>1402</v>
      </c>
      <c r="M7" s="744" t="s">
        <v>1403</v>
      </c>
    </row>
    <row r="8" spans="1:13" s="86" customFormat="1" ht="13.15" customHeight="1">
      <c r="A8" s="741"/>
      <c r="B8" s="748"/>
      <c r="C8" s="749"/>
      <c r="D8" s="765"/>
      <c r="E8" s="765"/>
      <c r="F8" s="765"/>
      <c r="G8" s="743"/>
      <c r="H8" s="765"/>
      <c r="I8" s="745"/>
      <c r="J8" s="746"/>
      <c r="K8" s="746"/>
      <c r="L8" s="744"/>
      <c r="M8" s="744"/>
    </row>
    <row r="9" spans="1:13" s="86" customFormat="1" ht="13.15" customHeight="1">
      <c r="A9" s="741"/>
      <c r="B9" s="748"/>
      <c r="C9" s="742"/>
      <c r="D9" s="765"/>
      <c r="E9" s="765"/>
      <c r="F9" s="765"/>
      <c r="G9" s="743"/>
      <c r="H9" s="765"/>
      <c r="I9" s="745"/>
      <c r="J9" s="746"/>
      <c r="K9" s="746"/>
      <c r="L9" s="744"/>
      <c r="M9" s="744"/>
    </row>
    <row r="10" spans="1:13">
      <c r="A10" s="722"/>
      <c r="B10" s="732"/>
      <c r="C10" s="732"/>
      <c r="D10" s="729"/>
      <c r="E10" s="729"/>
      <c r="F10" s="729"/>
      <c r="G10" s="733"/>
      <c r="H10" s="729"/>
      <c r="I10" s="740"/>
      <c r="J10" s="740"/>
      <c r="K10" s="747"/>
      <c r="L10" s="736"/>
      <c r="M10" s="760"/>
    </row>
    <row r="11" spans="1:13">
      <c r="A11" s="722"/>
      <c r="B11" s="732"/>
      <c r="C11" s="732"/>
      <c r="D11" s="729"/>
      <c r="E11" s="729"/>
      <c r="F11" s="729"/>
      <c r="G11" s="733"/>
      <c r="H11" s="729"/>
      <c r="I11" s="740"/>
      <c r="J11" s="740"/>
      <c r="K11" s="747"/>
      <c r="L11" s="736"/>
      <c r="M11" s="760"/>
    </row>
    <row r="12" spans="1:13">
      <c r="A12" s="722"/>
      <c r="B12" s="732"/>
      <c r="C12" s="732"/>
      <c r="D12" s="729"/>
      <c r="E12" s="729"/>
      <c r="F12" s="729"/>
      <c r="G12" s="733"/>
      <c r="H12" s="729"/>
      <c r="I12" s="740"/>
      <c r="J12" s="740"/>
      <c r="K12" s="747"/>
      <c r="L12" s="736"/>
      <c r="M12" s="760"/>
    </row>
    <row r="13" spans="1:13">
      <c r="A13" s="722"/>
      <c r="B13" s="732"/>
      <c r="C13" s="732"/>
      <c r="D13" s="729"/>
      <c r="E13" s="729"/>
      <c r="F13" s="729"/>
      <c r="G13" s="733"/>
      <c r="H13" s="729"/>
      <c r="I13" s="740"/>
      <c r="J13" s="740"/>
      <c r="K13" s="747"/>
      <c r="L13" s="736"/>
      <c r="M13" s="760"/>
    </row>
    <row r="14" spans="1:13">
      <c r="A14" s="734"/>
      <c r="B14" s="727"/>
      <c r="C14" s="727"/>
      <c r="D14" s="766"/>
      <c r="E14" s="766"/>
      <c r="F14" s="766"/>
      <c r="G14" s="735"/>
      <c r="H14" s="766"/>
      <c r="I14" s="753"/>
      <c r="J14" s="753"/>
      <c r="K14" s="751"/>
      <c r="L14" s="736"/>
      <c r="M14" s="760"/>
    </row>
    <row r="15" spans="1:13">
      <c r="A15" s="728" t="s">
        <v>304</v>
      </c>
      <c r="B15" s="724"/>
      <c r="C15" s="728"/>
      <c r="D15" s="728"/>
      <c r="E15" s="728"/>
      <c r="F15" s="728"/>
      <c r="G15" s="728"/>
      <c r="H15" s="728"/>
      <c r="I15" s="724"/>
      <c r="J15" s="724"/>
      <c r="K15" s="724"/>
    </row>
    <row r="16" spans="1:13" s="721" customFormat="1">
      <c r="A16" s="728" t="s">
        <v>288</v>
      </c>
      <c r="B16" s="720"/>
    </row>
    <row r="17" spans="1:11" s="721" customFormat="1" ht="15" customHeight="1">
      <c r="A17" s="728" t="s">
        <v>308</v>
      </c>
      <c r="B17" s="720"/>
      <c r="C17" s="737"/>
      <c r="D17" s="737"/>
      <c r="E17" s="737"/>
      <c r="F17" s="737"/>
      <c r="G17" s="737"/>
      <c r="H17" s="737"/>
      <c r="I17" s="737"/>
      <c r="J17" s="737"/>
    </row>
    <row r="18" spans="1:11">
      <c r="K18" s="720"/>
    </row>
  </sheetData>
  <pageMargins left="0.70866141732283472" right="0.70866141732283472" top="0.78740157480314965" bottom="0.78740157480314965" header="0.51181102362204722" footer="0.51181102362204722"/>
  <pageSetup paperSize="9" scale="71" firstPageNumber="0" orientation="landscape"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enableFormatConditionsCalculation="0">
    <pageSetUpPr fitToPage="1"/>
  </sheetPr>
  <dimension ref="A1:I96"/>
  <sheetViews>
    <sheetView zoomScale="80" zoomScaleNormal="80" zoomScaleSheetLayoutView="100" zoomScalePageLayoutView="80" workbookViewId="0">
      <selection sqref="A1:XFD1048576"/>
    </sheetView>
  </sheetViews>
  <sheetFormatPr defaultColWidth="11.5703125" defaultRowHeight="12.75"/>
  <cols>
    <col min="1" max="1" width="7.85546875" style="721" customWidth="1"/>
    <col min="2" max="2" width="19.42578125" style="721" customWidth="1"/>
    <col min="3" max="3" width="12.5703125" style="721" customWidth="1"/>
    <col min="4" max="4" width="17.85546875" style="721" customWidth="1"/>
    <col min="5" max="6" width="19.85546875" style="721" customWidth="1"/>
    <col min="7" max="7" width="17.85546875" style="721" customWidth="1"/>
    <col min="8" max="8" width="44.7109375" style="721" customWidth="1"/>
    <col min="9" max="16384" width="11.5703125" style="720"/>
  </cols>
  <sheetData>
    <row r="1" spans="1:9" ht="18.600000000000001" customHeight="1" thickBot="1">
      <c r="A1" s="710" t="s">
        <v>206</v>
      </c>
      <c r="B1" s="710"/>
      <c r="C1" s="710"/>
      <c r="D1" s="710"/>
      <c r="E1" s="710"/>
      <c r="F1" s="710"/>
      <c r="G1" s="710"/>
      <c r="H1" s="714" t="s">
        <v>53</v>
      </c>
      <c r="I1" s="754" t="s">
        <v>538</v>
      </c>
    </row>
    <row r="2" spans="1:9" ht="19.899999999999999" customHeight="1" thickBot="1">
      <c r="A2" s="711"/>
      <c r="B2" s="711"/>
      <c r="C2" s="711"/>
      <c r="D2" s="711"/>
      <c r="E2" s="711"/>
      <c r="F2" s="711"/>
      <c r="G2" s="711"/>
      <c r="H2" s="714" t="s">
        <v>298</v>
      </c>
      <c r="I2" s="755">
        <v>2014</v>
      </c>
    </row>
    <row r="3" spans="1:9" ht="42.6" customHeight="1" thickBot="1">
      <c r="A3" s="712" t="s">
        <v>1</v>
      </c>
      <c r="B3" s="712" t="s">
        <v>207</v>
      </c>
      <c r="C3" s="712" t="s">
        <v>255</v>
      </c>
      <c r="D3" s="712" t="s">
        <v>56</v>
      </c>
      <c r="E3" s="712" t="s">
        <v>1377</v>
      </c>
      <c r="F3" s="716" t="s">
        <v>265</v>
      </c>
      <c r="G3" s="716" t="s">
        <v>257</v>
      </c>
      <c r="H3" s="712" t="s">
        <v>289</v>
      </c>
      <c r="I3" s="712" t="s">
        <v>352</v>
      </c>
    </row>
    <row r="4" spans="1:9" ht="12.75" customHeight="1">
      <c r="A4" s="717" t="s">
        <v>368</v>
      </c>
      <c r="B4" s="828" t="s">
        <v>208</v>
      </c>
      <c r="C4" s="829">
        <v>2013</v>
      </c>
      <c r="D4" s="830" t="s">
        <v>1378</v>
      </c>
      <c r="E4" s="831" t="s">
        <v>41</v>
      </c>
      <c r="F4" s="832">
        <v>1</v>
      </c>
      <c r="G4" s="832">
        <v>1</v>
      </c>
      <c r="H4" s="833" t="s">
        <v>1379</v>
      </c>
      <c r="I4" s="760"/>
    </row>
    <row r="5" spans="1:9" ht="12.75" customHeight="1">
      <c r="A5" s="717" t="s">
        <v>368</v>
      </c>
      <c r="B5" s="828" t="s">
        <v>629</v>
      </c>
      <c r="C5" s="829">
        <v>2013</v>
      </c>
      <c r="D5" s="830" t="s">
        <v>209</v>
      </c>
      <c r="E5" s="831" t="s">
        <v>44</v>
      </c>
      <c r="F5" s="832">
        <v>0.37</v>
      </c>
      <c r="G5" s="718">
        <v>1</v>
      </c>
      <c r="H5" s="833" t="s">
        <v>1379</v>
      </c>
      <c r="I5" s="760"/>
    </row>
    <row r="6" spans="1:9" ht="12.75" customHeight="1">
      <c r="A6" s="717" t="s">
        <v>368</v>
      </c>
      <c r="B6" s="828" t="s">
        <v>58</v>
      </c>
      <c r="C6" s="829">
        <v>2013</v>
      </c>
      <c r="D6" s="830" t="s">
        <v>209</v>
      </c>
      <c r="E6" s="831" t="s">
        <v>44</v>
      </c>
      <c r="F6" s="832">
        <v>0.37</v>
      </c>
      <c r="G6" s="718">
        <v>1</v>
      </c>
      <c r="H6" s="833" t="s">
        <v>1379</v>
      </c>
      <c r="I6" s="760"/>
    </row>
    <row r="7" spans="1:9" ht="12.75" customHeight="1">
      <c r="A7" s="717" t="s">
        <v>368</v>
      </c>
      <c r="B7" s="828" t="s">
        <v>631</v>
      </c>
      <c r="C7" s="829">
        <v>2013</v>
      </c>
      <c r="D7" s="830" t="s">
        <v>209</v>
      </c>
      <c r="E7" s="831" t="s">
        <v>44</v>
      </c>
      <c r="F7" s="832">
        <v>0.37</v>
      </c>
      <c r="G7" s="718">
        <v>1</v>
      </c>
      <c r="H7" s="833" t="s">
        <v>1379</v>
      </c>
      <c r="I7" s="760"/>
    </row>
    <row r="8" spans="1:9" ht="12.75" customHeight="1">
      <c r="A8" s="717" t="s">
        <v>368</v>
      </c>
      <c r="B8" s="828" t="s">
        <v>1380</v>
      </c>
      <c r="C8" s="829">
        <v>2013</v>
      </c>
      <c r="D8" s="830" t="s">
        <v>1381</v>
      </c>
      <c r="E8" s="831" t="s">
        <v>41</v>
      </c>
      <c r="F8" s="832">
        <v>1</v>
      </c>
      <c r="G8" s="718">
        <v>1</v>
      </c>
      <c r="H8" s="833" t="s">
        <v>1379</v>
      </c>
      <c r="I8" s="760"/>
    </row>
    <row r="9" spans="1:9" ht="12.75" customHeight="1">
      <c r="A9" s="717" t="s">
        <v>368</v>
      </c>
      <c r="B9" s="828" t="s">
        <v>210</v>
      </c>
      <c r="C9" s="829">
        <v>2013</v>
      </c>
      <c r="D9" s="830" t="s">
        <v>209</v>
      </c>
      <c r="E9" s="831" t="s">
        <v>44</v>
      </c>
      <c r="F9" s="832">
        <v>0.37</v>
      </c>
      <c r="G9" s="718">
        <v>1</v>
      </c>
      <c r="H9" s="833" t="s">
        <v>1379</v>
      </c>
      <c r="I9" s="760"/>
    </row>
    <row r="10" spans="1:9" ht="12.75" customHeight="1">
      <c r="A10" s="717" t="s">
        <v>368</v>
      </c>
      <c r="B10" s="828" t="s">
        <v>1382</v>
      </c>
      <c r="C10" s="829">
        <v>2013</v>
      </c>
      <c r="D10" s="830" t="s">
        <v>209</v>
      </c>
      <c r="E10" s="831" t="s">
        <v>44</v>
      </c>
      <c r="F10" s="832">
        <v>0.37</v>
      </c>
      <c r="G10" s="718">
        <v>1</v>
      </c>
      <c r="H10" s="833" t="s">
        <v>1379</v>
      </c>
      <c r="I10" s="760"/>
    </row>
    <row r="11" spans="1:9" ht="12.75" customHeight="1">
      <c r="A11" s="717" t="s">
        <v>368</v>
      </c>
      <c r="B11" s="828" t="s">
        <v>1383</v>
      </c>
      <c r="C11" s="829">
        <v>2013</v>
      </c>
      <c r="D11" s="830" t="s">
        <v>209</v>
      </c>
      <c r="E11" s="831" t="s">
        <v>44</v>
      </c>
      <c r="F11" s="832">
        <v>0.37</v>
      </c>
      <c r="G11" s="718">
        <v>1</v>
      </c>
      <c r="H11" s="833" t="s">
        <v>1379</v>
      </c>
      <c r="I11" s="760"/>
    </row>
    <row r="12" spans="1:9" ht="12.75" customHeight="1">
      <c r="A12" s="717" t="s">
        <v>368</v>
      </c>
      <c r="B12" s="828" t="s">
        <v>1384</v>
      </c>
      <c r="C12" s="829">
        <v>2013</v>
      </c>
      <c r="D12" s="830" t="s">
        <v>209</v>
      </c>
      <c r="E12" s="831" t="s">
        <v>44</v>
      </c>
      <c r="F12" s="832">
        <v>0.37</v>
      </c>
      <c r="G12" s="718">
        <v>1</v>
      </c>
      <c r="H12" s="833" t="s">
        <v>1379</v>
      </c>
      <c r="I12" s="760"/>
    </row>
    <row r="13" spans="1:9" ht="12.75" customHeight="1">
      <c r="A13" s="717" t="s">
        <v>368</v>
      </c>
      <c r="B13" s="828" t="s">
        <v>220</v>
      </c>
      <c r="C13" s="829">
        <v>2013</v>
      </c>
      <c r="D13" s="830" t="s">
        <v>209</v>
      </c>
      <c r="E13" s="831" t="s">
        <v>44</v>
      </c>
      <c r="F13" s="832">
        <v>0.37</v>
      </c>
      <c r="G13" s="718">
        <v>1</v>
      </c>
      <c r="H13" s="833" t="s">
        <v>1379</v>
      </c>
      <c r="I13" s="760"/>
    </row>
    <row r="14" spans="1:9" ht="12.75" customHeight="1">
      <c r="A14" s="717" t="s">
        <v>368</v>
      </c>
      <c r="B14" s="828" t="s">
        <v>634</v>
      </c>
      <c r="C14" s="829">
        <v>2013</v>
      </c>
      <c r="D14" s="830" t="s">
        <v>209</v>
      </c>
      <c r="E14" s="831" t="s">
        <v>44</v>
      </c>
      <c r="F14" s="832">
        <v>0.37</v>
      </c>
      <c r="G14" s="718">
        <v>1</v>
      </c>
      <c r="H14" s="833" t="s">
        <v>1379</v>
      </c>
      <c r="I14" s="760"/>
    </row>
    <row r="15" spans="1:9" ht="12.75" customHeight="1">
      <c r="A15" s="717" t="s">
        <v>368</v>
      </c>
      <c r="B15" s="828" t="s">
        <v>635</v>
      </c>
      <c r="C15" s="829">
        <v>2013</v>
      </c>
      <c r="D15" s="830" t="s">
        <v>209</v>
      </c>
      <c r="E15" s="831" t="s">
        <v>44</v>
      </c>
      <c r="F15" s="832">
        <v>0.37</v>
      </c>
      <c r="G15" s="718">
        <v>1</v>
      </c>
      <c r="H15" s="833" t="s">
        <v>1379</v>
      </c>
      <c r="I15" s="760"/>
    </row>
    <row r="16" spans="1:9" ht="12.75" customHeight="1">
      <c r="A16" s="717" t="s">
        <v>368</v>
      </c>
      <c r="B16" s="828" t="s">
        <v>1385</v>
      </c>
      <c r="C16" s="829">
        <v>2013</v>
      </c>
      <c r="D16" s="830" t="s">
        <v>209</v>
      </c>
      <c r="E16" s="831" t="s">
        <v>44</v>
      </c>
      <c r="F16" s="832">
        <v>0.37</v>
      </c>
      <c r="G16" s="718">
        <v>1</v>
      </c>
      <c r="H16" s="833" t="s">
        <v>1379</v>
      </c>
      <c r="I16" s="760"/>
    </row>
    <row r="17" spans="1:9" ht="12.75" customHeight="1">
      <c r="A17" s="717" t="s">
        <v>368</v>
      </c>
      <c r="B17" s="828" t="s">
        <v>1386</v>
      </c>
      <c r="C17" s="829">
        <v>2013</v>
      </c>
      <c r="D17" s="830" t="s">
        <v>209</v>
      </c>
      <c r="E17" s="831" t="s">
        <v>44</v>
      </c>
      <c r="F17" s="832">
        <v>0.37</v>
      </c>
      <c r="G17" s="718">
        <v>1</v>
      </c>
      <c r="H17" s="833" t="s">
        <v>1379</v>
      </c>
      <c r="I17" s="760"/>
    </row>
    <row r="18" spans="1:9" ht="12.75" customHeight="1">
      <c r="A18" s="717" t="s">
        <v>368</v>
      </c>
      <c r="B18" s="828" t="s">
        <v>638</v>
      </c>
      <c r="C18" s="829">
        <v>2013</v>
      </c>
      <c r="D18" s="830" t="s">
        <v>209</v>
      </c>
      <c r="E18" s="831" t="s">
        <v>44</v>
      </c>
      <c r="F18" s="832">
        <v>0.37</v>
      </c>
      <c r="G18" s="718">
        <v>1</v>
      </c>
      <c r="H18" s="833" t="s">
        <v>1379</v>
      </c>
      <c r="I18" s="760"/>
    </row>
    <row r="19" spans="1:9" ht="12.75" customHeight="1">
      <c r="A19" s="717" t="s">
        <v>368</v>
      </c>
      <c r="B19" s="828" t="s">
        <v>639</v>
      </c>
      <c r="C19" s="829">
        <v>2013</v>
      </c>
      <c r="D19" s="830" t="s">
        <v>209</v>
      </c>
      <c r="E19" s="831" t="s">
        <v>44</v>
      </c>
      <c r="F19" s="832">
        <v>0.37</v>
      </c>
      <c r="G19" s="718">
        <v>1</v>
      </c>
      <c r="H19" s="833" t="s">
        <v>1379</v>
      </c>
      <c r="I19" s="760"/>
    </row>
    <row r="20" spans="1:9" ht="12.75" customHeight="1">
      <c r="A20" s="717" t="s">
        <v>368</v>
      </c>
      <c r="B20" s="828" t="s">
        <v>1387</v>
      </c>
      <c r="C20" s="829">
        <v>2013</v>
      </c>
      <c r="D20" s="830" t="s">
        <v>209</v>
      </c>
      <c r="E20" s="831" t="s">
        <v>44</v>
      </c>
      <c r="F20" s="832">
        <v>0.37</v>
      </c>
      <c r="G20" s="718">
        <v>1</v>
      </c>
      <c r="H20" s="833" t="s">
        <v>1379</v>
      </c>
      <c r="I20" s="760"/>
    </row>
    <row r="21" spans="1:9" ht="12.75" customHeight="1">
      <c r="A21" s="717" t="s">
        <v>368</v>
      </c>
      <c r="B21" s="828" t="s">
        <v>1388</v>
      </c>
      <c r="C21" s="829">
        <v>2013</v>
      </c>
      <c r="D21" s="830" t="s">
        <v>209</v>
      </c>
      <c r="E21" s="831" t="s">
        <v>44</v>
      </c>
      <c r="F21" s="832">
        <v>0.37</v>
      </c>
      <c r="G21" s="718">
        <v>1</v>
      </c>
      <c r="H21" s="833" t="s">
        <v>1379</v>
      </c>
      <c r="I21" s="760"/>
    </row>
    <row r="22" spans="1:9" ht="12.75" customHeight="1">
      <c r="A22" s="717" t="s">
        <v>368</v>
      </c>
      <c r="B22" s="828" t="s">
        <v>1389</v>
      </c>
      <c r="C22" s="829">
        <v>2013</v>
      </c>
      <c r="D22" s="830" t="s">
        <v>1378</v>
      </c>
      <c r="E22" s="831" t="s">
        <v>41</v>
      </c>
      <c r="F22" s="832">
        <v>1</v>
      </c>
      <c r="G22" s="718">
        <v>1</v>
      </c>
      <c r="H22" s="833" t="s">
        <v>1379</v>
      </c>
      <c r="I22" s="760"/>
    </row>
    <row r="23" spans="1:9" ht="12.75" customHeight="1">
      <c r="A23" s="717" t="s">
        <v>368</v>
      </c>
      <c r="B23" s="828" t="s">
        <v>704</v>
      </c>
      <c r="C23" s="829">
        <v>2013</v>
      </c>
      <c r="D23" s="830" t="s">
        <v>1378</v>
      </c>
      <c r="E23" s="831" t="s">
        <v>41</v>
      </c>
      <c r="F23" s="832">
        <v>1</v>
      </c>
      <c r="G23" s="718">
        <v>1</v>
      </c>
      <c r="H23" s="833" t="s">
        <v>1379</v>
      </c>
      <c r="I23" s="760"/>
    </row>
    <row r="24" spans="1:9" ht="12.75" customHeight="1">
      <c r="A24" s="717" t="s">
        <v>368</v>
      </c>
      <c r="B24" s="828" t="s">
        <v>1390</v>
      </c>
      <c r="C24" s="829">
        <v>2013</v>
      </c>
      <c r="D24" s="830" t="s">
        <v>1378</v>
      </c>
      <c r="E24" s="831" t="s">
        <v>41</v>
      </c>
      <c r="F24" s="832">
        <v>1</v>
      </c>
      <c r="G24" s="718">
        <v>1</v>
      </c>
      <c r="H24" s="833" t="s">
        <v>1379</v>
      </c>
      <c r="I24" s="760"/>
    </row>
    <row r="25" spans="1:9" ht="12.75" customHeight="1">
      <c r="A25" s="717" t="s">
        <v>368</v>
      </c>
      <c r="B25" s="828" t="s">
        <v>1391</v>
      </c>
      <c r="C25" s="829">
        <v>2013</v>
      </c>
      <c r="D25" s="830" t="s">
        <v>1378</v>
      </c>
      <c r="E25" s="831" t="s">
        <v>41</v>
      </c>
      <c r="F25" s="832">
        <v>1</v>
      </c>
      <c r="G25" s="718">
        <v>1</v>
      </c>
      <c r="H25" s="833" t="s">
        <v>1379</v>
      </c>
      <c r="I25" s="760"/>
    </row>
    <row r="26" spans="1:9" ht="12.75" customHeight="1">
      <c r="A26" s="717" t="s">
        <v>368</v>
      </c>
      <c r="B26" s="828" t="s">
        <v>208</v>
      </c>
      <c r="C26" s="829">
        <v>2013</v>
      </c>
      <c r="D26" s="830" t="s">
        <v>1378</v>
      </c>
      <c r="E26" s="831" t="s">
        <v>41</v>
      </c>
      <c r="F26" s="832">
        <v>1</v>
      </c>
      <c r="G26" s="832">
        <v>1</v>
      </c>
      <c r="H26" s="833" t="s">
        <v>1392</v>
      </c>
      <c r="I26" s="760"/>
    </row>
    <row r="27" spans="1:9" ht="12.75" customHeight="1">
      <c r="A27" s="717" t="s">
        <v>368</v>
      </c>
      <c r="B27" s="828" t="s">
        <v>629</v>
      </c>
      <c r="C27" s="829">
        <v>2013</v>
      </c>
      <c r="D27" s="830" t="s">
        <v>209</v>
      </c>
      <c r="E27" s="831" t="s">
        <v>44</v>
      </c>
      <c r="F27" s="832">
        <v>0.4</v>
      </c>
      <c r="G27" s="718">
        <v>1</v>
      </c>
      <c r="H27" s="833" t="s">
        <v>1392</v>
      </c>
      <c r="I27" s="760"/>
    </row>
    <row r="28" spans="1:9" ht="12.75" customHeight="1">
      <c r="A28" s="717" t="s">
        <v>368</v>
      </c>
      <c r="B28" s="828" t="s">
        <v>58</v>
      </c>
      <c r="C28" s="829">
        <v>2013</v>
      </c>
      <c r="D28" s="830" t="s">
        <v>209</v>
      </c>
      <c r="E28" s="831" t="s">
        <v>44</v>
      </c>
      <c r="F28" s="832">
        <v>0.4</v>
      </c>
      <c r="G28" s="718">
        <v>1</v>
      </c>
      <c r="H28" s="833" t="s">
        <v>1392</v>
      </c>
      <c r="I28" s="760"/>
    </row>
    <row r="29" spans="1:9" ht="12.75" customHeight="1">
      <c r="A29" s="717" t="s">
        <v>368</v>
      </c>
      <c r="B29" s="828" t="s">
        <v>631</v>
      </c>
      <c r="C29" s="829">
        <v>2013</v>
      </c>
      <c r="D29" s="830" t="s">
        <v>209</v>
      </c>
      <c r="E29" s="831" t="s">
        <v>44</v>
      </c>
      <c r="F29" s="832">
        <v>0.4</v>
      </c>
      <c r="G29" s="718">
        <v>1</v>
      </c>
      <c r="H29" s="833" t="s">
        <v>1392</v>
      </c>
      <c r="I29" s="760"/>
    </row>
    <row r="30" spans="1:9" ht="12.75" customHeight="1">
      <c r="A30" s="717" t="s">
        <v>368</v>
      </c>
      <c r="B30" s="828" t="s">
        <v>1380</v>
      </c>
      <c r="C30" s="829">
        <v>2013</v>
      </c>
      <c r="D30" s="830" t="s">
        <v>1381</v>
      </c>
      <c r="E30" s="831" t="s">
        <v>41</v>
      </c>
      <c r="F30" s="832">
        <v>1</v>
      </c>
      <c r="G30" s="718">
        <v>1</v>
      </c>
      <c r="H30" s="833" t="s">
        <v>1392</v>
      </c>
      <c r="I30" s="760"/>
    </row>
    <row r="31" spans="1:9" ht="12.75" customHeight="1">
      <c r="A31" s="717" t="s">
        <v>368</v>
      </c>
      <c r="B31" s="828" t="s">
        <v>210</v>
      </c>
      <c r="C31" s="829">
        <v>2013</v>
      </c>
      <c r="D31" s="830" t="s">
        <v>209</v>
      </c>
      <c r="E31" s="831" t="s">
        <v>44</v>
      </c>
      <c r="F31" s="832">
        <v>0.4</v>
      </c>
      <c r="G31" s="718">
        <v>1</v>
      </c>
      <c r="H31" s="833" t="s">
        <v>1392</v>
      </c>
      <c r="I31" s="760"/>
    </row>
    <row r="32" spans="1:9" ht="12.75" customHeight="1">
      <c r="A32" s="717" t="s">
        <v>368</v>
      </c>
      <c r="B32" s="828" t="s">
        <v>1382</v>
      </c>
      <c r="C32" s="829">
        <v>2013</v>
      </c>
      <c r="D32" s="830" t="s">
        <v>209</v>
      </c>
      <c r="E32" s="831" t="s">
        <v>44</v>
      </c>
      <c r="F32" s="832">
        <v>0.4</v>
      </c>
      <c r="G32" s="718">
        <v>1</v>
      </c>
      <c r="H32" s="833" t="s">
        <v>1392</v>
      </c>
      <c r="I32" s="760"/>
    </row>
    <row r="33" spans="1:9" ht="25.5">
      <c r="A33" s="717" t="s">
        <v>368</v>
      </c>
      <c r="B33" s="828" t="s">
        <v>1383</v>
      </c>
      <c r="C33" s="829">
        <v>2013</v>
      </c>
      <c r="D33" s="830" t="s">
        <v>209</v>
      </c>
      <c r="E33" s="831" t="s">
        <v>44</v>
      </c>
      <c r="F33" s="832">
        <v>0.4</v>
      </c>
      <c r="G33" s="718">
        <v>1</v>
      </c>
      <c r="H33" s="833" t="s">
        <v>1392</v>
      </c>
      <c r="I33" s="760"/>
    </row>
    <row r="34" spans="1:9" ht="25.5">
      <c r="A34" s="717" t="s">
        <v>368</v>
      </c>
      <c r="B34" s="828" t="s">
        <v>1384</v>
      </c>
      <c r="C34" s="829">
        <v>2013</v>
      </c>
      <c r="D34" s="830" t="s">
        <v>209</v>
      </c>
      <c r="E34" s="831" t="s">
        <v>44</v>
      </c>
      <c r="F34" s="832">
        <v>0.4</v>
      </c>
      <c r="G34" s="718">
        <v>1</v>
      </c>
      <c r="H34" s="833" t="s">
        <v>1392</v>
      </c>
      <c r="I34" s="760"/>
    </row>
    <row r="35" spans="1:9" ht="25.5">
      <c r="A35" s="717" t="s">
        <v>368</v>
      </c>
      <c r="B35" s="828" t="s">
        <v>220</v>
      </c>
      <c r="C35" s="829">
        <v>2013</v>
      </c>
      <c r="D35" s="830" t="s">
        <v>209</v>
      </c>
      <c r="E35" s="831" t="s">
        <v>44</v>
      </c>
      <c r="F35" s="832">
        <v>0.4</v>
      </c>
      <c r="G35" s="718">
        <v>1</v>
      </c>
      <c r="H35" s="833" t="s">
        <v>1392</v>
      </c>
      <c r="I35" s="760"/>
    </row>
    <row r="36" spans="1:9" ht="25.5">
      <c r="A36" s="717" t="s">
        <v>368</v>
      </c>
      <c r="B36" s="828" t="s">
        <v>634</v>
      </c>
      <c r="C36" s="829">
        <v>2013</v>
      </c>
      <c r="D36" s="830" t="s">
        <v>209</v>
      </c>
      <c r="E36" s="831" t="s">
        <v>44</v>
      </c>
      <c r="F36" s="832">
        <v>0.4</v>
      </c>
      <c r="G36" s="718">
        <v>1</v>
      </c>
      <c r="H36" s="833" t="s">
        <v>1392</v>
      </c>
      <c r="I36" s="760"/>
    </row>
    <row r="37" spans="1:9" ht="25.5">
      <c r="A37" s="717" t="s">
        <v>368</v>
      </c>
      <c r="B37" s="828" t="s">
        <v>635</v>
      </c>
      <c r="C37" s="829">
        <v>2013</v>
      </c>
      <c r="D37" s="830" t="s">
        <v>209</v>
      </c>
      <c r="E37" s="831" t="s">
        <v>44</v>
      </c>
      <c r="F37" s="832">
        <v>0.4</v>
      </c>
      <c r="G37" s="718">
        <v>1</v>
      </c>
      <c r="H37" s="833" t="s">
        <v>1392</v>
      </c>
      <c r="I37" s="760"/>
    </row>
    <row r="38" spans="1:9" ht="25.5">
      <c r="A38" s="717" t="s">
        <v>368</v>
      </c>
      <c r="B38" s="828" t="s">
        <v>1385</v>
      </c>
      <c r="C38" s="829">
        <v>2013</v>
      </c>
      <c r="D38" s="830" t="s">
        <v>209</v>
      </c>
      <c r="E38" s="831" t="s">
        <v>44</v>
      </c>
      <c r="F38" s="832">
        <v>0.4</v>
      </c>
      <c r="G38" s="718">
        <v>1</v>
      </c>
      <c r="H38" s="833" t="s">
        <v>1392</v>
      </c>
      <c r="I38" s="760"/>
    </row>
    <row r="39" spans="1:9" ht="25.5">
      <c r="A39" s="717" t="s">
        <v>368</v>
      </c>
      <c r="B39" s="828" t="s">
        <v>1386</v>
      </c>
      <c r="C39" s="829">
        <v>2013</v>
      </c>
      <c r="D39" s="830" t="s">
        <v>209</v>
      </c>
      <c r="E39" s="831" t="s">
        <v>44</v>
      </c>
      <c r="F39" s="832">
        <v>0.4</v>
      </c>
      <c r="G39" s="718">
        <v>1</v>
      </c>
      <c r="H39" s="833" t="s">
        <v>1392</v>
      </c>
      <c r="I39" s="760"/>
    </row>
    <row r="40" spans="1:9" ht="25.5">
      <c r="A40" s="717" t="s">
        <v>368</v>
      </c>
      <c r="B40" s="828" t="s">
        <v>638</v>
      </c>
      <c r="C40" s="829">
        <v>2013</v>
      </c>
      <c r="D40" s="830" t="s">
        <v>209</v>
      </c>
      <c r="E40" s="831" t="s">
        <v>44</v>
      </c>
      <c r="F40" s="832">
        <v>0.4</v>
      </c>
      <c r="G40" s="718">
        <v>1</v>
      </c>
      <c r="H40" s="833" t="s">
        <v>1392</v>
      </c>
      <c r="I40" s="760"/>
    </row>
    <row r="41" spans="1:9" ht="25.5">
      <c r="A41" s="717" t="s">
        <v>368</v>
      </c>
      <c r="B41" s="828" t="s">
        <v>639</v>
      </c>
      <c r="C41" s="829">
        <v>2013</v>
      </c>
      <c r="D41" s="830" t="s">
        <v>209</v>
      </c>
      <c r="E41" s="831" t="s">
        <v>44</v>
      </c>
      <c r="F41" s="832">
        <v>0.4</v>
      </c>
      <c r="G41" s="718">
        <v>1</v>
      </c>
      <c r="H41" s="833" t="s">
        <v>1392</v>
      </c>
      <c r="I41" s="760"/>
    </row>
    <row r="42" spans="1:9" ht="25.5">
      <c r="A42" s="717" t="s">
        <v>368</v>
      </c>
      <c r="B42" s="828" t="s">
        <v>1387</v>
      </c>
      <c r="C42" s="829">
        <v>2013</v>
      </c>
      <c r="D42" s="830" t="s">
        <v>209</v>
      </c>
      <c r="E42" s="831" t="s">
        <v>44</v>
      </c>
      <c r="F42" s="832">
        <v>0.4</v>
      </c>
      <c r="G42" s="718">
        <v>1</v>
      </c>
      <c r="H42" s="833" t="s">
        <v>1392</v>
      </c>
      <c r="I42" s="760"/>
    </row>
    <row r="43" spans="1:9" ht="25.5">
      <c r="A43" s="717" t="s">
        <v>368</v>
      </c>
      <c r="B43" s="828" t="s">
        <v>1388</v>
      </c>
      <c r="C43" s="829">
        <v>2013</v>
      </c>
      <c r="D43" s="830" t="s">
        <v>209</v>
      </c>
      <c r="E43" s="831" t="s">
        <v>44</v>
      </c>
      <c r="F43" s="832">
        <v>0.4</v>
      </c>
      <c r="G43" s="718">
        <v>1</v>
      </c>
      <c r="H43" s="833" t="s">
        <v>1392</v>
      </c>
      <c r="I43" s="760"/>
    </row>
    <row r="44" spans="1:9" ht="25.5">
      <c r="A44" s="717" t="s">
        <v>368</v>
      </c>
      <c r="B44" s="828" t="s">
        <v>1389</v>
      </c>
      <c r="C44" s="829">
        <v>2013</v>
      </c>
      <c r="D44" s="830" t="s">
        <v>1378</v>
      </c>
      <c r="E44" s="831" t="s">
        <v>41</v>
      </c>
      <c r="F44" s="832">
        <v>1</v>
      </c>
      <c r="G44" s="718">
        <v>1</v>
      </c>
      <c r="H44" s="833" t="s">
        <v>1392</v>
      </c>
      <c r="I44" s="760"/>
    </row>
    <row r="45" spans="1:9" ht="25.5">
      <c r="A45" s="717" t="s">
        <v>368</v>
      </c>
      <c r="B45" s="828" t="s">
        <v>704</v>
      </c>
      <c r="C45" s="829">
        <v>2013</v>
      </c>
      <c r="D45" s="830" t="s">
        <v>1378</v>
      </c>
      <c r="E45" s="831" t="s">
        <v>41</v>
      </c>
      <c r="F45" s="832">
        <v>1</v>
      </c>
      <c r="G45" s="718">
        <v>1</v>
      </c>
      <c r="H45" s="833" t="s">
        <v>1392</v>
      </c>
      <c r="I45" s="760"/>
    </row>
    <row r="46" spans="1:9" ht="25.5">
      <c r="A46" s="717" t="s">
        <v>368</v>
      </c>
      <c r="B46" s="828" t="s">
        <v>1390</v>
      </c>
      <c r="C46" s="829">
        <v>2013</v>
      </c>
      <c r="D46" s="830" t="s">
        <v>1378</v>
      </c>
      <c r="E46" s="831" t="s">
        <v>41</v>
      </c>
      <c r="F46" s="832">
        <v>1</v>
      </c>
      <c r="G46" s="718">
        <v>1</v>
      </c>
      <c r="H46" s="833" t="s">
        <v>1392</v>
      </c>
      <c r="I46" s="760"/>
    </row>
    <row r="47" spans="1:9" ht="25.5">
      <c r="A47" s="717" t="s">
        <v>368</v>
      </c>
      <c r="B47" s="828" t="s">
        <v>1391</v>
      </c>
      <c r="C47" s="829">
        <v>2013</v>
      </c>
      <c r="D47" s="830" t="s">
        <v>1378</v>
      </c>
      <c r="E47" s="831" t="s">
        <v>41</v>
      </c>
      <c r="F47" s="832">
        <v>1</v>
      </c>
      <c r="G47" s="718">
        <v>1</v>
      </c>
      <c r="H47" s="833" t="s">
        <v>1392</v>
      </c>
      <c r="I47" s="760"/>
    </row>
    <row r="48" spans="1:9">
      <c r="A48" s="717" t="s">
        <v>368</v>
      </c>
      <c r="B48" s="828" t="s">
        <v>208</v>
      </c>
      <c r="C48" s="829">
        <v>2013</v>
      </c>
      <c r="D48" s="830" t="s">
        <v>1378</v>
      </c>
      <c r="E48" s="831" t="s">
        <v>41</v>
      </c>
      <c r="F48" s="832">
        <v>1</v>
      </c>
      <c r="G48" s="832">
        <v>1</v>
      </c>
      <c r="H48" s="833" t="s">
        <v>1393</v>
      </c>
      <c r="I48" s="760"/>
    </row>
    <row r="49" spans="1:9">
      <c r="A49" s="717" t="s">
        <v>368</v>
      </c>
      <c r="B49" s="828" t="s">
        <v>629</v>
      </c>
      <c r="C49" s="829">
        <v>2013</v>
      </c>
      <c r="D49" s="830" t="s">
        <v>209</v>
      </c>
      <c r="E49" s="831" t="s">
        <v>44</v>
      </c>
      <c r="F49" s="832">
        <v>0.83</v>
      </c>
      <c r="G49" s="718">
        <v>1</v>
      </c>
      <c r="H49" s="833" t="s">
        <v>1393</v>
      </c>
      <c r="I49" s="760"/>
    </row>
    <row r="50" spans="1:9">
      <c r="A50" s="717" t="s">
        <v>368</v>
      </c>
      <c r="B50" s="828" t="s">
        <v>58</v>
      </c>
      <c r="C50" s="829">
        <v>2013</v>
      </c>
      <c r="D50" s="830" t="s">
        <v>209</v>
      </c>
      <c r="E50" s="831" t="s">
        <v>44</v>
      </c>
      <c r="F50" s="832">
        <v>0.83</v>
      </c>
      <c r="G50" s="718">
        <v>1</v>
      </c>
      <c r="H50" s="833" t="s">
        <v>1393</v>
      </c>
      <c r="I50" s="760"/>
    </row>
    <row r="51" spans="1:9">
      <c r="A51" s="717" t="s">
        <v>368</v>
      </c>
      <c r="B51" s="828" t="s">
        <v>631</v>
      </c>
      <c r="C51" s="829">
        <v>2013</v>
      </c>
      <c r="D51" s="830" t="s">
        <v>209</v>
      </c>
      <c r="E51" s="831" t="s">
        <v>44</v>
      </c>
      <c r="F51" s="832">
        <v>0.83</v>
      </c>
      <c r="G51" s="718">
        <v>1</v>
      </c>
      <c r="H51" s="833" t="s">
        <v>1393</v>
      </c>
      <c r="I51" s="760"/>
    </row>
    <row r="52" spans="1:9">
      <c r="A52" s="717" t="s">
        <v>368</v>
      </c>
      <c r="B52" s="828" t="s">
        <v>1380</v>
      </c>
      <c r="C52" s="829">
        <v>2013</v>
      </c>
      <c r="D52" s="830" t="s">
        <v>1381</v>
      </c>
      <c r="E52" s="831" t="s">
        <v>41</v>
      </c>
      <c r="F52" s="832">
        <v>1</v>
      </c>
      <c r="G52" s="718">
        <v>1</v>
      </c>
      <c r="H52" s="833" t="s">
        <v>1393</v>
      </c>
      <c r="I52" s="760"/>
    </row>
    <row r="53" spans="1:9">
      <c r="A53" s="717" t="s">
        <v>368</v>
      </c>
      <c r="B53" s="828" t="s">
        <v>210</v>
      </c>
      <c r="C53" s="829">
        <v>2013</v>
      </c>
      <c r="D53" s="830" t="s">
        <v>209</v>
      </c>
      <c r="E53" s="831" t="s">
        <v>44</v>
      </c>
      <c r="F53" s="832">
        <v>0.83</v>
      </c>
      <c r="G53" s="718">
        <v>1</v>
      </c>
      <c r="H53" s="833" t="s">
        <v>1393</v>
      </c>
      <c r="I53" s="760"/>
    </row>
    <row r="54" spans="1:9">
      <c r="A54" s="717" t="s">
        <v>368</v>
      </c>
      <c r="B54" s="828" t="s">
        <v>1382</v>
      </c>
      <c r="C54" s="829">
        <v>2013</v>
      </c>
      <c r="D54" s="830" t="s">
        <v>209</v>
      </c>
      <c r="E54" s="831" t="s">
        <v>44</v>
      </c>
      <c r="F54" s="832">
        <v>0.83</v>
      </c>
      <c r="G54" s="718">
        <v>1</v>
      </c>
      <c r="H54" s="833" t="s">
        <v>1393</v>
      </c>
      <c r="I54" s="760"/>
    </row>
    <row r="55" spans="1:9">
      <c r="A55" s="717" t="s">
        <v>368</v>
      </c>
      <c r="B55" s="828" t="s">
        <v>1383</v>
      </c>
      <c r="C55" s="829">
        <v>2013</v>
      </c>
      <c r="D55" s="830" t="s">
        <v>209</v>
      </c>
      <c r="E55" s="831" t="s">
        <v>44</v>
      </c>
      <c r="F55" s="832">
        <v>0.83</v>
      </c>
      <c r="G55" s="718">
        <v>1</v>
      </c>
      <c r="H55" s="833" t="s">
        <v>1393</v>
      </c>
      <c r="I55" s="760"/>
    </row>
    <row r="56" spans="1:9">
      <c r="A56" s="717" t="s">
        <v>368</v>
      </c>
      <c r="B56" s="828" t="s">
        <v>1384</v>
      </c>
      <c r="C56" s="829">
        <v>2013</v>
      </c>
      <c r="D56" s="830" t="s">
        <v>209</v>
      </c>
      <c r="E56" s="831" t="s">
        <v>44</v>
      </c>
      <c r="F56" s="832">
        <v>0.83</v>
      </c>
      <c r="G56" s="718">
        <v>1</v>
      </c>
      <c r="H56" s="833" t="s">
        <v>1393</v>
      </c>
      <c r="I56" s="760"/>
    </row>
    <row r="57" spans="1:9">
      <c r="A57" s="717" t="s">
        <v>368</v>
      </c>
      <c r="B57" s="828" t="s">
        <v>220</v>
      </c>
      <c r="C57" s="829">
        <v>2013</v>
      </c>
      <c r="D57" s="830" t="s">
        <v>209</v>
      </c>
      <c r="E57" s="831" t="s">
        <v>44</v>
      </c>
      <c r="F57" s="832">
        <v>0.83</v>
      </c>
      <c r="G57" s="718">
        <v>1</v>
      </c>
      <c r="H57" s="833" t="s">
        <v>1393</v>
      </c>
      <c r="I57" s="760"/>
    </row>
    <row r="58" spans="1:9">
      <c r="A58" s="717" t="s">
        <v>368</v>
      </c>
      <c r="B58" s="828" t="s">
        <v>634</v>
      </c>
      <c r="C58" s="829">
        <v>2013</v>
      </c>
      <c r="D58" s="830" t="s">
        <v>209</v>
      </c>
      <c r="E58" s="831" t="s">
        <v>44</v>
      </c>
      <c r="F58" s="832">
        <v>0.83</v>
      </c>
      <c r="G58" s="718">
        <v>1</v>
      </c>
      <c r="H58" s="833" t="s">
        <v>1393</v>
      </c>
      <c r="I58" s="760"/>
    </row>
    <row r="59" spans="1:9">
      <c r="A59" s="717" t="s">
        <v>368</v>
      </c>
      <c r="B59" s="828" t="s">
        <v>635</v>
      </c>
      <c r="C59" s="829">
        <v>2013</v>
      </c>
      <c r="D59" s="830" t="s">
        <v>209</v>
      </c>
      <c r="E59" s="831" t="s">
        <v>44</v>
      </c>
      <c r="F59" s="832">
        <v>0.83</v>
      </c>
      <c r="G59" s="718">
        <v>1</v>
      </c>
      <c r="H59" s="833" t="s">
        <v>1393</v>
      </c>
      <c r="I59" s="760"/>
    </row>
    <row r="60" spans="1:9">
      <c r="A60" s="717" t="s">
        <v>368</v>
      </c>
      <c r="B60" s="828" t="s">
        <v>1385</v>
      </c>
      <c r="C60" s="829">
        <v>2013</v>
      </c>
      <c r="D60" s="830" t="s">
        <v>209</v>
      </c>
      <c r="E60" s="831" t="s">
        <v>44</v>
      </c>
      <c r="F60" s="832">
        <v>0.83</v>
      </c>
      <c r="G60" s="718">
        <v>1</v>
      </c>
      <c r="H60" s="833" t="s">
        <v>1393</v>
      </c>
      <c r="I60" s="760"/>
    </row>
    <row r="61" spans="1:9">
      <c r="A61" s="717" t="s">
        <v>368</v>
      </c>
      <c r="B61" s="828" t="s">
        <v>1386</v>
      </c>
      <c r="C61" s="829">
        <v>2013</v>
      </c>
      <c r="D61" s="830" t="s">
        <v>209</v>
      </c>
      <c r="E61" s="831" t="s">
        <v>44</v>
      </c>
      <c r="F61" s="832">
        <v>0.83</v>
      </c>
      <c r="G61" s="718">
        <v>1</v>
      </c>
      <c r="H61" s="833" t="s">
        <v>1393</v>
      </c>
      <c r="I61" s="760"/>
    </row>
    <row r="62" spans="1:9">
      <c r="A62" s="717" t="s">
        <v>368</v>
      </c>
      <c r="B62" s="828" t="s">
        <v>638</v>
      </c>
      <c r="C62" s="829">
        <v>2013</v>
      </c>
      <c r="D62" s="830" t="s">
        <v>209</v>
      </c>
      <c r="E62" s="831" t="s">
        <v>44</v>
      </c>
      <c r="F62" s="832">
        <v>0.83</v>
      </c>
      <c r="G62" s="718">
        <v>1</v>
      </c>
      <c r="H62" s="833" t="s">
        <v>1393</v>
      </c>
      <c r="I62" s="760"/>
    </row>
    <row r="63" spans="1:9">
      <c r="A63" s="717" t="s">
        <v>368</v>
      </c>
      <c r="B63" s="828" t="s">
        <v>639</v>
      </c>
      <c r="C63" s="829">
        <v>2013</v>
      </c>
      <c r="D63" s="830" t="s">
        <v>209</v>
      </c>
      <c r="E63" s="831" t="s">
        <v>44</v>
      </c>
      <c r="F63" s="832">
        <v>0.83</v>
      </c>
      <c r="G63" s="718">
        <v>1</v>
      </c>
      <c r="H63" s="833" t="s">
        <v>1393</v>
      </c>
      <c r="I63" s="760"/>
    </row>
    <row r="64" spans="1:9">
      <c r="A64" s="717" t="s">
        <v>368</v>
      </c>
      <c r="B64" s="828" t="s">
        <v>1387</v>
      </c>
      <c r="C64" s="829">
        <v>2013</v>
      </c>
      <c r="D64" s="830" t="s">
        <v>209</v>
      </c>
      <c r="E64" s="831" t="s">
        <v>44</v>
      </c>
      <c r="F64" s="832">
        <v>0.83</v>
      </c>
      <c r="G64" s="718">
        <v>1</v>
      </c>
      <c r="H64" s="833" t="s">
        <v>1393</v>
      </c>
      <c r="I64" s="760"/>
    </row>
    <row r="65" spans="1:9">
      <c r="A65" s="717" t="s">
        <v>368</v>
      </c>
      <c r="B65" s="828" t="s">
        <v>1388</v>
      </c>
      <c r="C65" s="829">
        <v>2013</v>
      </c>
      <c r="D65" s="830" t="s">
        <v>209</v>
      </c>
      <c r="E65" s="831" t="s">
        <v>44</v>
      </c>
      <c r="F65" s="832">
        <v>0.83</v>
      </c>
      <c r="G65" s="718">
        <v>1</v>
      </c>
      <c r="H65" s="833" t="s">
        <v>1393</v>
      </c>
      <c r="I65" s="760"/>
    </row>
    <row r="66" spans="1:9">
      <c r="A66" s="717" t="s">
        <v>368</v>
      </c>
      <c r="B66" s="828" t="s">
        <v>1389</v>
      </c>
      <c r="C66" s="829">
        <v>2013</v>
      </c>
      <c r="D66" s="830" t="s">
        <v>1378</v>
      </c>
      <c r="E66" s="831" t="s">
        <v>41</v>
      </c>
      <c r="F66" s="832">
        <v>1</v>
      </c>
      <c r="G66" s="718">
        <v>1</v>
      </c>
      <c r="H66" s="833" t="s">
        <v>1393</v>
      </c>
      <c r="I66" s="760"/>
    </row>
    <row r="67" spans="1:9">
      <c r="A67" s="717" t="s">
        <v>368</v>
      </c>
      <c r="B67" s="828" t="s">
        <v>704</v>
      </c>
      <c r="C67" s="829">
        <v>2013</v>
      </c>
      <c r="D67" s="830" t="s">
        <v>1378</v>
      </c>
      <c r="E67" s="831" t="s">
        <v>41</v>
      </c>
      <c r="F67" s="832">
        <v>1</v>
      </c>
      <c r="G67" s="718">
        <v>1</v>
      </c>
      <c r="H67" s="833" t="s">
        <v>1393</v>
      </c>
      <c r="I67" s="760"/>
    </row>
    <row r="68" spans="1:9">
      <c r="A68" s="717" t="s">
        <v>368</v>
      </c>
      <c r="B68" s="828" t="s">
        <v>1390</v>
      </c>
      <c r="C68" s="829">
        <v>2013</v>
      </c>
      <c r="D68" s="830" t="s">
        <v>1378</v>
      </c>
      <c r="E68" s="831" t="s">
        <v>41</v>
      </c>
      <c r="F68" s="832">
        <v>1</v>
      </c>
      <c r="G68" s="718">
        <v>1</v>
      </c>
      <c r="H68" s="833" t="s">
        <v>1393</v>
      </c>
      <c r="I68" s="760"/>
    </row>
    <row r="69" spans="1:9">
      <c r="A69" s="717" t="s">
        <v>368</v>
      </c>
      <c r="B69" s="828" t="s">
        <v>1391</v>
      </c>
      <c r="C69" s="829">
        <v>2013</v>
      </c>
      <c r="D69" s="830" t="s">
        <v>1378</v>
      </c>
      <c r="E69" s="831" t="s">
        <v>41</v>
      </c>
      <c r="F69" s="832">
        <v>1</v>
      </c>
      <c r="G69" s="718">
        <v>1</v>
      </c>
      <c r="H69" s="833" t="s">
        <v>1393</v>
      </c>
      <c r="I69" s="760"/>
    </row>
    <row r="70" spans="1:9">
      <c r="A70" s="717" t="s">
        <v>368</v>
      </c>
      <c r="B70" s="828" t="s">
        <v>208</v>
      </c>
      <c r="C70" s="829">
        <v>2013</v>
      </c>
      <c r="D70" s="830" t="s">
        <v>1378</v>
      </c>
      <c r="E70" s="831" t="s">
        <v>41</v>
      </c>
      <c r="F70" s="832">
        <v>1</v>
      </c>
      <c r="G70" s="832">
        <v>1</v>
      </c>
      <c r="H70" s="833" t="s">
        <v>1394</v>
      </c>
      <c r="I70" s="760"/>
    </row>
    <row r="71" spans="1:9">
      <c r="A71" s="717" t="s">
        <v>368</v>
      </c>
      <c r="B71" s="828" t="s">
        <v>629</v>
      </c>
      <c r="C71" s="829">
        <v>2013</v>
      </c>
      <c r="D71" s="830" t="s">
        <v>209</v>
      </c>
      <c r="E71" s="831" t="s">
        <v>44</v>
      </c>
      <c r="F71" s="832">
        <v>0.44</v>
      </c>
      <c r="G71" s="718">
        <v>1</v>
      </c>
      <c r="H71" s="833" t="s">
        <v>1394</v>
      </c>
      <c r="I71" s="760"/>
    </row>
    <row r="72" spans="1:9">
      <c r="A72" s="717" t="s">
        <v>368</v>
      </c>
      <c r="B72" s="828" t="s">
        <v>58</v>
      </c>
      <c r="C72" s="829">
        <v>2013</v>
      </c>
      <c r="D72" s="830" t="s">
        <v>209</v>
      </c>
      <c r="E72" s="831" t="s">
        <v>44</v>
      </c>
      <c r="F72" s="832">
        <v>0.44</v>
      </c>
      <c r="G72" s="718">
        <v>1</v>
      </c>
      <c r="H72" s="833" t="s">
        <v>1394</v>
      </c>
      <c r="I72" s="760"/>
    </row>
    <row r="73" spans="1:9">
      <c r="A73" s="717" t="s">
        <v>368</v>
      </c>
      <c r="B73" s="828" t="s">
        <v>631</v>
      </c>
      <c r="C73" s="829">
        <v>2013</v>
      </c>
      <c r="D73" s="830" t="s">
        <v>209</v>
      </c>
      <c r="E73" s="831" t="s">
        <v>44</v>
      </c>
      <c r="F73" s="832">
        <v>0.44</v>
      </c>
      <c r="G73" s="718">
        <v>1</v>
      </c>
      <c r="H73" s="833" t="s">
        <v>1394</v>
      </c>
      <c r="I73" s="760"/>
    </row>
    <row r="74" spans="1:9">
      <c r="A74" s="717" t="s">
        <v>368</v>
      </c>
      <c r="B74" s="828" t="s">
        <v>1380</v>
      </c>
      <c r="C74" s="829">
        <v>2013</v>
      </c>
      <c r="D74" s="830" t="s">
        <v>1381</v>
      </c>
      <c r="E74" s="831" t="s">
        <v>41</v>
      </c>
      <c r="F74" s="832">
        <v>1</v>
      </c>
      <c r="G74" s="718">
        <v>1</v>
      </c>
      <c r="H74" s="833" t="s">
        <v>1394</v>
      </c>
      <c r="I74" s="760"/>
    </row>
    <row r="75" spans="1:9">
      <c r="A75" s="717" t="s">
        <v>368</v>
      </c>
      <c r="B75" s="828" t="s">
        <v>210</v>
      </c>
      <c r="C75" s="829">
        <v>2013</v>
      </c>
      <c r="D75" s="830" t="s">
        <v>209</v>
      </c>
      <c r="E75" s="831" t="s">
        <v>44</v>
      </c>
      <c r="F75" s="832">
        <v>0.44</v>
      </c>
      <c r="G75" s="718">
        <v>1</v>
      </c>
      <c r="H75" s="833" t="s">
        <v>1394</v>
      </c>
      <c r="I75" s="760"/>
    </row>
    <row r="76" spans="1:9">
      <c r="A76" s="717" t="s">
        <v>368</v>
      </c>
      <c r="B76" s="828" t="s">
        <v>1382</v>
      </c>
      <c r="C76" s="829">
        <v>2013</v>
      </c>
      <c r="D76" s="830" t="s">
        <v>209</v>
      </c>
      <c r="E76" s="831" t="s">
        <v>44</v>
      </c>
      <c r="F76" s="832">
        <v>0.44</v>
      </c>
      <c r="G76" s="718">
        <v>1</v>
      </c>
      <c r="H76" s="833" t="s">
        <v>1394</v>
      </c>
      <c r="I76" s="760"/>
    </row>
    <row r="77" spans="1:9">
      <c r="A77" s="717" t="s">
        <v>368</v>
      </c>
      <c r="B77" s="828" t="s">
        <v>1383</v>
      </c>
      <c r="C77" s="829">
        <v>2013</v>
      </c>
      <c r="D77" s="830" t="s">
        <v>209</v>
      </c>
      <c r="E77" s="831" t="s">
        <v>44</v>
      </c>
      <c r="F77" s="832">
        <v>0.44</v>
      </c>
      <c r="G77" s="718">
        <v>1</v>
      </c>
      <c r="H77" s="833" t="s">
        <v>1394</v>
      </c>
      <c r="I77" s="760"/>
    </row>
    <row r="78" spans="1:9">
      <c r="A78" s="717" t="s">
        <v>368</v>
      </c>
      <c r="B78" s="828" t="s">
        <v>1384</v>
      </c>
      <c r="C78" s="829">
        <v>2013</v>
      </c>
      <c r="D78" s="830" t="s">
        <v>209</v>
      </c>
      <c r="E78" s="831" t="s">
        <v>44</v>
      </c>
      <c r="F78" s="832">
        <v>0.44</v>
      </c>
      <c r="G78" s="718">
        <v>1</v>
      </c>
      <c r="H78" s="833" t="s">
        <v>1394</v>
      </c>
      <c r="I78" s="760"/>
    </row>
    <row r="79" spans="1:9">
      <c r="A79" s="717" t="s">
        <v>368</v>
      </c>
      <c r="B79" s="828" t="s">
        <v>220</v>
      </c>
      <c r="C79" s="829">
        <v>2013</v>
      </c>
      <c r="D79" s="830" t="s">
        <v>209</v>
      </c>
      <c r="E79" s="831" t="s">
        <v>44</v>
      </c>
      <c r="F79" s="832">
        <v>0.44</v>
      </c>
      <c r="G79" s="718">
        <v>1</v>
      </c>
      <c r="H79" s="833" t="s">
        <v>1394</v>
      </c>
      <c r="I79" s="760"/>
    </row>
    <row r="80" spans="1:9">
      <c r="A80" s="717" t="s">
        <v>368</v>
      </c>
      <c r="B80" s="828" t="s">
        <v>634</v>
      </c>
      <c r="C80" s="829">
        <v>2013</v>
      </c>
      <c r="D80" s="830" t="s">
        <v>209</v>
      </c>
      <c r="E80" s="831" t="s">
        <v>44</v>
      </c>
      <c r="F80" s="832">
        <v>0.44</v>
      </c>
      <c r="G80" s="718">
        <v>1</v>
      </c>
      <c r="H80" s="833" t="s">
        <v>1394</v>
      </c>
      <c r="I80" s="760"/>
    </row>
    <row r="81" spans="1:9">
      <c r="A81" s="717" t="s">
        <v>368</v>
      </c>
      <c r="B81" s="828" t="s">
        <v>635</v>
      </c>
      <c r="C81" s="829">
        <v>2013</v>
      </c>
      <c r="D81" s="830" t="s">
        <v>209</v>
      </c>
      <c r="E81" s="831" t="s">
        <v>44</v>
      </c>
      <c r="F81" s="832">
        <v>0.44</v>
      </c>
      <c r="G81" s="718">
        <v>1</v>
      </c>
      <c r="H81" s="833" t="s">
        <v>1394</v>
      </c>
      <c r="I81" s="760"/>
    </row>
    <row r="82" spans="1:9">
      <c r="A82" s="717" t="s">
        <v>368</v>
      </c>
      <c r="B82" s="828" t="s">
        <v>1385</v>
      </c>
      <c r="C82" s="829">
        <v>2013</v>
      </c>
      <c r="D82" s="830" t="s">
        <v>209</v>
      </c>
      <c r="E82" s="831" t="s">
        <v>44</v>
      </c>
      <c r="F82" s="832">
        <v>0.44</v>
      </c>
      <c r="G82" s="718">
        <v>1</v>
      </c>
      <c r="H82" s="833" t="s">
        <v>1394</v>
      </c>
      <c r="I82" s="760"/>
    </row>
    <row r="83" spans="1:9">
      <c r="A83" s="717" t="s">
        <v>368</v>
      </c>
      <c r="B83" s="828" t="s">
        <v>1386</v>
      </c>
      <c r="C83" s="829">
        <v>2013</v>
      </c>
      <c r="D83" s="830" t="s">
        <v>209</v>
      </c>
      <c r="E83" s="831" t="s">
        <v>44</v>
      </c>
      <c r="F83" s="832">
        <v>0.44</v>
      </c>
      <c r="G83" s="718">
        <v>1</v>
      </c>
      <c r="H83" s="833" t="s">
        <v>1394</v>
      </c>
      <c r="I83" s="760"/>
    </row>
    <row r="84" spans="1:9">
      <c r="A84" s="717" t="s">
        <v>368</v>
      </c>
      <c r="B84" s="828" t="s">
        <v>638</v>
      </c>
      <c r="C84" s="829">
        <v>2013</v>
      </c>
      <c r="D84" s="830" t="s">
        <v>209</v>
      </c>
      <c r="E84" s="831" t="s">
        <v>44</v>
      </c>
      <c r="F84" s="832">
        <v>0.44</v>
      </c>
      <c r="G84" s="718">
        <v>1</v>
      </c>
      <c r="H84" s="833" t="s">
        <v>1394</v>
      </c>
      <c r="I84" s="760"/>
    </row>
    <row r="85" spans="1:9">
      <c r="A85" s="717" t="s">
        <v>368</v>
      </c>
      <c r="B85" s="828" t="s">
        <v>639</v>
      </c>
      <c r="C85" s="829">
        <v>2013</v>
      </c>
      <c r="D85" s="830" t="s">
        <v>209</v>
      </c>
      <c r="E85" s="831" t="s">
        <v>44</v>
      </c>
      <c r="F85" s="832">
        <v>0.44</v>
      </c>
      <c r="G85" s="718">
        <v>1</v>
      </c>
      <c r="H85" s="833" t="s">
        <v>1394</v>
      </c>
      <c r="I85" s="760"/>
    </row>
    <row r="86" spans="1:9">
      <c r="A86" s="717" t="s">
        <v>368</v>
      </c>
      <c r="B86" s="828" t="s">
        <v>1387</v>
      </c>
      <c r="C86" s="829">
        <v>2013</v>
      </c>
      <c r="D86" s="830" t="s">
        <v>209</v>
      </c>
      <c r="E86" s="831" t="s">
        <v>44</v>
      </c>
      <c r="F86" s="832">
        <v>0.44</v>
      </c>
      <c r="G86" s="718">
        <v>1</v>
      </c>
      <c r="H86" s="833" t="s">
        <v>1394</v>
      </c>
      <c r="I86" s="760"/>
    </row>
    <row r="87" spans="1:9">
      <c r="A87" s="717" t="s">
        <v>368</v>
      </c>
      <c r="B87" s="828" t="s">
        <v>1388</v>
      </c>
      <c r="C87" s="829">
        <v>2013</v>
      </c>
      <c r="D87" s="830" t="s">
        <v>209</v>
      </c>
      <c r="E87" s="831" t="s">
        <v>44</v>
      </c>
      <c r="F87" s="832">
        <v>0.44</v>
      </c>
      <c r="G87" s="718">
        <v>1</v>
      </c>
      <c r="H87" s="833" t="s">
        <v>1394</v>
      </c>
      <c r="I87" s="760"/>
    </row>
    <row r="88" spans="1:9">
      <c r="A88" s="717" t="s">
        <v>368</v>
      </c>
      <c r="B88" s="828" t="s">
        <v>1389</v>
      </c>
      <c r="C88" s="829">
        <v>2013</v>
      </c>
      <c r="D88" s="830" t="s">
        <v>1378</v>
      </c>
      <c r="E88" s="831" t="s">
        <v>41</v>
      </c>
      <c r="F88" s="832">
        <v>1</v>
      </c>
      <c r="G88" s="718">
        <v>1</v>
      </c>
      <c r="H88" s="833" t="s">
        <v>1394</v>
      </c>
      <c r="I88" s="760"/>
    </row>
    <row r="89" spans="1:9">
      <c r="A89" s="717" t="s">
        <v>368</v>
      </c>
      <c r="B89" s="828" t="s">
        <v>704</v>
      </c>
      <c r="C89" s="829">
        <v>2013</v>
      </c>
      <c r="D89" s="830" t="s">
        <v>1378</v>
      </c>
      <c r="E89" s="831" t="s">
        <v>41</v>
      </c>
      <c r="F89" s="832">
        <v>1</v>
      </c>
      <c r="G89" s="718">
        <v>1</v>
      </c>
      <c r="H89" s="833" t="s">
        <v>1394</v>
      </c>
      <c r="I89" s="760"/>
    </row>
    <row r="90" spans="1:9">
      <c r="A90" s="717" t="s">
        <v>368</v>
      </c>
      <c r="B90" s="828" t="s">
        <v>1390</v>
      </c>
      <c r="C90" s="829">
        <v>2013</v>
      </c>
      <c r="D90" s="830" t="s">
        <v>1378</v>
      </c>
      <c r="E90" s="831" t="s">
        <v>41</v>
      </c>
      <c r="F90" s="832">
        <v>1</v>
      </c>
      <c r="G90" s="718">
        <v>1</v>
      </c>
      <c r="H90" s="833" t="s">
        <v>1394</v>
      </c>
      <c r="I90" s="760"/>
    </row>
    <row r="91" spans="1:9">
      <c r="A91" s="717" t="s">
        <v>368</v>
      </c>
      <c r="B91" s="828" t="s">
        <v>1391</v>
      </c>
      <c r="C91" s="829">
        <v>2013</v>
      </c>
      <c r="D91" s="830" t="s">
        <v>1378</v>
      </c>
      <c r="E91" s="831" t="s">
        <v>41</v>
      </c>
      <c r="F91" s="832">
        <v>1</v>
      </c>
      <c r="G91" s="718">
        <v>1</v>
      </c>
      <c r="H91" s="833" t="s">
        <v>1394</v>
      </c>
      <c r="I91" s="760"/>
    </row>
    <row r="92" spans="1:9">
      <c r="A92" s="713" t="s">
        <v>290</v>
      </c>
      <c r="B92" s="713"/>
      <c r="C92" s="713"/>
      <c r="D92" s="713"/>
      <c r="E92" s="713"/>
      <c r="F92" s="713"/>
      <c r="G92" s="713"/>
      <c r="H92" s="720"/>
    </row>
    <row r="93" spans="1:9">
      <c r="A93" s="713" t="s">
        <v>1395</v>
      </c>
      <c r="B93" s="713"/>
      <c r="C93" s="713"/>
      <c r="D93" s="713"/>
      <c r="E93" s="713"/>
      <c r="F93" s="713"/>
      <c r="G93" s="713"/>
      <c r="H93" s="720"/>
    </row>
    <row r="94" spans="1:9">
      <c r="A94" s="715" t="s">
        <v>1396</v>
      </c>
      <c r="B94" s="720"/>
      <c r="C94" s="720"/>
      <c r="D94" s="720"/>
      <c r="E94" s="720"/>
      <c r="F94" s="720"/>
      <c r="G94" s="720"/>
      <c r="H94" s="720"/>
    </row>
    <row r="96" spans="1:9">
      <c r="A96" s="719" t="s">
        <v>1397</v>
      </c>
    </row>
  </sheetData>
  <pageMargins left="0.70866141732283472" right="0.70866141732283472" top="0.78740157480314965" bottom="0.78740157480314965" header="0.51181102362204722" footer="0.51181102362204722"/>
  <pageSetup paperSize="9" scale="76" firstPageNumber="0" orientation="landscape"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enableFormatConditionsCalculation="0">
    <pageSetUpPr fitToPage="1"/>
  </sheetPr>
  <dimension ref="A1:M25"/>
  <sheetViews>
    <sheetView zoomScale="80" zoomScaleNormal="80" zoomScaleSheetLayoutView="100" zoomScalePageLayoutView="80" workbookViewId="0">
      <selection sqref="A1:XFD1048576"/>
    </sheetView>
  </sheetViews>
  <sheetFormatPr defaultColWidth="11.42578125" defaultRowHeight="12.75"/>
  <cols>
    <col min="1" max="1" width="7.7109375" style="97" customWidth="1"/>
    <col min="2" max="2" width="84.42578125" style="97" customWidth="1"/>
    <col min="3" max="3" width="15.85546875" style="97" customWidth="1"/>
    <col min="4" max="4" width="15.140625" style="97" customWidth="1"/>
    <col min="5" max="6" width="14.7109375" style="97" customWidth="1"/>
    <col min="7" max="7" width="14.85546875" style="97" customWidth="1"/>
    <col min="8" max="8" width="17.7109375" style="97" customWidth="1"/>
    <col min="9" max="10" width="11.42578125" style="97" customWidth="1"/>
    <col min="11" max="11" width="18.85546875" style="97" customWidth="1"/>
    <col min="12" max="12" width="35.85546875" bestFit="1" customWidth="1"/>
    <col min="13" max="13" width="12.28515625" bestFit="1" customWidth="1"/>
  </cols>
  <sheetData>
    <row r="1" spans="1:13" ht="21" customHeight="1" thickBot="1">
      <c r="A1" s="49" t="s">
        <v>211</v>
      </c>
      <c r="B1" s="49"/>
      <c r="C1" s="49"/>
      <c r="D1" s="49"/>
      <c r="E1" s="49"/>
      <c r="F1" s="49"/>
      <c r="G1"/>
      <c r="H1"/>
      <c r="I1" s="27"/>
      <c r="J1" s="179" t="s">
        <v>0</v>
      </c>
      <c r="K1" s="1029">
        <v>2014</v>
      </c>
      <c r="L1" s="1030"/>
    </row>
    <row r="2" spans="1:13" ht="25.35" customHeight="1" thickBot="1">
      <c r="A2" s="195"/>
      <c r="C2" s="106"/>
      <c r="D2" s="106"/>
      <c r="E2" s="15"/>
      <c r="F2" s="15"/>
      <c r="G2" s="42"/>
      <c r="H2" s="42"/>
      <c r="I2" s="28"/>
      <c r="J2" s="180" t="s">
        <v>297</v>
      </c>
      <c r="K2" s="1031">
        <v>2014</v>
      </c>
      <c r="L2" s="1032"/>
    </row>
    <row r="3" spans="1:13" ht="64.5" thickBot="1">
      <c r="A3" s="322" t="s">
        <v>1</v>
      </c>
      <c r="B3" s="323" t="s">
        <v>311</v>
      </c>
      <c r="C3" s="324" t="s">
        <v>255</v>
      </c>
      <c r="D3" s="324" t="s">
        <v>212</v>
      </c>
      <c r="E3" s="322" t="s">
        <v>203</v>
      </c>
      <c r="F3" s="324" t="s">
        <v>309</v>
      </c>
      <c r="G3" s="324" t="s">
        <v>310</v>
      </c>
      <c r="H3" s="322" t="s">
        <v>307</v>
      </c>
      <c r="I3" s="325" t="s">
        <v>214</v>
      </c>
      <c r="J3" s="178" t="s">
        <v>321</v>
      </c>
      <c r="K3" s="88" t="s">
        <v>205</v>
      </c>
      <c r="L3" s="79" t="s">
        <v>300</v>
      </c>
      <c r="M3" s="157" t="s">
        <v>352</v>
      </c>
    </row>
    <row r="4" spans="1:13" s="86" customFormat="1" ht="13.35" customHeight="1">
      <c r="A4" s="326" t="s">
        <v>368</v>
      </c>
      <c r="B4" s="326" t="s">
        <v>215</v>
      </c>
      <c r="C4" s="168" t="s">
        <v>616</v>
      </c>
      <c r="D4" s="327">
        <v>57</v>
      </c>
      <c r="E4" s="107">
        <v>57</v>
      </c>
      <c r="F4" s="108">
        <v>57</v>
      </c>
      <c r="G4" s="328">
        <f>F4/E4</f>
        <v>1</v>
      </c>
      <c r="H4" s="120" t="s">
        <v>41</v>
      </c>
      <c r="I4" s="329">
        <v>57</v>
      </c>
      <c r="J4" s="174">
        <f>I4/E4</f>
        <v>1</v>
      </c>
      <c r="K4" s="174">
        <f>I4/F4</f>
        <v>1</v>
      </c>
      <c r="L4" s="274" t="s">
        <v>617</v>
      </c>
      <c r="M4" s="330"/>
    </row>
    <row r="5" spans="1:13" s="86" customFormat="1" ht="13.35" customHeight="1">
      <c r="A5" s="326" t="s">
        <v>368</v>
      </c>
      <c r="B5" s="326" t="s">
        <v>216</v>
      </c>
      <c r="C5" s="168" t="s">
        <v>616</v>
      </c>
      <c r="D5" s="327">
        <v>30</v>
      </c>
      <c r="E5" s="107">
        <v>30</v>
      </c>
      <c r="F5" s="108">
        <v>30</v>
      </c>
      <c r="G5" s="328">
        <f t="shared" ref="G5:G6" si="0">F5/E5</f>
        <v>1</v>
      </c>
      <c r="H5" s="120" t="s">
        <v>41</v>
      </c>
      <c r="I5" s="329">
        <v>30</v>
      </c>
      <c r="J5" s="174">
        <f t="shared" ref="J5:J15" si="1">I5/E5</f>
        <v>1</v>
      </c>
      <c r="K5" s="174">
        <f t="shared" ref="K5:K15" si="2">I5/F5</f>
        <v>1</v>
      </c>
      <c r="L5" s="274" t="s">
        <v>617</v>
      </c>
      <c r="M5" s="150"/>
    </row>
    <row r="6" spans="1:13" s="86" customFormat="1" ht="13.35" customHeight="1">
      <c r="A6" s="326" t="s">
        <v>368</v>
      </c>
      <c r="B6" s="326" t="s">
        <v>618</v>
      </c>
      <c r="C6" s="168" t="s">
        <v>616</v>
      </c>
      <c r="D6" s="327">
        <v>19</v>
      </c>
      <c r="E6" s="107">
        <v>19</v>
      </c>
      <c r="F6" s="108">
        <v>19</v>
      </c>
      <c r="G6" s="328">
        <f t="shared" si="0"/>
        <v>1</v>
      </c>
      <c r="H6" s="120" t="s">
        <v>41</v>
      </c>
      <c r="I6" s="329">
        <v>19</v>
      </c>
      <c r="J6" s="174">
        <f t="shared" si="1"/>
        <v>1</v>
      </c>
      <c r="K6" s="174">
        <f t="shared" si="2"/>
        <v>1</v>
      </c>
      <c r="L6" s="274" t="s">
        <v>617</v>
      </c>
      <c r="M6" s="150"/>
    </row>
    <row r="7" spans="1:13" s="86" customFormat="1" ht="13.35" customHeight="1">
      <c r="A7" s="326" t="s">
        <v>368</v>
      </c>
      <c r="B7" s="326" t="s">
        <v>619</v>
      </c>
      <c r="C7" s="168" t="s">
        <v>616</v>
      </c>
      <c r="D7" s="327">
        <v>0</v>
      </c>
      <c r="E7" s="107">
        <v>0</v>
      </c>
      <c r="F7" s="108">
        <v>0</v>
      </c>
      <c r="G7" s="328" t="s">
        <v>488</v>
      </c>
      <c r="H7" s="120" t="s">
        <v>41</v>
      </c>
      <c r="I7" s="329">
        <v>0</v>
      </c>
      <c r="J7" s="331" t="s">
        <v>488</v>
      </c>
      <c r="K7" s="331" t="s">
        <v>488</v>
      </c>
      <c r="L7" s="274" t="s">
        <v>617</v>
      </c>
      <c r="M7" s="151"/>
    </row>
    <row r="8" spans="1:13" s="86" customFormat="1" ht="13.35" customHeight="1" thickBot="1">
      <c r="A8" s="332"/>
      <c r="B8" s="333"/>
      <c r="C8" s="334"/>
      <c r="D8" s="335"/>
      <c r="E8" s="336"/>
      <c r="F8" s="337"/>
      <c r="G8" s="338"/>
      <c r="H8" s="339"/>
      <c r="I8" s="340"/>
      <c r="J8" s="341"/>
      <c r="K8" s="341"/>
      <c r="L8" s="342"/>
      <c r="M8" s="343"/>
    </row>
    <row r="9" spans="1:13" s="86" customFormat="1" ht="13.35" customHeight="1" thickBot="1">
      <c r="A9" s="344"/>
      <c r="B9" s="345" t="s">
        <v>620</v>
      </c>
      <c r="C9" s="346"/>
      <c r="D9" s="347"/>
      <c r="E9" s="348"/>
      <c r="F9" s="349"/>
      <c r="G9" s="350"/>
      <c r="H9" s="351"/>
      <c r="I9" s="352"/>
      <c r="J9" s="353"/>
      <c r="K9" s="353"/>
      <c r="L9" s="354"/>
      <c r="M9" s="355"/>
    </row>
    <row r="10" spans="1:13" s="86" customFormat="1" ht="13.35" customHeight="1">
      <c r="A10" s="356" t="s">
        <v>368</v>
      </c>
      <c r="B10" s="356" t="s">
        <v>621</v>
      </c>
      <c r="C10" s="169" t="s">
        <v>616</v>
      </c>
      <c r="D10" s="357">
        <v>11</v>
      </c>
      <c r="E10" s="357">
        <v>11</v>
      </c>
      <c r="F10" s="357">
        <v>11</v>
      </c>
      <c r="G10" s="328">
        <f>F10/E10</f>
        <v>1</v>
      </c>
      <c r="H10" s="358" t="s">
        <v>41</v>
      </c>
      <c r="I10" s="359">
        <v>11</v>
      </c>
      <c r="J10" s="360">
        <f t="shared" si="1"/>
        <v>1</v>
      </c>
      <c r="K10" s="360">
        <f t="shared" si="2"/>
        <v>1</v>
      </c>
      <c r="L10" s="361" t="s">
        <v>617</v>
      </c>
      <c r="M10" s="362"/>
    </row>
    <row r="11" spans="1:13" s="86" customFormat="1" ht="13.35" customHeight="1">
      <c r="A11" s="326" t="s">
        <v>368</v>
      </c>
      <c r="B11" s="326" t="s">
        <v>622</v>
      </c>
      <c r="C11" s="168" t="s">
        <v>616</v>
      </c>
      <c r="D11" s="327">
        <v>10</v>
      </c>
      <c r="E11" s="327">
        <v>10</v>
      </c>
      <c r="F11" s="327">
        <v>10</v>
      </c>
      <c r="G11" s="328">
        <f t="shared" ref="G11:G15" si="3">F11/E11</f>
        <v>1</v>
      </c>
      <c r="H11" s="120" t="s">
        <v>41</v>
      </c>
      <c r="I11" s="329">
        <v>10</v>
      </c>
      <c r="J11" s="174">
        <f t="shared" si="1"/>
        <v>1</v>
      </c>
      <c r="K11" s="174">
        <f t="shared" si="2"/>
        <v>1</v>
      </c>
      <c r="L11" s="274" t="s">
        <v>617</v>
      </c>
      <c r="M11" s="362"/>
    </row>
    <row r="12" spans="1:13" s="86" customFormat="1" ht="13.35" customHeight="1">
      <c r="A12" s="326" t="s">
        <v>368</v>
      </c>
      <c r="B12" s="326" t="s">
        <v>623</v>
      </c>
      <c r="C12" s="168" t="s">
        <v>616</v>
      </c>
      <c r="D12" s="327">
        <v>10</v>
      </c>
      <c r="E12" s="327">
        <v>10</v>
      </c>
      <c r="F12" s="327">
        <v>10</v>
      </c>
      <c r="G12" s="328">
        <f t="shared" si="3"/>
        <v>1</v>
      </c>
      <c r="H12" s="120" t="s">
        <v>41</v>
      </c>
      <c r="I12" s="329">
        <v>10</v>
      </c>
      <c r="J12" s="174">
        <f t="shared" si="1"/>
        <v>1</v>
      </c>
      <c r="K12" s="174">
        <f t="shared" si="2"/>
        <v>1</v>
      </c>
      <c r="L12" s="274" t="s">
        <v>617</v>
      </c>
      <c r="M12" s="362"/>
    </row>
    <row r="13" spans="1:13" s="86" customFormat="1" ht="13.35" customHeight="1">
      <c r="A13" s="326" t="s">
        <v>368</v>
      </c>
      <c r="B13" s="326" t="s">
        <v>624</v>
      </c>
      <c r="C13" s="168" t="s">
        <v>616</v>
      </c>
      <c r="D13" s="327">
        <v>29</v>
      </c>
      <c r="E13" s="327">
        <v>29</v>
      </c>
      <c r="F13" s="327">
        <v>29</v>
      </c>
      <c r="G13" s="328">
        <f t="shared" si="3"/>
        <v>1</v>
      </c>
      <c r="H13" s="120" t="s">
        <v>41</v>
      </c>
      <c r="I13" s="329">
        <v>29</v>
      </c>
      <c r="J13" s="174">
        <f t="shared" si="1"/>
        <v>1</v>
      </c>
      <c r="K13" s="174">
        <f t="shared" si="2"/>
        <v>1</v>
      </c>
      <c r="L13" s="274" t="s">
        <v>617</v>
      </c>
      <c r="M13" s="362"/>
    </row>
    <row r="14" spans="1:13" s="86" customFormat="1" ht="13.35" customHeight="1">
      <c r="A14" s="326" t="s">
        <v>368</v>
      </c>
      <c r="B14" s="326" t="s">
        <v>625</v>
      </c>
      <c r="C14" s="168" t="s">
        <v>616</v>
      </c>
      <c r="D14" s="327">
        <v>41</v>
      </c>
      <c r="E14" s="327">
        <v>41</v>
      </c>
      <c r="F14" s="327">
        <v>41</v>
      </c>
      <c r="G14" s="328">
        <f t="shared" si="3"/>
        <v>1</v>
      </c>
      <c r="H14" s="120" t="s">
        <v>41</v>
      </c>
      <c r="I14" s="329">
        <v>41</v>
      </c>
      <c r="J14" s="174">
        <f t="shared" si="1"/>
        <v>1</v>
      </c>
      <c r="K14" s="174">
        <f t="shared" si="2"/>
        <v>1</v>
      </c>
      <c r="L14" s="274" t="s">
        <v>617</v>
      </c>
      <c r="M14" s="362"/>
    </row>
    <row r="15" spans="1:13" s="86" customFormat="1" ht="13.35" customHeight="1">
      <c r="A15" s="326" t="s">
        <v>368</v>
      </c>
      <c r="B15" s="326" t="s">
        <v>626</v>
      </c>
      <c r="C15" s="168" t="s">
        <v>616</v>
      </c>
      <c r="D15" s="327">
        <v>5</v>
      </c>
      <c r="E15" s="327">
        <v>5</v>
      </c>
      <c r="F15" s="327">
        <v>5</v>
      </c>
      <c r="G15" s="328">
        <f t="shared" si="3"/>
        <v>1</v>
      </c>
      <c r="H15" s="120" t="s">
        <v>41</v>
      </c>
      <c r="I15" s="329">
        <v>5</v>
      </c>
      <c r="J15" s="174">
        <f t="shared" si="1"/>
        <v>1</v>
      </c>
      <c r="K15" s="174">
        <f t="shared" si="2"/>
        <v>1</v>
      </c>
      <c r="L15" s="274" t="s">
        <v>617</v>
      </c>
      <c r="M15" s="362"/>
    </row>
    <row r="16" spans="1:13">
      <c r="A16" s="363"/>
      <c r="B16" s="364"/>
      <c r="C16" s="364"/>
      <c r="D16" s="365"/>
      <c r="E16" s="363"/>
      <c r="F16" s="365"/>
      <c r="G16" s="366"/>
      <c r="H16" s="363"/>
      <c r="I16" s="329"/>
      <c r="J16" s="174"/>
      <c r="K16" s="174"/>
      <c r="L16" s="173"/>
      <c r="M16" s="362"/>
    </row>
    <row r="17" spans="1:13">
      <c r="A17" s="59"/>
      <c r="B17" s="60"/>
      <c r="C17" s="60"/>
      <c r="D17" s="61"/>
      <c r="E17" s="61"/>
      <c r="F17" s="61"/>
      <c r="G17" s="62"/>
      <c r="H17" s="63"/>
      <c r="I17" s="89"/>
      <c r="J17" s="175"/>
      <c r="K17" s="175"/>
      <c r="L17" s="80"/>
      <c r="M17" s="167"/>
    </row>
    <row r="18" spans="1:13">
      <c r="A18" s="173"/>
      <c r="B18" s="367"/>
      <c r="C18" s="367"/>
      <c r="D18" s="368"/>
      <c r="E18" s="368"/>
      <c r="F18" s="368"/>
      <c r="G18" s="369"/>
      <c r="H18" s="370"/>
      <c r="I18" s="371"/>
      <c r="J18" s="176"/>
      <c r="K18" s="176"/>
      <c r="L18" s="173"/>
      <c r="M18" s="177"/>
    </row>
    <row r="19" spans="1:13">
      <c r="A19" s="27"/>
      <c r="B19" s="47"/>
      <c r="C19" s="47"/>
      <c r="D19" s="170"/>
      <c r="E19" s="170"/>
      <c r="F19" s="170"/>
      <c r="G19" s="171"/>
      <c r="H19" s="172"/>
      <c r="I19" s="51"/>
      <c r="J19" s="166"/>
      <c r="K19" s="166"/>
      <c r="L19" s="51"/>
      <c r="M19" s="126"/>
    </row>
    <row r="20" spans="1:13" ht="14.25">
      <c r="A20" s="186" t="s">
        <v>423</v>
      </c>
      <c r="B20" s="187"/>
      <c r="C20" s="187"/>
      <c r="D20" s="188"/>
      <c r="E20" s="188"/>
      <c r="F20" s="188"/>
      <c r="G20" s="189"/>
      <c r="H20" s="172"/>
      <c r="I20" s="51"/>
      <c r="J20" s="166"/>
      <c r="K20" s="166"/>
      <c r="L20" s="51"/>
      <c r="M20" s="126"/>
    </row>
    <row r="21" spans="1:13" ht="13.35" customHeight="1">
      <c r="A21" s="1033" t="s">
        <v>312</v>
      </c>
      <c r="B21" s="1033"/>
      <c r="C21" s="1033"/>
      <c r="D21" s="1033"/>
      <c r="E21" s="1033"/>
      <c r="F21" s="1033"/>
      <c r="G21" s="1033"/>
      <c r="H21" s="27"/>
      <c r="I21" s="51"/>
      <c r="J21" s="166"/>
      <c r="K21" s="166"/>
      <c r="L21" s="51"/>
      <c r="M21" s="126"/>
    </row>
    <row r="22" spans="1:13" ht="14.25">
      <c r="A22" s="190" t="s">
        <v>288</v>
      </c>
      <c r="B22" s="186"/>
      <c r="C22" s="186"/>
      <c r="D22" s="186"/>
      <c r="E22" s="186"/>
      <c r="F22" s="186"/>
      <c r="G22" s="186"/>
      <c r="H22" s="27"/>
      <c r="I22" s="51"/>
      <c r="J22" s="166"/>
      <c r="K22" s="166"/>
      <c r="L22" s="51"/>
      <c r="M22" s="126"/>
    </row>
    <row r="23" spans="1:13" s="97" customFormat="1" ht="15" customHeight="1">
      <c r="A23" s="190" t="s">
        <v>308</v>
      </c>
      <c r="B23" s="186"/>
      <c r="C23" s="190"/>
      <c r="D23" s="190"/>
      <c r="E23" s="190"/>
      <c r="F23" s="190"/>
      <c r="G23" s="190"/>
      <c r="H23" s="109"/>
      <c r="I23" s="109"/>
      <c r="J23" s="166"/>
      <c r="K23" s="166"/>
      <c r="L23" s="51"/>
      <c r="M23" s="126"/>
    </row>
    <row r="24" spans="1:13">
      <c r="A24" s="27"/>
      <c r="B24" s="27"/>
      <c r="C24" s="27"/>
      <c r="D24" s="27"/>
      <c r="E24" s="27"/>
      <c r="F24" s="27"/>
      <c r="G24" s="156"/>
      <c r="H24" s="51"/>
      <c r="I24" s="51"/>
      <c r="J24" s="156"/>
      <c r="K24" s="27"/>
      <c r="L24" s="41"/>
      <c r="M24" s="126"/>
    </row>
    <row r="25" spans="1:13">
      <c r="M25" s="126"/>
    </row>
  </sheetData>
  <mergeCells count="3">
    <mergeCell ref="K1:L1"/>
    <mergeCell ref="K2:L2"/>
    <mergeCell ref="A21:G21"/>
  </mergeCells>
  <pageMargins left="0.70866141732283472" right="0.70866141732283472" top="0.78740157480314965" bottom="0.78740157480314965" header="0.51181102362204722" footer="0.51181102362204722"/>
  <pageSetup paperSize="9" scale="78" firstPageNumber="0" orientation="landscape" horizontalDpi="300" verticalDpi="300"/>
  <headerFooter alignWithMargins="0"/>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enableFormatConditionsCalculation="0">
    <pageSetUpPr fitToPage="1"/>
  </sheetPr>
  <dimension ref="A1:I25"/>
  <sheetViews>
    <sheetView zoomScaleSheetLayoutView="100" workbookViewId="0">
      <selection activeCell="H23" sqref="H23"/>
    </sheetView>
  </sheetViews>
  <sheetFormatPr defaultColWidth="11.42578125" defaultRowHeight="12.75"/>
  <cols>
    <col min="1" max="1" width="7" style="97" customWidth="1"/>
    <col min="2" max="2" width="70.28515625" style="97" bestFit="1" customWidth="1"/>
    <col min="3" max="3" width="12.85546875" style="97" customWidth="1"/>
    <col min="4" max="4" width="20" style="97" customWidth="1"/>
    <col min="5" max="7" width="19.7109375" style="97" customWidth="1"/>
    <col min="8" max="8" width="24" style="97" customWidth="1"/>
  </cols>
  <sheetData>
    <row r="1" spans="1:9" ht="18.600000000000001" customHeight="1" thickBot="1">
      <c r="A1" s="121" t="s">
        <v>218</v>
      </c>
      <c r="B1" s="121"/>
      <c r="C1" s="121"/>
      <c r="D1" s="121"/>
      <c r="E1" s="121"/>
      <c r="F1" s="121"/>
      <c r="G1" s="121"/>
      <c r="H1" s="372" t="s">
        <v>53</v>
      </c>
      <c r="I1" s="373">
        <v>2014</v>
      </c>
    </row>
    <row r="2" spans="1:9" ht="18.600000000000001" customHeight="1" thickBot="1">
      <c r="A2" s="122"/>
      <c r="B2" s="122"/>
      <c r="C2" s="122"/>
      <c r="D2" s="122"/>
      <c r="E2" s="122"/>
      <c r="F2" s="122"/>
      <c r="G2" s="122"/>
      <c r="H2" s="372" t="s">
        <v>299</v>
      </c>
      <c r="I2" s="374">
        <v>2014</v>
      </c>
    </row>
    <row r="3" spans="1:9" ht="45.6" customHeight="1" thickBot="1">
      <c r="A3" s="375" t="s">
        <v>1</v>
      </c>
      <c r="B3" s="376" t="s">
        <v>219</v>
      </c>
      <c r="C3" s="375" t="s">
        <v>255</v>
      </c>
      <c r="D3" s="375" t="s">
        <v>56</v>
      </c>
      <c r="E3" s="375" t="s">
        <v>256</v>
      </c>
      <c r="F3" s="377" t="s">
        <v>265</v>
      </c>
      <c r="G3" s="377" t="s">
        <v>257</v>
      </c>
      <c r="H3" s="375" t="s">
        <v>289</v>
      </c>
      <c r="I3" s="157" t="s">
        <v>352</v>
      </c>
    </row>
    <row r="4" spans="1:9" s="86" customFormat="1">
      <c r="A4" s="326" t="s">
        <v>368</v>
      </c>
      <c r="B4" s="378" t="s">
        <v>208</v>
      </c>
      <c r="C4" s="168" t="s">
        <v>616</v>
      </c>
      <c r="D4" s="379" t="s">
        <v>209</v>
      </c>
      <c r="E4" s="380" t="s">
        <v>41</v>
      </c>
      <c r="F4" s="381" t="s">
        <v>627</v>
      </c>
      <c r="G4" s="381" t="s">
        <v>627</v>
      </c>
      <c r="H4" s="168" t="s">
        <v>628</v>
      </c>
      <c r="I4" s="382"/>
    </row>
    <row r="5" spans="1:9" s="86" customFormat="1" ht="26.25" customHeight="1">
      <c r="A5" s="326" t="s">
        <v>368</v>
      </c>
      <c r="B5" s="378" t="s">
        <v>629</v>
      </c>
      <c r="C5" s="168" t="s">
        <v>616</v>
      </c>
      <c r="D5" s="379" t="s">
        <v>209</v>
      </c>
      <c r="E5" s="380" t="s">
        <v>41</v>
      </c>
      <c r="F5" s="381" t="s">
        <v>627</v>
      </c>
      <c r="G5" s="381" t="s">
        <v>627</v>
      </c>
      <c r="H5" s="168" t="s">
        <v>628</v>
      </c>
      <c r="I5" s="383"/>
    </row>
    <row r="6" spans="1:9" s="86" customFormat="1" ht="13.35" customHeight="1">
      <c r="A6" s="326" t="s">
        <v>368</v>
      </c>
      <c r="B6" s="378" t="s">
        <v>58</v>
      </c>
      <c r="C6" s="168" t="s">
        <v>616</v>
      </c>
      <c r="D6" s="379" t="s">
        <v>209</v>
      </c>
      <c r="E6" s="380" t="s">
        <v>41</v>
      </c>
      <c r="F6" s="381" t="s">
        <v>627</v>
      </c>
      <c r="G6" s="381" t="s">
        <v>627</v>
      </c>
      <c r="H6" s="168" t="s">
        <v>628</v>
      </c>
      <c r="I6" s="383"/>
    </row>
    <row r="7" spans="1:9" s="86" customFormat="1" ht="13.35" customHeight="1">
      <c r="A7" s="326" t="s">
        <v>368</v>
      </c>
      <c r="B7" s="378" t="s">
        <v>630</v>
      </c>
      <c r="C7" s="168" t="s">
        <v>616</v>
      </c>
      <c r="D7" s="379" t="s">
        <v>209</v>
      </c>
      <c r="E7" s="380" t="s">
        <v>41</v>
      </c>
      <c r="F7" s="381" t="s">
        <v>627</v>
      </c>
      <c r="G7" s="381" t="s">
        <v>627</v>
      </c>
      <c r="H7" s="168" t="s">
        <v>628</v>
      </c>
      <c r="I7" s="362"/>
    </row>
    <row r="8" spans="1:9" s="86" customFormat="1">
      <c r="A8" s="326" t="s">
        <v>368</v>
      </c>
      <c r="B8" s="378" t="s">
        <v>631</v>
      </c>
      <c r="C8" s="168" t="s">
        <v>616</v>
      </c>
      <c r="D8" s="379" t="s">
        <v>209</v>
      </c>
      <c r="E8" s="380" t="s">
        <v>41</v>
      </c>
      <c r="F8" s="381" t="s">
        <v>627</v>
      </c>
      <c r="G8" s="381" t="s">
        <v>627</v>
      </c>
      <c r="H8" s="168" t="s">
        <v>628</v>
      </c>
      <c r="I8" s="362"/>
    </row>
    <row r="9" spans="1:9" s="86" customFormat="1">
      <c r="A9" s="326" t="s">
        <v>368</v>
      </c>
      <c r="B9" s="378" t="s">
        <v>632</v>
      </c>
      <c r="C9" s="168" t="s">
        <v>616</v>
      </c>
      <c r="D9" s="379" t="s">
        <v>209</v>
      </c>
      <c r="E9" s="380" t="s">
        <v>41</v>
      </c>
      <c r="F9" s="381" t="s">
        <v>627</v>
      </c>
      <c r="G9" s="381" t="s">
        <v>627</v>
      </c>
      <c r="H9" s="168" t="s">
        <v>628</v>
      </c>
      <c r="I9" s="362"/>
    </row>
    <row r="10" spans="1:9" s="86" customFormat="1">
      <c r="A10" s="326" t="s">
        <v>368</v>
      </c>
      <c r="B10" s="378" t="s">
        <v>210</v>
      </c>
      <c r="C10" s="168" t="s">
        <v>616</v>
      </c>
      <c r="D10" s="379" t="s">
        <v>209</v>
      </c>
      <c r="E10" s="380" t="s">
        <v>41</v>
      </c>
      <c r="F10" s="381" t="s">
        <v>627</v>
      </c>
      <c r="G10" s="381" t="s">
        <v>627</v>
      </c>
      <c r="H10" s="168" t="s">
        <v>628</v>
      </c>
      <c r="I10" s="362"/>
    </row>
    <row r="11" spans="1:9" s="86" customFormat="1">
      <c r="A11" s="326" t="s">
        <v>368</v>
      </c>
      <c r="B11" s="378" t="s">
        <v>633</v>
      </c>
      <c r="C11" s="168" t="s">
        <v>616</v>
      </c>
      <c r="D11" s="379" t="s">
        <v>209</v>
      </c>
      <c r="E11" s="380" t="s">
        <v>41</v>
      </c>
      <c r="F11" s="381" t="s">
        <v>627</v>
      </c>
      <c r="G11" s="381" t="s">
        <v>627</v>
      </c>
      <c r="H11" s="168" t="s">
        <v>628</v>
      </c>
      <c r="I11" s="362"/>
    </row>
    <row r="12" spans="1:9" s="86" customFormat="1">
      <c r="A12" s="326" t="s">
        <v>368</v>
      </c>
      <c r="B12" s="378" t="s">
        <v>220</v>
      </c>
      <c r="C12" s="168" t="s">
        <v>616</v>
      </c>
      <c r="D12" s="379" t="s">
        <v>209</v>
      </c>
      <c r="E12" s="380" t="s">
        <v>41</v>
      </c>
      <c r="F12" s="381" t="s">
        <v>627</v>
      </c>
      <c r="G12" s="381" t="s">
        <v>627</v>
      </c>
      <c r="H12" s="168" t="s">
        <v>628</v>
      </c>
      <c r="I12" s="362"/>
    </row>
    <row r="13" spans="1:9" s="86" customFormat="1">
      <c r="A13" s="326" t="s">
        <v>368</v>
      </c>
      <c r="B13" s="378" t="s">
        <v>634</v>
      </c>
      <c r="C13" s="168" t="s">
        <v>616</v>
      </c>
      <c r="D13" s="379" t="s">
        <v>209</v>
      </c>
      <c r="E13" s="380" t="s">
        <v>41</v>
      </c>
      <c r="F13" s="381" t="s">
        <v>627</v>
      </c>
      <c r="G13" s="381" t="s">
        <v>627</v>
      </c>
      <c r="H13" s="168" t="s">
        <v>628</v>
      </c>
      <c r="I13" s="362"/>
    </row>
    <row r="14" spans="1:9" s="86" customFormat="1" ht="14.45" customHeight="1">
      <c r="A14" s="326" t="s">
        <v>368</v>
      </c>
      <c r="B14" s="378" t="s">
        <v>635</v>
      </c>
      <c r="C14" s="168" t="s">
        <v>616</v>
      </c>
      <c r="D14" s="379" t="s">
        <v>209</v>
      </c>
      <c r="E14" s="380" t="s">
        <v>41</v>
      </c>
      <c r="F14" s="381" t="s">
        <v>627</v>
      </c>
      <c r="G14" s="381" t="s">
        <v>627</v>
      </c>
      <c r="H14" s="168" t="s">
        <v>628</v>
      </c>
      <c r="I14" s="362"/>
    </row>
    <row r="15" spans="1:9" s="86" customFormat="1">
      <c r="A15" s="326" t="s">
        <v>368</v>
      </c>
      <c r="B15" s="378" t="s">
        <v>636</v>
      </c>
      <c r="C15" s="168" t="s">
        <v>616</v>
      </c>
      <c r="D15" s="379" t="s">
        <v>209</v>
      </c>
      <c r="E15" s="380" t="s">
        <v>41</v>
      </c>
      <c r="F15" s="381" t="s">
        <v>627</v>
      </c>
      <c r="G15" s="381" t="s">
        <v>627</v>
      </c>
      <c r="H15" s="168" t="s">
        <v>628</v>
      </c>
      <c r="I15" s="362"/>
    </row>
    <row r="16" spans="1:9" s="86" customFormat="1" ht="74.099999999999994" customHeight="1">
      <c r="A16" s="326" t="s">
        <v>368</v>
      </c>
      <c r="B16" s="378" t="s">
        <v>637</v>
      </c>
      <c r="C16" s="168" t="s">
        <v>616</v>
      </c>
      <c r="D16" s="379" t="s">
        <v>209</v>
      </c>
      <c r="E16" s="380" t="s">
        <v>41</v>
      </c>
      <c r="F16" s="381" t="s">
        <v>627</v>
      </c>
      <c r="G16" s="381" t="s">
        <v>627</v>
      </c>
      <c r="H16" s="168" t="s">
        <v>628</v>
      </c>
      <c r="I16" s="362"/>
    </row>
    <row r="17" spans="1:9" s="86" customFormat="1">
      <c r="A17" s="326" t="s">
        <v>368</v>
      </c>
      <c r="B17" s="378" t="s">
        <v>638</v>
      </c>
      <c r="C17" s="168" t="s">
        <v>616</v>
      </c>
      <c r="D17" s="379" t="s">
        <v>209</v>
      </c>
      <c r="E17" s="380" t="s">
        <v>41</v>
      </c>
      <c r="F17" s="381" t="s">
        <v>627</v>
      </c>
      <c r="G17" s="381" t="s">
        <v>627</v>
      </c>
      <c r="H17" s="168" t="s">
        <v>628</v>
      </c>
      <c r="I17" s="362"/>
    </row>
    <row r="18" spans="1:9" s="86" customFormat="1">
      <c r="A18" s="326" t="s">
        <v>368</v>
      </c>
      <c r="B18" s="378" t="s">
        <v>639</v>
      </c>
      <c r="C18" s="168" t="s">
        <v>616</v>
      </c>
      <c r="D18" s="379" t="s">
        <v>209</v>
      </c>
      <c r="E18" s="380" t="s">
        <v>41</v>
      </c>
      <c r="F18" s="381" t="s">
        <v>627</v>
      </c>
      <c r="G18" s="381" t="s">
        <v>627</v>
      </c>
      <c r="H18" s="168" t="s">
        <v>628</v>
      </c>
      <c r="I18" s="362"/>
    </row>
    <row r="19" spans="1:9" s="86" customFormat="1">
      <c r="A19" s="326" t="s">
        <v>368</v>
      </c>
      <c r="B19" s="378" t="s">
        <v>640</v>
      </c>
      <c r="C19" s="168" t="s">
        <v>616</v>
      </c>
      <c r="D19" s="379" t="s">
        <v>209</v>
      </c>
      <c r="E19" s="380" t="s">
        <v>41</v>
      </c>
      <c r="F19" s="381" t="s">
        <v>627</v>
      </c>
      <c r="G19" s="381" t="s">
        <v>627</v>
      </c>
      <c r="H19" s="168" t="s">
        <v>628</v>
      </c>
      <c r="I19" s="362"/>
    </row>
    <row r="20" spans="1:9">
      <c r="A20" s="326" t="s">
        <v>368</v>
      </c>
      <c r="B20" s="378" t="s">
        <v>641</v>
      </c>
      <c r="C20" s="168" t="s">
        <v>616</v>
      </c>
      <c r="D20" s="379" t="s">
        <v>209</v>
      </c>
      <c r="E20" s="380" t="s">
        <v>41</v>
      </c>
      <c r="F20" s="381" t="s">
        <v>627</v>
      </c>
      <c r="G20" s="381" t="s">
        <v>627</v>
      </c>
      <c r="H20" s="168" t="s">
        <v>628</v>
      </c>
      <c r="I20" s="362"/>
    </row>
    <row r="21" spans="1:9">
      <c r="A21" s="326" t="s">
        <v>368</v>
      </c>
      <c r="B21" s="378" t="s">
        <v>642</v>
      </c>
      <c r="C21" s="168" t="s">
        <v>616</v>
      </c>
      <c r="D21" s="379" t="s">
        <v>209</v>
      </c>
      <c r="E21" s="380" t="s">
        <v>41</v>
      </c>
      <c r="F21" s="381" t="s">
        <v>627</v>
      </c>
      <c r="G21" s="381" t="s">
        <v>627</v>
      </c>
      <c r="H21" s="168" t="s">
        <v>628</v>
      </c>
      <c r="I21" s="362"/>
    </row>
    <row r="22" spans="1:9">
      <c r="A22" s="326"/>
      <c r="B22" s="123"/>
      <c r="C22" s="384"/>
      <c r="D22" s="385"/>
      <c r="E22" s="386"/>
      <c r="F22" s="387"/>
      <c r="G22" s="387"/>
      <c r="H22" s="384"/>
      <c r="I22" s="177"/>
    </row>
    <row r="23" spans="1:9">
      <c r="A23" s="124" t="s">
        <v>290</v>
      </c>
      <c r="B23" s="125"/>
      <c r="C23" s="125"/>
      <c r="D23" s="125"/>
      <c r="E23" s="125"/>
      <c r="F23" s="125"/>
      <c r="G23" s="125"/>
      <c r="H23" s="75"/>
      <c r="I23" s="126"/>
    </row>
    <row r="24" spans="1:9">
      <c r="A24" s="124" t="s">
        <v>425</v>
      </c>
      <c r="I24" s="126"/>
    </row>
    <row r="25" spans="1:9">
      <c r="C25" s="156"/>
    </row>
  </sheetData>
  <pageMargins left="0.70866141732283472" right="0.70866141732283472" top="0.78740157480314965" bottom="0.78740157480314965" header="0.51181102362204722" footer="0.51181102362204722"/>
  <pageSetup paperSize="9" scale="76" firstPageNumber="0" orientation="landscape" horizontalDpi="300" verticalDpi="300"/>
  <headerFooter alignWithMargins="0"/>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enableFormatConditionsCalculation="0"/>
  <dimension ref="A1:I33"/>
  <sheetViews>
    <sheetView zoomScaleNormal="100" zoomScaleSheetLayoutView="100" workbookViewId="0">
      <selection activeCell="H2" sqref="H2"/>
    </sheetView>
  </sheetViews>
  <sheetFormatPr defaultColWidth="11.42578125" defaultRowHeight="12.75"/>
  <cols>
    <col min="1" max="1" width="10.42578125" style="27" customWidth="1"/>
    <col min="2" max="2" width="25.7109375" style="40" customWidth="1"/>
    <col min="3" max="3" width="12.7109375" style="1" customWidth="1"/>
    <col min="4" max="4" width="43.85546875" style="1" customWidth="1"/>
    <col min="5" max="5" width="30.7109375" style="1" customWidth="1"/>
    <col min="6" max="6" width="12.85546875" style="1" customWidth="1"/>
    <col min="7" max="7" width="15.42578125" style="1" customWidth="1"/>
    <col min="8" max="8" width="20" style="1" customWidth="1"/>
    <col min="9" max="9" width="16.28515625" style="41" customWidth="1"/>
  </cols>
  <sheetData>
    <row r="1" spans="1:9" ht="16.5" customHeight="1" thickBot="1">
      <c r="A1" s="43" t="s">
        <v>221</v>
      </c>
      <c r="B1" s="43"/>
      <c r="C1" s="43"/>
      <c r="D1" s="43"/>
      <c r="E1" s="43"/>
      <c r="F1" s="43"/>
      <c r="G1" s="182" t="s">
        <v>53</v>
      </c>
      <c r="H1" s="183" t="s">
        <v>538</v>
      </c>
    </row>
    <row r="2" spans="1:9" ht="15.75" customHeight="1" thickBot="1">
      <c r="A2" s="64"/>
      <c r="B2" s="44"/>
      <c r="C2" s="44"/>
      <c r="D2" s="44"/>
      <c r="E2" s="44"/>
      <c r="F2" s="44"/>
      <c r="G2" s="182" t="s">
        <v>299</v>
      </c>
      <c r="H2" s="509">
        <v>2014</v>
      </c>
    </row>
    <row r="3" spans="1:9" ht="39" thickBot="1">
      <c r="A3" s="3" t="s">
        <v>1</v>
      </c>
      <c r="B3" s="181" t="s">
        <v>9</v>
      </c>
      <c r="C3" s="3" t="s">
        <v>222</v>
      </c>
      <c r="D3" s="3" t="s">
        <v>223</v>
      </c>
      <c r="E3" s="3" t="s">
        <v>224</v>
      </c>
      <c r="F3" s="3" t="s">
        <v>225</v>
      </c>
      <c r="G3" s="81" t="s">
        <v>226</v>
      </c>
      <c r="H3" s="88" t="s">
        <v>227</v>
      </c>
      <c r="I3" s="157" t="s">
        <v>352</v>
      </c>
    </row>
    <row r="4" spans="1:9" s="86" customFormat="1">
      <c r="A4" s="496" t="s">
        <v>368</v>
      </c>
      <c r="B4" s="497" t="s">
        <v>18</v>
      </c>
      <c r="C4" s="498">
        <v>1</v>
      </c>
      <c r="D4" s="499" t="s">
        <v>314</v>
      </c>
      <c r="E4" s="500" t="s">
        <v>915</v>
      </c>
      <c r="F4" s="501" t="s">
        <v>66</v>
      </c>
      <c r="G4" s="505" t="s">
        <v>916</v>
      </c>
      <c r="H4" s="502" t="s">
        <v>917</v>
      </c>
      <c r="I4" s="158"/>
    </row>
    <row r="5" spans="1:9" s="86" customFormat="1">
      <c r="A5" s="239" t="s">
        <v>368</v>
      </c>
      <c r="B5" s="272" t="s">
        <v>18</v>
      </c>
      <c r="C5" s="275">
        <v>2</v>
      </c>
      <c r="D5" s="276" t="s">
        <v>315</v>
      </c>
      <c r="E5" s="291" t="s">
        <v>918</v>
      </c>
      <c r="F5" s="276" t="s">
        <v>66</v>
      </c>
      <c r="G5" s="505" t="s">
        <v>916</v>
      </c>
      <c r="H5" s="505" t="s">
        <v>917</v>
      </c>
      <c r="I5" s="330"/>
    </row>
    <row r="6" spans="1:9" s="86" customFormat="1">
      <c r="A6" s="239" t="s">
        <v>368</v>
      </c>
      <c r="B6" s="272" t="s">
        <v>18</v>
      </c>
      <c r="C6" s="275">
        <v>3</v>
      </c>
      <c r="D6" s="276" t="s">
        <v>316</v>
      </c>
      <c r="E6" s="291" t="s">
        <v>918</v>
      </c>
      <c r="F6" s="276" t="s">
        <v>66</v>
      </c>
      <c r="G6" s="505" t="s">
        <v>916</v>
      </c>
      <c r="H6" s="505" t="s">
        <v>917</v>
      </c>
      <c r="I6" s="330"/>
    </row>
    <row r="7" spans="1:9" s="86" customFormat="1">
      <c r="A7" s="239" t="s">
        <v>368</v>
      </c>
      <c r="B7" s="272" t="s">
        <v>18</v>
      </c>
      <c r="C7" s="275">
        <v>4</v>
      </c>
      <c r="D7" s="503" t="s">
        <v>317</v>
      </c>
      <c r="E7" s="291" t="s">
        <v>918</v>
      </c>
      <c r="F7" s="276" t="s">
        <v>66</v>
      </c>
      <c r="G7" s="505" t="s">
        <v>916</v>
      </c>
      <c r="H7" s="505" t="s">
        <v>917</v>
      </c>
      <c r="I7" s="507"/>
    </row>
    <row r="8" spans="1:9" s="86" customFormat="1">
      <c r="A8" s="239" t="s">
        <v>368</v>
      </c>
      <c r="B8" s="272" t="s">
        <v>18</v>
      </c>
      <c r="C8" s="275">
        <v>5</v>
      </c>
      <c r="D8" s="276" t="s">
        <v>919</v>
      </c>
      <c r="E8" s="504" t="s">
        <v>228</v>
      </c>
      <c r="F8" s="276" t="s">
        <v>66</v>
      </c>
      <c r="G8" s="508" t="s">
        <v>920</v>
      </c>
      <c r="H8" s="505" t="s">
        <v>921</v>
      </c>
      <c r="I8" s="507"/>
    </row>
    <row r="9" spans="1:9" s="86" customFormat="1">
      <c r="A9" s="239" t="s">
        <v>368</v>
      </c>
      <c r="B9" s="272" t="s">
        <v>18</v>
      </c>
      <c r="C9" s="275">
        <v>6</v>
      </c>
      <c r="D9" s="276" t="s">
        <v>922</v>
      </c>
      <c r="E9" s="504" t="s">
        <v>228</v>
      </c>
      <c r="F9" s="276" t="s">
        <v>66</v>
      </c>
      <c r="G9" s="505" t="s">
        <v>920</v>
      </c>
      <c r="H9" s="505" t="s">
        <v>921</v>
      </c>
      <c r="I9" s="507"/>
    </row>
    <row r="10" spans="1:9" s="86" customFormat="1">
      <c r="A10" s="239" t="s">
        <v>368</v>
      </c>
      <c r="B10" s="272" t="s">
        <v>18</v>
      </c>
      <c r="C10" s="275">
        <v>7</v>
      </c>
      <c r="D10" s="503" t="s">
        <v>923</v>
      </c>
      <c r="E10" s="504" t="s">
        <v>228</v>
      </c>
      <c r="F10" s="276" t="s">
        <v>66</v>
      </c>
      <c r="G10" s="505" t="s">
        <v>920</v>
      </c>
      <c r="H10" s="505" t="s">
        <v>921</v>
      </c>
      <c r="I10" s="507"/>
    </row>
    <row r="11" spans="1:9" s="86" customFormat="1">
      <c r="A11" s="239" t="s">
        <v>368</v>
      </c>
      <c r="B11" s="272" t="s">
        <v>18</v>
      </c>
      <c r="C11" s="275">
        <v>8</v>
      </c>
      <c r="D11" s="503" t="s">
        <v>229</v>
      </c>
      <c r="E11" s="504" t="s">
        <v>230</v>
      </c>
      <c r="F11" s="276" t="s">
        <v>66</v>
      </c>
      <c r="G11" s="505" t="s">
        <v>916</v>
      </c>
      <c r="H11" s="505" t="s">
        <v>917</v>
      </c>
      <c r="I11" s="507"/>
    </row>
    <row r="12" spans="1:9" s="86" customFormat="1">
      <c r="A12" s="274"/>
      <c r="B12" s="274"/>
      <c r="C12" s="274"/>
      <c r="D12" s="274"/>
      <c r="E12" s="504" t="s">
        <v>231</v>
      </c>
      <c r="F12" s="276" t="s">
        <v>66</v>
      </c>
      <c r="G12" s="505" t="s">
        <v>916</v>
      </c>
      <c r="H12" s="505" t="s">
        <v>917</v>
      </c>
      <c r="I12" s="507"/>
    </row>
    <row r="13" spans="1:9" s="86" customFormat="1">
      <c r="A13" s="239" t="s">
        <v>368</v>
      </c>
      <c r="B13" s="272" t="s">
        <v>18</v>
      </c>
      <c r="C13" s="275">
        <v>9</v>
      </c>
      <c r="D13" s="503" t="s">
        <v>924</v>
      </c>
      <c r="E13" s="504" t="s">
        <v>232</v>
      </c>
      <c r="F13" s="276" t="s">
        <v>66</v>
      </c>
      <c r="G13" s="505" t="s">
        <v>925</v>
      </c>
      <c r="H13" s="505" t="s">
        <v>917</v>
      </c>
      <c r="I13" s="507"/>
    </row>
    <row r="14" spans="1:9" s="86" customFormat="1">
      <c r="A14" s="239" t="s">
        <v>368</v>
      </c>
      <c r="B14" s="506" t="s">
        <v>22</v>
      </c>
      <c r="C14" s="275">
        <v>1</v>
      </c>
      <c r="D14" s="503" t="s">
        <v>314</v>
      </c>
      <c r="E14" s="291" t="s">
        <v>915</v>
      </c>
      <c r="F14" s="276" t="s">
        <v>66</v>
      </c>
      <c r="G14" s="505" t="s">
        <v>916</v>
      </c>
      <c r="H14" s="505" t="s">
        <v>917</v>
      </c>
      <c r="I14" s="507"/>
    </row>
    <row r="15" spans="1:9">
      <c r="A15" s="239" t="s">
        <v>368</v>
      </c>
      <c r="B15" s="506" t="s">
        <v>22</v>
      </c>
      <c r="C15" s="275">
        <v>2</v>
      </c>
      <c r="D15" s="276" t="s">
        <v>315</v>
      </c>
      <c r="E15" s="291" t="s">
        <v>918</v>
      </c>
      <c r="F15" s="276" t="s">
        <v>66</v>
      </c>
      <c r="G15" s="505" t="s">
        <v>916</v>
      </c>
      <c r="H15" s="505" t="s">
        <v>917</v>
      </c>
      <c r="I15" s="507"/>
    </row>
    <row r="16" spans="1:9">
      <c r="A16" s="239" t="s">
        <v>368</v>
      </c>
      <c r="B16" s="506" t="s">
        <v>22</v>
      </c>
      <c r="C16" s="275">
        <v>3</v>
      </c>
      <c r="D16" s="276" t="s">
        <v>316</v>
      </c>
      <c r="E16" s="291" t="s">
        <v>918</v>
      </c>
      <c r="F16" s="276" t="s">
        <v>66</v>
      </c>
      <c r="G16" s="505" t="s">
        <v>916</v>
      </c>
      <c r="H16" s="505" t="s">
        <v>917</v>
      </c>
      <c r="I16" s="507"/>
    </row>
    <row r="17" spans="1:9">
      <c r="A17" s="239" t="s">
        <v>368</v>
      </c>
      <c r="B17" s="506" t="s">
        <v>22</v>
      </c>
      <c r="C17" s="275">
        <v>4</v>
      </c>
      <c r="D17" s="503" t="s">
        <v>317</v>
      </c>
      <c r="E17" s="291" t="s">
        <v>918</v>
      </c>
      <c r="F17" s="276" t="s">
        <v>66</v>
      </c>
      <c r="G17" s="505" t="s">
        <v>916</v>
      </c>
      <c r="H17" s="505" t="s">
        <v>917</v>
      </c>
      <c r="I17" s="291"/>
    </row>
    <row r="18" spans="1:9">
      <c r="A18" s="239" t="s">
        <v>368</v>
      </c>
      <c r="B18" s="506" t="s">
        <v>22</v>
      </c>
      <c r="C18" s="275">
        <v>5</v>
      </c>
      <c r="D18" s="276" t="s">
        <v>919</v>
      </c>
      <c r="E18" s="504" t="s">
        <v>228</v>
      </c>
      <c r="F18" s="276" t="s">
        <v>66</v>
      </c>
      <c r="G18" s="505" t="s">
        <v>920</v>
      </c>
      <c r="H18" s="505" t="s">
        <v>921</v>
      </c>
      <c r="I18" s="291"/>
    </row>
    <row r="19" spans="1:9">
      <c r="A19" s="239" t="s">
        <v>368</v>
      </c>
      <c r="B19" s="506" t="s">
        <v>22</v>
      </c>
      <c r="C19" s="275">
        <v>6</v>
      </c>
      <c r="D19" s="276" t="s">
        <v>922</v>
      </c>
      <c r="E19" s="504" t="s">
        <v>228</v>
      </c>
      <c r="F19" s="276" t="s">
        <v>66</v>
      </c>
      <c r="G19" s="505" t="s">
        <v>920</v>
      </c>
      <c r="H19" s="505" t="s">
        <v>921</v>
      </c>
      <c r="I19" s="291"/>
    </row>
    <row r="20" spans="1:9">
      <c r="A20" s="239" t="s">
        <v>368</v>
      </c>
      <c r="B20" s="506" t="s">
        <v>22</v>
      </c>
      <c r="C20" s="275">
        <v>7</v>
      </c>
      <c r="D20" s="503" t="s">
        <v>926</v>
      </c>
      <c r="E20" s="504" t="s">
        <v>228</v>
      </c>
      <c r="F20" s="276" t="s">
        <v>66</v>
      </c>
      <c r="G20" s="505" t="s">
        <v>920</v>
      </c>
      <c r="H20" s="505" t="s">
        <v>921</v>
      </c>
      <c r="I20" s="291"/>
    </row>
    <row r="21" spans="1:9">
      <c r="A21" s="239" t="s">
        <v>368</v>
      </c>
      <c r="B21" s="506" t="s">
        <v>22</v>
      </c>
      <c r="C21" s="275">
        <v>8</v>
      </c>
      <c r="D21" s="503" t="s">
        <v>229</v>
      </c>
      <c r="E21" s="504" t="s">
        <v>230</v>
      </c>
      <c r="F21" s="276" t="s">
        <v>66</v>
      </c>
      <c r="G21" s="505" t="s">
        <v>916</v>
      </c>
      <c r="H21" s="505" t="s">
        <v>917</v>
      </c>
      <c r="I21" s="291"/>
    </row>
    <row r="22" spans="1:9">
      <c r="A22" s="239"/>
      <c r="B22" s="506"/>
      <c r="C22" s="275"/>
      <c r="D22" s="503"/>
      <c r="E22" s="504" t="s">
        <v>231</v>
      </c>
      <c r="F22" s="276" t="s">
        <v>66</v>
      </c>
      <c r="G22" s="505" t="s">
        <v>916</v>
      </c>
      <c r="H22" s="505" t="s">
        <v>917</v>
      </c>
      <c r="I22" s="291"/>
    </row>
    <row r="23" spans="1:9">
      <c r="A23" s="239" t="s">
        <v>368</v>
      </c>
      <c r="B23" s="506" t="s">
        <v>22</v>
      </c>
      <c r="C23" s="275">
        <v>9</v>
      </c>
      <c r="D23" s="503" t="s">
        <v>924</v>
      </c>
      <c r="E23" s="504" t="s">
        <v>232</v>
      </c>
      <c r="F23" s="276" t="s">
        <v>66</v>
      </c>
      <c r="G23" s="505" t="s">
        <v>925</v>
      </c>
      <c r="H23" s="505" t="s">
        <v>917</v>
      </c>
      <c r="I23" s="291"/>
    </row>
    <row r="24" spans="1:9">
      <c r="A24" s="239" t="s">
        <v>368</v>
      </c>
      <c r="B24" s="506" t="s">
        <v>20</v>
      </c>
      <c r="C24" s="275">
        <v>1</v>
      </c>
      <c r="D24" s="503" t="s">
        <v>314</v>
      </c>
      <c r="E24" s="291" t="s">
        <v>915</v>
      </c>
      <c r="F24" s="276" t="s">
        <v>66</v>
      </c>
      <c r="G24" s="505" t="s">
        <v>916</v>
      </c>
      <c r="H24" s="505" t="s">
        <v>917</v>
      </c>
      <c r="I24" s="291"/>
    </row>
    <row r="25" spans="1:9">
      <c r="A25" s="239" t="s">
        <v>368</v>
      </c>
      <c r="B25" s="506" t="s">
        <v>20</v>
      </c>
      <c r="C25" s="275">
        <v>2</v>
      </c>
      <c r="D25" s="276" t="s">
        <v>315</v>
      </c>
      <c r="E25" s="291" t="s">
        <v>918</v>
      </c>
      <c r="F25" s="276" t="s">
        <v>66</v>
      </c>
      <c r="G25" s="505" t="s">
        <v>916</v>
      </c>
      <c r="H25" s="505" t="s">
        <v>917</v>
      </c>
      <c r="I25" s="291"/>
    </row>
    <row r="26" spans="1:9">
      <c r="A26" s="239" t="s">
        <v>368</v>
      </c>
      <c r="B26" s="506" t="s">
        <v>20</v>
      </c>
      <c r="C26" s="275">
        <v>3</v>
      </c>
      <c r="D26" s="276" t="s">
        <v>316</v>
      </c>
      <c r="E26" s="291" t="s">
        <v>918</v>
      </c>
      <c r="F26" s="276" t="s">
        <v>66</v>
      </c>
      <c r="G26" s="505" t="s">
        <v>916</v>
      </c>
      <c r="H26" s="505" t="s">
        <v>917</v>
      </c>
      <c r="I26" s="291"/>
    </row>
    <row r="27" spans="1:9">
      <c r="A27" s="239" t="s">
        <v>368</v>
      </c>
      <c r="B27" s="506" t="s">
        <v>20</v>
      </c>
      <c r="C27" s="275">
        <v>4</v>
      </c>
      <c r="D27" s="503" t="s">
        <v>317</v>
      </c>
      <c r="E27" s="291" t="s">
        <v>918</v>
      </c>
      <c r="F27" s="276" t="s">
        <v>66</v>
      </c>
      <c r="G27" s="505" t="s">
        <v>916</v>
      </c>
      <c r="H27" s="505" t="s">
        <v>917</v>
      </c>
      <c r="I27" s="291"/>
    </row>
    <row r="28" spans="1:9">
      <c r="A28" s="239" t="s">
        <v>368</v>
      </c>
      <c r="B28" s="506" t="s">
        <v>20</v>
      </c>
      <c r="C28" s="275">
        <v>5</v>
      </c>
      <c r="D28" s="276" t="s">
        <v>919</v>
      </c>
      <c r="E28" s="504" t="s">
        <v>228</v>
      </c>
      <c r="F28" s="276" t="s">
        <v>66</v>
      </c>
      <c r="G28" s="505" t="s">
        <v>920</v>
      </c>
      <c r="H28" s="505" t="s">
        <v>921</v>
      </c>
      <c r="I28" s="291"/>
    </row>
    <row r="29" spans="1:9">
      <c r="A29" s="239" t="s">
        <v>368</v>
      </c>
      <c r="B29" s="506" t="s">
        <v>20</v>
      </c>
      <c r="C29" s="275">
        <v>6</v>
      </c>
      <c r="D29" s="276" t="s">
        <v>922</v>
      </c>
      <c r="E29" s="504" t="s">
        <v>228</v>
      </c>
      <c r="F29" s="276" t="s">
        <v>66</v>
      </c>
      <c r="G29" s="505" t="s">
        <v>920</v>
      </c>
      <c r="H29" s="505" t="s">
        <v>921</v>
      </c>
      <c r="I29" s="291"/>
    </row>
    <row r="30" spans="1:9">
      <c r="A30" s="239" t="s">
        <v>368</v>
      </c>
      <c r="B30" s="506" t="s">
        <v>20</v>
      </c>
      <c r="C30" s="275">
        <v>7</v>
      </c>
      <c r="D30" s="503" t="s">
        <v>923</v>
      </c>
      <c r="E30" s="504" t="s">
        <v>228</v>
      </c>
      <c r="F30" s="276" t="s">
        <v>66</v>
      </c>
      <c r="G30" s="505" t="s">
        <v>920</v>
      </c>
      <c r="H30" s="505" t="s">
        <v>921</v>
      </c>
      <c r="I30" s="291"/>
    </row>
    <row r="31" spans="1:9">
      <c r="A31" s="239" t="s">
        <v>368</v>
      </c>
      <c r="B31" s="506" t="s">
        <v>20</v>
      </c>
      <c r="C31" s="275">
        <v>8</v>
      </c>
      <c r="D31" s="503" t="s">
        <v>229</v>
      </c>
      <c r="E31" s="504" t="s">
        <v>230</v>
      </c>
      <c r="F31" s="276" t="s">
        <v>66</v>
      </c>
      <c r="G31" s="505" t="s">
        <v>916</v>
      </c>
      <c r="H31" s="505" t="s">
        <v>917</v>
      </c>
      <c r="I31" s="291"/>
    </row>
    <row r="32" spans="1:9">
      <c r="A32" s="239"/>
      <c r="B32" s="506"/>
      <c r="C32" s="275"/>
      <c r="D32" s="503"/>
      <c r="E32" s="504" t="s">
        <v>231</v>
      </c>
      <c r="F32" s="276" t="s">
        <v>66</v>
      </c>
      <c r="G32" s="505" t="s">
        <v>916</v>
      </c>
      <c r="H32" s="505" t="s">
        <v>917</v>
      </c>
      <c r="I32" s="291"/>
    </row>
    <row r="33" spans="1:9">
      <c r="A33" s="239" t="s">
        <v>368</v>
      </c>
      <c r="B33" s="506" t="s">
        <v>20</v>
      </c>
      <c r="C33" s="275">
        <v>9</v>
      </c>
      <c r="D33" s="503" t="s">
        <v>924</v>
      </c>
      <c r="E33" s="504" t="s">
        <v>232</v>
      </c>
      <c r="F33" s="276" t="s">
        <v>66</v>
      </c>
      <c r="G33" s="505" t="s">
        <v>925</v>
      </c>
      <c r="H33" s="505" t="s">
        <v>917</v>
      </c>
      <c r="I33" s="291"/>
    </row>
  </sheetData>
  <phoneticPr fontId="32" type="noConversion"/>
  <pageMargins left="0.7" right="0.7" top="0.75" bottom="0.75" header="0.51180555555555551" footer="0.51180555555555551"/>
  <pageSetup paperSize="9" scale="42" firstPageNumber="0" orientation="portrait" horizontalDpi="300" verticalDpi="300" r:id="rId1"/>
  <headerFooter alignWithMargins="0"/>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enableFormatConditionsCalculation="0">
    <tabColor rgb="FFFF0000"/>
  </sheetPr>
  <dimension ref="A1:W73"/>
  <sheetViews>
    <sheetView zoomScale="90" zoomScaleNormal="90" zoomScaleSheetLayoutView="100" zoomScalePageLayoutView="70" workbookViewId="0">
      <selection activeCell="C4" sqref="C4"/>
    </sheetView>
  </sheetViews>
  <sheetFormatPr defaultColWidth="5.7109375" defaultRowHeight="20.100000000000001" customHeight="1"/>
  <cols>
    <col min="1" max="1" width="8.7109375" style="39" customWidth="1"/>
    <col min="2" max="2" width="18.7109375" style="5" customWidth="1"/>
    <col min="3" max="3" width="42.140625" style="839" bestFit="1" customWidth="1"/>
    <col min="4" max="21" width="5.7109375" style="839" customWidth="1"/>
    <col min="22" max="22" width="5.7109375" style="5"/>
    <col min="23" max="23" width="17" style="5" customWidth="1"/>
    <col min="24" max="16384" width="5.7109375" style="5"/>
  </cols>
  <sheetData>
    <row r="1" spans="1:23" ht="25.35" customHeight="1" thickBot="1">
      <c r="A1" s="954" t="s">
        <v>252</v>
      </c>
      <c r="B1" s="837"/>
      <c r="C1" s="837"/>
      <c r="D1" s="837"/>
      <c r="E1" s="837"/>
      <c r="F1" s="837"/>
      <c r="G1" s="837"/>
      <c r="H1" s="837"/>
      <c r="I1" s="837"/>
      <c r="J1" s="837"/>
      <c r="K1" s="837"/>
      <c r="L1" s="837"/>
      <c r="M1" s="837"/>
      <c r="N1" s="837"/>
      <c r="O1" s="837"/>
      <c r="P1" s="837"/>
      <c r="Q1" s="840"/>
      <c r="R1" s="1038" t="s">
        <v>0</v>
      </c>
      <c r="S1" s="1038"/>
      <c r="T1" s="1039" t="s">
        <v>1601</v>
      </c>
      <c r="U1" s="1040"/>
      <c r="V1" s="1039"/>
    </row>
    <row r="2" spans="1:23" ht="25.35" customHeight="1" thickBot="1">
      <c r="A2" s="838"/>
      <c r="B2" s="838"/>
      <c r="C2" s="838"/>
      <c r="D2" s="838"/>
      <c r="E2" s="838"/>
      <c r="F2" s="838"/>
      <c r="G2" s="838"/>
      <c r="H2" s="838"/>
      <c r="I2" s="838"/>
      <c r="J2" s="838"/>
      <c r="K2" s="838"/>
      <c r="L2" s="838"/>
      <c r="M2" s="838"/>
      <c r="N2" s="838"/>
      <c r="O2" s="838"/>
      <c r="P2" s="838"/>
      <c r="Q2" s="841"/>
      <c r="R2" s="1038" t="s">
        <v>299</v>
      </c>
      <c r="S2" s="1038"/>
      <c r="T2" s="1041" t="s">
        <v>448</v>
      </c>
      <c r="U2" s="1042"/>
      <c r="V2" s="1041"/>
    </row>
    <row r="3" spans="1:23" ht="13.5" customHeight="1" thickBot="1">
      <c r="A3" s="709"/>
      <c r="B3" s="144"/>
      <c r="C3" s="184"/>
      <c r="D3" s="1045"/>
      <c r="E3" s="1046"/>
      <c r="F3" s="1035" t="s">
        <v>233</v>
      </c>
      <c r="G3" s="1036"/>
      <c r="H3" s="1036"/>
      <c r="I3" s="1036"/>
      <c r="J3" s="1036"/>
      <c r="K3" s="1036"/>
      <c r="L3" s="1036"/>
      <c r="M3" s="1036"/>
      <c r="N3" s="1036"/>
      <c r="O3" s="1036"/>
      <c r="P3" s="1036"/>
      <c r="Q3" s="1036"/>
      <c r="R3" s="1036"/>
      <c r="S3" s="1036"/>
      <c r="T3" s="1036"/>
      <c r="U3" s="1036"/>
      <c r="V3" s="1037"/>
    </row>
    <row r="4" spans="1:23" ht="150" customHeight="1">
      <c r="A4" s="510" t="s">
        <v>1</v>
      </c>
      <c r="B4" s="511" t="s">
        <v>234</v>
      </c>
      <c r="C4" s="512" t="s">
        <v>235</v>
      </c>
      <c r="D4" s="1043" t="s">
        <v>91</v>
      </c>
      <c r="E4" s="1044"/>
      <c r="F4" s="513" t="s">
        <v>133</v>
      </c>
      <c r="G4" s="514" t="s">
        <v>236</v>
      </c>
      <c r="H4" s="513" t="s">
        <v>237</v>
      </c>
      <c r="I4" s="514" t="s">
        <v>238</v>
      </c>
      <c r="J4" s="515" t="s">
        <v>239</v>
      </c>
      <c r="K4" s="515" t="s">
        <v>240</v>
      </c>
      <c r="L4" s="513" t="s">
        <v>241</v>
      </c>
      <c r="M4" s="516" t="s">
        <v>242</v>
      </c>
      <c r="N4" s="516" t="s">
        <v>243</v>
      </c>
      <c r="O4" s="517" t="s">
        <v>244</v>
      </c>
      <c r="P4" s="513" t="s">
        <v>245</v>
      </c>
      <c r="Q4" s="516" t="s">
        <v>108</v>
      </c>
      <c r="R4" s="516" t="s">
        <v>109</v>
      </c>
      <c r="S4" s="517" t="s">
        <v>246</v>
      </c>
      <c r="T4" s="518" t="s">
        <v>247</v>
      </c>
      <c r="U4" s="836" t="s">
        <v>1475</v>
      </c>
      <c r="V4" s="518" t="s">
        <v>248</v>
      </c>
      <c r="W4" s="519" t="s">
        <v>352</v>
      </c>
    </row>
    <row r="5" spans="1:23" ht="12.75">
      <c r="A5" s="272" t="s">
        <v>368</v>
      </c>
      <c r="B5" s="222" t="s">
        <v>927</v>
      </c>
      <c r="C5" s="222" t="s">
        <v>928</v>
      </c>
      <c r="D5" s="1034" t="s">
        <v>929</v>
      </c>
      <c r="E5" s="1034"/>
      <c r="F5" s="222"/>
      <c r="G5" s="222"/>
      <c r="H5" s="222" t="s">
        <v>5</v>
      </c>
      <c r="I5" s="222"/>
      <c r="J5" s="222"/>
      <c r="K5" s="222" t="s">
        <v>5</v>
      </c>
      <c r="L5" s="222" t="s">
        <v>5</v>
      </c>
      <c r="M5" s="222" t="s">
        <v>5</v>
      </c>
      <c r="N5" s="222"/>
      <c r="O5" s="222"/>
      <c r="P5" s="222" t="s">
        <v>5</v>
      </c>
      <c r="Q5" s="222" t="s">
        <v>5</v>
      </c>
      <c r="R5" s="222"/>
      <c r="S5" s="222"/>
      <c r="T5" s="222"/>
      <c r="U5" s="834"/>
      <c r="V5" s="222"/>
      <c r="W5" s="272"/>
    </row>
    <row r="6" spans="1:23" ht="12.75">
      <c r="A6" s="272" t="s">
        <v>368</v>
      </c>
      <c r="B6" s="222" t="s">
        <v>927</v>
      </c>
      <c r="C6" s="222" t="s">
        <v>930</v>
      </c>
      <c r="D6" s="1034" t="s">
        <v>931</v>
      </c>
      <c r="E6" s="1034"/>
      <c r="F6" s="222"/>
      <c r="G6" s="222"/>
      <c r="H6" s="222" t="s">
        <v>5</v>
      </c>
      <c r="I6" s="222"/>
      <c r="J6" s="222"/>
      <c r="K6" s="222" t="s">
        <v>5</v>
      </c>
      <c r="L6" s="222" t="s">
        <v>5</v>
      </c>
      <c r="M6" s="222" t="s">
        <v>5</v>
      </c>
      <c r="N6" s="222"/>
      <c r="O6" s="222"/>
      <c r="P6" s="222" t="s">
        <v>5</v>
      </c>
      <c r="Q6" s="222" t="s">
        <v>5</v>
      </c>
      <c r="R6" s="222"/>
      <c r="S6" s="222"/>
      <c r="T6" s="222"/>
      <c r="U6" s="834"/>
      <c r="V6" s="222"/>
      <c r="W6" s="272"/>
    </row>
    <row r="7" spans="1:23" ht="12.75">
      <c r="A7" s="272" t="s">
        <v>368</v>
      </c>
      <c r="B7" s="222" t="s">
        <v>932</v>
      </c>
      <c r="C7" s="222" t="s">
        <v>933</v>
      </c>
      <c r="D7" s="1034" t="s">
        <v>934</v>
      </c>
      <c r="E7" s="1034"/>
      <c r="F7" s="222"/>
      <c r="G7" s="222"/>
      <c r="H7" s="222" t="s">
        <v>5</v>
      </c>
      <c r="I7" s="222"/>
      <c r="J7" s="222"/>
      <c r="K7" s="222"/>
      <c r="L7" s="222" t="s">
        <v>488</v>
      </c>
      <c r="M7" s="222" t="s">
        <v>488</v>
      </c>
      <c r="N7" s="222"/>
      <c r="O7" s="222"/>
      <c r="P7" s="222"/>
      <c r="Q7" s="222"/>
      <c r="R7" s="222"/>
      <c r="S7" s="222"/>
      <c r="T7" s="222"/>
      <c r="U7" s="834"/>
      <c r="V7" s="222"/>
      <c r="W7" s="272"/>
    </row>
    <row r="8" spans="1:23" ht="12.75">
      <c r="A8" s="272" t="s">
        <v>368</v>
      </c>
      <c r="B8" s="222" t="s">
        <v>536</v>
      </c>
      <c r="C8" s="222" t="s">
        <v>928</v>
      </c>
      <c r="D8" s="1034" t="s">
        <v>934</v>
      </c>
      <c r="E8" s="1034"/>
      <c r="F8" s="222"/>
      <c r="G8" s="222"/>
      <c r="H8" s="222" t="s">
        <v>5</v>
      </c>
      <c r="I8" s="222"/>
      <c r="J8" s="222"/>
      <c r="K8" s="222" t="s">
        <v>5</v>
      </c>
      <c r="L8" s="222" t="s">
        <v>5</v>
      </c>
      <c r="M8" s="222" t="s">
        <v>5</v>
      </c>
      <c r="N8" s="222"/>
      <c r="O8" s="222"/>
      <c r="P8" s="222" t="s">
        <v>5</v>
      </c>
      <c r="Q8" s="222" t="s">
        <v>5</v>
      </c>
      <c r="R8" s="222"/>
      <c r="S8" s="222" t="s">
        <v>5</v>
      </c>
      <c r="T8" s="222"/>
      <c r="U8" s="834"/>
      <c r="V8" s="222"/>
      <c r="W8" s="272"/>
    </row>
    <row r="9" spans="1:23" ht="12.75">
      <c r="A9" s="272" t="s">
        <v>368</v>
      </c>
      <c r="B9" s="222" t="s">
        <v>536</v>
      </c>
      <c r="C9" s="222" t="s">
        <v>935</v>
      </c>
      <c r="D9" s="1034" t="s">
        <v>936</v>
      </c>
      <c r="E9" s="1034"/>
      <c r="F9" s="222"/>
      <c r="G9" s="222" t="s">
        <v>5</v>
      </c>
      <c r="H9" s="222" t="s">
        <v>5</v>
      </c>
      <c r="I9" s="222" t="s">
        <v>5</v>
      </c>
      <c r="J9" s="222" t="s">
        <v>5</v>
      </c>
      <c r="K9" s="222" t="s">
        <v>5</v>
      </c>
      <c r="L9" s="222" t="s">
        <v>5</v>
      </c>
      <c r="M9" s="222" t="s">
        <v>5</v>
      </c>
      <c r="N9" s="222" t="s">
        <v>5</v>
      </c>
      <c r="O9" s="222" t="s">
        <v>5</v>
      </c>
      <c r="P9" s="222" t="s">
        <v>5</v>
      </c>
      <c r="Q9" s="222" t="s">
        <v>5</v>
      </c>
      <c r="R9" s="222"/>
      <c r="S9" s="222" t="s">
        <v>5</v>
      </c>
      <c r="T9" s="222"/>
      <c r="U9" s="834"/>
      <c r="V9" s="222"/>
      <c r="W9" s="272"/>
    </row>
    <row r="10" spans="1:23" ht="12.75">
      <c r="A10" s="272" t="s">
        <v>368</v>
      </c>
      <c r="B10" s="222" t="s">
        <v>536</v>
      </c>
      <c r="C10" s="222" t="s">
        <v>937</v>
      </c>
      <c r="D10" s="1034" t="s">
        <v>934</v>
      </c>
      <c r="E10" s="1034"/>
      <c r="F10" s="222"/>
      <c r="G10" s="222"/>
      <c r="H10" s="222" t="s">
        <v>5</v>
      </c>
      <c r="I10" s="222" t="s">
        <v>5</v>
      </c>
      <c r="J10" s="222"/>
      <c r="K10" s="222" t="s">
        <v>5</v>
      </c>
      <c r="L10" s="222" t="s">
        <v>5</v>
      </c>
      <c r="M10" s="222"/>
      <c r="N10" s="222" t="s">
        <v>5</v>
      </c>
      <c r="O10" s="222"/>
      <c r="P10" s="222" t="s">
        <v>5</v>
      </c>
      <c r="Q10" s="222" t="s">
        <v>5</v>
      </c>
      <c r="R10" s="222"/>
      <c r="S10" s="222" t="s">
        <v>5</v>
      </c>
      <c r="T10" s="222"/>
      <c r="U10" s="834"/>
      <c r="V10" s="222"/>
      <c r="W10" s="272"/>
    </row>
    <row r="11" spans="1:23" ht="12.75">
      <c r="A11" s="272" t="s">
        <v>368</v>
      </c>
      <c r="B11" s="222" t="s">
        <v>536</v>
      </c>
      <c r="C11" s="222" t="s">
        <v>938</v>
      </c>
      <c r="D11" s="1034" t="s">
        <v>936</v>
      </c>
      <c r="E11" s="1034"/>
      <c r="F11" s="222"/>
      <c r="G11" s="222"/>
      <c r="H11" s="222" t="s">
        <v>5</v>
      </c>
      <c r="I11" s="222" t="s">
        <v>5</v>
      </c>
      <c r="J11" s="222"/>
      <c r="K11" s="222" t="s">
        <v>5</v>
      </c>
      <c r="L11" s="222" t="s">
        <v>5</v>
      </c>
      <c r="M11" s="222"/>
      <c r="N11" s="222" t="s">
        <v>5</v>
      </c>
      <c r="O11" s="222"/>
      <c r="P11" s="222" t="s">
        <v>5</v>
      </c>
      <c r="Q11" s="222" t="s">
        <v>5</v>
      </c>
      <c r="R11" s="222"/>
      <c r="S11" s="222" t="s">
        <v>5</v>
      </c>
      <c r="T11" s="222"/>
      <c r="U11" s="834"/>
      <c r="V11" s="222"/>
      <c r="W11" s="272"/>
    </row>
    <row r="12" spans="1:23" ht="12.75">
      <c r="A12" s="272" t="s">
        <v>368</v>
      </c>
      <c r="B12" s="222" t="s">
        <v>536</v>
      </c>
      <c r="C12" s="222" t="s">
        <v>939</v>
      </c>
      <c r="D12" s="1034" t="s">
        <v>934</v>
      </c>
      <c r="E12" s="1034"/>
      <c r="F12" s="222"/>
      <c r="G12" s="222"/>
      <c r="H12" s="222" t="s">
        <v>5</v>
      </c>
      <c r="I12" s="222" t="s">
        <v>5</v>
      </c>
      <c r="J12" s="222"/>
      <c r="K12" s="222" t="s">
        <v>5</v>
      </c>
      <c r="L12" s="222" t="s">
        <v>5</v>
      </c>
      <c r="M12" s="222"/>
      <c r="N12" s="222" t="s">
        <v>5</v>
      </c>
      <c r="O12" s="222"/>
      <c r="P12" s="222" t="s">
        <v>5</v>
      </c>
      <c r="Q12" s="222"/>
      <c r="R12" s="222"/>
      <c r="S12" s="222"/>
      <c r="T12" s="222"/>
      <c r="U12" s="834"/>
      <c r="V12" s="222" t="s">
        <v>5</v>
      </c>
      <c r="W12" s="272"/>
    </row>
    <row r="13" spans="1:23" ht="12.75">
      <c r="A13" s="272" t="s">
        <v>368</v>
      </c>
      <c r="B13" s="222" t="s">
        <v>536</v>
      </c>
      <c r="C13" s="222" t="s">
        <v>940</v>
      </c>
      <c r="D13" s="1034" t="s">
        <v>934</v>
      </c>
      <c r="E13" s="1034"/>
      <c r="F13" s="222"/>
      <c r="G13" s="222"/>
      <c r="H13" s="222" t="s">
        <v>5</v>
      </c>
      <c r="I13" s="222" t="s">
        <v>5</v>
      </c>
      <c r="J13" s="222"/>
      <c r="K13" s="222" t="s">
        <v>5</v>
      </c>
      <c r="L13" s="222" t="s">
        <v>5</v>
      </c>
      <c r="M13" s="222"/>
      <c r="N13" s="222" t="s">
        <v>5</v>
      </c>
      <c r="O13" s="222"/>
      <c r="P13" s="222" t="s">
        <v>5</v>
      </c>
      <c r="Q13" s="222" t="s">
        <v>5</v>
      </c>
      <c r="R13" s="222"/>
      <c r="S13" s="222" t="s">
        <v>5</v>
      </c>
      <c r="T13" s="222"/>
      <c r="U13" s="834"/>
      <c r="V13" s="222"/>
      <c r="W13" s="272"/>
    </row>
    <row r="14" spans="1:23" ht="12.75">
      <c r="A14" s="272" t="s">
        <v>368</v>
      </c>
      <c r="B14" s="222" t="s">
        <v>536</v>
      </c>
      <c r="C14" s="222" t="s">
        <v>941</v>
      </c>
      <c r="D14" s="1034" t="s">
        <v>942</v>
      </c>
      <c r="E14" s="1034"/>
      <c r="F14" s="222"/>
      <c r="G14" s="222" t="s">
        <v>5</v>
      </c>
      <c r="H14" s="222" t="s">
        <v>5</v>
      </c>
      <c r="I14" s="222" t="s">
        <v>5</v>
      </c>
      <c r="J14" s="222" t="s">
        <v>5</v>
      </c>
      <c r="K14" s="222" t="s">
        <v>5</v>
      </c>
      <c r="L14" s="222" t="s">
        <v>5</v>
      </c>
      <c r="M14" s="222" t="s">
        <v>5</v>
      </c>
      <c r="N14" s="222" t="s">
        <v>5</v>
      </c>
      <c r="O14" s="222" t="s">
        <v>5</v>
      </c>
      <c r="P14" s="222" t="s">
        <v>5</v>
      </c>
      <c r="Q14" s="222" t="s">
        <v>5</v>
      </c>
      <c r="R14" s="222"/>
      <c r="S14" s="222" t="s">
        <v>5</v>
      </c>
      <c r="T14" s="222"/>
      <c r="U14" s="834"/>
      <c r="V14" s="222"/>
      <c r="W14" s="272"/>
    </row>
    <row r="15" spans="1:23" ht="12.75">
      <c r="A15" s="272" t="s">
        <v>368</v>
      </c>
      <c r="B15" s="222" t="s">
        <v>536</v>
      </c>
      <c r="C15" s="222" t="s">
        <v>930</v>
      </c>
      <c r="D15" s="1034" t="s">
        <v>943</v>
      </c>
      <c r="E15" s="1034"/>
      <c r="F15" s="222"/>
      <c r="G15" s="222"/>
      <c r="H15" s="222" t="s">
        <v>5</v>
      </c>
      <c r="I15" s="222"/>
      <c r="J15" s="222"/>
      <c r="K15" s="222" t="s">
        <v>5</v>
      </c>
      <c r="L15" s="222" t="s">
        <v>5</v>
      </c>
      <c r="M15" s="222" t="s">
        <v>5</v>
      </c>
      <c r="N15" s="222"/>
      <c r="O15" s="222"/>
      <c r="P15" s="222" t="s">
        <v>5</v>
      </c>
      <c r="Q15" s="222" t="s">
        <v>5</v>
      </c>
      <c r="R15" s="222"/>
      <c r="S15" s="222" t="s">
        <v>5</v>
      </c>
      <c r="T15" s="222"/>
      <c r="U15" s="834"/>
      <c r="V15" s="222"/>
      <c r="W15" s="272"/>
    </row>
    <row r="16" spans="1:23" ht="12.75">
      <c r="A16" s="272" t="s">
        <v>368</v>
      </c>
      <c r="B16" s="222" t="s">
        <v>944</v>
      </c>
      <c r="C16" s="222" t="s">
        <v>945</v>
      </c>
      <c r="D16" s="1034" t="s">
        <v>943</v>
      </c>
      <c r="E16" s="1034"/>
      <c r="F16" s="222" t="s">
        <v>5</v>
      </c>
      <c r="G16" s="222"/>
      <c r="H16" s="222"/>
      <c r="I16" s="222"/>
      <c r="J16" s="222"/>
      <c r="K16" s="222"/>
      <c r="L16" s="222"/>
      <c r="M16" s="222"/>
      <c r="N16" s="222"/>
      <c r="O16" s="222"/>
      <c r="P16" s="222"/>
      <c r="Q16" s="222"/>
      <c r="R16" s="222"/>
      <c r="S16" s="222"/>
      <c r="T16" s="222"/>
      <c r="U16" s="834"/>
      <c r="V16" s="222"/>
      <c r="W16" s="272"/>
    </row>
    <row r="17" spans="1:23" ht="12.75">
      <c r="A17" s="272" t="s">
        <v>368</v>
      </c>
      <c r="B17" s="222" t="s">
        <v>946</v>
      </c>
      <c r="C17" s="222" t="s">
        <v>947</v>
      </c>
      <c r="D17" s="1034" t="s">
        <v>948</v>
      </c>
      <c r="E17" s="1034"/>
      <c r="F17" s="222"/>
      <c r="G17" s="222"/>
      <c r="H17" s="222" t="s">
        <v>5</v>
      </c>
      <c r="I17" s="222"/>
      <c r="J17" s="222"/>
      <c r="K17" s="222"/>
      <c r="L17" s="222"/>
      <c r="M17" s="222"/>
      <c r="N17" s="222"/>
      <c r="O17" s="222"/>
      <c r="P17" s="222"/>
      <c r="Q17" s="222"/>
      <c r="R17" s="222"/>
      <c r="S17" s="222"/>
      <c r="T17" s="222"/>
      <c r="U17" s="834"/>
      <c r="V17" s="222"/>
      <c r="W17" s="272"/>
    </row>
    <row r="18" spans="1:23" ht="12.75">
      <c r="A18" s="272" t="s">
        <v>368</v>
      </c>
      <c r="B18" s="222" t="s">
        <v>946</v>
      </c>
      <c r="C18" s="222" t="s">
        <v>949</v>
      </c>
      <c r="D18" s="1034" t="s">
        <v>510</v>
      </c>
      <c r="E18" s="1034"/>
      <c r="F18" s="222"/>
      <c r="G18" s="222"/>
      <c r="H18" s="222" t="s">
        <v>5</v>
      </c>
      <c r="I18" s="222"/>
      <c r="J18" s="222"/>
      <c r="K18" s="222"/>
      <c r="L18" s="222"/>
      <c r="M18" s="222"/>
      <c r="N18" s="222"/>
      <c r="O18" s="222"/>
      <c r="P18" s="222"/>
      <c r="Q18" s="222"/>
      <c r="R18" s="222"/>
      <c r="S18" s="222"/>
      <c r="T18" s="222"/>
      <c r="U18" s="834"/>
      <c r="V18" s="222"/>
      <c r="W18" s="272"/>
    </row>
    <row r="19" spans="1:23" ht="12.75">
      <c r="A19" s="272" t="s">
        <v>368</v>
      </c>
      <c r="B19" s="222" t="s">
        <v>946</v>
      </c>
      <c r="C19" s="222" t="s">
        <v>950</v>
      </c>
      <c r="D19" s="1034" t="s">
        <v>165</v>
      </c>
      <c r="E19" s="1034"/>
      <c r="F19" s="222"/>
      <c r="G19" s="222"/>
      <c r="H19" s="222" t="s">
        <v>5</v>
      </c>
      <c r="I19" s="222"/>
      <c r="J19" s="222"/>
      <c r="K19" s="222"/>
      <c r="L19" s="222"/>
      <c r="M19" s="222"/>
      <c r="N19" s="222"/>
      <c r="O19" s="222"/>
      <c r="P19" s="222"/>
      <c r="Q19" s="222"/>
      <c r="R19" s="222"/>
      <c r="S19" s="222"/>
      <c r="T19" s="222"/>
      <c r="U19" s="834"/>
      <c r="V19" s="222"/>
      <c r="W19" s="272"/>
    </row>
    <row r="20" spans="1:23" ht="12.75">
      <c r="A20" s="272" t="s">
        <v>368</v>
      </c>
      <c r="B20" s="272" t="s">
        <v>946</v>
      </c>
      <c r="C20" s="222" t="s">
        <v>951</v>
      </c>
      <c r="D20" s="1034" t="s">
        <v>165</v>
      </c>
      <c r="E20" s="1034"/>
      <c r="F20" s="222"/>
      <c r="G20" s="222"/>
      <c r="H20" s="222" t="s">
        <v>5</v>
      </c>
      <c r="I20" s="222"/>
      <c r="J20" s="222"/>
      <c r="K20" s="222"/>
      <c r="L20" s="222"/>
      <c r="M20" s="222"/>
      <c r="N20" s="222"/>
      <c r="O20" s="222"/>
      <c r="P20" s="222"/>
      <c r="Q20" s="222"/>
      <c r="R20" s="222"/>
      <c r="S20" s="222"/>
      <c r="T20" s="222"/>
      <c r="U20" s="834"/>
      <c r="V20" s="272"/>
      <c r="W20" s="272"/>
    </row>
    <row r="21" spans="1:23" ht="12.75">
      <c r="A21" s="272" t="s">
        <v>368</v>
      </c>
      <c r="B21" s="272" t="s">
        <v>952</v>
      </c>
      <c r="C21" s="222" t="s">
        <v>953</v>
      </c>
      <c r="D21" s="1034" t="s">
        <v>943</v>
      </c>
      <c r="E21" s="1034"/>
      <c r="F21" s="222"/>
      <c r="G21" s="222"/>
      <c r="H21" s="222" t="s">
        <v>5</v>
      </c>
      <c r="I21" s="222"/>
      <c r="J21" s="222"/>
      <c r="K21" s="222"/>
      <c r="L21" s="222"/>
      <c r="M21" s="222"/>
      <c r="N21" s="222"/>
      <c r="O21" s="222"/>
      <c r="P21" s="222"/>
      <c r="Q21" s="222"/>
      <c r="R21" s="222"/>
      <c r="S21" s="222"/>
      <c r="T21" s="222"/>
      <c r="U21" s="834"/>
      <c r="V21" s="272"/>
      <c r="W21" s="272"/>
    </row>
    <row r="22" spans="1:23" ht="12.75">
      <c r="A22" s="272" t="s">
        <v>368</v>
      </c>
      <c r="B22" s="272" t="s">
        <v>984</v>
      </c>
      <c r="C22" s="222" t="s">
        <v>954</v>
      </c>
      <c r="D22" s="1034" t="s">
        <v>110</v>
      </c>
      <c r="E22" s="1034"/>
      <c r="F22" s="222" t="s">
        <v>5</v>
      </c>
      <c r="G22" s="222"/>
      <c r="H22" s="222" t="s">
        <v>5</v>
      </c>
      <c r="I22" s="222" t="s">
        <v>5</v>
      </c>
      <c r="J22" s="222"/>
      <c r="K22" s="222"/>
      <c r="L22" s="222" t="s">
        <v>5</v>
      </c>
      <c r="M22" s="222"/>
      <c r="N22" s="222" t="s">
        <v>5</v>
      </c>
      <c r="O22" s="222"/>
      <c r="P22" s="222" t="s">
        <v>5</v>
      </c>
      <c r="Q22" s="222" t="s">
        <v>5</v>
      </c>
      <c r="R22" s="222"/>
      <c r="S22" s="222" t="s">
        <v>5</v>
      </c>
      <c r="T22" s="222"/>
      <c r="U22" s="834"/>
      <c r="V22" s="272"/>
      <c r="W22" s="272"/>
    </row>
    <row r="23" spans="1:23" ht="12.75">
      <c r="A23" s="272" t="s">
        <v>368</v>
      </c>
      <c r="B23" s="272" t="s">
        <v>955</v>
      </c>
      <c r="C23" s="222" t="s">
        <v>956</v>
      </c>
      <c r="D23" s="1034" t="s">
        <v>957</v>
      </c>
      <c r="E23" s="1034"/>
      <c r="F23" s="222"/>
      <c r="G23" s="222"/>
      <c r="H23" s="222" t="s">
        <v>5</v>
      </c>
      <c r="I23" s="222"/>
      <c r="J23" s="222"/>
      <c r="K23" s="222"/>
      <c r="L23" s="222"/>
      <c r="M23" s="222"/>
      <c r="N23" s="222"/>
      <c r="O23" s="222"/>
      <c r="P23" s="222"/>
      <c r="Q23" s="222"/>
      <c r="R23" s="222"/>
      <c r="S23" s="222"/>
      <c r="T23" s="222"/>
      <c r="U23" s="834"/>
      <c r="V23" s="272"/>
      <c r="W23" s="272"/>
    </row>
    <row r="24" spans="1:23" ht="12.75">
      <c r="A24" s="272" t="s">
        <v>368</v>
      </c>
      <c r="B24" s="272" t="s">
        <v>955</v>
      </c>
      <c r="C24" s="222" t="s">
        <v>958</v>
      </c>
      <c r="D24" s="1034" t="s">
        <v>957</v>
      </c>
      <c r="E24" s="1034"/>
      <c r="F24" s="222"/>
      <c r="G24" s="222"/>
      <c r="H24" s="222" t="s">
        <v>5</v>
      </c>
      <c r="I24" s="222"/>
      <c r="J24" s="222"/>
      <c r="K24" s="222"/>
      <c r="L24" s="222" t="s">
        <v>5</v>
      </c>
      <c r="M24" s="222" t="s">
        <v>5</v>
      </c>
      <c r="N24" s="222"/>
      <c r="O24" s="222"/>
      <c r="P24" s="222" t="s">
        <v>5</v>
      </c>
      <c r="Q24" s="222" t="s">
        <v>5</v>
      </c>
      <c r="R24" s="222"/>
      <c r="S24" s="222" t="s">
        <v>5</v>
      </c>
      <c r="T24" s="222"/>
      <c r="U24" s="834"/>
      <c r="V24" s="272"/>
      <c r="W24" s="272"/>
    </row>
    <row r="25" spans="1:23" ht="12.75">
      <c r="A25" s="272" t="s">
        <v>368</v>
      </c>
      <c r="B25" s="272" t="s">
        <v>955</v>
      </c>
      <c r="C25" s="222" t="s">
        <v>959</v>
      </c>
      <c r="D25" s="1034" t="s">
        <v>957</v>
      </c>
      <c r="E25" s="1034"/>
      <c r="F25" s="222"/>
      <c r="G25" s="222"/>
      <c r="H25" s="222" t="s">
        <v>5</v>
      </c>
      <c r="I25" s="222"/>
      <c r="J25" s="222"/>
      <c r="K25" s="222"/>
      <c r="L25" s="222"/>
      <c r="M25" s="222"/>
      <c r="N25" s="222"/>
      <c r="O25" s="222"/>
      <c r="P25" s="222"/>
      <c r="Q25" s="222"/>
      <c r="R25" s="222"/>
      <c r="S25" s="222"/>
      <c r="T25" s="222"/>
      <c r="U25" s="834"/>
      <c r="V25" s="272"/>
      <c r="W25" s="272"/>
    </row>
    <row r="26" spans="1:23" ht="12.75">
      <c r="A26" s="272" t="s">
        <v>368</v>
      </c>
      <c r="B26" s="272" t="s">
        <v>955</v>
      </c>
      <c r="C26" s="222" t="s">
        <v>960</v>
      </c>
      <c r="D26" s="1034" t="s">
        <v>957</v>
      </c>
      <c r="E26" s="1034"/>
      <c r="F26" s="222"/>
      <c r="G26" s="222"/>
      <c r="H26" s="222" t="s">
        <v>5</v>
      </c>
      <c r="I26" s="222"/>
      <c r="J26" s="222"/>
      <c r="K26" s="222"/>
      <c r="L26" s="222" t="s">
        <v>5</v>
      </c>
      <c r="M26" s="222" t="s">
        <v>5</v>
      </c>
      <c r="N26" s="222"/>
      <c r="O26" s="222"/>
      <c r="P26" s="222" t="s">
        <v>5</v>
      </c>
      <c r="Q26" s="222"/>
      <c r="R26" s="222"/>
      <c r="S26" s="222"/>
      <c r="T26" s="222"/>
      <c r="U26" s="834"/>
      <c r="V26" s="272"/>
      <c r="W26" s="272"/>
    </row>
    <row r="27" spans="1:23" ht="12.75">
      <c r="A27" s="272" t="s">
        <v>368</v>
      </c>
      <c r="B27" s="272" t="s">
        <v>249</v>
      </c>
      <c r="C27" s="222" t="s">
        <v>961</v>
      </c>
      <c r="D27" s="1034" t="s">
        <v>943</v>
      </c>
      <c r="E27" s="1034"/>
      <c r="F27" s="222" t="s">
        <v>5</v>
      </c>
      <c r="G27" s="222"/>
      <c r="H27" s="222" t="s">
        <v>5</v>
      </c>
      <c r="I27" s="222" t="s">
        <v>5</v>
      </c>
      <c r="J27" s="222"/>
      <c r="K27" s="222"/>
      <c r="L27" s="222" t="s">
        <v>5</v>
      </c>
      <c r="M27" s="222" t="s">
        <v>5</v>
      </c>
      <c r="N27" s="222" t="s">
        <v>5</v>
      </c>
      <c r="O27" s="222" t="s">
        <v>5</v>
      </c>
      <c r="P27" s="222" t="s">
        <v>5</v>
      </c>
      <c r="Q27" s="222"/>
      <c r="R27" s="222"/>
      <c r="S27" s="222"/>
      <c r="T27" s="222"/>
      <c r="U27" s="834"/>
      <c r="V27" s="272"/>
      <c r="W27" s="272"/>
    </row>
    <row r="28" spans="1:23" ht="12.75">
      <c r="A28" s="272" t="s">
        <v>368</v>
      </c>
      <c r="B28" s="272" t="s">
        <v>955</v>
      </c>
      <c r="C28" s="222" t="s">
        <v>928</v>
      </c>
      <c r="D28" s="1034" t="s">
        <v>962</v>
      </c>
      <c r="E28" s="1034"/>
      <c r="F28" s="222"/>
      <c r="G28" s="222"/>
      <c r="H28" s="222" t="s">
        <v>5</v>
      </c>
      <c r="I28" s="222"/>
      <c r="J28" s="222"/>
      <c r="K28" s="222" t="s">
        <v>5</v>
      </c>
      <c r="L28" s="222" t="s">
        <v>5</v>
      </c>
      <c r="M28" s="222" t="s">
        <v>5</v>
      </c>
      <c r="N28" s="222"/>
      <c r="O28" s="222"/>
      <c r="P28" s="222" t="s">
        <v>5</v>
      </c>
      <c r="Q28" s="222" t="s">
        <v>5</v>
      </c>
      <c r="R28" s="222"/>
      <c r="S28" s="222" t="s">
        <v>5</v>
      </c>
      <c r="T28" s="222"/>
      <c r="U28" s="834"/>
      <c r="V28" s="272"/>
      <c r="W28" s="272"/>
    </row>
    <row r="29" spans="1:23" ht="12.75">
      <c r="A29" s="272" t="s">
        <v>368</v>
      </c>
      <c r="B29" s="272" t="s">
        <v>955</v>
      </c>
      <c r="C29" s="222" t="s">
        <v>963</v>
      </c>
      <c r="D29" s="1034" t="s">
        <v>964</v>
      </c>
      <c r="E29" s="1034"/>
      <c r="F29" s="222"/>
      <c r="G29" s="222"/>
      <c r="H29" s="222" t="s">
        <v>5</v>
      </c>
      <c r="I29" s="222"/>
      <c r="J29" s="222"/>
      <c r="K29" s="222"/>
      <c r="L29" s="222"/>
      <c r="M29" s="222"/>
      <c r="N29" s="222"/>
      <c r="O29" s="222"/>
      <c r="P29" s="222"/>
      <c r="Q29" s="222"/>
      <c r="R29" s="222"/>
      <c r="S29" s="222"/>
      <c r="T29" s="222"/>
      <c r="U29" s="834"/>
      <c r="V29" s="272"/>
      <c r="W29" s="272"/>
    </row>
    <row r="30" spans="1:23" ht="12.75">
      <c r="A30" s="272" t="s">
        <v>368</v>
      </c>
      <c r="B30" s="272" t="s">
        <v>249</v>
      </c>
      <c r="C30" s="222" t="s">
        <v>965</v>
      </c>
      <c r="D30" s="1034" t="s">
        <v>165</v>
      </c>
      <c r="E30" s="1034"/>
      <c r="F30" s="222"/>
      <c r="G30" s="222" t="s">
        <v>5</v>
      </c>
      <c r="H30" s="222" t="s">
        <v>5</v>
      </c>
      <c r="I30" s="222" t="s">
        <v>5</v>
      </c>
      <c r="J30" s="222" t="s">
        <v>5</v>
      </c>
      <c r="K30" s="222"/>
      <c r="L30" s="222" t="s">
        <v>5</v>
      </c>
      <c r="M30" s="222"/>
      <c r="N30" s="222" t="s">
        <v>5</v>
      </c>
      <c r="O30" s="222"/>
      <c r="P30" s="222"/>
      <c r="Q30" s="222" t="s">
        <v>5</v>
      </c>
      <c r="R30" s="222"/>
      <c r="S30" s="222" t="s">
        <v>5</v>
      </c>
      <c r="T30" s="222"/>
      <c r="U30" s="834"/>
      <c r="V30" s="272"/>
      <c r="W30" s="272"/>
    </row>
    <row r="31" spans="1:23" ht="12.75">
      <c r="A31" s="272" t="s">
        <v>368</v>
      </c>
      <c r="B31" s="272" t="s">
        <v>966</v>
      </c>
      <c r="C31" s="222" t="s">
        <v>967</v>
      </c>
      <c r="D31" s="1034" t="s">
        <v>165</v>
      </c>
      <c r="E31" s="1034"/>
      <c r="F31" s="222"/>
      <c r="G31" s="222"/>
      <c r="H31" s="222" t="s">
        <v>5</v>
      </c>
      <c r="I31" s="222"/>
      <c r="J31" s="222" t="s">
        <v>5</v>
      </c>
      <c r="K31" s="222"/>
      <c r="L31" s="222"/>
      <c r="M31" s="222"/>
      <c r="N31" s="222"/>
      <c r="O31" s="222"/>
      <c r="P31" s="222"/>
      <c r="Q31" s="222"/>
      <c r="R31" s="222"/>
      <c r="S31" s="222" t="s">
        <v>5</v>
      </c>
      <c r="T31" s="222"/>
      <c r="U31" s="834"/>
      <c r="V31" s="272"/>
      <c r="W31" s="272"/>
    </row>
    <row r="32" spans="1:23" ht="12.75">
      <c r="A32" s="272" t="s">
        <v>368</v>
      </c>
      <c r="B32" s="272" t="s">
        <v>983</v>
      </c>
      <c r="C32" s="222" t="s">
        <v>968</v>
      </c>
      <c r="D32" s="1034" t="s">
        <v>969</v>
      </c>
      <c r="E32" s="1034"/>
      <c r="F32" s="222" t="s">
        <v>5</v>
      </c>
      <c r="G32" s="222"/>
      <c r="H32" s="222" t="s">
        <v>5</v>
      </c>
      <c r="I32" s="222"/>
      <c r="J32" s="222" t="s">
        <v>5</v>
      </c>
      <c r="K32" s="222"/>
      <c r="L32" s="222" t="s">
        <v>5</v>
      </c>
      <c r="M32" s="222"/>
      <c r="N32" s="222"/>
      <c r="O32" s="222"/>
      <c r="P32" s="222"/>
      <c r="Q32" s="222" t="s">
        <v>5</v>
      </c>
      <c r="R32" s="222"/>
      <c r="S32" s="222" t="s">
        <v>5</v>
      </c>
      <c r="T32" s="222"/>
      <c r="U32" s="834"/>
      <c r="V32" s="272"/>
      <c r="W32" s="272"/>
    </row>
    <row r="33" spans="1:23" ht="12.75">
      <c r="A33" s="272" t="s">
        <v>368</v>
      </c>
      <c r="B33" s="272" t="s">
        <v>249</v>
      </c>
      <c r="C33" s="222" t="s">
        <v>970</v>
      </c>
      <c r="D33" s="1034" t="s">
        <v>165</v>
      </c>
      <c r="E33" s="1034"/>
      <c r="F33" s="222" t="s">
        <v>5</v>
      </c>
      <c r="G33" s="222"/>
      <c r="H33" s="222" t="s">
        <v>5</v>
      </c>
      <c r="I33" s="222"/>
      <c r="J33" s="222" t="s">
        <v>5</v>
      </c>
      <c r="K33" s="222" t="s">
        <v>5</v>
      </c>
      <c r="L33" s="222" t="s">
        <v>5</v>
      </c>
      <c r="M33" s="222" t="s">
        <v>5</v>
      </c>
      <c r="N33" s="222"/>
      <c r="O33" s="222"/>
      <c r="P33" s="222"/>
      <c r="Q33" s="222" t="s">
        <v>5</v>
      </c>
      <c r="R33" s="222"/>
      <c r="S33" s="222" t="s">
        <v>5</v>
      </c>
      <c r="T33" s="222"/>
      <c r="U33" s="834"/>
      <c r="V33" s="272"/>
      <c r="W33" s="272"/>
    </row>
    <row r="34" spans="1:23" ht="12.75">
      <c r="A34" s="272" t="s">
        <v>368</v>
      </c>
      <c r="B34" s="272" t="s">
        <v>249</v>
      </c>
      <c r="C34" s="222" t="s">
        <v>935</v>
      </c>
      <c r="D34" s="1034" t="s">
        <v>971</v>
      </c>
      <c r="E34" s="1034"/>
      <c r="F34" s="222"/>
      <c r="G34" s="222" t="s">
        <v>972</v>
      </c>
      <c r="H34" s="222" t="s">
        <v>5</v>
      </c>
      <c r="I34" s="222" t="s">
        <v>5</v>
      </c>
      <c r="J34" s="222"/>
      <c r="K34" s="222" t="s">
        <v>5</v>
      </c>
      <c r="L34" s="222" t="s">
        <v>5</v>
      </c>
      <c r="M34" s="222" t="s">
        <v>5</v>
      </c>
      <c r="N34" s="222" t="s">
        <v>5</v>
      </c>
      <c r="O34" s="222" t="s">
        <v>5</v>
      </c>
      <c r="P34" s="222" t="s">
        <v>5</v>
      </c>
      <c r="Q34" s="222" t="s">
        <v>5</v>
      </c>
      <c r="R34" s="222"/>
      <c r="S34" s="222" t="s">
        <v>5</v>
      </c>
      <c r="T34" s="222"/>
      <c r="U34" s="834"/>
      <c r="V34" s="272"/>
      <c r="W34" s="272"/>
    </row>
    <row r="35" spans="1:23" ht="12.75">
      <c r="A35" s="272" t="s">
        <v>368</v>
      </c>
      <c r="B35" s="272" t="s">
        <v>249</v>
      </c>
      <c r="C35" s="222" t="s">
        <v>973</v>
      </c>
      <c r="D35" s="1034" t="s">
        <v>165</v>
      </c>
      <c r="E35" s="1034"/>
      <c r="F35" s="222"/>
      <c r="G35" s="222"/>
      <c r="H35" s="222" t="s">
        <v>5</v>
      </c>
      <c r="I35" s="222" t="s">
        <v>5</v>
      </c>
      <c r="J35" s="222"/>
      <c r="K35" s="222" t="s">
        <v>5</v>
      </c>
      <c r="L35" s="222" t="s">
        <v>5</v>
      </c>
      <c r="M35" s="222" t="s">
        <v>5</v>
      </c>
      <c r="N35" s="222" t="s">
        <v>5</v>
      </c>
      <c r="O35" s="222" t="s">
        <v>5</v>
      </c>
      <c r="P35" s="222" t="s">
        <v>5</v>
      </c>
      <c r="Q35" s="222" t="s">
        <v>5</v>
      </c>
      <c r="R35" s="222"/>
      <c r="S35" s="222" t="s">
        <v>5</v>
      </c>
      <c r="T35" s="222"/>
      <c r="U35" s="834"/>
      <c r="V35" s="272"/>
      <c r="W35" s="272"/>
    </row>
    <row r="36" spans="1:23" ht="12.75">
      <c r="A36" s="272" t="s">
        <v>368</v>
      </c>
      <c r="B36" s="272" t="s">
        <v>249</v>
      </c>
      <c r="C36" s="222" t="s">
        <v>974</v>
      </c>
      <c r="D36" s="1034" t="s">
        <v>165</v>
      </c>
      <c r="E36" s="1034"/>
      <c r="F36" s="222"/>
      <c r="G36" s="222"/>
      <c r="H36" s="222" t="s">
        <v>5</v>
      </c>
      <c r="I36" s="222" t="s">
        <v>5</v>
      </c>
      <c r="J36" s="222"/>
      <c r="K36" s="222" t="s">
        <v>5</v>
      </c>
      <c r="L36" s="222"/>
      <c r="M36" s="222"/>
      <c r="N36" s="222" t="s">
        <v>5</v>
      </c>
      <c r="O36" s="222" t="s">
        <v>5</v>
      </c>
      <c r="P36" s="222" t="s">
        <v>5</v>
      </c>
      <c r="Q36" s="222" t="s">
        <v>5</v>
      </c>
      <c r="R36" s="222"/>
      <c r="S36" s="222" t="s">
        <v>5</v>
      </c>
      <c r="T36" s="222"/>
      <c r="U36" s="834"/>
      <c r="V36" s="272"/>
      <c r="W36" s="272"/>
    </row>
    <row r="37" spans="1:23" ht="12.75">
      <c r="A37" s="272" t="s">
        <v>368</v>
      </c>
      <c r="B37" s="272" t="s">
        <v>249</v>
      </c>
      <c r="C37" s="222" t="s">
        <v>975</v>
      </c>
      <c r="D37" s="1034" t="s">
        <v>969</v>
      </c>
      <c r="E37" s="1034"/>
      <c r="F37" s="222"/>
      <c r="G37" s="222"/>
      <c r="H37" s="222" t="s">
        <v>5</v>
      </c>
      <c r="I37" s="222" t="s">
        <v>5</v>
      </c>
      <c r="J37" s="222"/>
      <c r="K37" s="222" t="s">
        <v>5</v>
      </c>
      <c r="L37" s="222" t="s">
        <v>5</v>
      </c>
      <c r="M37" s="222" t="s">
        <v>5</v>
      </c>
      <c r="N37" s="222" t="s">
        <v>5</v>
      </c>
      <c r="O37" s="222" t="s">
        <v>5</v>
      </c>
      <c r="P37" s="222" t="s">
        <v>5</v>
      </c>
      <c r="Q37" s="222" t="s">
        <v>5</v>
      </c>
      <c r="R37" s="222"/>
      <c r="S37" s="222" t="s">
        <v>5</v>
      </c>
      <c r="T37" s="222"/>
      <c r="U37" s="834"/>
      <c r="V37" s="272"/>
      <c r="W37" s="272"/>
    </row>
    <row r="38" spans="1:23" ht="12.75">
      <c r="A38" s="272" t="s">
        <v>368</v>
      </c>
      <c r="B38" s="272" t="s">
        <v>249</v>
      </c>
      <c r="C38" s="222" t="s">
        <v>938</v>
      </c>
      <c r="D38" s="1034" t="s">
        <v>165</v>
      </c>
      <c r="E38" s="1034"/>
      <c r="F38" s="222" t="s">
        <v>5</v>
      </c>
      <c r="G38" s="222" t="s">
        <v>5</v>
      </c>
      <c r="H38" s="222" t="s">
        <v>5</v>
      </c>
      <c r="I38" s="222" t="s">
        <v>5</v>
      </c>
      <c r="J38" s="222" t="s">
        <v>5</v>
      </c>
      <c r="K38" s="222" t="s">
        <v>5</v>
      </c>
      <c r="L38" s="222" t="s">
        <v>5</v>
      </c>
      <c r="M38" s="222" t="s">
        <v>5</v>
      </c>
      <c r="N38" s="222" t="s">
        <v>5</v>
      </c>
      <c r="O38" s="222" t="s">
        <v>5</v>
      </c>
      <c r="P38" s="222" t="s">
        <v>5</v>
      </c>
      <c r="Q38" s="222" t="s">
        <v>5</v>
      </c>
      <c r="R38" s="222"/>
      <c r="S38" s="222" t="s">
        <v>5</v>
      </c>
      <c r="T38" s="222"/>
      <c r="U38" s="834"/>
      <c r="V38" s="272"/>
      <c r="W38" s="272"/>
    </row>
    <row r="39" spans="1:23" ht="12.75">
      <c r="A39" s="272" t="s">
        <v>368</v>
      </c>
      <c r="B39" s="272" t="s">
        <v>249</v>
      </c>
      <c r="C39" s="222" t="s">
        <v>941</v>
      </c>
      <c r="D39" s="1034" t="s">
        <v>110</v>
      </c>
      <c r="E39" s="1034"/>
      <c r="F39" s="222"/>
      <c r="G39" s="222"/>
      <c r="H39" s="222" t="s">
        <v>5</v>
      </c>
      <c r="I39" s="222"/>
      <c r="J39" s="222"/>
      <c r="K39" s="222" t="s">
        <v>5</v>
      </c>
      <c r="L39" s="222"/>
      <c r="M39" s="222"/>
      <c r="N39" s="222"/>
      <c r="O39" s="222"/>
      <c r="P39" s="222" t="s">
        <v>5</v>
      </c>
      <c r="Q39" s="222" t="s">
        <v>5</v>
      </c>
      <c r="R39" s="222"/>
      <c r="S39" s="222" t="s">
        <v>5</v>
      </c>
      <c r="T39" s="222"/>
      <c r="U39" s="834"/>
      <c r="V39" s="272"/>
      <c r="W39" s="272"/>
    </row>
    <row r="40" spans="1:23" ht="12.75">
      <c r="A40" s="272" t="s">
        <v>368</v>
      </c>
      <c r="B40" s="272" t="s">
        <v>249</v>
      </c>
      <c r="C40" s="222" t="s">
        <v>982</v>
      </c>
      <c r="D40" s="1034" t="s">
        <v>165</v>
      </c>
      <c r="E40" s="1034"/>
      <c r="F40" s="222"/>
      <c r="G40" s="222"/>
      <c r="H40" s="222"/>
      <c r="I40" s="222"/>
      <c r="J40" s="222"/>
      <c r="K40" s="222"/>
      <c r="L40" s="222"/>
      <c r="M40" s="222"/>
      <c r="N40" s="222"/>
      <c r="O40" s="222"/>
      <c r="P40" s="222"/>
      <c r="Q40" s="222"/>
      <c r="R40" s="222"/>
      <c r="S40" s="222"/>
      <c r="T40" s="222"/>
      <c r="U40" s="834"/>
      <c r="V40" s="272"/>
      <c r="W40" s="272"/>
    </row>
    <row r="41" spans="1:23" ht="12.75">
      <c r="A41" s="272" t="s">
        <v>368</v>
      </c>
      <c r="B41" s="272" t="s">
        <v>249</v>
      </c>
      <c r="C41" s="222" t="s">
        <v>976</v>
      </c>
      <c r="D41" s="1034" t="s">
        <v>969</v>
      </c>
      <c r="E41" s="1034"/>
      <c r="F41" s="222" t="s">
        <v>5</v>
      </c>
      <c r="G41" s="222"/>
      <c r="H41" s="222" t="s">
        <v>5</v>
      </c>
      <c r="I41" s="222"/>
      <c r="J41" s="222" t="s">
        <v>5</v>
      </c>
      <c r="K41" s="222" t="s">
        <v>5</v>
      </c>
      <c r="L41" s="222" t="s">
        <v>5</v>
      </c>
      <c r="M41" s="222" t="s">
        <v>5</v>
      </c>
      <c r="N41" s="222"/>
      <c r="O41" s="222"/>
      <c r="P41" s="222" t="s">
        <v>5</v>
      </c>
      <c r="Q41" s="222" t="s">
        <v>5</v>
      </c>
      <c r="R41" s="222"/>
      <c r="S41" s="222" t="s">
        <v>5</v>
      </c>
      <c r="T41" s="222"/>
      <c r="U41" s="834"/>
      <c r="V41" s="272"/>
      <c r="W41" s="272"/>
    </row>
    <row r="42" spans="1:23" ht="12.75">
      <c r="A42" s="272" t="s">
        <v>368</v>
      </c>
      <c r="B42" s="272" t="s">
        <v>977</v>
      </c>
      <c r="C42" s="222" t="s">
        <v>978</v>
      </c>
      <c r="D42" s="1034" t="s">
        <v>979</v>
      </c>
      <c r="E42" s="1034"/>
      <c r="F42" s="222"/>
      <c r="G42" s="222" t="s">
        <v>5</v>
      </c>
      <c r="H42" s="222" t="s">
        <v>5</v>
      </c>
      <c r="I42" s="222" t="s">
        <v>5</v>
      </c>
      <c r="J42" s="222" t="s">
        <v>5</v>
      </c>
      <c r="K42" s="222"/>
      <c r="L42" s="222" t="s">
        <v>5</v>
      </c>
      <c r="M42" s="222" t="s">
        <v>5</v>
      </c>
      <c r="N42" s="222"/>
      <c r="O42" s="222"/>
      <c r="P42" s="222"/>
      <c r="Q42" s="222" t="s">
        <v>5</v>
      </c>
      <c r="R42" s="222"/>
      <c r="S42" s="222" t="s">
        <v>5</v>
      </c>
      <c r="T42" s="222"/>
      <c r="U42" s="834"/>
      <c r="V42" s="272"/>
      <c r="W42" s="272"/>
    </row>
    <row r="43" spans="1:23" ht="12.75">
      <c r="A43" s="272" t="s">
        <v>368</v>
      </c>
      <c r="B43" s="272" t="s">
        <v>955</v>
      </c>
      <c r="C43" s="222" t="s">
        <v>980</v>
      </c>
      <c r="D43" s="1034" t="s">
        <v>250</v>
      </c>
      <c r="E43" s="1034"/>
      <c r="F43" s="222" t="s">
        <v>5</v>
      </c>
      <c r="G43" s="222"/>
      <c r="H43" s="222" t="s">
        <v>5</v>
      </c>
      <c r="I43" s="222" t="s">
        <v>5</v>
      </c>
      <c r="J43" s="222"/>
      <c r="K43" s="222"/>
      <c r="L43" s="222" t="s">
        <v>5</v>
      </c>
      <c r="M43" s="222" t="s">
        <v>5</v>
      </c>
      <c r="N43" s="222" t="s">
        <v>5</v>
      </c>
      <c r="O43" s="222" t="s">
        <v>5</v>
      </c>
      <c r="P43" s="222" t="s">
        <v>5</v>
      </c>
      <c r="Q43" s="222"/>
      <c r="R43" s="222"/>
      <c r="S43" s="222"/>
      <c r="T43" s="222"/>
      <c r="U43" s="834"/>
      <c r="V43" s="272"/>
      <c r="W43" s="272"/>
    </row>
    <row r="44" spans="1:23" ht="127.5">
      <c r="A44" s="918" t="s">
        <v>368</v>
      </c>
      <c r="B44" s="920" t="s">
        <v>1592</v>
      </c>
      <c r="C44" s="919" t="s">
        <v>1590</v>
      </c>
      <c r="D44" s="1048" t="s">
        <v>1175</v>
      </c>
      <c r="E44" s="1049"/>
      <c r="F44" s="919" t="s">
        <v>5</v>
      </c>
      <c r="G44" s="919"/>
      <c r="H44" s="919" t="s">
        <v>5</v>
      </c>
      <c r="I44" s="919" t="s">
        <v>5</v>
      </c>
      <c r="J44" s="919"/>
      <c r="K44" s="919"/>
      <c r="L44" s="919" t="s">
        <v>5</v>
      </c>
      <c r="M44" s="919" t="s">
        <v>5</v>
      </c>
      <c r="N44" s="919" t="s">
        <v>5</v>
      </c>
      <c r="O44" s="919" t="s">
        <v>5</v>
      </c>
      <c r="P44" s="919"/>
      <c r="Q44" s="919" t="s">
        <v>5</v>
      </c>
      <c r="R44" s="919"/>
      <c r="S44" s="919" t="s">
        <v>5</v>
      </c>
      <c r="T44" s="919"/>
      <c r="U44" s="919"/>
      <c r="V44" s="918"/>
      <c r="W44" s="920" t="s">
        <v>1591</v>
      </c>
    </row>
    <row r="45" spans="1:23" ht="12.75">
      <c r="A45" s="707" t="s">
        <v>368</v>
      </c>
      <c r="B45" s="707" t="s">
        <v>1376</v>
      </c>
      <c r="C45" s="708" t="s">
        <v>954</v>
      </c>
      <c r="D45" s="1047" t="s">
        <v>979</v>
      </c>
      <c r="E45" s="1047"/>
      <c r="F45" s="708" t="s">
        <v>5</v>
      </c>
      <c r="G45" s="708"/>
      <c r="H45" s="708" t="s">
        <v>5</v>
      </c>
      <c r="I45" s="708" t="s">
        <v>5</v>
      </c>
      <c r="J45" s="708"/>
      <c r="K45" s="708"/>
      <c r="L45" s="708" t="s">
        <v>5</v>
      </c>
      <c r="M45" s="708" t="s">
        <v>5</v>
      </c>
      <c r="N45" s="708" t="s">
        <v>5</v>
      </c>
      <c r="O45" s="708" t="s">
        <v>5</v>
      </c>
      <c r="P45" s="708"/>
      <c r="Q45" s="708"/>
      <c r="R45" s="708"/>
      <c r="S45" s="708"/>
      <c r="T45" s="708"/>
      <c r="U45" s="835"/>
      <c r="V45" s="707"/>
      <c r="W45" s="707"/>
    </row>
    <row r="46" spans="1:23" ht="12.75">
      <c r="A46" s="707" t="s">
        <v>368</v>
      </c>
      <c r="B46" s="707" t="s">
        <v>1376</v>
      </c>
      <c r="C46" s="708" t="s">
        <v>975</v>
      </c>
      <c r="D46" s="1047" t="s">
        <v>110</v>
      </c>
      <c r="E46" s="1047"/>
      <c r="F46" s="708" t="s">
        <v>5</v>
      </c>
      <c r="G46" s="708"/>
      <c r="H46" s="708" t="s">
        <v>5</v>
      </c>
      <c r="I46" s="708" t="s">
        <v>5</v>
      </c>
      <c r="J46" s="708"/>
      <c r="K46" s="708"/>
      <c r="L46" s="708" t="s">
        <v>5</v>
      </c>
      <c r="M46" s="708" t="s">
        <v>5</v>
      </c>
      <c r="N46" s="708" t="s">
        <v>5</v>
      </c>
      <c r="O46" s="708" t="s">
        <v>5</v>
      </c>
      <c r="P46" s="708"/>
      <c r="Q46" s="708"/>
      <c r="R46" s="708"/>
      <c r="S46" s="708"/>
      <c r="T46" s="708"/>
      <c r="U46" s="835"/>
      <c r="V46" s="707"/>
      <c r="W46" s="707"/>
    </row>
    <row r="47" spans="1:23" ht="12.75">
      <c r="A47" s="707" t="s">
        <v>368</v>
      </c>
      <c r="B47" s="707" t="s">
        <v>1376</v>
      </c>
      <c r="C47" s="708" t="s">
        <v>938</v>
      </c>
      <c r="D47" s="1047" t="s">
        <v>165</v>
      </c>
      <c r="E47" s="1047"/>
      <c r="F47" s="708" t="s">
        <v>5</v>
      </c>
      <c r="G47" s="708"/>
      <c r="H47" s="708" t="s">
        <v>5</v>
      </c>
      <c r="I47" s="708" t="s">
        <v>5</v>
      </c>
      <c r="J47" s="708"/>
      <c r="K47" s="708"/>
      <c r="L47" s="708" t="s">
        <v>5</v>
      </c>
      <c r="M47" s="708" t="s">
        <v>5</v>
      </c>
      <c r="N47" s="708" t="s">
        <v>5</v>
      </c>
      <c r="O47" s="708" t="s">
        <v>5</v>
      </c>
      <c r="P47" s="708"/>
      <c r="Q47" s="708"/>
      <c r="R47" s="708"/>
      <c r="S47" s="708"/>
      <c r="T47" s="708"/>
      <c r="U47" s="835"/>
      <c r="V47" s="707"/>
      <c r="W47" s="707"/>
    </row>
    <row r="48" spans="1:23" ht="12.75">
      <c r="A48" s="707" t="s">
        <v>368</v>
      </c>
      <c r="B48" s="707" t="s">
        <v>1376</v>
      </c>
      <c r="C48" s="708" t="s">
        <v>941</v>
      </c>
      <c r="D48" s="1047"/>
      <c r="E48" s="1047"/>
      <c r="F48" s="708" t="s">
        <v>5</v>
      </c>
      <c r="G48" s="708"/>
      <c r="H48" s="708" t="s">
        <v>5</v>
      </c>
      <c r="I48" s="708" t="s">
        <v>5</v>
      </c>
      <c r="J48" s="708"/>
      <c r="K48" s="708"/>
      <c r="L48" s="708" t="s">
        <v>5</v>
      </c>
      <c r="M48" s="708" t="s">
        <v>5</v>
      </c>
      <c r="N48" s="708" t="s">
        <v>5</v>
      </c>
      <c r="O48" s="708" t="s">
        <v>5</v>
      </c>
      <c r="P48" s="708"/>
      <c r="Q48" s="708"/>
      <c r="R48" s="708"/>
      <c r="S48" s="708"/>
      <c r="T48" s="708"/>
      <c r="U48" s="835"/>
      <c r="V48" s="707"/>
      <c r="W48" s="707"/>
    </row>
    <row r="49" spans="1:23" ht="12.75">
      <c r="A49" s="707" t="s">
        <v>368</v>
      </c>
      <c r="B49" s="707" t="s">
        <v>1376</v>
      </c>
      <c r="C49" s="708" t="s">
        <v>935</v>
      </c>
      <c r="D49" s="1047" t="s">
        <v>979</v>
      </c>
      <c r="E49" s="1047"/>
      <c r="F49" s="708" t="s">
        <v>5</v>
      </c>
      <c r="G49" s="708"/>
      <c r="H49" s="708" t="s">
        <v>5</v>
      </c>
      <c r="I49" s="708" t="s">
        <v>5</v>
      </c>
      <c r="J49" s="708"/>
      <c r="K49" s="708"/>
      <c r="L49" s="708" t="s">
        <v>5</v>
      </c>
      <c r="M49" s="708" t="s">
        <v>5</v>
      </c>
      <c r="N49" s="708" t="s">
        <v>5</v>
      </c>
      <c r="O49" s="708" t="s">
        <v>5</v>
      </c>
      <c r="P49" s="708"/>
      <c r="Q49" s="708"/>
      <c r="R49" s="708"/>
      <c r="S49" s="708"/>
      <c r="T49" s="708"/>
      <c r="U49" s="835"/>
      <c r="V49" s="707"/>
      <c r="W49" s="707"/>
    </row>
    <row r="50" spans="1:23" ht="12.75">
      <c r="A50" s="707" t="s">
        <v>368</v>
      </c>
      <c r="B50" s="707" t="s">
        <v>1376</v>
      </c>
      <c r="C50" s="708" t="s">
        <v>981</v>
      </c>
      <c r="D50" s="1047"/>
      <c r="E50" s="1047"/>
      <c r="F50" s="708" t="s">
        <v>5</v>
      </c>
      <c r="G50" s="708"/>
      <c r="H50" s="708" t="s">
        <v>5</v>
      </c>
      <c r="I50" s="708" t="s">
        <v>5</v>
      </c>
      <c r="J50" s="708"/>
      <c r="K50" s="708"/>
      <c r="L50" s="708" t="s">
        <v>5</v>
      </c>
      <c r="M50" s="708" t="s">
        <v>5</v>
      </c>
      <c r="N50" s="708" t="s">
        <v>5</v>
      </c>
      <c r="O50" s="708" t="s">
        <v>5</v>
      </c>
      <c r="P50" s="708"/>
      <c r="Q50" s="708"/>
      <c r="R50" s="708"/>
      <c r="S50" s="708"/>
      <c r="T50" s="708"/>
      <c r="U50" s="835"/>
      <c r="V50" s="707"/>
      <c r="W50" s="707"/>
    </row>
    <row r="51" spans="1:23" ht="12.75">
      <c r="A51" s="272" t="s">
        <v>368</v>
      </c>
      <c r="B51" s="272" t="s">
        <v>1476</v>
      </c>
      <c r="C51" s="222" t="s">
        <v>1477</v>
      </c>
      <c r="D51" s="1050"/>
      <c r="E51" s="1051"/>
      <c r="F51" s="222"/>
      <c r="G51" s="222"/>
      <c r="H51" s="222"/>
      <c r="I51" s="222"/>
      <c r="J51" s="222"/>
      <c r="K51" s="222"/>
      <c r="L51" s="222"/>
      <c r="M51" s="222"/>
      <c r="N51" s="222"/>
      <c r="O51" s="222"/>
      <c r="P51" s="222"/>
      <c r="Q51" s="222"/>
      <c r="R51" s="222"/>
      <c r="S51" s="222"/>
      <c r="T51" s="222" t="s">
        <v>5</v>
      </c>
      <c r="U51" s="834"/>
      <c r="V51" s="272"/>
      <c r="W51" s="272"/>
    </row>
    <row r="52" spans="1:23" ht="12.75">
      <c r="A52" s="272" t="s">
        <v>368</v>
      </c>
      <c r="B52" s="272" t="s">
        <v>1476</v>
      </c>
      <c r="C52" s="222" t="s">
        <v>1478</v>
      </c>
      <c r="D52" s="1050"/>
      <c r="E52" s="1051"/>
      <c r="F52" s="222"/>
      <c r="G52" s="222"/>
      <c r="H52" s="222"/>
      <c r="I52" s="222"/>
      <c r="J52" s="222"/>
      <c r="K52" s="222"/>
      <c r="L52" s="222"/>
      <c r="M52" s="222"/>
      <c r="N52" s="222"/>
      <c r="O52" s="222"/>
      <c r="P52" s="222"/>
      <c r="Q52" s="222"/>
      <c r="R52" s="222"/>
      <c r="S52" s="222"/>
      <c r="T52" s="222" t="s">
        <v>5</v>
      </c>
      <c r="U52" s="834"/>
      <c r="V52" s="272"/>
      <c r="W52" s="272"/>
    </row>
    <row r="53" spans="1:23" ht="12.75">
      <c r="A53" s="272" t="s">
        <v>368</v>
      </c>
      <c r="B53" s="272" t="s">
        <v>1476</v>
      </c>
      <c r="C53" s="222" t="s">
        <v>1479</v>
      </c>
      <c r="D53" s="1050"/>
      <c r="E53" s="1051"/>
      <c r="F53" s="222"/>
      <c r="G53" s="222"/>
      <c r="H53" s="222"/>
      <c r="I53" s="222"/>
      <c r="J53" s="222"/>
      <c r="K53" s="222"/>
      <c r="L53" s="222"/>
      <c r="M53" s="222"/>
      <c r="N53" s="222"/>
      <c r="O53" s="222"/>
      <c r="P53" s="222"/>
      <c r="Q53" s="222"/>
      <c r="R53" s="222"/>
      <c r="S53" s="222"/>
      <c r="T53" s="222" t="s">
        <v>5</v>
      </c>
      <c r="U53" s="834"/>
      <c r="V53" s="272"/>
      <c r="W53" s="272"/>
    </row>
    <row r="54" spans="1:23" ht="12.75">
      <c r="A54" s="272" t="s">
        <v>368</v>
      </c>
      <c r="B54" s="272" t="s">
        <v>1476</v>
      </c>
      <c r="C54" s="222" t="s">
        <v>1480</v>
      </c>
      <c r="D54" s="1050"/>
      <c r="E54" s="1051"/>
      <c r="F54" s="222"/>
      <c r="G54" s="222"/>
      <c r="H54" s="222"/>
      <c r="I54" s="222"/>
      <c r="J54" s="222"/>
      <c r="K54" s="222"/>
      <c r="L54" s="222"/>
      <c r="M54" s="222"/>
      <c r="N54" s="222"/>
      <c r="O54" s="222"/>
      <c r="P54" s="222"/>
      <c r="Q54" s="222"/>
      <c r="R54" s="222"/>
      <c r="S54" s="222"/>
      <c r="T54" s="222" t="s">
        <v>5</v>
      </c>
      <c r="U54" s="834"/>
      <c r="V54" s="272"/>
      <c r="W54" s="272"/>
    </row>
    <row r="55" spans="1:23" ht="12.75">
      <c r="A55" s="272" t="s">
        <v>368</v>
      </c>
      <c r="B55" s="272" t="s">
        <v>1476</v>
      </c>
      <c r="C55" s="222" t="s">
        <v>1481</v>
      </c>
      <c r="D55" s="1050"/>
      <c r="E55" s="1051"/>
      <c r="F55" s="222"/>
      <c r="G55" s="222"/>
      <c r="H55" s="222"/>
      <c r="I55" s="222"/>
      <c r="J55" s="222"/>
      <c r="K55" s="222"/>
      <c r="L55" s="222"/>
      <c r="M55" s="222"/>
      <c r="N55" s="222"/>
      <c r="O55" s="222"/>
      <c r="P55" s="222"/>
      <c r="Q55" s="222"/>
      <c r="R55" s="222"/>
      <c r="S55" s="222"/>
      <c r="T55" s="222" t="s">
        <v>5</v>
      </c>
      <c r="U55" s="834"/>
      <c r="V55" s="272"/>
      <c r="W55" s="272"/>
    </row>
    <row r="56" spans="1:23" ht="12.75">
      <c r="A56" s="272" t="s">
        <v>368</v>
      </c>
      <c r="B56" s="272" t="s">
        <v>1476</v>
      </c>
      <c r="C56" s="222" t="s">
        <v>1482</v>
      </c>
      <c r="D56" s="1050"/>
      <c r="E56" s="1051"/>
      <c r="F56" s="222"/>
      <c r="G56" s="222"/>
      <c r="H56" s="222"/>
      <c r="I56" s="222"/>
      <c r="J56" s="222"/>
      <c r="K56" s="222"/>
      <c r="L56" s="222"/>
      <c r="M56" s="222"/>
      <c r="N56" s="222"/>
      <c r="O56" s="222"/>
      <c r="P56" s="222"/>
      <c r="Q56" s="222"/>
      <c r="R56" s="222"/>
      <c r="S56" s="222"/>
      <c r="T56" s="222" t="s">
        <v>5</v>
      </c>
      <c r="U56" s="834"/>
      <c r="V56" s="272"/>
      <c r="W56" s="272"/>
    </row>
    <row r="57" spans="1:23" ht="12.75">
      <c r="A57" s="272" t="s">
        <v>368</v>
      </c>
      <c r="B57" s="272" t="s">
        <v>1476</v>
      </c>
      <c r="C57" s="222" t="s">
        <v>1483</v>
      </c>
      <c r="D57" s="1050"/>
      <c r="E57" s="1051"/>
      <c r="F57" s="222"/>
      <c r="G57" s="222"/>
      <c r="H57" s="222"/>
      <c r="I57" s="222"/>
      <c r="J57" s="222"/>
      <c r="K57" s="222"/>
      <c r="L57" s="222"/>
      <c r="M57" s="222"/>
      <c r="N57" s="222"/>
      <c r="O57" s="222"/>
      <c r="P57" s="222"/>
      <c r="Q57" s="222"/>
      <c r="R57" s="222"/>
      <c r="S57" s="222"/>
      <c r="T57" s="222" t="s">
        <v>5</v>
      </c>
      <c r="U57" s="834"/>
      <c r="V57" s="272"/>
      <c r="W57" s="272"/>
    </row>
    <row r="58" spans="1:23" ht="12.75">
      <c r="A58" s="272" t="s">
        <v>368</v>
      </c>
      <c r="B58" s="272" t="s">
        <v>1476</v>
      </c>
      <c r="C58" s="222" t="s">
        <v>1484</v>
      </c>
      <c r="D58" s="1050"/>
      <c r="E58" s="1051"/>
      <c r="F58" s="222"/>
      <c r="G58" s="222"/>
      <c r="H58" s="222"/>
      <c r="I58" s="222"/>
      <c r="J58" s="222"/>
      <c r="K58" s="222"/>
      <c r="L58" s="222"/>
      <c r="M58" s="222"/>
      <c r="N58" s="222"/>
      <c r="O58" s="222"/>
      <c r="P58" s="222"/>
      <c r="Q58" s="222"/>
      <c r="R58" s="222"/>
      <c r="S58" s="222"/>
      <c r="T58" s="222" t="s">
        <v>5</v>
      </c>
      <c r="U58" s="834"/>
      <c r="V58" s="272"/>
      <c r="W58" s="272"/>
    </row>
    <row r="59" spans="1:23" ht="12.75">
      <c r="A59" s="272" t="s">
        <v>368</v>
      </c>
      <c r="B59" s="272" t="s">
        <v>1476</v>
      </c>
      <c r="C59" s="222" t="s">
        <v>1485</v>
      </c>
      <c r="D59" s="1050"/>
      <c r="E59" s="1051"/>
      <c r="F59" s="222"/>
      <c r="G59" s="222"/>
      <c r="H59" s="222"/>
      <c r="I59" s="222"/>
      <c r="J59" s="222"/>
      <c r="K59" s="222"/>
      <c r="L59" s="222"/>
      <c r="M59" s="222"/>
      <c r="N59" s="222"/>
      <c r="O59" s="222"/>
      <c r="P59" s="222"/>
      <c r="Q59" s="222"/>
      <c r="R59" s="222"/>
      <c r="S59" s="222"/>
      <c r="T59" s="222" t="s">
        <v>5</v>
      </c>
      <c r="U59" s="834"/>
      <c r="V59" s="272"/>
      <c r="W59" s="272"/>
    </row>
    <row r="60" spans="1:23" ht="12.75">
      <c r="A60" s="272" t="s">
        <v>368</v>
      </c>
      <c r="B60" s="272" t="s">
        <v>1476</v>
      </c>
      <c r="C60" s="222" t="s">
        <v>1486</v>
      </c>
      <c r="D60" s="1050"/>
      <c r="E60" s="1051"/>
      <c r="F60" s="222"/>
      <c r="G60" s="222"/>
      <c r="H60" s="222"/>
      <c r="I60" s="222"/>
      <c r="J60" s="222"/>
      <c r="K60" s="222"/>
      <c r="L60" s="222"/>
      <c r="M60" s="222"/>
      <c r="N60" s="222"/>
      <c r="O60" s="222"/>
      <c r="P60" s="222"/>
      <c r="Q60" s="222"/>
      <c r="R60" s="222"/>
      <c r="S60" s="222"/>
      <c r="T60" s="222" t="s">
        <v>5</v>
      </c>
      <c r="U60" s="834"/>
      <c r="V60" s="272"/>
      <c r="W60" s="272"/>
    </row>
    <row r="61" spans="1:23" ht="12.75">
      <c r="A61" s="272" t="s">
        <v>368</v>
      </c>
      <c r="B61" s="272" t="s">
        <v>1476</v>
      </c>
      <c r="C61" s="222" t="s">
        <v>1487</v>
      </c>
      <c r="D61" s="1050"/>
      <c r="E61" s="1051"/>
      <c r="F61" s="222"/>
      <c r="G61" s="222"/>
      <c r="H61" s="222"/>
      <c r="I61" s="222"/>
      <c r="J61" s="222"/>
      <c r="K61" s="222"/>
      <c r="L61" s="222"/>
      <c r="M61" s="222"/>
      <c r="N61" s="222"/>
      <c r="O61" s="222"/>
      <c r="P61" s="222"/>
      <c r="Q61" s="222"/>
      <c r="R61" s="222"/>
      <c r="S61" s="222"/>
      <c r="T61" s="222" t="s">
        <v>5</v>
      </c>
      <c r="U61" s="834"/>
      <c r="V61" s="272"/>
      <c r="W61" s="272"/>
    </row>
    <row r="62" spans="1:23" ht="12.75">
      <c r="A62" s="272" t="s">
        <v>368</v>
      </c>
      <c r="B62" s="272" t="s">
        <v>1476</v>
      </c>
      <c r="C62" s="222" t="s">
        <v>1488</v>
      </c>
      <c r="D62" s="1050"/>
      <c r="E62" s="1051"/>
      <c r="F62" s="222"/>
      <c r="G62" s="222"/>
      <c r="H62" s="222"/>
      <c r="I62" s="222"/>
      <c r="J62" s="222"/>
      <c r="K62" s="222"/>
      <c r="L62" s="222"/>
      <c r="M62" s="222"/>
      <c r="N62" s="222"/>
      <c r="O62" s="222"/>
      <c r="P62" s="222"/>
      <c r="Q62" s="222"/>
      <c r="R62" s="222"/>
      <c r="S62" s="222"/>
      <c r="T62" s="222" t="s">
        <v>5</v>
      </c>
      <c r="U62" s="834"/>
      <c r="V62" s="272"/>
      <c r="W62" s="272"/>
    </row>
    <row r="63" spans="1:23" ht="12.75">
      <c r="A63" s="272" t="s">
        <v>368</v>
      </c>
      <c r="B63" s="272" t="s">
        <v>1476</v>
      </c>
      <c r="C63" s="222" t="s">
        <v>1489</v>
      </c>
      <c r="D63" s="1050"/>
      <c r="E63" s="1051"/>
      <c r="F63" s="222"/>
      <c r="G63" s="222"/>
      <c r="H63" s="222"/>
      <c r="I63" s="222"/>
      <c r="J63" s="222"/>
      <c r="K63" s="222"/>
      <c r="L63" s="222"/>
      <c r="M63" s="222"/>
      <c r="N63" s="222"/>
      <c r="O63" s="222"/>
      <c r="P63" s="222"/>
      <c r="Q63" s="222"/>
      <c r="R63" s="222"/>
      <c r="S63" s="222"/>
      <c r="T63" s="222" t="s">
        <v>5</v>
      </c>
      <c r="U63" s="834"/>
      <c r="V63" s="272"/>
      <c r="W63" s="272"/>
    </row>
    <row r="64" spans="1:23" ht="12.75">
      <c r="A64" s="272" t="s">
        <v>368</v>
      </c>
      <c r="B64" s="272" t="s">
        <v>1476</v>
      </c>
      <c r="C64" s="222" t="s">
        <v>1490</v>
      </c>
      <c r="D64" s="1050"/>
      <c r="E64" s="1051"/>
      <c r="F64" s="222"/>
      <c r="G64" s="222"/>
      <c r="H64" s="222"/>
      <c r="I64" s="222"/>
      <c r="J64" s="222"/>
      <c r="K64" s="222"/>
      <c r="L64" s="222"/>
      <c r="M64" s="222"/>
      <c r="N64" s="222"/>
      <c r="O64" s="222"/>
      <c r="P64" s="222"/>
      <c r="Q64" s="222"/>
      <c r="R64" s="222"/>
      <c r="S64" s="222"/>
      <c r="T64" s="222" t="s">
        <v>5</v>
      </c>
      <c r="U64" s="834"/>
      <c r="V64" s="272"/>
      <c r="W64" s="272"/>
    </row>
    <row r="65" spans="1:23" ht="12.75">
      <c r="A65" s="272" t="s">
        <v>368</v>
      </c>
      <c r="B65" s="272" t="s">
        <v>1476</v>
      </c>
      <c r="C65" s="222" t="s">
        <v>1491</v>
      </c>
      <c r="D65" s="1050"/>
      <c r="E65" s="1051"/>
      <c r="F65" s="222"/>
      <c r="G65" s="222"/>
      <c r="H65" s="222"/>
      <c r="I65" s="222"/>
      <c r="J65" s="222"/>
      <c r="K65" s="222"/>
      <c r="L65" s="222"/>
      <c r="M65" s="222"/>
      <c r="N65" s="222"/>
      <c r="O65" s="222"/>
      <c r="P65" s="222"/>
      <c r="Q65" s="222"/>
      <c r="R65" s="222"/>
      <c r="S65" s="222"/>
      <c r="T65" s="222" t="s">
        <v>5</v>
      </c>
      <c r="U65" s="834"/>
      <c r="V65" s="272"/>
      <c r="W65" s="272"/>
    </row>
    <row r="66" spans="1:23" ht="12.75">
      <c r="A66" s="272" t="s">
        <v>368</v>
      </c>
      <c r="B66" s="272" t="s">
        <v>1476</v>
      </c>
      <c r="C66" s="222" t="s">
        <v>1492</v>
      </c>
      <c r="D66" s="1050"/>
      <c r="E66" s="1051"/>
      <c r="F66" s="222"/>
      <c r="G66" s="222"/>
      <c r="H66" s="222"/>
      <c r="I66" s="222"/>
      <c r="J66" s="222"/>
      <c r="K66" s="222"/>
      <c r="L66" s="222"/>
      <c r="M66" s="222"/>
      <c r="N66" s="222"/>
      <c r="O66" s="222"/>
      <c r="P66" s="222"/>
      <c r="Q66" s="222"/>
      <c r="R66" s="222"/>
      <c r="S66" s="222"/>
      <c r="T66" s="222" t="s">
        <v>5</v>
      </c>
      <c r="U66" s="834"/>
      <c r="V66" s="272"/>
      <c r="W66" s="272"/>
    </row>
    <row r="67" spans="1:23" ht="12.75">
      <c r="A67" s="272" t="s">
        <v>368</v>
      </c>
      <c r="B67" s="272" t="s">
        <v>1476</v>
      </c>
      <c r="C67" s="222" t="s">
        <v>1493</v>
      </c>
      <c r="D67" s="1050"/>
      <c r="E67" s="1051"/>
      <c r="F67" s="222"/>
      <c r="G67" s="222"/>
      <c r="H67" s="222"/>
      <c r="I67" s="222"/>
      <c r="J67" s="222"/>
      <c r="K67" s="222"/>
      <c r="L67" s="222"/>
      <c r="M67" s="222"/>
      <c r="N67" s="222"/>
      <c r="O67" s="222"/>
      <c r="P67" s="222"/>
      <c r="Q67" s="222"/>
      <c r="R67" s="222"/>
      <c r="S67" s="222"/>
      <c r="T67" s="222" t="s">
        <v>5</v>
      </c>
      <c r="U67" s="834"/>
      <c r="V67" s="272"/>
      <c r="W67" s="272"/>
    </row>
    <row r="68" spans="1:23" ht="12.75">
      <c r="A68" s="272" t="s">
        <v>368</v>
      </c>
      <c r="B68" s="272" t="s">
        <v>1476</v>
      </c>
      <c r="C68" s="222" t="s">
        <v>1494</v>
      </c>
      <c r="D68" s="1050"/>
      <c r="E68" s="1051"/>
      <c r="F68" s="222"/>
      <c r="G68" s="222"/>
      <c r="H68" s="222"/>
      <c r="I68" s="222"/>
      <c r="J68" s="222"/>
      <c r="K68" s="222"/>
      <c r="L68" s="222"/>
      <c r="M68" s="222"/>
      <c r="N68" s="222"/>
      <c r="O68" s="222"/>
      <c r="P68" s="222"/>
      <c r="Q68" s="222"/>
      <c r="R68" s="222"/>
      <c r="S68" s="222"/>
      <c r="T68" s="222" t="s">
        <v>5</v>
      </c>
      <c r="U68" s="834"/>
      <c r="V68" s="272"/>
      <c r="W68" s="272"/>
    </row>
    <row r="69" spans="1:23" ht="12.75">
      <c r="A69" s="272" t="s">
        <v>368</v>
      </c>
      <c r="B69" s="272" t="s">
        <v>1476</v>
      </c>
      <c r="C69" s="222" t="s">
        <v>1495</v>
      </c>
      <c r="D69" s="1050"/>
      <c r="E69" s="1051"/>
      <c r="F69" s="222"/>
      <c r="G69" s="222"/>
      <c r="H69" s="222"/>
      <c r="I69" s="222"/>
      <c r="J69" s="222"/>
      <c r="K69" s="222"/>
      <c r="L69" s="222"/>
      <c r="M69" s="222"/>
      <c r="N69" s="222"/>
      <c r="O69" s="222"/>
      <c r="P69" s="222"/>
      <c r="Q69" s="222"/>
      <c r="R69" s="222"/>
      <c r="S69" s="222"/>
      <c r="T69" s="222" t="s">
        <v>5</v>
      </c>
      <c r="U69" s="834"/>
      <c r="V69" s="272"/>
      <c r="W69" s="272"/>
    </row>
    <row r="70" spans="1:23" ht="12.75">
      <c r="A70" s="272" t="s">
        <v>368</v>
      </c>
      <c r="B70" s="272" t="s">
        <v>1496</v>
      </c>
      <c r="C70" s="222" t="s">
        <v>1379</v>
      </c>
      <c r="D70" s="1050"/>
      <c r="E70" s="1051"/>
      <c r="F70" s="222"/>
      <c r="G70" s="222"/>
      <c r="H70" s="222"/>
      <c r="I70" s="222"/>
      <c r="J70" s="222"/>
      <c r="K70" s="222"/>
      <c r="L70" s="222"/>
      <c r="M70" s="222"/>
      <c r="N70" s="222"/>
      <c r="O70" s="222"/>
      <c r="P70" s="222"/>
      <c r="Q70" s="222"/>
      <c r="R70" s="222"/>
      <c r="S70" s="222"/>
      <c r="T70" s="222"/>
      <c r="U70" s="834" t="s">
        <v>5</v>
      </c>
      <c r="V70" s="272"/>
      <c r="W70" s="272"/>
    </row>
    <row r="71" spans="1:23" ht="12.75">
      <c r="A71" s="272" t="s">
        <v>368</v>
      </c>
      <c r="B71" s="272" t="s">
        <v>1496</v>
      </c>
      <c r="C71" s="222" t="s">
        <v>1497</v>
      </c>
      <c r="D71" s="1050"/>
      <c r="E71" s="1051"/>
      <c r="F71" s="222"/>
      <c r="G71" s="222"/>
      <c r="H71" s="222"/>
      <c r="I71" s="222"/>
      <c r="J71" s="222"/>
      <c r="K71" s="222"/>
      <c r="L71" s="222"/>
      <c r="M71" s="222"/>
      <c r="N71" s="222"/>
      <c r="O71" s="222"/>
      <c r="P71" s="222"/>
      <c r="Q71" s="222"/>
      <c r="R71" s="222"/>
      <c r="S71" s="222"/>
      <c r="T71" s="222"/>
      <c r="U71" s="834" t="s">
        <v>5</v>
      </c>
      <c r="V71" s="272"/>
      <c r="W71" s="272"/>
    </row>
    <row r="72" spans="1:23" ht="12.75">
      <c r="A72" s="272" t="s">
        <v>368</v>
      </c>
      <c r="B72" s="272" t="s">
        <v>1496</v>
      </c>
      <c r="C72" s="222" t="s">
        <v>1393</v>
      </c>
      <c r="D72" s="1050"/>
      <c r="E72" s="1051"/>
      <c r="F72" s="222"/>
      <c r="G72" s="222"/>
      <c r="H72" s="222"/>
      <c r="I72" s="222"/>
      <c r="J72" s="222"/>
      <c r="K72" s="222"/>
      <c r="L72" s="222"/>
      <c r="M72" s="222"/>
      <c r="N72" s="222"/>
      <c r="O72" s="222"/>
      <c r="P72" s="222"/>
      <c r="Q72" s="222"/>
      <c r="R72" s="222"/>
      <c r="S72" s="222"/>
      <c r="T72" s="222"/>
      <c r="U72" s="834" t="s">
        <v>5</v>
      </c>
      <c r="V72" s="272"/>
      <c r="W72" s="272"/>
    </row>
    <row r="73" spans="1:23" ht="12.75">
      <c r="A73" s="272" t="s">
        <v>368</v>
      </c>
      <c r="B73" s="272" t="s">
        <v>1496</v>
      </c>
      <c r="C73" s="222" t="s">
        <v>1394</v>
      </c>
      <c r="D73" s="1050"/>
      <c r="E73" s="1051"/>
      <c r="F73" s="222"/>
      <c r="G73" s="222"/>
      <c r="H73" s="222"/>
      <c r="I73" s="222"/>
      <c r="J73" s="222"/>
      <c r="K73" s="222"/>
      <c r="L73" s="222"/>
      <c r="M73" s="222"/>
      <c r="N73" s="222"/>
      <c r="O73" s="222"/>
      <c r="P73" s="222"/>
      <c r="Q73" s="222"/>
      <c r="R73" s="222"/>
      <c r="S73" s="222"/>
      <c r="T73" s="222"/>
      <c r="U73" s="834" t="s">
        <v>5</v>
      </c>
      <c r="V73" s="272"/>
      <c r="W73" s="272"/>
    </row>
  </sheetData>
  <mergeCells count="76">
    <mergeCell ref="D71:E71"/>
    <mergeCell ref="D72:E72"/>
    <mergeCell ref="D73:E73"/>
    <mergeCell ref="D66:E66"/>
    <mergeCell ref="D68:E68"/>
    <mergeCell ref="D67:E67"/>
    <mergeCell ref="D69:E69"/>
    <mergeCell ref="D70:E70"/>
    <mergeCell ref="D61:E61"/>
    <mergeCell ref="D62:E62"/>
    <mergeCell ref="D63:E63"/>
    <mergeCell ref="D64:E64"/>
    <mergeCell ref="D65:E65"/>
    <mergeCell ref="D56:E56"/>
    <mergeCell ref="D57:E57"/>
    <mergeCell ref="D58:E58"/>
    <mergeCell ref="D59:E59"/>
    <mergeCell ref="D60:E60"/>
    <mergeCell ref="D51:E51"/>
    <mergeCell ref="D52:E52"/>
    <mergeCell ref="D53:E53"/>
    <mergeCell ref="D54:E54"/>
    <mergeCell ref="D55:E55"/>
    <mergeCell ref="D47:E47"/>
    <mergeCell ref="D48:E48"/>
    <mergeCell ref="D49:E49"/>
    <mergeCell ref="D50:E50"/>
    <mergeCell ref="D40:E40"/>
    <mergeCell ref="D41:E41"/>
    <mergeCell ref="D42:E42"/>
    <mergeCell ref="D43:E43"/>
    <mergeCell ref="D45:E45"/>
    <mergeCell ref="D46:E46"/>
    <mergeCell ref="D44:E44"/>
    <mergeCell ref="D35:E35"/>
    <mergeCell ref="D36:E36"/>
    <mergeCell ref="D37:E37"/>
    <mergeCell ref="D38:E38"/>
    <mergeCell ref="D39:E39"/>
    <mergeCell ref="D30:E30"/>
    <mergeCell ref="D31:E31"/>
    <mergeCell ref="D32:E32"/>
    <mergeCell ref="D33:E33"/>
    <mergeCell ref="D34:E34"/>
    <mergeCell ref="D25:E25"/>
    <mergeCell ref="D26:E26"/>
    <mergeCell ref="D27:E27"/>
    <mergeCell ref="D28:E28"/>
    <mergeCell ref="D29:E29"/>
    <mergeCell ref="D20:E20"/>
    <mergeCell ref="D21:E21"/>
    <mergeCell ref="D22:E22"/>
    <mergeCell ref="D23:E23"/>
    <mergeCell ref="D24:E24"/>
    <mergeCell ref="R1:S1"/>
    <mergeCell ref="T1:V1"/>
    <mergeCell ref="R2:S2"/>
    <mergeCell ref="T2:V2"/>
    <mergeCell ref="D7:E7"/>
    <mergeCell ref="D4:E4"/>
    <mergeCell ref="D3:E3"/>
    <mergeCell ref="D8:E8"/>
    <mergeCell ref="F3:V3"/>
    <mergeCell ref="D6:E6"/>
    <mergeCell ref="D5:E5"/>
    <mergeCell ref="D12:E12"/>
    <mergeCell ref="D13:E13"/>
    <mergeCell ref="D14:E14"/>
    <mergeCell ref="D9:E9"/>
    <mergeCell ref="D19:E19"/>
    <mergeCell ref="D15:E15"/>
    <mergeCell ref="D16:E16"/>
    <mergeCell ref="D17:E17"/>
    <mergeCell ref="D18:E18"/>
    <mergeCell ref="D11:E11"/>
    <mergeCell ref="D10:E10"/>
  </mergeCells>
  <phoneticPr fontId="32" type="noConversion"/>
  <pageMargins left="0.78749999999999998" right="0.78749999999999998" top="1.0527777777777778" bottom="1.0527777777777778" header="0.78749999999999998" footer="0.78749999999999998"/>
  <pageSetup paperSize="9" scale="56" firstPageNumber="0" orientation="portrait" horizontalDpi="300" verticalDpi="300" r:id="rId1"/>
  <headerFooter alignWithMargins="0">
    <oddHeader>&amp;C&amp;"Times New Roman,Normal"&amp;12&amp;A</oddHeader>
    <oddFooter>&amp;C&amp;"Times New Roman,Normal"&amp;12Page &amp;P</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27</vt:i4>
      </vt:variant>
      <vt:variant>
        <vt:lpstr>Named Ranges</vt:lpstr>
      </vt:variant>
      <vt:variant>
        <vt:i4>33</vt:i4>
      </vt:variant>
    </vt:vector>
  </HeadingPairs>
  <TitlesOfParts>
    <vt:vector size="60" baseType="lpstr">
      <vt:lpstr>Country Codes_ISO alpha-3</vt:lpstr>
      <vt:lpstr>I_A_1</vt:lpstr>
      <vt:lpstr>I_A_2</vt:lpstr>
      <vt:lpstr>II_B_1</vt:lpstr>
      <vt:lpstr>II_B_2</vt:lpstr>
      <vt:lpstr>III_A_1</vt:lpstr>
      <vt:lpstr>III_B_1</vt:lpstr>
      <vt:lpstr>III_B_2</vt:lpstr>
      <vt:lpstr>III_B_3</vt:lpstr>
      <vt:lpstr>III_C_1</vt:lpstr>
      <vt:lpstr>III_C_3</vt:lpstr>
      <vt:lpstr>III_C_4</vt:lpstr>
      <vt:lpstr>III_C_6</vt:lpstr>
      <vt:lpstr>III_D_1</vt:lpstr>
      <vt:lpstr>III_E_1</vt:lpstr>
      <vt:lpstr>III_E_2</vt:lpstr>
      <vt:lpstr>III_E_3</vt:lpstr>
      <vt:lpstr>III_F_1 </vt:lpstr>
      <vt:lpstr>III_F_2</vt:lpstr>
      <vt:lpstr>III_G_1</vt:lpstr>
      <vt:lpstr>IV_A_1</vt:lpstr>
      <vt:lpstr>IV_A_2</vt:lpstr>
      <vt:lpstr>IV_A_3 </vt:lpstr>
      <vt:lpstr>IV_B_1</vt:lpstr>
      <vt:lpstr>IV_B_2</vt:lpstr>
      <vt:lpstr>V_1</vt:lpstr>
      <vt:lpstr>VI_1</vt:lpstr>
      <vt:lpstr>Excel_BuiltIn_Print_Area_1_1</vt:lpstr>
      <vt:lpstr>Excel_BuiltIn_Print_Area_1_1_1</vt:lpstr>
      <vt:lpstr>Excel_BuiltIn_Print_Area_11_1</vt:lpstr>
      <vt:lpstr>Excel_BuiltIn_Print_Area_12_1</vt:lpstr>
      <vt:lpstr>Excel_BuiltIn_Print_Area_12_1_1</vt:lpstr>
      <vt:lpstr>Excel_BuiltIn_Print_Area_14_1</vt:lpstr>
      <vt:lpstr>III_D_1!Excel_BuiltIn_Print_Area_15_1</vt:lpstr>
      <vt:lpstr>'III_F_1 '!Excel_BuiltIn_Print_Area_15_1</vt:lpstr>
      <vt:lpstr>III_B_2!Excel_BuiltIn_Print_Area_4_1</vt:lpstr>
      <vt:lpstr>III_B_3!Excel_BuiltIn_Print_Area_5_1</vt:lpstr>
      <vt:lpstr>Excel_BuiltIn_Print_Area_8_1</vt:lpstr>
      <vt:lpstr>II_B_1!Print_Area</vt:lpstr>
      <vt:lpstr>III_A_1!Print_Area</vt:lpstr>
      <vt:lpstr>III_B_1!Print_Area</vt:lpstr>
      <vt:lpstr>III_B_2!Print_Area</vt:lpstr>
      <vt:lpstr>III_B_3!Print_Area</vt:lpstr>
      <vt:lpstr>III_C_1!Print_Area</vt:lpstr>
      <vt:lpstr>III_C_3!Print_Area</vt:lpstr>
      <vt:lpstr>III_C_6!Print_Area</vt:lpstr>
      <vt:lpstr>III_D_1!Print_Area</vt:lpstr>
      <vt:lpstr>III_E_1!Print_Area</vt:lpstr>
      <vt:lpstr>III_E_2!Print_Area</vt:lpstr>
      <vt:lpstr>III_E_3!Print_Area</vt:lpstr>
      <vt:lpstr>'III_F_1 '!Print_Area</vt:lpstr>
      <vt:lpstr>III_F_2!Print_Area</vt:lpstr>
      <vt:lpstr>III_G_1!Print_Area</vt:lpstr>
      <vt:lpstr>IV_A_1!Print_Area</vt:lpstr>
      <vt:lpstr>IV_A_2!Print_Area</vt:lpstr>
      <vt:lpstr>'IV_A_3 '!Print_Area</vt:lpstr>
      <vt:lpstr>IV_B_1!Print_Area</vt:lpstr>
      <vt:lpstr>IV_B_2!Print_Area</vt:lpstr>
      <vt:lpstr>V_1!Print_Area</vt:lpstr>
      <vt:lpstr>VI_1!Print_Area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 Stransky</dc:creator>
  <cp:lastModifiedBy>CERVANTES BOLANOS Antonio (MARE)</cp:lastModifiedBy>
  <cp:lastPrinted>2015-08-25T11:11:55Z</cp:lastPrinted>
  <dcterms:created xsi:type="dcterms:W3CDTF">2009-11-05T10:40:17Z</dcterms:created>
  <dcterms:modified xsi:type="dcterms:W3CDTF">2017-03-21T11:14:32Z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