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1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ЖЖ\2021\MARE call\SECWEB\WP3\Questionnaire to the NCs for the situation about long-term funding of the RCGs Secretariat\"/>
    </mc:Choice>
  </mc:AlternateContent>
  <xr:revisionPtr revIDLastSave="0" documentId="11_C7BF6412295CCE05C19567AA81D5ED3B419D9C71" xr6:coauthVersionLast="47" xr6:coauthVersionMax="47" xr10:uidLastSave="{00000000-0000-0000-0000-000000000000}"/>
  <bookViews>
    <workbookView xWindow="0" yWindow="0" windowWidth="19200" windowHeight="6100" xr2:uid="{00000000-000D-0000-FFFF-FFFF00000000}"/>
  </bookViews>
  <sheets>
    <sheet name="Sheet1" sheetId="1" r:id="rId1"/>
  </sheets>
  <definedNames>
    <definedName name="_xlchart.v5.5" hidden="1">Sheet1!$Q$4</definedName>
    <definedName name="_xlchart.v5.6" hidden="1">Sheet1!$Q$5:$Q$31</definedName>
    <definedName name="_xlchart.v5.7" hidden="1">Sheet1!$R$4</definedName>
    <definedName name="_xlchart.v5.8" hidden="1">Sheet1!$R$5:$R$31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1" i="1" l="1"/>
  <c r="S21" i="1" s="1"/>
  <c r="O7" i="1"/>
  <c r="S7" i="1" s="1"/>
  <c r="O24" i="1"/>
  <c r="S24" i="1" s="1"/>
  <c r="O29" i="1"/>
  <c r="S29" i="1" s="1"/>
  <c r="O6" i="1"/>
  <c r="S6" i="1" s="1"/>
  <c r="O8" i="1"/>
  <c r="S8" i="1" s="1"/>
  <c r="O9" i="1"/>
  <c r="S9" i="1" s="1"/>
  <c r="O10" i="1"/>
  <c r="S10" i="1" s="1"/>
  <c r="O11" i="1"/>
  <c r="S11" i="1" s="1"/>
  <c r="O12" i="1"/>
  <c r="S12" i="1" s="1"/>
  <c r="O13" i="1"/>
  <c r="S13" i="1" s="1"/>
  <c r="O14" i="1"/>
  <c r="S14" i="1" s="1"/>
  <c r="O15" i="1"/>
  <c r="S15" i="1" s="1"/>
  <c r="O16" i="1"/>
  <c r="S16" i="1" s="1"/>
  <c r="O17" i="1"/>
  <c r="S17" i="1" s="1"/>
  <c r="O18" i="1"/>
  <c r="S18" i="1" s="1"/>
  <c r="O19" i="1"/>
  <c r="S19" i="1" s="1"/>
  <c r="O22" i="1"/>
  <c r="S22" i="1" s="1"/>
  <c r="O23" i="1"/>
  <c r="S23" i="1" s="1"/>
  <c r="O25" i="1"/>
  <c r="S25" i="1" s="1"/>
  <c r="O26" i="1"/>
  <c r="S26" i="1" s="1"/>
  <c r="O27" i="1"/>
  <c r="S27" i="1" s="1"/>
  <c r="O28" i="1"/>
  <c r="S28" i="1" s="1"/>
  <c r="O30" i="1"/>
  <c r="S30" i="1" s="1"/>
  <c r="O31" i="1"/>
  <c r="S31" i="1" s="1"/>
  <c r="O5" i="1"/>
  <c r="S5" i="1" s="1"/>
  <c r="N5" i="1"/>
  <c r="R5" i="1" s="1"/>
  <c r="N6" i="1"/>
  <c r="R6" i="1" s="1"/>
  <c r="N7" i="1"/>
  <c r="R7" i="1" s="1"/>
  <c r="N8" i="1"/>
  <c r="R8" i="1" s="1"/>
  <c r="N9" i="1"/>
  <c r="R9" i="1" s="1"/>
  <c r="N10" i="1"/>
  <c r="R10" i="1" s="1"/>
  <c r="N11" i="1"/>
  <c r="R11" i="1" s="1"/>
  <c r="N12" i="1"/>
  <c r="R12" i="1" s="1"/>
  <c r="N13" i="1"/>
  <c r="R13" i="1" s="1"/>
  <c r="N14" i="1"/>
  <c r="R14" i="1" s="1"/>
  <c r="N15" i="1"/>
  <c r="R15" i="1" s="1"/>
  <c r="N16" i="1"/>
  <c r="R16" i="1" s="1"/>
  <c r="N17" i="1"/>
  <c r="R17" i="1" s="1"/>
  <c r="N18" i="1"/>
  <c r="R18" i="1" s="1"/>
  <c r="N19" i="1"/>
  <c r="R19" i="1" s="1"/>
  <c r="N21" i="1"/>
  <c r="R21" i="1" s="1"/>
  <c r="N22" i="1"/>
  <c r="R22" i="1" s="1"/>
  <c r="N23" i="1"/>
  <c r="R23" i="1" s="1"/>
  <c r="N24" i="1"/>
  <c r="R24" i="1" s="1"/>
  <c r="N25" i="1"/>
  <c r="R25" i="1" s="1"/>
  <c r="N26" i="1"/>
  <c r="R26" i="1" s="1"/>
  <c r="N27" i="1"/>
  <c r="R27" i="1" s="1"/>
  <c r="N28" i="1"/>
  <c r="R28" i="1" s="1"/>
  <c r="N29" i="1"/>
  <c r="R29" i="1" s="1"/>
  <c r="N30" i="1"/>
  <c r="R30" i="1" s="1"/>
  <c r="N31" i="1"/>
  <c r="R31" i="1" s="1"/>
  <c r="L17" i="1"/>
  <c r="M20" i="1"/>
  <c r="M31" i="1"/>
  <c r="M30" i="1"/>
  <c r="M29" i="1"/>
  <c r="M28" i="1"/>
  <c r="M27" i="1"/>
  <c r="M26" i="1"/>
  <c r="M25" i="1"/>
  <c r="M24" i="1"/>
  <c r="M23" i="1"/>
  <c r="M22" i="1"/>
  <c r="M21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L6" i="1" l="1"/>
  <c r="L7" i="1"/>
  <c r="L8" i="1"/>
  <c r="L9" i="1"/>
  <c r="L10" i="1"/>
  <c r="L11" i="1"/>
  <c r="L12" i="1"/>
  <c r="L13" i="1"/>
  <c r="L14" i="1"/>
  <c r="L15" i="1"/>
  <c r="L16" i="1"/>
  <c r="L18" i="1"/>
  <c r="L19" i="1"/>
  <c r="L21" i="1"/>
  <c r="L22" i="1"/>
  <c r="L23" i="1"/>
  <c r="L24" i="1"/>
  <c r="L25" i="1"/>
  <c r="L26" i="1"/>
  <c r="L27" i="1"/>
  <c r="L28" i="1"/>
  <c r="L29" i="1"/>
  <c r="L30" i="1"/>
  <c r="L31" i="1"/>
  <c r="L5" i="1"/>
</calcChain>
</file>

<file path=xl/sharedStrings.xml><?xml version="1.0" encoding="utf-8"?>
<sst xmlns="http://schemas.openxmlformats.org/spreadsheetml/2006/main" count="98" uniqueCount="36">
  <si>
    <t>Preliminary estimated annual budget for the secretariat (euro)</t>
  </si>
  <si>
    <t>TOTAL</t>
  </si>
  <si>
    <t>Annual contribution by MS according to the total EMFAF budget for the period 2021-2027</t>
  </si>
  <si>
    <t>Annual contribution by MS according number of RCGs in which each MS is participating</t>
  </si>
  <si>
    <t xml:space="preserve">Flat rate annual contribution by MS </t>
  </si>
  <si>
    <t>Flat rate annual contribution by MS (LLC)</t>
  </si>
  <si>
    <t>% of the average annual budget for the period 2021-2027</t>
  </si>
  <si>
    <t>% of the average annual budget for the period 2021-2027 (LLC)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</si>
  <si>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</si>
  <si>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</si>
  <si>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</si>
  <si>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</si>
  <si>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</si>
  <si>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</si>
  <si>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</si>
  <si>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</si>
  <si>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</si>
  <si>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</si>
  <si>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</si>
  <si>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</si>
  <si>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</si>
  <si>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</si>
  <si>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</si>
  <si>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</si>
  <si>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-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</si>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</sst>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/>
    <xf numFmtId="0" fontId="0" fillId="0" borderId="7" xfId="0" applyBorder="1"/>
    <xf numFmtId="0" fontId="0" fillId="0" borderId="3" xfId="0" applyBorder="1"/>
    <xf numFmtId="0" fontId="0" fillId="0" borderId="4" xfId="0" applyBorder="1"/>
    <xf numFmtId="1" fontId="0" fillId="0" borderId="1" xfId="0" applyNumberFormat="1" applyBorder="1"/>
    <xf numFmtId="1" fontId="0" fillId="0" borderId="6" xfId="0" applyNumberFormat="1" applyBorder="1"/>
    <xf numFmtId="1" fontId="0" fillId="0" borderId="8" xfId="0" applyNumberFormat="1" applyBorder="1"/>
    <xf numFmtId="1" fontId="0" fillId="0" borderId="9" xfId="0" applyNumberFormat="1" applyBorder="1"/>
    <xf numFmtId="0" fontId="0" fillId="2" borderId="5" xfId="0" applyFill="1" applyBorder="1"/>
    <xf numFmtId="164" fontId="0" fillId="0" borderId="0" xfId="0" applyNumberFormat="1"/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3" fontId="1" fillId="0" borderId="1" xfId="0" applyNumberFormat="1" applyFont="1" applyBorder="1"/>
    <xf numFmtId="3" fontId="1" fillId="0" borderId="6" xfId="0" applyNumberFormat="1" applyFont="1" applyBorder="1"/>
    <xf numFmtId="3" fontId="0" fillId="0" borderId="1" xfId="0" applyNumberFormat="1" applyBorder="1"/>
    <xf numFmtId="3" fontId="0" fillId="0" borderId="8" xfId="0" applyNumberFormat="1" applyBorder="1"/>
    <xf numFmtId="3" fontId="1" fillId="0" borderId="9" xfId="0" applyNumberFormat="1" applyFont="1" applyBorder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Sheet1!$R$4</c:f>
              <c:strCache>
                <c:ptCount val="1"/>
                <c:pt idx="0">
                  <c:v>% of the average annual budget for the period 2021-2027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Sheet1!$Q$5:$Q$31</c:f>
              <c:strCache>
                <c:ptCount val="27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LU</c:v>
                </c:pt>
                <c:pt idx="16">
                  <c:v>HU</c:v>
                </c:pt>
                <c:pt idx="17">
                  <c:v>MT</c:v>
                </c:pt>
                <c:pt idx="18">
                  <c:v>NL</c:v>
                </c:pt>
                <c:pt idx="19">
                  <c:v>AT</c:v>
                </c:pt>
                <c:pt idx="20">
                  <c:v>PL</c:v>
                </c:pt>
                <c:pt idx="21">
                  <c:v>PT</c:v>
                </c:pt>
                <c:pt idx="22">
                  <c:v>RO</c:v>
                </c:pt>
                <c:pt idx="23">
                  <c:v>SI</c:v>
                </c:pt>
                <c:pt idx="24">
                  <c:v>SK</c:v>
                </c:pt>
                <c:pt idx="25">
                  <c:v>FI</c:v>
                </c:pt>
                <c:pt idx="26">
                  <c:v>SE</c:v>
                </c:pt>
              </c:strCache>
            </c:strRef>
          </c:cat>
          <c:val>
            <c:numRef>
              <c:f>Sheet1!$R$5:$R$31</c:f>
              <c:numCache>
                <c:formatCode>0.000%</c:formatCode>
                <c:ptCount val="27"/>
                <c:pt idx="0">
                  <c:v>1.0029415358270689E-3</c:v>
                </c:pt>
                <c:pt idx="1">
                  <c:v>4.7542243760305544E-4</c:v>
                </c:pt>
                <c:pt idx="2">
                  <c:v>1.345918355305613E-3</c:v>
                </c:pt>
                <c:pt idx="3">
                  <c:v>2.0094916773891772E-4</c:v>
                </c:pt>
                <c:pt idx="4">
                  <c:v>1.9066283315107894E-4</c:v>
                </c:pt>
                <c:pt idx="5">
                  <c:v>4.1466450190207798E-4</c:v>
                </c:pt>
                <c:pt idx="6">
                  <c:v>2.8366047948662074E-4</c:v>
                </c:pt>
                <c:pt idx="7">
                  <c:v>1.0769348427952128E-4</c:v>
                </c:pt>
                <c:pt idx="8">
                  <c:v>3.6043470455337393E-5</c:v>
                </c:pt>
                <c:pt idx="9">
                  <c:v>7.1207925311118794E-5</c:v>
                </c:pt>
                <c:pt idx="10">
                  <c:v>1.6572327451042315E-4</c:v>
                </c:pt>
                <c:pt idx="11">
                  <c:v>7.7929957204622984E-5</c:v>
                </c:pt>
                <c:pt idx="12">
                  <c:v>1.0542270583314434E-3</c:v>
                </c:pt>
                <c:pt idx="13">
                  <c:v>2.9941877716677893E-4</c:v>
                </c:pt>
                <c:pt idx="14">
                  <c:v>6.6005646228587431E-4</c:v>
                </c:pt>
                <c:pt idx="15">
                  <c:v>0</c:v>
                </c:pt>
                <c:pt idx="16">
                  <c:v>1.070916065968087E-3</c:v>
                </c:pt>
                <c:pt idx="17">
                  <c:v>1.8503587070144492E-3</c:v>
                </c:pt>
                <c:pt idx="18">
                  <c:v>4.1240652558653668E-4</c:v>
                </c:pt>
                <c:pt idx="19">
                  <c:v>6.0113203811401547E-3</c:v>
                </c:pt>
                <c:pt idx="20">
                  <c:v>7.8816481043642703E-5</c:v>
                </c:pt>
                <c:pt idx="21">
                  <c:v>1.0667617530546245E-4</c:v>
                </c:pt>
                <c:pt idx="22">
                  <c:v>2.4859581659219068E-4</c:v>
                </c:pt>
                <c:pt idx="23">
                  <c:v>1.687639834823071E-3</c:v>
                </c:pt>
                <c:pt idx="24">
                  <c:v>2.6524453292620337E-3</c:v>
                </c:pt>
                <c:pt idx="25">
                  <c:v>5.6280501660078627E-4</c:v>
                </c:pt>
                <c:pt idx="26">
                  <c:v>3.4845406611298645E-4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F8-FA48-89F9-1227BBE92C26}"/>
            </c:ext>
          </c:extLst>
        </c:ser>
        <c:ser>
          <c:idx val="1"/>
          <c:order val="1"/>
          <c:tx>
            <c:strRef>
              <c:f>Sheet1!$S$4</c:f>
              <c:strCache>
                <c:ptCount val="1"/>
                <c:pt idx="0">
                  <c:v>% of the average annual budget for the period 2021-2027 (LLC)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Sheet1!$Q$5:$Q$31</c:f>
              <c:strCache>
                <c:ptCount val="27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LU</c:v>
                </c:pt>
                <c:pt idx="16">
                  <c:v>HU</c:v>
                </c:pt>
                <c:pt idx="17">
                  <c:v>MT</c:v>
                </c:pt>
                <c:pt idx="18">
                  <c:v>NL</c:v>
                </c:pt>
                <c:pt idx="19">
                  <c:v>AT</c:v>
                </c:pt>
                <c:pt idx="20">
                  <c:v>PL</c:v>
                </c:pt>
                <c:pt idx="21">
                  <c:v>PT</c:v>
                </c:pt>
                <c:pt idx="22">
                  <c:v>RO</c:v>
                </c:pt>
                <c:pt idx="23">
                  <c:v>SI</c:v>
                </c:pt>
                <c:pt idx="24">
                  <c:v>SK</c:v>
                </c:pt>
                <c:pt idx="25">
                  <c:v>FI</c:v>
                </c:pt>
                <c:pt idx="26">
                  <c:v>SE</c:v>
                </c:pt>
              </c:strCache>
            </c:strRef>
          </c:cat>
          <c:val>
            <c:numRef>
              <c:f>Sheet1!$S$5:$S$31</c:f>
              <c:numCache>
                <c:formatCode>0.000%</c:formatCode>
                <c:ptCount val="27"/>
                <c:pt idx="0">
                  <c:v>1.0865199971459914E-3</c:v>
                </c:pt>
                <c:pt idx="1">
                  <c:v>5.1504097406997673E-4</c:v>
                </c:pt>
                <c:pt idx="2">
                  <c:v>7.2903910912387369E-4</c:v>
                </c:pt>
                <c:pt idx="3">
                  <c:v>2.1769493171716083E-4</c:v>
                </c:pt>
                <c:pt idx="4">
                  <c:v>2.0655140258033549E-4</c:v>
                </c:pt>
                <c:pt idx="5">
                  <c:v>4.4921987706058442E-4</c:v>
                </c:pt>
                <c:pt idx="6">
                  <c:v>3.0729885277717246E-4</c:v>
                </c:pt>
                <c:pt idx="7">
                  <c:v>1.1666794130281472E-4</c:v>
                </c:pt>
                <c:pt idx="8">
                  <c:v>3.9047092993282177E-5</c:v>
                </c:pt>
                <c:pt idx="9">
                  <c:v>7.7141919087045361E-5</c:v>
                </c:pt>
                <c:pt idx="10">
                  <c:v>1.7953354738629173E-4</c:v>
                </c:pt>
                <c:pt idx="11">
                  <c:v>8.4424120305008228E-5</c:v>
                </c:pt>
                <c:pt idx="12">
                  <c:v>1.142079313192397E-3</c:v>
                </c:pt>
                <c:pt idx="13">
                  <c:v>3.2437034193067717E-4</c:v>
                </c:pt>
                <c:pt idx="14">
                  <c:v>7.1506116747636385E-4</c:v>
                </c:pt>
                <c:pt idx="15">
                  <c:v>0</c:v>
                </c:pt>
                <c:pt idx="16">
                  <c:v>5.8007953573271378E-4</c:v>
                </c:pt>
                <c:pt idx="17">
                  <c:v>2.0045552659323199E-3</c:v>
                </c:pt>
                <c:pt idx="18">
                  <c:v>4.467737360520814E-4</c:v>
                </c:pt>
                <c:pt idx="19">
                  <c:v>3.2561318731175837E-3</c:v>
                </c:pt>
                <c:pt idx="20">
                  <c:v>8.5384521130612927E-5</c:v>
                </c:pt>
                <c:pt idx="21">
                  <c:v>1.1556585658091766E-4</c:v>
                </c:pt>
                <c:pt idx="22">
                  <c:v>2.6931213464153985E-4</c:v>
                </c:pt>
                <c:pt idx="23">
                  <c:v>1.8282764877249936E-3</c:v>
                </c:pt>
                <c:pt idx="24">
                  <c:v>1.4367412200169349E-3</c:v>
                </c:pt>
                <c:pt idx="25">
                  <c:v>6.0970543465085176E-4</c:v>
                </c:pt>
                <c:pt idx="26">
                  <c:v>3.7749190495573527E-4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F8-FA48-89F9-1227BBE92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087120"/>
        <c:axId val="1315016272"/>
      </c:lineChart>
      <c:catAx>
        <c:axId val="131508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5016272"/>
        <c:crosses val="autoZero"/>
        <c:auto val="1"/>
        <c:lblAlgn val="ctr"/>
        <c:lblOffset val="100"/>
        <c:noMultiLvlLbl val="0"/>
      </c:catAx>
      <c:valAx>
        <c:axId val="1315016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5087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260350</xdr:colOff>
      <xdr:row>3</xdr:row>
      <xdr:rowOff>158750</xdr:rowOff>
    </xdr:from>
    <xdr:to>
      <xdr:col>30</xdr:col>
      <xdr:colOff>508000</xdr:colOff>
      <xdr:row>22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D464274-0502-884B-B5D0-5EF095D8B5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1"/>
  <sheetViews>
    <sheetView tabSelected="1" topLeftCell="N4" zoomScale="70" zoomScaleNormal="70" workbookViewId="0">
      <selection activeCell="X25" sqref="X25"/>
    </sheetView>
  </sheetViews>
  <sheetFormatPr defaultColWidth="8.85546875" defaultRowHeight="14.45"/>
  <cols>
    <col min="2" max="8" width="11.85546875" bestFit="1" customWidth="1"/>
    <col min="9" max="9" width="13.5703125" customWidth="1"/>
    <col min="10" max="11" width="8.85546875" customWidth="1"/>
    <col min="12" max="13" width="19.5703125" customWidth="1"/>
    <col min="14" max="14" width="15.140625" customWidth="1"/>
    <col min="15" max="16" width="21.42578125" customWidth="1"/>
    <col min="17" max="17" width="8.85546875" customWidth="1"/>
    <col min="18" max="18" width="20.5703125" customWidth="1"/>
    <col min="19" max="19" width="15.85546875" customWidth="1"/>
  </cols>
  <sheetData>
    <row r="1" spans="1:19">
      <c r="A1" s="22" t="s">
        <v>0</v>
      </c>
      <c r="B1" s="22"/>
      <c r="C1" s="22"/>
      <c r="D1" s="22"/>
      <c r="E1" s="22"/>
      <c r="F1" s="22"/>
      <c r="G1" s="16">
        <v>150000</v>
      </c>
    </row>
    <row r="2" spans="1:19" ht="15" thickBot="1"/>
    <row r="3" spans="1:19" ht="15" thickBot="1">
      <c r="A3" s="1"/>
      <c r="B3" s="6">
        <v>2021</v>
      </c>
      <c r="C3" s="6">
        <v>2022</v>
      </c>
      <c r="D3" s="6">
        <v>2023</v>
      </c>
      <c r="E3" s="6">
        <v>2024</v>
      </c>
      <c r="F3" s="6">
        <v>2025</v>
      </c>
      <c r="G3" s="6">
        <v>2026</v>
      </c>
      <c r="H3" s="6">
        <v>2027</v>
      </c>
      <c r="I3" s="7" t="s">
        <v>1</v>
      </c>
    </row>
    <row r="4" spans="1:19" ht="81" customHeight="1">
      <c r="A4" s="4" t="s">
        <v>1</v>
      </c>
      <c r="B4" s="17">
        <v>649646302</v>
      </c>
      <c r="C4" s="17">
        <v>867704926</v>
      </c>
      <c r="D4" s="17">
        <v>833435808</v>
      </c>
      <c r="E4" s="17">
        <v>798047503</v>
      </c>
      <c r="F4" s="17">
        <v>707757512</v>
      </c>
      <c r="G4" s="17">
        <v>721531085</v>
      </c>
      <c r="H4" s="17">
        <v>732876864</v>
      </c>
      <c r="I4" s="18">
        <v>5311000000</v>
      </c>
      <c r="K4" s="1"/>
      <c r="L4" s="2" t="s">
        <v>2</v>
      </c>
      <c r="M4" s="3" t="s">
        <v>3</v>
      </c>
      <c r="N4" s="2" t="s">
        <v>4</v>
      </c>
      <c r="O4" s="2" t="s">
        <v>5</v>
      </c>
      <c r="P4" s="15"/>
      <c r="R4" s="14" t="s">
        <v>6</v>
      </c>
      <c r="S4" s="14" t="s">
        <v>7</v>
      </c>
    </row>
    <row r="5" spans="1:19">
      <c r="A5" s="4" t="s">
        <v>8</v>
      </c>
      <c r="B5" s="19">
        <v>4925394</v>
      </c>
      <c r="C5" s="19">
        <v>6578640</v>
      </c>
      <c r="D5" s="19">
        <v>6318823</v>
      </c>
      <c r="E5" s="19">
        <v>6050521</v>
      </c>
      <c r="F5" s="19">
        <v>5365973</v>
      </c>
      <c r="G5" s="19">
        <v>5470400</v>
      </c>
      <c r="H5" s="19">
        <v>5556420</v>
      </c>
      <c r="I5" s="18">
        <v>40266171</v>
      </c>
      <c r="K5" s="4" t="s">
        <v>8</v>
      </c>
      <c r="L5" s="8">
        <f t="shared" ref="L5:L19" si="0">I5/$I$4*$G$1</f>
        <v>1137.248286575033</v>
      </c>
      <c r="M5" s="9">
        <f t="shared" ref="M5:M31" si="1">$G$1/73*H37</f>
        <v>0</v>
      </c>
      <c r="N5" s="8">
        <f t="shared" ref="N5:N19" si="2">$G$1/26</f>
        <v>5769.2307692307695</v>
      </c>
      <c r="O5">
        <f>$G$1/48*2</f>
        <v>6250</v>
      </c>
      <c r="Q5" s="4" t="s">
        <v>8</v>
      </c>
      <c r="R5" s="13">
        <f t="shared" ref="R5:R19" si="3">N5/(I5/7)</f>
        <v>1.0029415358270689E-3</v>
      </c>
      <c r="S5" s="13">
        <f t="shared" ref="S5:S19" si="4">O5/(I5/7)</f>
        <v>1.0865199971459914E-3</v>
      </c>
    </row>
    <row r="6" spans="1:19">
      <c r="A6" s="4" t="s">
        <v>9</v>
      </c>
      <c r="B6" s="19">
        <v>10390512</v>
      </c>
      <c r="C6" s="19">
        <v>13878165</v>
      </c>
      <c r="D6" s="19">
        <v>13330060</v>
      </c>
      <c r="E6" s="19">
        <v>12764057</v>
      </c>
      <c r="F6" s="19">
        <v>11319949</v>
      </c>
      <c r="G6" s="19">
        <v>11540245</v>
      </c>
      <c r="H6" s="19">
        <v>11721710</v>
      </c>
      <c r="I6" s="18">
        <v>84944698</v>
      </c>
      <c r="K6" s="4" t="s">
        <v>9</v>
      </c>
      <c r="L6" s="8">
        <f t="shared" si="0"/>
        <v>2399.1159292035395</v>
      </c>
      <c r="M6" s="9">
        <f t="shared" si="1"/>
        <v>0</v>
      </c>
      <c r="N6" s="8">
        <f t="shared" si="2"/>
        <v>5769.2307692307695</v>
      </c>
      <c r="O6">
        <f>$G$1/48*2</f>
        <v>6250</v>
      </c>
      <c r="Q6" s="4" t="s">
        <v>9</v>
      </c>
      <c r="R6" s="13">
        <f t="shared" si="3"/>
        <v>4.7542243760305544E-4</v>
      </c>
      <c r="S6" s="13">
        <f t="shared" si="4"/>
        <v>5.1504097406997673E-4</v>
      </c>
    </row>
    <row r="7" spans="1:19">
      <c r="A7" s="12" t="s">
        <v>10</v>
      </c>
      <c r="B7" s="19">
        <v>3670269</v>
      </c>
      <c r="C7" s="19">
        <v>4902222</v>
      </c>
      <c r="D7" s="19">
        <v>4708614</v>
      </c>
      <c r="E7" s="19">
        <v>4508683</v>
      </c>
      <c r="F7" s="19">
        <v>3998577</v>
      </c>
      <c r="G7" s="19">
        <v>4076392</v>
      </c>
      <c r="H7" s="19">
        <v>4140492</v>
      </c>
      <c r="I7" s="18">
        <v>30005249</v>
      </c>
      <c r="K7" s="12" t="s">
        <v>10</v>
      </c>
      <c r="L7" s="8">
        <f t="shared" si="0"/>
        <v>847.44630954622482</v>
      </c>
      <c r="M7" s="9">
        <f t="shared" si="1"/>
        <v>0</v>
      </c>
      <c r="N7" s="8">
        <f t="shared" si="2"/>
        <v>5769.2307692307695</v>
      </c>
      <c r="O7">
        <f>$G$1/48*1</f>
        <v>3125</v>
      </c>
      <c r="Q7" s="12" t="s">
        <v>10</v>
      </c>
      <c r="R7" s="13">
        <f t="shared" si="3"/>
        <v>1.345918355305613E-3</v>
      </c>
      <c r="S7" s="13">
        <f>O7/(I7/7)</f>
        <v>7.2903910912387369E-4</v>
      </c>
    </row>
    <row r="8" spans="1:19">
      <c r="A8" s="4" t="s">
        <v>11</v>
      </c>
      <c r="B8" s="19">
        <v>24582747</v>
      </c>
      <c r="C8" s="19">
        <v>32834129</v>
      </c>
      <c r="D8" s="19">
        <v>31537379</v>
      </c>
      <c r="E8" s="19">
        <v>30198278</v>
      </c>
      <c r="F8" s="19">
        <v>26781687</v>
      </c>
      <c r="G8" s="19">
        <v>27302881</v>
      </c>
      <c r="H8" s="19">
        <v>27732208</v>
      </c>
      <c r="I8" s="18">
        <v>200969309</v>
      </c>
      <c r="K8" s="4" t="s">
        <v>11</v>
      </c>
      <c r="L8" s="8">
        <f t="shared" si="0"/>
        <v>5676.030192054227</v>
      </c>
      <c r="M8" s="9">
        <f t="shared" si="1"/>
        <v>0</v>
      </c>
      <c r="N8" s="8">
        <f t="shared" si="2"/>
        <v>5769.2307692307695</v>
      </c>
      <c r="O8">
        <f t="shared" ref="O8:O19" si="5">$G$1/48*2</f>
        <v>6250</v>
      </c>
      <c r="Q8" s="4" t="s">
        <v>11</v>
      </c>
      <c r="R8" s="13">
        <f t="shared" si="3"/>
        <v>2.0094916773891772E-4</v>
      </c>
      <c r="S8" s="13">
        <f t="shared" si="4"/>
        <v>2.1769493171716083E-4</v>
      </c>
    </row>
    <row r="9" spans="1:19">
      <c r="A9" s="4" t="s">
        <v>12</v>
      </c>
      <c r="B9" s="19">
        <v>25908996</v>
      </c>
      <c r="C9" s="19">
        <v>34605542</v>
      </c>
      <c r="D9" s="19">
        <v>33238833</v>
      </c>
      <c r="E9" s="19">
        <v>31827487</v>
      </c>
      <c r="F9" s="19">
        <v>28226569</v>
      </c>
      <c r="G9" s="19">
        <v>28775883</v>
      </c>
      <c r="H9" s="19">
        <v>29228372</v>
      </c>
      <c r="I9" s="18">
        <v>211811682</v>
      </c>
      <c r="K9" s="4" t="s">
        <v>12</v>
      </c>
      <c r="L9" s="8">
        <f t="shared" si="0"/>
        <v>5982.2542459047263</v>
      </c>
      <c r="M9" s="9">
        <f t="shared" si="1"/>
        <v>0</v>
      </c>
      <c r="N9" s="8">
        <f t="shared" si="2"/>
        <v>5769.2307692307695</v>
      </c>
      <c r="O9">
        <f t="shared" si="5"/>
        <v>6250</v>
      </c>
      <c r="Q9" s="4" t="s">
        <v>12</v>
      </c>
      <c r="R9" s="13">
        <f t="shared" si="3"/>
        <v>1.9066283315107894E-4</v>
      </c>
      <c r="S9" s="13">
        <f t="shared" si="4"/>
        <v>2.0655140258033549E-4</v>
      </c>
    </row>
    <row r="10" spans="1:19">
      <c r="A10" s="4" t="s">
        <v>13</v>
      </c>
      <c r="B10" s="19">
        <v>11912962</v>
      </c>
      <c r="C10" s="19">
        <v>15911637</v>
      </c>
      <c r="D10" s="19">
        <v>15283223</v>
      </c>
      <c r="E10" s="19">
        <v>14634286</v>
      </c>
      <c r="F10" s="19">
        <v>12978583</v>
      </c>
      <c r="G10" s="19">
        <v>13231157</v>
      </c>
      <c r="H10" s="19">
        <v>13439212</v>
      </c>
      <c r="I10" s="18">
        <v>97391060</v>
      </c>
      <c r="K10" s="4" t="s">
        <v>13</v>
      </c>
      <c r="L10" s="8">
        <f t="shared" si="0"/>
        <v>2750.6418753530411</v>
      </c>
      <c r="M10" s="9">
        <f t="shared" si="1"/>
        <v>0</v>
      </c>
      <c r="N10" s="8">
        <f t="shared" si="2"/>
        <v>5769.2307692307695</v>
      </c>
      <c r="O10">
        <f t="shared" si="5"/>
        <v>6250</v>
      </c>
      <c r="Q10" s="4" t="s">
        <v>13</v>
      </c>
      <c r="R10" s="13">
        <f t="shared" si="3"/>
        <v>4.1466450190207798E-4</v>
      </c>
      <c r="S10" s="13">
        <f t="shared" si="4"/>
        <v>4.4921987706058442E-4</v>
      </c>
    </row>
    <row r="11" spans="1:19">
      <c r="A11" s="4" t="s">
        <v>14</v>
      </c>
      <c r="B11" s="19">
        <v>17414773</v>
      </c>
      <c r="C11" s="19">
        <v>23260170</v>
      </c>
      <c r="D11" s="19">
        <v>22341533</v>
      </c>
      <c r="E11" s="19">
        <v>21392895</v>
      </c>
      <c r="F11" s="19">
        <v>18972532</v>
      </c>
      <c r="G11" s="19">
        <v>19341754</v>
      </c>
      <c r="H11" s="19">
        <v>19645895</v>
      </c>
      <c r="I11" s="18">
        <v>142369552</v>
      </c>
      <c r="K11" s="4" t="s">
        <v>14</v>
      </c>
      <c r="L11" s="8">
        <f t="shared" si="0"/>
        <v>4020.9815100734327</v>
      </c>
      <c r="M11" s="9">
        <f t="shared" si="1"/>
        <v>0</v>
      </c>
      <c r="N11" s="8">
        <f t="shared" si="2"/>
        <v>5769.2307692307695</v>
      </c>
      <c r="O11">
        <f t="shared" si="5"/>
        <v>6250</v>
      </c>
      <c r="Q11" s="4" t="s">
        <v>14</v>
      </c>
      <c r="R11" s="13">
        <f t="shared" si="3"/>
        <v>2.8366047948662074E-4</v>
      </c>
      <c r="S11" s="13">
        <f t="shared" si="4"/>
        <v>3.0729885277717246E-4</v>
      </c>
    </row>
    <row r="12" spans="1:19">
      <c r="A12" s="4" t="s">
        <v>15</v>
      </c>
      <c r="B12" s="19">
        <v>45869836</v>
      </c>
      <c r="C12" s="19">
        <v>61266389</v>
      </c>
      <c r="D12" s="19">
        <v>58846736</v>
      </c>
      <c r="E12" s="19">
        <v>56348059</v>
      </c>
      <c r="F12" s="19">
        <v>49972919</v>
      </c>
      <c r="G12" s="19">
        <v>50945434</v>
      </c>
      <c r="H12" s="19">
        <v>51746530</v>
      </c>
      <c r="I12" s="18">
        <v>374995903</v>
      </c>
      <c r="K12" s="4" t="s">
        <v>15</v>
      </c>
      <c r="L12" s="8">
        <f t="shared" si="0"/>
        <v>10591.110045189229</v>
      </c>
      <c r="M12" s="9">
        <f t="shared" si="1"/>
        <v>0</v>
      </c>
      <c r="N12" s="8">
        <f t="shared" si="2"/>
        <v>5769.2307692307695</v>
      </c>
      <c r="O12">
        <f t="shared" si="5"/>
        <v>6250</v>
      </c>
      <c r="Q12" s="4" t="s">
        <v>15</v>
      </c>
      <c r="R12" s="13">
        <f t="shared" si="3"/>
        <v>1.0769348427952128E-4</v>
      </c>
      <c r="S12" s="13">
        <f t="shared" si="4"/>
        <v>1.1666794130281472E-4</v>
      </c>
    </row>
    <row r="13" spans="1:19">
      <c r="A13" s="4" t="s">
        <v>16</v>
      </c>
      <c r="B13" s="19">
        <v>137053465</v>
      </c>
      <c r="C13" s="19">
        <v>183056482</v>
      </c>
      <c r="D13" s="19">
        <v>175826854</v>
      </c>
      <c r="E13" s="19">
        <v>168361115</v>
      </c>
      <c r="F13" s="19">
        <v>149312971</v>
      </c>
      <c r="G13" s="19">
        <v>152218730</v>
      </c>
      <c r="H13" s="19">
        <v>154612307</v>
      </c>
      <c r="I13" s="18">
        <v>1120441924</v>
      </c>
      <c r="K13" s="4" t="s">
        <v>16</v>
      </c>
      <c r="L13" s="8">
        <f t="shared" si="0"/>
        <v>31644.942308416492</v>
      </c>
      <c r="M13" s="9">
        <f t="shared" si="1"/>
        <v>0</v>
      </c>
      <c r="N13" s="8">
        <f t="shared" si="2"/>
        <v>5769.2307692307695</v>
      </c>
      <c r="O13">
        <f t="shared" si="5"/>
        <v>6250</v>
      </c>
      <c r="Q13" s="4" t="s">
        <v>16</v>
      </c>
      <c r="R13" s="13">
        <f t="shared" si="3"/>
        <v>3.6043470455337393E-5</v>
      </c>
      <c r="S13" s="13">
        <f t="shared" si="4"/>
        <v>3.9047092993282177E-5</v>
      </c>
    </row>
    <row r="14" spans="1:19">
      <c r="A14" s="4" t="s">
        <v>17</v>
      </c>
      <c r="B14" s="19">
        <v>69372651</v>
      </c>
      <c r="C14" s="19">
        <v>92658097</v>
      </c>
      <c r="D14" s="19">
        <v>88998661</v>
      </c>
      <c r="E14" s="19">
        <v>85219712</v>
      </c>
      <c r="F14" s="19">
        <v>75578071</v>
      </c>
      <c r="G14" s="19">
        <v>77048886</v>
      </c>
      <c r="H14" s="19">
        <v>78260448</v>
      </c>
      <c r="I14" s="18">
        <v>567136526</v>
      </c>
      <c r="K14" s="4" t="s">
        <v>17</v>
      </c>
      <c r="L14" s="8">
        <f t="shared" si="0"/>
        <v>16017.789286386744</v>
      </c>
      <c r="M14" s="9">
        <f t="shared" si="1"/>
        <v>0</v>
      </c>
      <c r="N14" s="8">
        <f t="shared" si="2"/>
        <v>5769.2307692307695</v>
      </c>
      <c r="O14">
        <f t="shared" si="5"/>
        <v>6250</v>
      </c>
      <c r="Q14" s="4" t="s">
        <v>17</v>
      </c>
      <c r="R14" s="13">
        <f t="shared" si="3"/>
        <v>7.1207925311118794E-5</v>
      </c>
      <c r="S14" s="13">
        <f t="shared" si="4"/>
        <v>7.7141919087045361E-5</v>
      </c>
    </row>
    <row r="15" spans="1:19">
      <c r="A15" s="4" t="s">
        <v>18</v>
      </c>
      <c r="B15" s="19">
        <v>29808019</v>
      </c>
      <c r="C15" s="19">
        <v>39813303</v>
      </c>
      <c r="D15" s="19">
        <v>38240917</v>
      </c>
      <c r="E15" s="19">
        <v>36617179</v>
      </c>
      <c r="F15" s="19">
        <v>32474362</v>
      </c>
      <c r="G15" s="19">
        <v>33106342</v>
      </c>
      <c r="H15" s="19">
        <v>33626925</v>
      </c>
      <c r="I15" s="18">
        <v>243687047</v>
      </c>
      <c r="K15" s="4" t="s">
        <v>18</v>
      </c>
      <c r="L15" s="8">
        <f t="shared" si="0"/>
        <v>6882.518744115986</v>
      </c>
      <c r="M15" s="9">
        <f t="shared" si="1"/>
        <v>0</v>
      </c>
      <c r="N15" s="8">
        <f t="shared" si="2"/>
        <v>5769.2307692307695</v>
      </c>
      <c r="O15">
        <f t="shared" si="5"/>
        <v>6250</v>
      </c>
      <c r="Q15" s="4" t="s">
        <v>18</v>
      </c>
      <c r="R15" s="13">
        <f t="shared" si="3"/>
        <v>1.6572327451042315E-4</v>
      </c>
      <c r="S15" s="13">
        <f t="shared" si="4"/>
        <v>1.7953354738629173E-4</v>
      </c>
    </row>
    <row r="16" spans="1:19">
      <c r="A16" s="4" t="s">
        <v>19</v>
      </c>
      <c r="B16" s="19">
        <v>63388749</v>
      </c>
      <c r="C16" s="19">
        <v>84665656</v>
      </c>
      <c r="D16" s="19">
        <v>81321871</v>
      </c>
      <c r="E16" s="19">
        <v>77868885</v>
      </c>
      <c r="F16" s="19">
        <v>69058907</v>
      </c>
      <c r="G16" s="19">
        <v>70402853</v>
      </c>
      <c r="H16" s="19">
        <v>71509909</v>
      </c>
      <c r="I16" s="18">
        <v>518216830</v>
      </c>
      <c r="K16" s="4" t="s">
        <v>19</v>
      </c>
      <c r="L16" s="8">
        <f t="shared" si="0"/>
        <v>14636.137168141593</v>
      </c>
      <c r="M16" s="9">
        <f t="shared" si="1"/>
        <v>0</v>
      </c>
      <c r="N16" s="8">
        <f t="shared" si="2"/>
        <v>5769.2307692307695</v>
      </c>
      <c r="O16">
        <f t="shared" si="5"/>
        <v>6250</v>
      </c>
      <c r="Q16" s="4" t="s">
        <v>19</v>
      </c>
      <c r="R16" s="13">
        <f t="shared" si="3"/>
        <v>7.7929957204622984E-5</v>
      </c>
      <c r="S16" s="13">
        <f t="shared" si="4"/>
        <v>8.4424120305008228E-5</v>
      </c>
    </row>
    <row r="17" spans="1:19">
      <c r="A17" s="4" t="s">
        <v>20</v>
      </c>
      <c r="B17" s="19">
        <v>4685786</v>
      </c>
      <c r="C17" s="19">
        <v>6258605</v>
      </c>
      <c r="D17" s="19">
        <v>6011428</v>
      </c>
      <c r="E17" s="19">
        <v>5756178</v>
      </c>
      <c r="F17" s="19">
        <v>5104932</v>
      </c>
      <c r="G17" s="19">
        <v>5204279</v>
      </c>
      <c r="H17" s="19">
        <v>5286114</v>
      </c>
      <c r="I17" s="18">
        <v>38307322</v>
      </c>
      <c r="K17" s="4" t="s">
        <v>20</v>
      </c>
      <c r="L17" s="8">
        <f t="shared" si="0"/>
        <v>1081.9239879495387</v>
      </c>
      <c r="M17" s="9">
        <f t="shared" si="1"/>
        <v>0</v>
      </c>
      <c r="N17" s="8">
        <f t="shared" si="2"/>
        <v>5769.2307692307695</v>
      </c>
      <c r="O17">
        <f t="shared" si="5"/>
        <v>6250</v>
      </c>
      <c r="Q17" s="4" t="s">
        <v>20</v>
      </c>
      <c r="R17" s="13">
        <f t="shared" si="3"/>
        <v>1.0542270583314434E-3</v>
      </c>
      <c r="S17" s="13">
        <f t="shared" si="4"/>
        <v>1.142079313192397E-3</v>
      </c>
    </row>
    <row r="18" spans="1:19">
      <c r="A18" s="4" t="s">
        <v>21</v>
      </c>
      <c r="B18" s="19">
        <v>16498239</v>
      </c>
      <c r="C18" s="19">
        <v>22035996</v>
      </c>
      <c r="D18" s="19">
        <v>21165707</v>
      </c>
      <c r="E18" s="19">
        <v>20266995</v>
      </c>
      <c r="F18" s="19">
        <v>17974015</v>
      </c>
      <c r="G18" s="19">
        <v>18323805</v>
      </c>
      <c r="H18" s="19">
        <v>18611939</v>
      </c>
      <c r="I18" s="18">
        <v>134876696</v>
      </c>
      <c r="K18" s="4" t="s">
        <v>21</v>
      </c>
      <c r="L18" s="8">
        <f t="shared" si="0"/>
        <v>3809.3587648277162</v>
      </c>
      <c r="M18" s="9">
        <f t="shared" si="1"/>
        <v>0</v>
      </c>
      <c r="N18" s="8">
        <f t="shared" si="2"/>
        <v>5769.2307692307695</v>
      </c>
      <c r="O18">
        <f t="shared" si="5"/>
        <v>6250</v>
      </c>
      <c r="Q18" s="4" t="s">
        <v>21</v>
      </c>
      <c r="R18" s="13">
        <f t="shared" si="3"/>
        <v>2.9941877716677893E-4</v>
      </c>
      <c r="S18" s="13">
        <f t="shared" si="4"/>
        <v>3.2437034193067717E-4</v>
      </c>
    </row>
    <row r="19" spans="1:19">
      <c r="A19" s="4" t="s">
        <v>22</v>
      </c>
      <c r="B19" s="19">
        <v>7484030</v>
      </c>
      <c r="C19" s="19">
        <v>9996101</v>
      </c>
      <c r="D19" s="19">
        <v>9601315</v>
      </c>
      <c r="E19" s="19">
        <v>9193636</v>
      </c>
      <c r="F19" s="19">
        <v>8153481</v>
      </c>
      <c r="G19" s="19">
        <v>8312155</v>
      </c>
      <c r="H19" s="19">
        <v>8442859</v>
      </c>
      <c r="I19" s="18">
        <v>61183577</v>
      </c>
      <c r="K19" s="4" t="s">
        <v>22</v>
      </c>
      <c r="L19" s="8">
        <f t="shared" si="0"/>
        <v>1728.0242044812653</v>
      </c>
      <c r="M19" s="9">
        <f t="shared" si="1"/>
        <v>0</v>
      </c>
      <c r="N19" s="8">
        <f t="shared" si="2"/>
        <v>5769.2307692307695</v>
      </c>
      <c r="O19">
        <f t="shared" si="5"/>
        <v>6250</v>
      </c>
      <c r="Q19" s="4" t="s">
        <v>22</v>
      </c>
      <c r="R19" s="13">
        <f t="shared" si="3"/>
        <v>6.6005646228587431E-4</v>
      </c>
      <c r="S19" s="13">
        <f t="shared" si="4"/>
        <v>7.1506116747636385E-4</v>
      </c>
    </row>
    <row r="20" spans="1:19">
      <c r="A20" s="4" t="s">
        <v>23</v>
      </c>
      <c r="B20" s="19" t="s">
        <v>24</v>
      </c>
      <c r="C20" s="19" t="s">
        <v>24</v>
      </c>
      <c r="D20" s="19" t="s">
        <v>24</v>
      </c>
      <c r="E20" s="19" t="s">
        <v>24</v>
      </c>
      <c r="F20" s="19" t="s">
        <v>24</v>
      </c>
      <c r="G20" s="19" t="s">
        <v>24</v>
      </c>
      <c r="H20" s="19" t="s">
        <v>24</v>
      </c>
      <c r="I20" s="18" t="s">
        <v>24</v>
      </c>
      <c r="K20" s="4" t="s">
        <v>23</v>
      </c>
      <c r="L20" s="8">
        <v>0</v>
      </c>
      <c r="M20" s="9">
        <f t="shared" si="1"/>
        <v>0</v>
      </c>
      <c r="N20" s="8">
        <v>0</v>
      </c>
      <c r="O20">
        <v>0</v>
      </c>
      <c r="Q20" s="4" t="s">
        <v>23</v>
      </c>
      <c r="R20" s="13">
        <v>0</v>
      </c>
      <c r="S20" s="13">
        <v>0</v>
      </c>
    </row>
    <row r="21" spans="1:19">
      <c r="A21" s="12" t="s">
        <v>25</v>
      </c>
      <c r="B21" s="19">
        <v>4612763</v>
      </c>
      <c r="C21" s="19">
        <v>6161072</v>
      </c>
      <c r="D21" s="19">
        <v>5917747</v>
      </c>
      <c r="E21" s="19">
        <v>5666475</v>
      </c>
      <c r="F21" s="19">
        <v>5025378</v>
      </c>
      <c r="G21" s="19">
        <v>5123176</v>
      </c>
      <c r="H21" s="19">
        <v>5203735</v>
      </c>
      <c r="I21" s="18">
        <v>37710346</v>
      </c>
      <c r="K21" s="12" t="s">
        <v>25</v>
      </c>
      <c r="L21" s="8">
        <f t="shared" ref="L21:L31" si="6">I21/$I$4*$G$1</f>
        <v>1065.0634343814725</v>
      </c>
      <c r="M21" s="9">
        <f t="shared" si="1"/>
        <v>0</v>
      </c>
      <c r="N21" s="8">
        <f t="shared" ref="N21:N31" si="7">$G$1/26</f>
        <v>5769.2307692307695</v>
      </c>
      <c r="O21">
        <f>$G$1/48*1</f>
        <v>3125</v>
      </c>
      <c r="Q21" s="12" t="s">
        <v>25</v>
      </c>
      <c r="R21" s="13">
        <f t="shared" ref="R21:R31" si="8">N21/(I21/7)</f>
        <v>1.070916065968087E-3</v>
      </c>
      <c r="S21" s="13">
        <f t="shared" ref="S21:S31" si="9">O21/(I21/7)</f>
        <v>5.8007953573271378E-4</v>
      </c>
    </row>
    <row r="22" spans="1:19">
      <c r="A22" s="4" t="s">
        <v>26</v>
      </c>
      <c r="B22" s="19">
        <v>2669689</v>
      </c>
      <c r="C22" s="19">
        <v>3565790</v>
      </c>
      <c r="D22" s="19">
        <v>3424963</v>
      </c>
      <c r="E22" s="19">
        <v>3279536</v>
      </c>
      <c r="F22" s="19">
        <v>2908494</v>
      </c>
      <c r="G22" s="19">
        <v>2965097</v>
      </c>
      <c r="H22" s="19">
        <v>3011721</v>
      </c>
      <c r="I22" s="18">
        <v>21825290</v>
      </c>
      <c r="K22" s="4" t="s">
        <v>26</v>
      </c>
      <c r="L22" s="8">
        <f t="shared" si="6"/>
        <v>616.41752965543208</v>
      </c>
      <c r="M22" s="9">
        <f t="shared" si="1"/>
        <v>0</v>
      </c>
      <c r="N22" s="8">
        <f t="shared" si="7"/>
        <v>5769.2307692307695</v>
      </c>
      <c r="O22">
        <f>$G$1/48*2</f>
        <v>6250</v>
      </c>
      <c r="Q22" s="4" t="s">
        <v>26</v>
      </c>
      <c r="R22" s="13">
        <f t="shared" si="8"/>
        <v>1.8503587070144492E-3</v>
      </c>
      <c r="S22" s="13">
        <f t="shared" si="9"/>
        <v>2.0045552659323199E-3</v>
      </c>
    </row>
    <row r="23" spans="1:19">
      <c r="A23" s="4" t="s">
        <v>27</v>
      </c>
      <c r="B23" s="19">
        <v>11978187</v>
      </c>
      <c r="C23" s="19">
        <v>15998755</v>
      </c>
      <c r="D23" s="19">
        <v>15366900</v>
      </c>
      <c r="E23" s="19">
        <v>14714410</v>
      </c>
      <c r="F23" s="19">
        <v>13049642</v>
      </c>
      <c r="G23" s="19">
        <v>13303600</v>
      </c>
      <c r="H23" s="19">
        <v>13512794</v>
      </c>
      <c r="I23" s="18">
        <v>97924288</v>
      </c>
      <c r="K23" s="4" t="s">
        <v>27</v>
      </c>
      <c r="L23" s="8">
        <f t="shared" si="6"/>
        <v>2765.7019770288084</v>
      </c>
      <c r="M23" s="9">
        <f t="shared" si="1"/>
        <v>0</v>
      </c>
      <c r="N23" s="8">
        <f t="shared" si="7"/>
        <v>5769.2307692307695</v>
      </c>
      <c r="O23">
        <f>$G$1/48*2</f>
        <v>6250</v>
      </c>
      <c r="Q23" s="4" t="s">
        <v>27</v>
      </c>
      <c r="R23" s="13">
        <f t="shared" si="8"/>
        <v>4.1240652558653668E-4</v>
      </c>
      <c r="S23" s="13">
        <f t="shared" si="9"/>
        <v>4.467737360520814E-4</v>
      </c>
    </row>
    <row r="24" spans="1:19">
      <c r="A24" s="12" t="s">
        <v>28</v>
      </c>
      <c r="B24" s="19">
        <v>821763</v>
      </c>
      <c r="C24" s="19">
        <v>1097594</v>
      </c>
      <c r="D24" s="19">
        <v>1054246</v>
      </c>
      <c r="E24" s="19">
        <v>1009482</v>
      </c>
      <c r="F24" s="19">
        <v>895270</v>
      </c>
      <c r="G24" s="19">
        <v>912693</v>
      </c>
      <c r="H24" s="19">
        <v>927046</v>
      </c>
      <c r="I24" s="18">
        <v>6718094</v>
      </c>
      <c r="K24" s="12" t="s">
        <v>28</v>
      </c>
      <c r="L24" s="8">
        <f t="shared" si="6"/>
        <v>189.74093391075127</v>
      </c>
      <c r="M24" s="9">
        <f t="shared" si="1"/>
        <v>0</v>
      </c>
      <c r="N24" s="8">
        <f t="shared" si="7"/>
        <v>5769.2307692307695</v>
      </c>
      <c r="O24">
        <f>$G$1/48*1</f>
        <v>3125</v>
      </c>
      <c r="Q24" s="12" t="s">
        <v>28</v>
      </c>
      <c r="R24" s="13">
        <f t="shared" si="8"/>
        <v>6.0113203811401547E-3</v>
      </c>
      <c r="S24" s="13">
        <f t="shared" si="9"/>
        <v>3.2561318731175837E-3</v>
      </c>
    </row>
    <row r="25" spans="1:19">
      <c r="A25" s="4" t="s">
        <v>29</v>
      </c>
      <c r="B25" s="19">
        <v>62675756</v>
      </c>
      <c r="C25" s="19">
        <v>83713340</v>
      </c>
      <c r="D25" s="19">
        <v>80407168</v>
      </c>
      <c r="E25" s="19">
        <v>76993019</v>
      </c>
      <c r="F25" s="19">
        <v>68282136</v>
      </c>
      <c r="G25" s="19">
        <v>69610965</v>
      </c>
      <c r="H25" s="19">
        <v>70705569</v>
      </c>
      <c r="I25" s="18">
        <v>512387953</v>
      </c>
      <c r="K25" s="4" t="s">
        <v>29</v>
      </c>
      <c r="L25" s="8">
        <f t="shared" si="6"/>
        <v>14471.510628883449</v>
      </c>
      <c r="M25" s="9">
        <f t="shared" si="1"/>
        <v>0</v>
      </c>
      <c r="N25" s="8">
        <f t="shared" si="7"/>
        <v>5769.2307692307695</v>
      </c>
      <c r="O25">
        <f>$G$1/48*2</f>
        <v>6250</v>
      </c>
      <c r="Q25" s="4" t="s">
        <v>29</v>
      </c>
      <c r="R25" s="13">
        <f t="shared" si="8"/>
        <v>7.8816481043642703E-5</v>
      </c>
      <c r="S25" s="13">
        <f t="shared" si="9"/>
        <v>8.5384521130612927E-5</v>
      </c>
    </row>
    <row r="26" spans="1:19">
      <c r="A26" s="4" t="s">
        <v>30</v>
      </c>
      <c r="B26" s="19">
        <v>46307271</v>
      </c>
      <c r="C26" s="19">
        <v>61850651</v>
      </c>
      <c r="D26" s="19">
        <v>59407923</v>
      </c>
      <c r="E26" s="19">
        <v>56885418</v>
      </c>
      <c r="F26" s="19">
        <v>50449481</v>
      </c>
      <c r="G26" s="19">
        <v>51431271</v>
      </c>
      <c r="H26" s="19">
        <v>52240007</v>
      </c>
      <c r="I26" s="18">
        <v>378572022</v>
      </c>
      <c r="K26" s="4" t="s">
        <v>30</v>
      </c>
      <c r="L26" s="8">
        <f t="shared" si="6"/>
        <v>10692.111334965168</v>
      </c>
      <c r="M26" s="9">
        <f t="shared" si="1"/>
        <v>0</v>
      </c>
      <c r="N26" s="8">
        <f t="shared" si="7"/>
        <v>5769.2307692307695</v>
      </c>
      <c r="O26">
        <f>$G$1/48*2</f>
        <v>6250</v>
      </c>
      <c r="Q26" s="4" t="s">
        <v>30</v>
      </c>
      <c r="R26" s="13">
        <f t="shared" si="8"/>
        <v>1.0667617530546245E-4</v>
      </c>
      <c r="S26" s="13">
        <f t="shared" si="9"/>
        <v>1.1556585658091766E-4</v>
      </c>
    </row>
    <row r="27" spans="1:19">
      <c r="A27" s="4" t="s">
        <v>31</v>
      </c>
      <c r="B27" s="19">
        <v>19871141</v>
      </c>
      <c r="C27" s="19">
        <v>26541038</v>
      </c>
      <c r="D27" s="19">
        <v>25492826</v>
      </c>
      <c r="E27" s="19">
        <v>24410382</v>
      </c>
      <c r="F27" s="19">
        <v>21648625</v>
      </c>
      <c r="G27" s="19">
        <v>22069926</v>
      </c>
      <c r="H27" s="19">
        <v>22416967</v>
      </c>
      <c r="I27" s="18">
        <v>162450905</v>
      </c>
      <c r="K27" s="4" t="s">
        <v>31</v>
      </c>
      <c r="L27" s="8">
        <f t="shared" si="6"/>
        <v>4588.1445584635667</v>
      </c>
      <c r="M27" s="9">
        <f t="shared" si="1"/>
        <v>0</v>
      </c>
      <c r="N27" s="8">
        <f t="shared" si="7"/>
        <v>5769.2307692307695</v>
      </c>
      <c r="O27">
        <f>$G$1/48*2</f>
        <v>6250</v>
      </c>
      <c r="Q27" s="4" t="s">
        <v>31</v>
      </c>
      <c r="R27" s="13">
        <f t="shared" si="8"/>
        <v>2.4859581659219068E-4</v>
      </c>
      <c r="S27" s="13">
        <f t="shared" si="9"/>
        <v>2.6931213464153985E-4</v>
      </c>
    </row>
    <row r="28" spans="1:19">
      <c r="A28" s="4" t="s">
        <v>32</v>
      </c>
      <c r="B28" s="19">
        <v>2927095</v>
      </c>
      <c r="C28" s="19">
        <v>3909597</v>
      </c>
      <c r="D28" s="19">
        <v>3755191</v>
      </c>
      <c r="E28" s="19">
        <v>3595743</v>
      </c>
      <c r="F28" s="19">
        <v>3188925</v>
      </c>
      <c r="G28" s="19">
        <v>3250985</v>
      </c>
      <c r="H28" s="19">
        <v>3302105</v>
      </c>
      <c r="I28" s="18">
        <v>23929641</v>
      </c>
      <c r="K28" s="4" t="s">
        <v>32</v>
      </c>
      <c r="L28" s="8">
        <f t="shared" si="6"/>
        <v>675.85128036151377</v>
      </c>
      <c r="M28" s="9">
        <f t="shared" si="1"/>
        <v>0</v>
      </c>
      <c r="N28" s="8">
        <f t="shared" si="7"/>
        <v>5769.2307692307695</v>
      </c>
      <c r="O28">
        <f>$G$1/48*2</f>
        <v>6250</v>
      </c>
      <c r="Q28" s="4" t="s">
        <v>32</v>
      </c>
      <c r="R28" s="13">
        <f t="shared" si="8"/>
        <v>1.687639834823071E-3</v>
      </c>
      <c r="S28" s="13">
        <f t="shared" si="9"/>
        <v>1.8282764877249936E-3</v>
      </c>
    </row>
    <row r="29" spans="1:19">
      <c r="A29" s="12" t="s">
        <v>33</v>
      </c>
      <c r="B29" s="19">
        <v>1862388</v>
      </c>
      <c r="C29" s="19">
        <v>2487512</v>
      </c>
      <c r="D29" s="19">
        <v>2389271</v>
      </c>
      <c r="E29" s="19">
        <v>2287821</v>
      </c>
      <c r="F29" s="19">
        <v>2028980</v>
      </c>
      <c r="G29" s="19">
        <v>2068465</v>
      </c>
      <c r="H29" s="19">
        <v>2100991</v>
      </c>
      <c r="I29" s="18">
        <v>15225428</v>
      </c>
      <c r="K29" s="12" t="s">
        <v>33</v>
      </c>
      <c r="L29" s="8">
        <f t="shared" si="6"/>
        <v>430.01585388815664</v>
      </c>
      <c r="M29" s="9">
        <f t="shared" si="1"/>
        <v>0</v>
      </c>
      <c r="N29" s="8">
        <f t="shared" si="7"/>
        <v>5769.2307692307695</v>
      </c>
      <c r="O29">
        <f>$G$1/48*1</f>
        <v>3125</v>
      </c>
      <c r="Q29" s="12" t="s">
        <v>33</v>
      </c>
      <c r="R29" s="13">
        <f t="shared" si="8"/>
        <v>2.6524453292620337E-3</v>
      </c>
      <c r="S29" s="13">
        <f t="shared" si="9"/>
        <v>1.4367412200169349E-3</v>
      </c>
    </row>
    <row r="30" spans="1:19">
      <c r="A30" s="4" t="s">
        <v>34</v>
      </c>
      <c r="B30" s="19">
        <v>8777254</v>
      </c>
      <c r="C30" s="19">
        <v>11723405</v>
      </c>
      <c r="D30" s="19">
        <v>11260401</v>
      </c>
      <c r="E30" s="19">
        <v>10782276</v>
      </c>
      <c r="F30" s="19">
        <v>9562384</v>
      </c>
      <c r="G30" s="19">
        <v>9748476</v>
      </c>
      <c r="H30" s="19">
        <v>9901766</v>
      </c>
      <c r="I30" s="18">
        <v>71755962</v>
      </c>
      <c r="K30" s="4" t="s">
        <v>34</v>
      </c>
      <c r="L30" s="8">
        <f t="shared" si="6"/>
        <v>2026.6229147053286</v>
      </c>
      <c r="M30" s="9">
        <f t="shared" si="1"/>
        <v>0</v>
      </c>
      <c r="N30" s="8">
        <f t="shared" si="7"/>
        <v>5769.2307692307695</v>
      </c>
      <c r="O30">
        <f>$G$1/48*2</f>
        <v>6250</v>
      </c>
      <c r="Q30" s="4" t="s">
        <v>34</v>
      </c>
      <c r="R30" s="13">
        <f t="shared" si="8"/>
        <v>5.6280501660078627E-4</v>
      </c>
      <c r="S30" s="13">
        <f t="shared" si="9"/>
        <v>6.0970543465085176E-4</v>
      </c>
    </row>
    <row r="31" spans="1:19" ht="15" thickBot="1">
      <c r="A31" s="5" t="s">
        <v>35</v>
      </c>
      <c r="B31" s="20">
        <v>14176567</v>
      </c>
      <c r="C31" s="20">
        <v>18935038</v>
      </c>
      <c r="D31" s="20">
        <v>18187218</v>
      </c>
      <c r="E31" s="20">
        <v>17414975</v>
      </c>
      <c r="F31" s="20">
        <v>15444669</v>
      </c>
      <c r="G31" s="20">
        <v>15745235</v>
      </c>
      <c r="H31" s="20">
        <v>15992823</v>
      </c>
      <c r="I31" s="21">
        <v>115896525</v>
      </c>
      <c r="K31" s="5" t="s">
        <v>35</v>
      </c>
      <c r="L31" s="10">
        <f t="shared" si="6"/>
        <v>3273.2966955375637</v>
      </c>
      <c r="M31" s="11">
        <f t="shared" si="1"/>
        <v>0</v>
      </c>
      <c r="N31" s="10">
        <f t="shared" si="7"/>
        <v>5769.2307692307695</v>
      </c>
      <c r="O31">
        <f>$G$1/48*2</f>
        <v>6250</v>
      </c>
      <c r="Q31" s="5" t="s">
        <v>35</v>
      </c>
      <c r="R31" s="13">
        <f t="shared" si="8"/>
        <v>3.4845406611298645E-4</v>
      </c>
      <c r="S31" s="13">
        <f t="shared" si="9"/>
        <v>3.7749190495573527E-4</v>
      </c>
    </row>
  </sheetData>
  <mergeCells count="1">
    <mergeCell ref="A1:F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02581D1E5194BB751F4A1219E22A7" ma:contentTypeVersion="8" ma:contentTypeDescription="Create a new document." ma:contentTypeScope="" ma:versionID="7d48e66664301a79c79929aeb3dd2628">
  <xsd:schema xmlns:xsd="http://www.w3.org/2001/XMLSchema" xmlns:xs="http://www.w3.org/2001/XMLSchema" xmlns:p="http://schemas.microsoft.com/office/2006/metadata/properties" xmlns:ns2="f7c5e3fa-378b-48b1-a129-e33a73f99ee9" targetNamespace="http://schemas.microsoft.com/office/2006/metadata/properties" ma:root="true" ma:fieldsID="25744a8ff3d9ae2e75067a537ef311ce" ns2:_="">
    <xsd:import namespace="f7c5e3fa-378b-48b1-a129-e33a73f99e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5e3fa-378b-48b1-a129-e33a73f99e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F04A32-D4C1-4322-B6E4-95448B9DAAD8}"/>
</file>

<file path=customXml/itemProps2.xml><?xml version="1.0" encoding="utf-8"?>
<ds:datastoreItem xmlns:ds="http://schemas.openxmlformats.org/officeDocument/2006/customXml" ds:itemID="{37936301-18B9-4533-9916-BC5F2586AA89}"/>
</file>

<file path=customXml/itemProps3.xml><?xml version="1.0" encoding="utf-8"?>
<ds:datastoreItem xmlns:ds="http://schemas.openxmlformats.org/officeDocument/2006/customXml" ds:itemID="{54AE821B-BAC0-47D7-B40B-9C1CAAEC32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</dc:creator>
  <cp:keywords/>
  <dc:description/>
  <cp:lastModifiedBy>Susana Rivero</cp:lastModifiedBy>
  <cp:revision/>
  <dcterms:created xsi:type="dcterms:W3CDTF">2021-09-23T08:04:41Z</dcterms:created>
  <dcterms:modified xsi:type="dcterms:W3CDTF">2021-12-20T08:21:42Z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0x01010046802581D1E5194BB751F4A1219E22A7</vt:lpwstr>
  </property>
</Properties>
</file>